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2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5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8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9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0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1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12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3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Ex3.xml" ContentType="application/vnd.ms-office.chartex+xml"/>
  <Override PartName="/xl/charts/style16.xml" ContentType="application/vnd.ms-office.chartstyle+xml"/>
  <Override PartName="/xl/charts/colors16.xml" ContentType="application/vnd.ms-office.chartcolorstyle+xml"/>
  <Override PartName="/xl/charts/chartEx4.xml" ContentType="application/vnd.ms-office.chartex+xml"/>
  <Override PartName="/xl/charts/style17.xml" ContentType="application/vnd.ms-office.chartstyle+xml"/>
  <Override PartName="/xl/charts/colors17.xml" ContentType="application/vnd.ms-office.chartcolorstyle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charts/chart14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.psf\Home\Documents\Projects\FA\Course III\EXCEL\task7\"/>
    </mc:Choice>
  </mc:AlternateContent>
  <xr:revisionPtr revIDLastSave="0" documentId="13_ncr:1_{AE6380E0-4FE0-4E35-B55F-363A05977C66}" xr6:coauthVersionLast="47" xr6:coauthVersionMax="47" xr10:uidLastSave="{00000000-0000-0000-0000-000000000000}"/>
  <bookViews>
    <workbookView xWindow="-98" yWindow="-98" windowWidth="21795" windowHeight="12975" xr2:uid="{1521CB75-AD97-4628-84B2-A64272568C09}"/>
  </bookViews>
  <sheets>
    <sheet name="Исходные данные (исправлено)" sheetId="10" r:id="rId1"/>
    <sheet name="Исходные данные (с выбросами)" sheetId="3" r:id="rId2"/>
    <sheet name="Сводная табл" sheetId="12" r:id="rId3"/>
  </sheets>
  <definedNames>
    <definedName name="_xlchart.v1.0" hidden="1">'Исходные данные (исправлено)'!$G$2:$G$1371</definedName>
    <definedName name="_xlchart.v1.1" hidden="1">'Исходные данные (исправлено)'!$F$2:$F$1371</definedName>
    <definedName name="_xlchart.v1.2" hidden="1">'Исходные данные (с выбросами)'!$F$2:$F$1377</definedName>
    <definedName name="_xlchart.v1.3" hidden="1">'Исходные данные (с выбросами)'!$G$2:$G$1377</definedName>
    <definedName name="ExternalData_1" localSheetId="0" hidden="1">'Исходные данные (исправлено)'!$A$1:$Q$1371</definedName>
    <definedName name="ExternalData_1" localSheetId="1" hidden="1">'Исходные данные (с выбросами)'!$A$1:$Q$1377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2" i="3" l="1"/>
  <c r="S3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62" i="3"/>
  <c r="S63" i="3"/>
  <c r="S64" i="3"/>
  <c r="S65" i="3"/>
  <c r="S66" i="3"/>
  <c r="S67" i="3"/>
  <c r="S68" i="3"/>
  <c r="S69" i="3"/>
  <c r="S70" i="3"/>
  <c r="S71" i="3"/>
  <c r="S72" i="3"/>
  <c r="S73" i="3"/>
  <c r="S74" i="3"/>
  <c r="S75" i="3"/>
  <c r="S76" i="3"/>
  <c r="S77" i="3"/>
  <c r="S78" i="3"/>
  <c r="S79" i="3"/>
  <c r="S80" i="3"/>
  <c r="S81" i="3"/>
  <c r="S82" i="3"/>
  <c r="S83" i="3"/>
  <c r="S84" i="3"/>
  <c r="S85" i="3"/>
  <c r="S86" i="3"/>
  <c r="S87" i="3"/>
  <c r="S88" i="3"/>
  <c r="S89" i="3"/>
  <c r="S90" i="3"/>
  <c r="S91" i="3"/>
  <c r="S92" i="3"/>
  <c r="S93" i="3"/>
  <c r="S94" i="3"/>
  <c r="S95" i="3"/>
  <c r="S96" i="3"/>
  <c r="S97" i="3"/>
  <c r="S98" i="3"/>
  <c r="S99" i="3"/>
  <c r="S100" i="3"/>
  <c r="S101" i="3"/>
  <c r="S102" i="3"/>
  <c r="S103" i="3"/>
  <c r="S104" i="3"/>
  <c r="S105" i="3"/>
  <c r="S106" i="3"/>
  <c r="S107" i="3"/>
  <c r="S108" i="3"/>
  <c r="S109" i="3"/>
  <c r="S110" i="3"/>
  <c r="S111" i="3"/>
  <c r="S112" i="3"/>
  <c r="S113" i="3"/>
  <c r="S114" i="3"/>
  <c r="S115" i="3"/>
  <c r="S116" i="3"/>
  <c r="S117" i="3"/>
  <c r="S118" i="3"/>
  <c r="S119" i="3"/>
  <c r="S120" i="3"/>
  <c r="S121" i="3"/>
  <c r="S122" i="3"/>
  <c r="S123" i="3"/>
  <c r="S124" i="3"/>
  <c r="S125" i="3"/>
  <c r="S126" i="3"/>
  <c r="S127" i="3"/>
  <c r="S128" i="3"/>
  <c r="S129" i="3"/>
  <c r="S130" i="3"/>
  <c r="S131" i="3"/>
  <c r="S132" i="3"/>
  <c r="S133" i="3"/>
  <c r="S134" i="3"/>
  <c r="S135" i="3"/>
  <c r="S136" i="3"/>
  <c r="S137" i="3"/>
  <c r="S138" i="3"/>
  <c r="S139" i="3"/>
  <c r="S140" i="3"/>
  <c r="S141" i="3"/>
  <c r="S142" i="3"/>
  <c r="S143" i="3"/>
  <c r="S144" i="3"/>
  <c r="S145" i="3"/>
  <c r="S146" i="3"/>
  <c r="S147" i="3"/>
  <c r="S148" i="3"/>
  <c r="S149" i="3"/>
  <c r="S150" i="3"/>
  <c r="S151" i="3"/>
  <c r="S152" i="3"/>
  <c r="S153" i="3"/>
  <c r="S154" i="3"/>
  <c r="S155" i="3"/>
  <c r="S156" i="3"/>
  <c r="S157" i="3"/>
  <c r="S158" i="3"/>
  <c r="S159" i="3"/>
  <c r="S160" i="3"/>
  <c r="S161" i="3"/>
  <c r="S162" i="3"/>
  <c r="S163" i="3"/>
  <c r="S164" i="3"/>
  <c r="S165" i="3"/>
  <c r="S166" i="3"/>
  <c r="S167" i="3"/>
  <c r="S168" i="3"/>
  <c r="S169" i="3"/>
  <c r="S170" i="3"/>
  <c r="S171" i="3"/>
  <c r="S172" i="3"/>
  <c r="S173" i="3"/>
  <c r="S174" i="3"/>
  <c r="S175" i="3"/>
  <c r="S176" i="3"/>
  <c r="S177" i="3"/>
  <c r="S178" i="3"/>
  <c r="S179" i="3"/>
  <c r="S180" i="3"/>
  <c r="S181" i="3"/>
  <c r="S182" i="3"/>
  <c r="S183" i="3"/>
  <c r="S184" i="3"/>
  <c r="S185" i="3"/>
  <c r="S186" i="3"/>
  <c r="S187" i="3"/>
  <c r="S188" i="3"/>
  <c r="S189" i="3"/>
  <c r="S190" i="3"/>
  <c r="S191" i="3"/>
  <c r="S192" i="3"/>
  <c r="S193" i="3"/>
  <c r="S194" i="3"/>
  <c r="S195" i="3"/>
  <c r="S196" i="3"/>
  <c r="S197" i="3"/>
  <c r="S198" i="3"/>
  <c r="S199" i="3"/>
  <c r="S200" i="3"/>
  <c r="S201" i="3"/>
  <c r="S202" i="3"/>
  <c r="S203" i="3"/>
  <c r="S204" i="3"/>
  <c r="S205" i="3"/>
  <c r="S206" i="3"/>
  <c r="S207" i="3"/>
  <c r="S208" i="3"/>
  <c r="S209" i="3"/>
  <c r="S210" i="3"/>
  <c r="S211" i="3"/>
  <c r="S212" i="3"/>
  <c r="S213" i="3"/>
  <c r="S214" i="3"/>
  <c r="S215" i="3"/>
  <c r="S216" i="3"/>
  <c r="S217" i="3"/>
  <c r="S218" i="3"/>
  <c r="S219" i="3"/>
  <c r="S220" i="3"/>
  <c r="S221" i="3"/>
  <c r="S222" i="3"/>
  <c r="S223" i="3"/>
  <c r="S224" i="3"/>
  <c r="S225" i="3"/>
  <c r="S226" i="3"/>
  <c r="S227" i="3"/>
  <c r="S228" i="3"/>
  <c r="S229" i="3"/>
  <c r="S230" i="3"/>
  <c r="S231" i="3"/>
  <c r="S232" i="3"/>
  <c r="S233" i="3"/>
  <c r="S234" i="3"/>
  <c r="S235" i="3"/>
  <c r="S236" i="3"/>
  <c r="S237" i="3"/>
  <c r="S238" i="3"/>
  <c r="S239" i="3"/>
  <c r="S240" i="3"/>
  <c r="S241" i="3"/>
  <c r="S242" i="3"/>
  <c r="S243" i="3"/>
  <c r="S244" i="3"/>
  <c r="S245" i="3"/>
  <c r="S246" i="3"/>
  <c r="S247" i="3"/>
  <c r="S248" i="3"/>
  <c r="S249" i="3"/>
  <c r="S250" i="3"/>
  <c r="S251" i="3"/>
  <c r="S252" i="3"/>
  <c r="S253" i="3"/>
  <c r="S254" i="3"/>
  <c r="S255" i="3"/>
  <c r="S256" i="3"/>
  <c r="S257" i="3"/>
  <c r="S258" i="3"/>
  <c r="S259" i="3"/>
  <c r="S260" i="3"/>
  <c r="S261" i="3"/>
  <c r="S262" i="3"/>
  <c r="S263" i="3"/>
  <c r="S264" i="3"/>
  <c r="S265" i="3"/>
  <c r="S266" i="3"/>
  <c r="S267" i="3"/>
  <c r="S268" i="3"/>
  <c r="S269" i="3"/>
  <c r="S270" i="3"/>
  <c r="S271" i="3"/>
  <c r="S272" i="3"/>
  <c r="S273" i="3"/>
  <c r="S274" i="3"/>
  <c r="S275" i="3"/>
  <c r="S276" i="3"/>
  <c r="S277" i="3"/>
  <c r="S278" i="3"/>
  <c r="S279" i="3"/>
  <c r="S280" i="3"/>
  <c r="S281" i="3"/>
  <c r="S282" i="3"/>
  <c r="S283" i="3"/>
  <c r="S284" i="3"/>
  <c r="S285" i="3"/>
  <c r="S286" i="3"/>
  <c r="S287" i="3"/>
  <c r="S288" i="3"/>
  <c r="S289" i="3"/>
  <c r="S290" i="3"/>
  <c r="S291" i="3"/>
  <c r="S292" i="3"/>
  <c r="S293" i="3"/>
  <c r="S294" i="3"/>
  <c r="S295" i="3"/>
  <c r="S296" i="3"/>
  <c r="S297" i="3"/>
  <c r="S298" i="3"/>
  <c r="S299" i="3"/>
  <c r="S300" i="3"/>
  <c r="S301" i="3"/>
  <c r="S302" i="3"/>
  <c r="S303" i="3"/>
  <c r="S304" i="3"/>
  <c r="S305" i="3"/>
  <c r="S306" i="3"/>
  <c r="S307" i="3"/>
  <c r="S308" i="3"/>
  <c r="S309" i="3"/>
  <c r="S310" i="3"/>
  <c r="S311" i="3"/>
  <c r="S312" i="3"/>
  <c r="S313" i="3"/>
  <c r="S314" i="3"/>
  <c r="S315" i="3"/>
  <c r="S316" i="3"/>
  <c r="S317" i="3"/>
  <c r="S318" i="3"/>
  <c r="S319" i="3"/>
  <c r="S320" i="3"/>
  <c r="S321" i="3"/>
  <c r="S322" i="3"/>
  <c r="S323" i="3"/>
  <c r="S324" i="3"/>
  <c r="S325" i="3"/>
  <c r="S326" i="3"/>
  <c r="S327" i="3"/>
  <c r="S328" i="3"/>
  <c r="S329" i="3"/>
  <c r="S330" i="3"/>
  <c r="S331" i="3"/>
  <c r="S332" i="3"/>
  <c r="S333" i="3"/>
  <c r="S334" i="3"/>
  <c r="S335" i="3"/>
  <c r="S336" i="3"/>
  <c r="S337" i="3"/>
  <c r="S338" i="3"/>
  <c r="S339" i="3"/>
  <c r="S340" i="3"/>
  <c r="S341" i="3"/>
  <c r="S342" i="3"/>
  <c r="S343" i="3"/>
  <c r="S344" i="3"/>
  <c r="S345" i="3"/>
  <c r="S346" i="3"/>
  <c r="S347" i="3"/>
  <c r="S348" i="3"/>
  <c r="S349" i="3"/>
  <c r="S350" i="3"/>
  <c r="S351" i="3"/>
  <c r="S352" i="3"/>
  <c r="S353" i="3"/>
  <c r="S354" i="3"/>
  <c r="S355" i="3"/>
  <c r="S356" i="3"/>
  <c r="S357" i="3"/>
  <c r="S358" i="3"/>
  <c r="S359" i="3"/>
  <c r="S360" i="3"/>
  <c r="S361" i="3"/>
  <c r="S362" i="3"/>
  <c r="S363" i="3"/>
  <c r="S364" i="3"/>
  <c r="S365" i="3"/>
  <c r="S366" i="3"/>
  <c r="S367" i="3"/>
  <c r="S368" i="3"/>
  <c r="S369" i="3"/>
  <c r="S370" i="3"/>
  <c r="S371" i="3"/>
  <c r="S372" i="3"/>
  <c r="S373" i="3"/>
  <c r="S374" i="3"/>
  <c r="S375" i="3"/>
  <c r="S376" i="3"/>
  <c r="S377" i="3"/>
  <c r="S378" i="3"/>
  <c r="S379" i="3"/>
  <c r="S380" i="3"/>
  <c r="S381" i="3"/>
  <c r="S382" i="3"/>
  <c r="S383" i="3"/>
  <c r="S384" i="3"/>
  <c r="S385" i="3"/>
  <c r="S386" i="3"/>
  <c r="S387" i="3"/>
  <c r="S388" i="3"/>
  <c r="S389" i="3"/>
  <c r="S390" i="3"/>
  <c r="S391" i="3"/>
  <c r="S392" i="3"/>
  <c r="S393" i="3"/>
  <c r="S394" i="3"/>
  <c r="S395" i="3"/>
  <c r="S396" i="3"/>
  <c r="S397" i="3"/>
  <c r="S398" i="3"/>
  <c r="S399" i="3"/>
  <c r="S400" i="3"/>
  <c r="S401" i="3"/>
  <c r="S402" i="3"/>
  <c r="S403" i="3"/>
  <c r="S404" i="3"/>
  <c r="S405" i="3"/>
  <c r="S406" i="3"/>
  <c r="S407" i="3"/>
  <c r="S408" i="3"/>
  <c r="S409" i="3"/>
  <c r="S410" i="3"/>
  <c r="S411" i="3"/>
  <c r="S412" i="3"/>
  <c r="S413" i="3"/>
  <c r="S414" i="3"/>
  <c r="S415" i="3"/>
  <c r="S416" i="3"/>
  <c r="S417" i="3"/>
  <c r="S418" i="3"/>
  <c r="S419" i="3"/>
  <c r="S420" i="3"/>
  <c r="S421" i="3"/>
  <c r="S422" i="3"/>
  <c r="S423" i="3"/>
  <c r="S424" i="3"/>
  <c r="S425" i="3"/>
  <c r="S426" i="3"/>
  <c r="S427" i="3"/>
  <c r="S428" i="3"/>
  <c r="S429" i="3"/>
  <c r="S430" i="3"/>
  <c r="S431" i="3"/>
  <c r="S432" i="3"/>
  <c r="S433" i="3"/>
  <c r="S434" i="3"/>
  <c r="S435" i="3"/>
  <c r="S436" i="3"/>
  <c r="S437" i="3"/>
  <c r="S438" i="3"/>
  <c r="S439" i="3"/>
  <c r="S440" i="3"/>
  <c r="S441" i="3"/>
  <c r="S442" i="3"/>
  <c r="S443" i="3"/>
  <c r="S444" i="3"/>
  <c r="S445" i="3"/>
  <c r="S446" i="3"/>
  <c r="S447" i="3"/>
  <c r="S448" i="3"/>
  <c r="S449" i="3"/>
  <c r="S450" i="3"/>
  <c r="S451" i="3"/>
  <c r="S452" i="3"/>
  <c r="S453" i="3"/>
  <c r="S454" i="3"/>
  <c r="S455" i="3"/>
  <c r="S456" i="3"/>
  <c r="S457" i="3"/>
  <c r="S458" i="3"/>
  <c r="S459" i="3"/>
  <c r="S460" i="3"/>
  <c r="S461" i="3"/>
  <c r="S462" i="3"/>
  <c r="S463" i="3"/>
  <c r="S464" i="3"/>
  <c r="S465" i="3"/>
  <c r="S466" i="3"/>
  <c r="S467" i="3"/>
  <c r="S468" i="3"/>
  <c r="S469" i="3"/>
  <c r="S470" i="3"/>
  <c r="S471" i="3"/>
  <c r="S472" i="3"/>
  <c r="S473" i="3"/>
  <c r="S474" i="3"/>
  <c r="S475" i="3"/>
  <c r="S476" i="3"/>
  <c r="S477" i="3"/>
  <c r="S478" i="3"/>
  <c r="S479" i="3"/>
  <c r="S480" i="3"/>
  <c r="S481" i="3"/>
  <c r="S482" i="3"/>
  <c r="S483" i="3"/>
  <c r="S484" i="3"/>
  <c r="S485" i="3"/>
  <c r="S486" i="3"/>
  <c r="S487" i="3"/>
  <c r="S488" i="3"/>
  <c r="S489" i="3"/>
  <c r="S490" i="3"/>
  <c r="S491" i="3"/>
  <c r="S492" i="3"/>
  <c r="S493" i="3"/>
  <c r="S494" i="3"/>
  <c r="S495" i="3"/>
  <c r="S496" i="3"/>
  <c r="S497" i="3"/>
  <c r="S498" i="3"/>
  <c r="S499" i="3"/>
  <c r="S500" i="3"/>
  <c r="S501" i="3"/>
  <c r="S502" i="3"/>
  <c r="S503" i="3"/>
  <c r="S504" i="3"/>
  <c r="S505" i="3"/>
  <c r="S506" i="3"/>
  <c r="S507" i="3"/>
  <c r="S508" i="3"/>
  <c r="S509" i="3"/>
  <c r="S510" i="3"/>
  <c r="S511" i="3"/>
  <c r="S512" i="3"/>
  <c r="S513" i="3"/>
  <c r="S514" i="3"/>
  <c r="S515" i="3"/>
  <c r="S516" i="3"/>
  <c r="S517" i="3"/>
  <c r="S518" i="3"/>
  <c r="S519" i="3"/>
  <c r="S520" i="3"/>
  <c r="S521" i="3"/>
  <c r="S522" i="3"/>
  <c r="S523" i="3"/>
  <c r="S524" i="3"/>
  <c r="S525" i="3"/>
  <c r="S526" i="3"/>
  <c r="S527" i="3"/>
  <c r="S528" i="3"/>
  <c r="S529" i="3"/>
  <c r="S530" i="3"/>
  <c r="S531" i="3"/>
  <c r="S532" i="3"/>
  <c r="S533" i="3"/>
  <c r="S534" i="3"/>
  <c r="S535" i="3"/>
  <c r="S536" i="3"/>
  <c r="S537" i="3"/>
  <c r="S538" i="3"/>
  <c r="S539" i="3"/>
  <c r="S540" i="3"/>
  <c r="S541" i="3"/>
  <c r="S542" i="3"/>
  <c r="S543" i="3"/>
  <c r="S544" i="3"/>
  <c r="S545" i="3"/>
  <c r="S546" i="3"/>
  <c r="S547" i="3"/>
  <c r="S548" i="3"/>
  <c r="S549" i="3"/>
  <c r="S550" i="3"/>
  <c r="S551" i="3"/>
  <c r="S552" i="3"/>
  <c r="S553" i="3"/>
  <c r="S554" i="3"/>
  <c r="S555" i="3"/>
  <c r="S556" i="3"/>
  <c r="S557" i="3"/>
  <c r="S558" i="3"/>
  <c r="S559" i="3"/>
  <c r="S560" i="3"/>
  <c r="S561" i="3"/>
  <c r="S562" i="3"/>
  <c r="S563" i="3"/>
  <c r="S564" i="3"/>
  <c r="S565" i="3"/>
  <c r="S566" i="3"/>
  <c r="S567" i="3"/>
  <c r="S568" i="3"/>
  <c r="S569" i="3"/>
  <c r="S570" i="3"/>
  <c r="S571" i="3"/>
  <c r="S572" i="3"/>
  <c r="S573" i="3"/>
  <c r="S574" i="3"/>
  <c r="S575" i="3"/>
  <c r="S576" i="3"/>
  <c r="S577" i="3"/>
  <c r="S578" i="3"/>
  <c r="S579" i="3"/>
  <c r="S580" i="3"/>
  <c r="S581" i="3"/>
  <c r="S582" i="3"/>
  <c r="S583" i="3"/>
  <c r="S584" i="3"/>
  <c r="S585" i="3"/>
  <c r="S586" i="3"/>
  <c r="S587" i="3"/>
  <c r="S588" i="3"/>
  <c r="S589" i="3"/>
  <c r="S590" i="3"/>
  <c r="S591" i="3"/>
  <c r="S592" i="3"/>
  <c r="S593" i="3"/>
  <c r="S594" i="3"/>
  <c r="S595" i="3"/>
  <c r="S596" i="3"/>
  <c r="S597" i="3"/>
  <c r="S598" i="3"/>
  <c r="S599" i="3"/>
  <c r="S600" i="3"/>
  <c r="S601" i="3"/>
  <c r="S602" i="3"/>
  <c r="S603" i="3"/>
  <c r="S604" i="3"/>
  <c r="S605" i="3"/>
  <c r="S606" i="3"/>
  <c r="S607" i="3"/>
  <c r="S608" i="3"/>
  <c r="S609" i="3"/>
  <c r="S610" i="3"/>
  <c r="S611" i="3"/>
  <c r="S612" i="3"/>
  <c r="S613" i="3"/>
  <c r="S614" i="3"/>
  <c r="S615" i="3"/>
  <c r="S616" i="3"/>
  <c r="S617" i="3"/>
  <c r="S618" i="3"/>
  <c r="S619" i="3"/>
  <c r="S620" i="3"/>
  <c r="S621" i="3"/>
  <c r="S622" i="3"/>
  <c r="S623" i="3"/>
  <c r="S624" i="3"/>
  <c r="S625" i="3"/>
  <c r="S626" i="3"/>
  <c r="S627" i="3"/>
  <c r="S628" i="3"/>
  <c r="S629" i="3"/>
  <c r="S630" i="3"/>
  <c r="S631" i="3"/>
  <c r="S632" i="3"/>
  <c r="S633" i="3"/>
  <c r="S634" i="3"/>
  <c r="S635" i="3"/>
  <c r="S636" i="3"/>
  <c r="S637" i="3"/>
  <c r="S638" i="3"/>
  <c r="S639" i="3"/>
  <c r="S640" i="3"/>
  <c r="S641" i="3"/>
  <c r="S642" i="3"/>
  <c r="S643" i="3"/>
  <c r="S644" i="3"/>
  <c r="S645" i="3"/>
  <c r="S646" i="3"/>
  <c r="S647" i="3"/>
  <c r="S648" i="3"/>
  <c r="S649" i="3"/>
  <c r="S650" i="3"/>
  <c r="S651" i="3"/>
  <c r="S652" i="3"/>
  <c r="S653" i="3"/>
  <c r="S654" i="3"/>
  <c r="S655" i="3"/>
  <c r="S656" i="3"/>
  <c r="S657" i="3"/>
  <c r="S658" i="3"/>
  <c r="S659" i="3"/>
  <c r="S660" i="3"/>
  <c r="S661" i="3"/>
  <c r="S662" i="3"/>
  <c r="S663" i="3"/>
  <c r="S664" i="3"/>
  <c r="S665" i="3"/>
  <c r="S666" i="3"/>
  <c r="S667" i="3"/>
  <c r="S668" i="3"/>
  <c r="S669" i="3"/>
  <c r="S670" i="3"/>
  <c r="S671" i="3"/>
  <c r="S672" i="3"/>
  <c r="S673" i="3"/>
  <c r="S674" i="3"/>
  <c r="S675" i="3"/>
  <c r="S676" i="3"/>
  <c r="S677" i="3"/>
  <c r="S678" i="3"/>
  <c r="S679" i="3"/>
  <c r="S680" i="3"/>
  <c r="S681" i="3"/>
  <c r="S682" i="3"/>
  <c r="S683" i="3"/>
  <c r="S684" i="3"/>
  <c r="S685" i="3"/>
  <c r="S686" i="3"/>
  <c r="S687" i="3"/>
  <c r="S688" i="3"/>
  <c r="S689" i="3"/>
  <c r="S690" i="3"/>
  <c r="S691" i="3"/>
  <c r="S692" i="3"/>
  <c r="S693" i="3"/>
  <c r="S694" i="3"/>
  <c r="S695" i="3"/>
  <c r="S696" i="3"/>
  <c r="S697" i="3"/>
  <c r="S698" i="3"/>
  <c r="S699" i="3"/>
  <c r="S700" i="3"/>
  <c r="S701" i="3"/>
  <c r="S702" i="3"/>
  <c r="S703" i="3"/>
  <c r="S704" i="3"/>
  <c r="S705" i="3"/>
  <c r="S706" i="3"/>
  <c r="S707" i="3"/>
  <c r="S708" i="3"/>
  <c r="S709" i="3"/>
  <c r="S710" i="3"/>
  <c r="S711" i="3"/>
  <c r="S712" i="3"/>
  <c r="S713" i="3"/>
  <c r="S714" i="3"/>
  <c r="S715" i="3"/>
  <c r="S716" i="3"/>
  <c r="S717" i="3"/>
  <c r="S718" i="3"/>
  <c r="S719" i="3"/>
  <c r="S720" i="3"/>
  <c r="S721" i="3"/>
  <c r="S722" i="3"/>
  <c r="S723" i="3"/>
  <c r="S724" i="3"/>
  <c r="S725" i="3"/>
  <c r="S726" i="3"/>
  <c r="S727" i="3"/>
  <c r="S728" i="3"/>
  <c r="S729" i="3"/>
  <c r="S730" i="3"/>
  <c r="S731" i="3"/>
  <c r="S732" i="3"/>
  <c r="S733" i="3"/>
  <c r="S734" i="3"/>
  <c r="S735" i="3"/>
  <c r="S736" i="3"/>
  <c r="S737" i="3"/>
  <c r="S738" i="3"/>
  <c r="S739" i="3"/>
  <c r="S740" i="3"/>
  <c r="S741" i="3"/>
  <c r="S742" i="3"/>
  <c r="S743" i="3"/>
  <c r="S744" i="3"/>
  <c r="S745" i="3"/>
  <c r="S746" i="3"/>
  <c r="S747" i="3"/>
  <c r="S748" i="3"/>
  <c r="S749" i="3"/>
  <c r="S750" i="3"/>
  <c r="S751" i="3"/>
  <c r="S752" i="3"/>
  <c r="S753" i="3"/>
  <c r="S754" i="3"/>
  <c r="S755" i="3"/>
  <c r="S756" i="3"/>
  <c r="S757" i="3"/>
  <c r="S758" i="3"/>
  <c r="S759" i="3"/>
  <c r="S760" i="3"/>
  <c r="S761" i="3"/>
  <c r="S762" i="3"/>
  <c r="S763" i="3"/>
  <c r="S764" i="3"/>
  <c r="S765" i="3"/>
  <c r="S766" i="3"/>
  <c r="S767" i="3"/>
  <c r="S768" i="3"/>
  <c r="S769" i="3"/>
  <c r="S770" i="3"/>
  <c r="S771" i="3"/>
  <c r="S772" i="3"/>
  <c r="S773" i="3"/>
  <c r="S774" i="3"/>
  <c r="S775" i="3"/>
  <c r="S776" i="3"/>
  <c r="S777" i="3"/>
  <c r="S778" i="3"/>
  <c r="S779" i="3"/>
  <c r="S780" i="3"/>
  <c r="S781" i="3"/>
  <c r="S782" i="3"/>
  <c r="S783" i="3"/>
  <c r="S784" i="3"/>
  <c r="S785" i="3"/>
  <c r="S786" i="3"/>
  <c r="S787" i="3"/>
  <c r="S788" i="3"/>
  <c r="S789" i="3"/>
  <c r="S790" i="3"/>
  <c r="S791" i="3"/>
  <c r="S792" i="3"/>
  <c r="S793" i="3"/>
  <c r="S794" i="3"/>
  <c r="S795" i="3"/>
  <c r="S796" i="3"/>
  <c r="S797" i="3"/>
  <c r="S798" i="3"/>
  <c r="S799" i="3"/>
  <c r="S800" i="3"/>
  <c r="S801" i="3"/>
  <c r="S802" i="3"/>
  <c r="S803" i="3"/>
  <c r="S804" i="3"/>
  <c r="S805" i="3"/>
  <c r="S806" i="3"/>
  <c r="S807" i="3"/>
  <c r="S808" i="3"/>
  <c r="S809" i="3"/>
  <c r="S810" i="3"/>
  <c r="S811" i="3"/>
  <c r="S812" i="3"/>
  <c r="S813" i="3"/>
  <c r="S814" i="3"/>
  <c r="S815" i="3"/>
  <c r="S816" i="3"/>
  <c r="S817" i="3"/>
  <c r="S818" i="3"/>
  <c r="S819" i="3"/>
  <c r="S820" i="3"/>
  <c r="S821" i="3"/>
  <c r="S822" i="3"/>
  <c r="S823" i="3"/>
  <c r="S824" i="3"/>
  <c r="S825" i="3"/>
  <c r="S826" i="3"/>
  <c r="S827" i="3"/>
  <c r="S828" i="3"/>
  <c r="S829" i="3"/>
  <c r="S830" i="3"/>
  <c r="S831" i="3"/>
  <c r="S832" i="3"/>
  <c r="S833" i="3"/>
  <c r="S834" i="3"/>
  <c r="S835" i="3"/>
  <c r="S836" i="3"/>
  <c r="S837" i="3"/>
  <c r="S838" i="3"/>
  <c r="S839" i="3"/>
  <c r="S840" i="3"/>
  <c r="S841" i="3"/>
  <c r="S842" i="3"/>
  <c r="S843" i="3"/>
  <c r="S844" i="3"/>
  <c r="S845" i="3"/>
  <c r="S846" i="3"/>
  <c r="S847" i="3"/>
  <c r="S848" i="3"/>
  <c r="S849" i="3"/>
  <c r="S850" i="3"/>
  <c r="S851" i="3"/>
  <c r="S852" i="3"/>
  <c r="S853" i="3"/>
  <c r="S854" i="3"/>
  <c r="S855" i="3"/>
  <c r="S856" i="3"/>
  <c r="S857" i="3"/>
  <c r="S858" i="3"/>
  <c r="S859" i="3"/>
  <c r="S860" i="3"/>
  <c r="S861" i="3"/>
  <c r="S862" i="3"/>
  <c r="S863" i="3"/>
  <c r="S864" i="3"/>
  <c r="S865" i="3"/>
  <c r="S866" i="3"/>
  <c r="S867" i="3"/>
  <c r="S868" i="3"/>
  <c r="S869" i="3"/>
  <c r="S870" i="3"/>
  <c r="S871" i="3"/>
  <c r="S872" i="3"/>
  <c r="S873" i="3"/>
  <c r="S874" i="3"/>
  <c r="S875" i="3"/>
  <c r="S876" i="3"/>
  <c r="S877" i="3"/>
  <c r="S878" i="3"/>
  <c r="S879" i="3"/>
  <c r="S880" i="3"/>
  <c r="S881" i="3"/>
  <c r="S882" i="3"/>
  <c r="S883" i="3"/>
  <c r="S884" i="3"/>
  <c r="S885" i="3"/>
  <c r="S886" i="3"/>
  <c r="S887" i="3"/>
  <c r="S888" i="3"/>
  <c r="S889" i="3"/>
  <c r="S890" i="3"/>
  <c r="S891" i="3"/>
  <c r="S892" i="3"/>
  <c r="S893" i="3"/>
  <c r="S894" i="3"/>
  <c r="S895" i="3"/>
  <c r="S896" i="3"/>
  <c r="S897" i="3"/>
  <c r="S898" i="3"/>
  <c r="S899" i="3"/>
  <c r="S900" i="3"/>
  <c r="S901" i="3"/>
  <c r="S902" i="3"/>
  <c r="S903" i="3"/>
  <c r="S904" i="3"/>
  <c r="S905" i="3"/>
  <c r="S906" i="3"/>
  <c r="S907" i="3"/>
  <c r="S908" i="3"/>
  <c r="S909" i="3"/>
  <c r="S910" i="3"/>
  <c r="S911" i="3"/>
  <c r="S912" i="3"/>
  <c r="S913" i="3"/>
  <c r="S914" i="3"/>
  <c r="S915" i="3"/>
  <c r="S916" i="3"/>
  <c r="S917" i="3"/>
  <c r="S918" i="3"/>
  <c r="S919" i="3"/>
  <c r="S920" i="3"/>
  <c r="S921" i="3"/>
  <c r="S922" i="3"/>
  <c r="S923" i="3"/>
  <c r="S924" i="3"/>
  <c r="S925" i="3"/>
  <c r="S926" i="3"/>
  <c r="S927" i="3"/>
  <c r="S928" i="3"/>
  <c r="S929" i="3"/>
  <c r="S930" i="3"/>
  <c r="S931" i="3"/>
  <c r="S932" i="3"/>
  <c r="S933" i="3"/>
  <c r="S934" i="3"/>
  <c r="S935" i="3"/>
  <c r="S936" i="3"/>
  <c r="S937" i="3"/>
  <c r="S938" i="3"/>
  <c r="S939" i="3"/>
  <c r="S940" i="3"/>
  <c r="S941" i="3"/>
  <c r="S942" i="3"/>
  <c r="S943" i="3"/>
  <c r="S944" i="3"/>
  <c r="S945" i="3"/>
  <c r="S946" i="3"/>
  <c r="S947" i="3"/>
  <c r="S948" i="3"/>
  <c r="S949" i="3"/>
  <c r="S950" i="3"/>
  <c r="S951" i="3"/>
  <c r="S952" i="3"/>
  <c r="S953" i="3"/>
  <c r="S954" i="3"/>
  <c r="S955" i="3"/>
  <c r="S956" i="3"/>
  <c r="S957" i="3"/>
  <c r="S958" i="3"/>
  <c r="S959" i="3"/>
  <c r="S960" i="3"/>
  <c r="S961" i="3"/>
  <c r="S962" i="3"/>
  <c r="S963" i="3"/>
  <c r="S964" i="3"/>
  <c r="S965" i="3"/>
  <c r="S966" i="3"/>
  <c r="S967" i="3"/>
  <c r="S968" i="3"/>
  <c r="S969" i="3"/>
  <c r="S970" i="3"/>
  <c r="S971" i="3"/>
  <c r="S972" i="3"/>
  <c r="S973" i="3"/>
  <c r="S974" i="3"/>
  <c r="S975" i="3"/>
  <c r="S976" i="3"/>
  <c r="S977" i="3"/>
  <c r="S978" i="3"/>
  <c r="S979" i="3"/>
  <c r="S980" i="3"/>
  <c r="S981" i="3"/>
  <c r="S982" i="3"/>
  <c r="S983" i="3"/>
  <c r="S984" i="3"/>
  <c r="S985" i="3"/>
  <c r="S986" i="3"/>
  <c r="S987" i="3"/>
  <c r="S988" i="3"/>
  <c r="S989" i="3"/>
  <c r="S990" i="3"/>
  <c r="S991" i="3"/>
  <c r="S992" i="3"/>
  <c r="S993" i="3"/>
  <c r="S994" i="3"/>
  <c r="S995" i="3"/>
  <c r="S996" i="3"/>
  <c r="S997" i="3"/>
  <c r="S998" i="3"/>
  <c r="S999" i="3"/>
  <c r="S1000" i="3"/>
  <c r="S1001" i="3"/>
  <c r="S1002" i="3"/>
  <c r="S1003" i="3"/>
  <c r="S1004" i="3"/>
  <c r="S1005" i="3"/>
  <c r="S1006" i="3"/>
  <c r="S1007" i="3"/>
  <c r="S1008" i="3"/>
  <c r="S1009" i="3"/>
  <c r="S1010" i="3"/>
  <c r="S1011" i="3"/>
  <c r="S1012" i="3"/>
  <c r="S1013" i="3"/>
  <c r="S1014" i="3"/>
  <c r="S1015" i="3"/>
  <c r="S1016" i="3"/>
  <c r="S1017" i="3"/>
  <c r="S1018" i="3"/>
  <c r="S1019" i="3"/>
  <c r="S1020" i="3"/>
  <c r="S1021" i="3"/>
  <c r="S1022" i="3"/>
  <c r="S1023" i="3"/>
  <c r="S1024" i="3"/>
  <c r="S1025" i="3"/>
  <c r="S1026" i="3"/>
  <c r="S1027" i="3"/>
  <c r="S1028" i="3"/>
  <c r="S1029" i="3"/>
  <c r="S1030" i="3"/>
  <c r="S1031" i="3"/>
  <c r="S1032" i="3"/>
  <c r="S1033" i="3"/>
  <c r="S1034" i="3"/>
  <c r="S1035" i="3"/>
  <c r="S1036" i="3"/>
  <c r="S1037" i="3"/>
  <c r="S1038" i="3"/>
  <c r="S1039" i="3"/>
  <c r="S1040" i="3"/>
  <c r="S1041" i="3"/>
  <c r="S1042" i="3"/>
  <c r="S1043" i="3"/>
  <c r="S1044" i="3"/>
  <c r="S1045" i="3"/>
  <c r="S1046" i="3"/>
  <c r="S1047" i="3"/>
  <c r="S1048" i="3"/>
  <c r="S1049" i="3"/>
  <c r="S1050" i="3"/>
  <c r="S1051" i="3"/>
  <c r="S1052" i="3"/>
  <c r="S1053" i="3"/>
  <c r="S1054" i="3"/>
  <c r="S1055" i="3"/>
  <c r="S1056" i="3"/>
  <c r="S1057" i="3"/>
  <c r="S1058" i="3"/>
  <c r="S1059" i="3"/>
  <c r="S1060" i="3"/>
  <c r="S1061" i="3"/>
  <c r="S1062" i="3"/>
  <c r="S1063" i="3"/>
  <c r="S1064" i="3"/>
  <c r="S1065" i="3"/>
  <c r="S1066" i="3"/>
  <c r="S1067" i="3"/>
  <c r="S1068" i="3"/>
  <c r="S1069" i="3"/>
  <c r="S1070" i="3"/>
  <c r="S1071" i="3"/>
  <c r="S1072" i="3"/>
  <c r="S1073" i="3"/>
  <c r="S1074" i="3"/>
  <c r="S1075" i="3"/>
  <c r="S1076" i="3"/>
  <c r="S1077" i="3"/>
  <c r="S1078" i="3"/>
  <c r="S1079" i="3"/>
  <c r="S1080" i="3"/>
  <c r="S1081" i="3"/>
  <c r="S1082" i="3"/>
  <c r="S1083" i="3"/>
  <c r="S1084" i="3"/>
  <c r="S1085" i="3"/>
  <c r="S1086" i="3"/>
  <c r="S1087" i="3"/>
  <c r="S1088" i="3"/>
  <c r="S1089" i="3"/>
  <c r="S1090" i="3"/>
  <c r="S1091" i="3"/>
  <c r="S1092" i="3"/>
  <c r="S1093" i="3"/>
  <c r="S1094" i="3"/>
  <c r="S1095" i="3"/>
  <c r="S1096" i="3"/>
  <c r="S1097" i="3"/>
  <c r="S1098" i="3"/>
  <c r="S1099" i="3"/>
  <c r="S1100" i="3"/>
  <c r="S1101" i="3"/>
  <c r="S1102" i="3"/>
  <c r="S1103" i="3"/>
  <c r="S1104" i="3"/>
  <c r="S1105" i="3"/>
  <c r="S1106" i="3"/>
  <c r="S1107" i="3"/>
  <c r="S1108" i="3"/>
  <c r="S1109" i="3"/>
  <c r="S1110" i="3"/>
  <c r="S1111" i="3"/>
  <c r="S1112" i="3"/>
  <c r="S1113" i="3"/>
  <c r="S1114" i="3"/>
  <c r="S1115" i="3"/>
  <c r="S1116" i="3"/>
  <c r="S1117" i="3"/>
  <c r="S1118" i="3"/>
  <c r="S1119" i="3"/>
  <c r="S1120" i="3"/>
  <c r="S1121" i="3"/>
  <c r="S1122" i="3"/>
  <c r="S1123" i="3"/>
  <c r="S1124" i="3"/>
  <c r="S1125" i="3"/>
  <c r="S1126" i="3"/>
  <c r="S1127" i="3"/>
  <c r="S1128" i="3"/>
  <c r="S1129" i="3"/>
  <c r="S1130" i="3"/>
  <c r="S1131" i="3"/>
  <c r="S1132" i="3"/>
  <c r="S1133" i="3"/>
  <c r="S1134" i="3"/>
  <c r="S1135" i="3"/>
  <c r="S1136" i="3"/>
  <c r="S1137" i="3"/>
  <c r="S1138" i="3"/>
  <c r="S1139" i="3"/>
  <c r="S1140" i="3"/>
  <c r="S1141" i="3"/>
  <c r="S1142" i="3"/>
  <c r="S1143" i="3"/>
  <c r="S1144" i="3"/>
  <c r="S1145" i="3"/>
  <c r="S1146" i="3"/>
  <c r="S1147" i="3"/>
  <c r="S1148" i="3"/>
  <c r="S1149" i="3"/>
  <c r="S1150" i="3"/>
  <c r="S1151" i="3"/>
  <c r="S1152" i="3"/>
  <c r="S1153" i="3"/>
  <c r="S1154" i="3"/>
  <c r="S1155" i="3"/>
  <c r="S1156" i="3"/>
  <c r="S1157" i="3"/>
  <c r="S1158" i="3"/>
  <c r="S1159" i="3"/>
  <c r="S1160" i="3"/>
  <c r="S1161" i="3"/>
  <c r="S1162" i="3"/>
  <c r="S1163" i="3"/>
  <c r="S1164" i="3"/>
  <c r="S1165" i="3"/>
  <c r="S1166" i="3"/>
  <c r="S1167" i="3"/>
  <c r="S1168" i="3"/>
  <c r="S1169" i="3"/>
  <c r="S1170" i="3"/>
  <c r="S1171" i="3"/>
  <c r="S1172" i="3"/>
  <c r="S1173" i="3"/>
  <c r="S1174" i="3"/>
  <c r="S1175" i="3"/>
  <c r="S1176" i="3"/>
  <c r="S1177" i="3"/>
  <c r="S1178" i="3"/>
  <c r="S1179" i="3"/>
  <c r="S1180" i="3"/>
  <c r="S1181" i="3"/>
  <c r="S1182" i="3"/>
  <c r="S1183" i="3"/>
  <c r="S1184" i="3"/>
  <c r="S1185" i="3"/>
  <c r="S1186" i="3"/>
  <c r="S1187" i="3"/>
  <c r="S1188" i="3"/>
  <c r="S1189" i="3"/>
  <c r="S1190" i="3"/>
  <c r="S1191" i="3"/>
  <c r="S1192" i="3"/>
  <c r="S1193" i="3"/>
  <c r="S1194" i="3"/>
  <c r="S1195" i="3"/>
  <c r="S1196" i="3"/>
  <c r="S1197" i="3"/>
  <c r="S1198" i="3"/>
  <c r="S1199" i="3"/>
  <c r="S1200" i="3"/>
  <c r="S1201" i="3"/>
  <c r="S1202" i="3"/>
  <c r="S1203" i="3"/>
  <c r="S1204" i="3"/>
  <c r="S1205" i="3"/>
  <c r="S1206" i="3"/>
  <c r="S1207" i="3"/>
  <c r="S1208" i="3"/>
  <c r="S1209" i="3"/>
  <c r="S1210" i="3"/>
  <c r="S1211" i="3"/>
  <c r="S1212" i="3"/>
  <c r="S1213" i="3"/>
  <c r="S1214" i="3"/>
  <c r="S1215" i="3"/>
  <c r="S1216" i="3"/>
  <c r="S1217" i="3"/>
  <c r="S1218" i="3"/>
  <c r="S1219" i="3"/>
  <c r="S1220" i="3"/>
  <c r="S1221" i="3"/>
  <c r="S1222" i="3"/>
  <c r="S1223" i="3"/>
  <c r="S1224" i="3"/>
  <c r="S1225" i="3"/>
  <c r="S1226" i="3"/>
  <c r="S1227" i="3"/>
  <c r="S1228" i="3"/>
  <c r="S1229" i="3"/>
  <c r="S1230" i="3"/>
  <c r="S1231" i="3"/>
  <c r="S1232" i="3"/>
  <c r="S1233" i="3"/>
  <c r="S1234" i="3"/>
  <c r="S1235" i="3"/>
  <c r="S1236" i="3"/>
  <c r="S1237" i="3"/>
  <c r="S1238" i="3"/>
  <c r="S1239" i="3"/>
  <c r="S1240" i="3"/>
  <c r="S1241" i="3"/>
  <c r="S1242" i="3"/>
  <c r="S1243" i="3"/>
  <c r="S1244" i="3"/>
  <c r="S1245" i="3"/>
  <c r="S1246" i="3"/>
  <c r="S1247" i="3"/>
  <c r="S1248" i="3"/>
  <c r="S1249" i="3"/>
  <c r="S1250" i="3"/>
  <c r="S1251" i="3"/>
  <c r="S1252" i="3"/>
  <c r="S1253" i="3"/>
  <c r="S1254" i="3"/>
  <c r="S1255" i="3"/>
  <c r="S1256" i="3"/>
  <c r="S1257" i="3"/>
  <c r="S1258" i="3"/>
  <c r="S1259" i="3"/>
  <c r="S1260" i="3"/>
  <c r="S1261" i="3"/>
  <c r="S1262" i="3"/>
  <c r="S1263" i="3"/>
  <c r="S1264" i="3"/>
  <c r="S1265" i="3"/>
  <c r="S1266" i="3"/>
  <c r="S1267" i="3"/>
  <c r="S1268" i="3"/>
  <c r="S1269" i="3"/>
  <c r="S1270" i="3"/>
  <c r="S1271" i="3"/>
  <c r="S1272" i="3"/>
  <c r="S1273" i="3"/>
  <c r="S1274" i="3"/>
  <c r="S1275" i="3"/>
  <c r="S1276" i="3"/>
  <c r="S1277" i="3"/>
  <c r="S1278" i="3"/>
  <c r="S1279" i="3"/>
  <c r="S1280" i="3"/>
  <c r="S1281" i="3"/>
  <c r="S1282" i="3"/>
  <c r="S1283" i="3"/>
  <c r="S1284" i="3"/>
  <c r="S1285" i="3"/>
  <c r="S1286" i="3"/>
  <c r="S1287" i="3"/>
  <c r="S1288" i="3"/>
  <c r="S1289" i="3"/>
  <c r="S1290" i="3"/>
  <c r="S1291" i="3"/>
  <c r="S1292" i="3"/>
  <c r="S1293" i="3"/>
  <c r="S1294" i="3"/>
  <c r="S1295" i="3"/>
  <c r="S1296" i="3"/>
  <c r="S1297" i="3"/>
  <c r="S1298" i="3"/>
  <c r="S1299" i="3"/>
  <c r="S1300" i="3"/>
  <c r="S1301" i="3"/>
  <c r="S1302" i="3"/>
  <c r="S1303" i="3"/>
  <c r="S1304" i="3"/>
  <c r="S1305" i="3"/>
  <c r="S1306" i="3"/>
  <c r="S1307" i="3"/>
  <c r="S1308" i="3"/>
  <c r="S1309" i="3"/>
  <c r="S1310" i="3"/>
  <c r="S1311" i="3"/>
  <c r="S1312" i="3"/>
  <c r="S1313" i="3"/>
  <c r="S1314" i="3"/>
  <c r="S1315" i="3"/>
  <c r="S1316" i="3"/>
  <c r="S1317" i="3"/>
  <c r="S1318" i="3"/>
  <c r="S1319" i="3"/>
  <c r="S1320" i="3"/>
  <c r="S1321" i="3"/>
  <c r="S1322" i="3"/>
  <c r="S1323" i="3"/>
  <c r="S1324" i="3"/>
  <c r="S1325" i="3"/>
  <c r="S1326" i="3"/>
  <c r="S1327" i="3"/>
  <c r="S1328" i="3"/>
  <c r="S1329" i="3"/>
  <c r="S1330" i="3"/>
  <c r="S1331" i="3"/>
  <c r="S1332" i="3"/>
  <c r="S1333" i="3"/>
  <c r="S1334" i="3"/>
  <c r="S1335" i="3"/>
  <c r="S1336" i="3"/>
  <c r="S1337" i="3"/>
  <c r="S1338" i="3"/>
  <c r="S1339" i="3"/>
  <c r="S1340" i="3"/>
  <c r="S1341" i="3"/>
  <c r="S1342" i="3"/>
  <c r="S1343" i="3"/>
  <c r="S1344" i="3"/>
  <c r="S1345" i="3"/>
  <c r="S1346" i="3"/>
  <c r="S1347" i="3"/>
  <c r="S1348" i="3"/>
  <c r="S1349" i="3"/>
  <c r="S1350" i="3"/>
  <c r="S1351" i="3"/>
  <c r="S1352" i="3"/>
  <c r="S1353" i="3"/>
  <c r="S1354" i="3"/>
  <c r="S1355" i="3"/>
  <c r="S1356" i="3"/>
  <c r="S1357" i="3"/>
  <c r="S1358" i="3"/>
  <c r="S1359" i="3"/>
  <c r="S1360" i="3"/>
  <c r="S1361" i="3"/>
  <c r="S1362" i="3"/>
  <c r="S1363" i="3"/>
  <c r="S1364" i="3"/>
  <c r="S1365" i="3"/>
  <c r="S1366" i="3"/>
  <c r="S1367" i="3"/>
  <c r="S1368" i="3"/>
  <c r="S1369" i="3"/>
  <c r="S1370" i="3"/>
  <c r="S1371" i="3"/>
  <c r="S1372" i="3"/>
  <c r="S1373" i="3"/>
  <c r="S1374" i="3"/>
  <c r="S1375" i="3"/>
  <c r="S1376" i="3"/>
  <c r="S1377" i="3"/>
  <c r="R2" i="3"/>
  <c r="R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98" i="3"/>
  <c r="R99" i="3"/>
  <c r="R100" i="3"/>
  <c r="R101" i="3"/>
  <c r="R102" i="3"/>
  <c r="R103" i="3"/>
  <c r="R104" i="3"/>
  <c r="R105" i="3"/>
  <c r="R106" i="3"/>
  <c r="R107" i="3"/>
  <c r="R108" i="3"/>
  <c r="R109" i="3"/>
  <c r="R110" i="3"/>
  <c r="R111" i="3"/>
  <c r="R112" i="3"/>
  <c r="R113" i="3"/>
  <c r="R114" i="3"/>
  <c r="R115" i="3"/>
  <c r="R116" i="3"/>
  <c r="R117" i="3"/>
  <c r="R118" i="3"/>
  <c r="R119" i="3"/>
  <c r="R120" i="3"/>
  <c r="R121" i="3"/>
  <c r="R122" i="3"/>
  <c r="R123" i="3"/>
  <c r="R124" i="3"/>
  <c r="R125" i="3"/>
  <c r="R126" i="3"/>
  <c r="R127" i="3"/>
  <c r="R128" i="3"/>
  <c r="R129" i="3"/>
  <c r="R130" i="3"/>
  <c r="R131" i="3"/>
  <c r="R132" i="3"/>
  <c r="R133" i="3"/>
  <c r="R134" i="3"/>
  <c r="R135" i="3"/>
  <c r="R136" i="3"/>
  <c r="R137" i="3"/>
  <c r="R138" i="3"/>
  <c r="R139" i="3"/>
  <c r="R140" i="3"/>
  <c r="R141" i="3"/>
  <c r="R142" i="3"/>
  <c r="R143" i="3"/>
  <c r="R144" i="3"/>
  <c r="R145" i="3"/>
  <c r="R146" i="3"/>
  <c r="R147" i="3"/>
  <c r="R148" i="3"/>
  <c r="R149" i="3"/>
  <c r="R150" i="3"/>
  <c r="R151" i="3"/>
  <c r="R152" i="3"/>
  <c r="R153" i="3"/>
  <c r="R154" i="3"/>
  <c r="R155" i="3"/>
  <c r="R156" i="3"/>
  <c r="R157" i="3"/>
  <c r="R158" i="3"/>
  <c r="R159" i="3"/>
  <c r="R160" i="3"/>
  <c r="R161" i="3"/>
  <c r="R162" i="3"/>
  <c r="R163" i="3"/>
  <c r="R164" i="3"/>
  <c r="R165" i="3"/>
  <c r="R166" i="3"/>
  <c r="R167" i="3"/>
  <c r="R168" i="3"/>
  <c r="R169" i="3"/>
  <c r="R170" i="3"/>
  <c r="R171" i="3"/>
  <c r="R172" i="3"/>
  <c r="R173" i="3"/>
  <c r="R174" i="3"/>
  <c r="R175" i="3"/>
  <c r="R176" i="3"/>
  <c r="R177" i="3"/>
  <c r="R178" i="3"/>
  <c r="R179" i="3"/>
  <c r="R180" i="3"/>
  <c r="R181" i="3"/>
  <c r="R182" i="3"/>
  <c r="R183" i="3"/>
  <c r="R184" i="3"/>
  <c r="R185" i="3"/>
  <c r="R186" i="3"/>
  <c r="R187" i="3"/>
  <c r="R188" i="3"/>
  <c r="R189" i="3"/>
  <c r="R190" i="3"/>
  <c r="R191" i="3"/>
  <c r="R192" i="3"/>
  <c r="R193" i="3"/>
  <c r="R194" i="3"/>
  <c r="R195" i="3"/>
  <c r="R196" i="3"/>
  <c r="R197" i="3"/>
  <c r="R198" i="3"/>
  <c r="R199" i="3"/>
  <c r="R200" i="3"/>
  <c r="R201" i="3"/>
  <c r="R202" i="3"/>
  <c r="R203" i="3"/>
  <c r="R204" i="3"/>
  <c r="R205" i="3"/>
  <c r="R206" i="3"/>
  <c r="R207" i="3"/>
  <c r="R208" i="3"/>
  <c r="R209" i="3"/>
  <c r="R210" i="3"/>
  <c r="R211" i="3"/>
  <c r="R212" i="3"/>
  <c r="R213" i="3"/>
  <c r="R214" i="3"/>
  <c r="R215" i="3"/>
  <c r="R216" i="3"/>
  <c r="R217" i="3"/>
  <c r="R218" i="3"/>
  <c r="R219" i="3"/>
  <c r="R220" i="3"/>
  <c r="R221" i="3"/>
  <c r="R222" i="3"/>
  <c r="R223" i="3"/>
  <c r="R224" i="3"/>
  <c r="R225" i="3"/>
  <c r="R226" i="3"/>
  <c r="R227" i="3"/>
  <c r="R228" i="3"/>
  <c r="R229" i="3"/>
  <c r="R230" i="3"/>
  <c r="R231" i="3"/>
  <c r="R232" i="3"/>
  <c r="R233" i="3"/>
  <c r="R234" i="3"/>
  <c r="R235" i="3"/>
  <c r="R236" i="3"/>
  <c r="R237" i="3"/>
  <c r="R238" i="3"/>
  <c r="R239" i="3"/>
  <c r="R240" i="3"/>
  <c r="R241" i="3"/>
  <c r="R242" i="3"/>
  <c r="R243" i="3"/>
  <c r="R244" i="3"/>
  <c r="R245" i="3"/>
  <c r="R246" i="3"/>
  <c r="R247" i="3"/>
  <c r="R248" i="3"/>
  <c r="R249" i="3"/>
  <c r="R250" i="3"/>
  <c r="R251" i="3"/>
  <c r="R252" i="3"/>
  <c r="R253" i="3"/>
  <c r="R254" i="3"/>
  <c r="R255" i="3"/>
  <c r="R256" i="3"/>
  <c r="R257" i="3"/>
  <c r="R258" i="3"/>
  <c r="R259" i="3"/>
  <c r="R260" i="3"/>
  <c r="R261" i="3"/>
  <c r="R262" i="3"/>
  <c r="R263" i="3"/>
  <c r="R264" i="3"/>
  <c r="R265" i="3"/>
  <c r="R266" i="3"/>
  <c r="R267" i="3"/>
  <c r="R268" i="3"/>
  <c r="R269" i="3"/>
  <c r="R270" i="3"/>
  <c r="R271" i="3"/>
  <c r="R272" i="3"/>
  <c r="R273" i="3"/>
  <c r="R274" i="3"/>
  <c r="R275" i="3"/>
  <c r="R276" i="3"/>
  <c r="R277" i="3"/>
  <c r="R278" i="3"/>
  <c r="R279" i="3"/>
  <c r="R280" i="3"/>
  <c r="R281" i="3"/>
  <c r="R282" i="3"/>
  <c r="R283" i="3"/>
  <c r="R284" i="3"/>
  <c r="R285" i="3"/>
  <c r="R286" i="3"/>
  <c r="R287" i="3"/>
  <c r="R288" i="3"/>
  <c r="R289" i="3"/>
  <c r="R290" i="3"/>
  <c r="R291" i="3"/>
  <c r="R292" i="3"/>
  <c r="R293" i="3"/>
  <c r="R294" i="3"/>
  <c r="R295" i="3"/>
  <c r="R296" i="3"/>
  <c r="R297" i="3"/>
  <c r="R298" i="3"/>
  <c r="R299" i="3"/>
  <c r="R300" i="3"/>
  <c r="R301" i="3"/>
  <c r="R302" i="3"/>
  <c r="R303" i="3"/>
  <c r="R304" i="3"/>
  <c r="R305" i="3"/>
  <c r="R306" i="3"/>
  <c r="R307" i="3"/>
  <c r="R308" i="3"/>
  <c r="R309" i="3"/>
  <c r="R310" i="3"/>
  <c r="R311" i="3"/>
  <c r="R312" i="3"/>
  <c r="R313" i="3"/>
  <c r="R314" i="3"/>
  <c r="R315" i="3"/>
  <c r="R316" i="3"/>
  <c r="R317" i="3"/>
  <c r="R318" i="3"/>
  <c r="R319" i="3"/>
  <c r="R320" i="3"/>
  <c r="R321" i="3"/>
  <c r="R322" i="3"/>
  <c r="R323" i="3"/>
  <c r="R324" i="3"/>
  <c r="R325" i="3"/>
  <c r="R326" i="3"/>
  <c r="R327" i="3"/>
  <c r="R328" i="3"/>
  <c r="R329" i="3"/>
  <c r="R330" i="3"/>
  <c r="R331" i="3"/>
  <c r="R332" i="3"/>
  <c r="R333" i="3"/>
  <c r="R334" i="3"/>
  <c r="R335" i="3"/>
  <c r="R336" i="3"/>
  <c r="R337" i="3"/>
  <c r="R338" i="3"/>
  <c r="R339" i="3"/>
  <c r="R340" i="3"/>
  <c r="R341" i="3"/>
  <c r="R342" i="3"/>
  <c r="R343" i="3"/>
  <c r="R344" i="3"/>
  <c r="R345" i="3"/>
  <c r="R346" i="3"/>
  <c r="R347" i="3"/>
  <c r="R348" i="3"/>
  <c r="R349" i="3"/>
  <c r="R350" i="3"/>
  <c r="R351" i="3"/>
  <c r="R352" i="3"/>
  <c r="R353" i="3"/>
  <c r="R354" i="3"/>
  <c r="R355" i="3"/>
  <c r="R356" i="3"/>
  <c r="R357" i="3"/>
  <c r="R358" i="3"/>
  <c r="R359" i="3"/>
  <c r="R360" i="3"/>
  <c r="R361" i="3"/>
  <c r="R362" i="3"/>
  <c r="R363" i="3"/>
  <c r="R364" i="3"/>
  <c r="R365" i="3"/>
  <c r="R366" i="3"/>
  <c r="R367" i="3"/>
  <c r="R368" i="3"/>
  <c r="R369" i="3"/>
  <c r="R370" i="3"/>
  <c r="R371" i="3"/>
  <c r="R372" i="3"/>
  <c r="R373" i="3"/>
  <c r="R374" i="3"/>
  <c r="R375" i="3"/>
  <c r="R376" i="3"/>
  <c r="R377" i="3"/>
  <c r="R378" i="3"/>
  <c r="R379" i="3"/>
  <c r="R380" i="3"/>
  <c r="R381" i="3"/>
  <c r="R382" i="3"/>
  <c r="R383" i="3"/>
  <c r="R384" i="3"/>
  <c r="R385" i="3"/>
  <c r="R386" i="3"/>
  <c r="R387" i="3"/>
  <c r="R388" i="3"/>
  <c r="R389" i="3"/>
  <c r="R390" i="3"/>
  <c r="R391" i="3"/>
  <c r="R392" i="3"/>
  <c r="R393" i="3"/>
  <c r="R394" i="3"/>
  <c r="R395" i="3"/>
  <c r="R396" i="3"/>
  <c r="R397" i="3"/>
  <c r="R398" i="3"/>
  <c r="R399" i="3"/>
  <c r="R400" i="3"/>
  <c r="R401" i="3"/>
  <c r="R402" i="3"/>
  <c r="R403" i="3"/>
  <c r="R404" i="3"/>
  <c r="R405" i="3"/>
  <c r="R406" i="3"/>
  <c r="R407" i="3"/>
  <c r="R408" i="3"/>
  <c r="R409" i="3"/>
  <c r="R410" i="3"/>
  <c r="R411" i="3"/>
  <c r="R412" i="3"/>
  <c r="R413" i="3"/>
  <c r="R414" i="3"/>
  <c r="R415" i="3"/>
  <c r="R416" i="3"/>
  <c r="R417" i="3"/>
  <c r="R418" i="3"/>
  <c r="R419" i="3"/>
  <c r="R420" i="3"/>
  <c r="R421" i="3"/>
  <c r="R422" i="3"/>
  <c r="R423" i="3"/>
  <c r="R424" i="3"/>
  <c r="R425" i="3"/>
  <c r="R426" i="3"/>
  <c r="R427" i="3"/>
  <c r="R428" i="3"/>
  <c r="R429" i="3"/>
  <c r="R430" i="3"/>
  <c r="R431" i="3"/>
  <c r="R432" i="3"/>
  <c r="R433" i="3"/>
  <c r="R434" i="3"/>
  <c r="R435" i="3"/>
  <c r="R436" i="3"/>
  <c r="R437" i="3"/>
  <c r="R438" i="3"/>
  <c r="R439" i="3"/>
  <c r="R440" i="3"/>
  <c r="R441" i="3"/>
  <c r="R442" i="3"/>
  <c r="R443" i="3"/>
  <c r="R444" i="3"/>
  <c r="R445" i="3"/>
  <c r="R446" i="3"/>
  <c r="R447" i="3"/>
  <c r="R448" i="3"/>
  <c r="R449" i="3"/>
  <c r="R450" i="3"/>
  <c r="R451" i="3"/>
  <c r="R452" i="3"/>
  <c r="R453" i="3"/>
  <c r="R454" i="3"/>
  <c r="R455" i="3"/>
  <c r="R456" i="3"/>
  <c r="R457" i="3"/>
  <c r="R458" i="3"/>
  <c r="R459" i="3"/>
  <c r="R460" i="3"/>
  <c r="R461" i="3"/>
  <c r="R462" i="3"/>
  <c r="R463" i="3"/>
  <c r="R464" i="3"/>
  <c r="R465" i="3"/>
  <c r="R466" i="3"/>
  <c r="R467" i="3"/>
  <c r="R468" i="3"/>
  <c r="R469" i="3"/>
  <c r="R470" i="3"/>
  <c r="R471" i="3"/>
  <c r="R472" i="3"/>
  <c r="R473" i="3"/>
  <c r="R474" i="3"/>
  <c r="R475" i="3"/>
  <c r="R476" i="3"/>
  <c r="R477" i="3"/>
  <c r="R478" i="3"/>
  <c r="R479" i="3"/>
  <c r="R480" i="3"/>
  <c r="R481" i="3"/>
  <c r="R482" i="3"/>
  <c r="R483" i="3"/>
  <c r="R484" i="3"/>
  <c r="R485" i="3"/>
  <c r="R486" i="3"/>
  <c r="R487" i="3"/>
  <c r="R488" i="3"/>
  <c r="R489" i="3"/>
  <c r="R490" i="3"/>
  <c r="R491" i="3"/>
  <c r="R492" i="3"/>
  <c r="R493" i="3"/>
  <c r="R494" i="3"/>
  <c r="R495" i="3"/>
  <c r="R496" i="3"/>
  <c r="R497" i="3"/>
  <c r="R498" i="3"/>
  <c r="R499" i="3"/>
  <c r="R500" i="3"/>
  <c r="R501" i="3"/>
  <c r="R502" i="3"/>
  <c r="R503" i="3"/>
  <c r="R504" i="3"/>
  <c r="R505" i="3"/>
  <c r="R506" i="3"/>
  <c r="R507" i="3"/>
  <c r="R508" i="3"/>
  <c r="R509" i="3"/>
  <c r="R510" i="3"/>
  <c r="R511" i="3"/>
  <c r="R512" i="3"/>
  <c r="R513" i="3"/>
  <c r="R514" i="3"/>
  <c r="R515" i="3"/>
  <c r="R516" i="3"/>
  <c r="R517" i="3"/>
  <c r="R518" i="3"/>
  <c r="R519" i="3"/>
  <c r="R520" i="3"/>
  <c r="R521" i="3"/>
  <c r="R522" i="3"/>
  <c r="R523" i="3"/>
  <c r="R524" i="3"/>
  <c r="R525" i="3"/>
  <c r="R526" i="3"/>
  <c r="R527" i="3"/>
  <c r="R528" i="3"/>
  <c r="R529" i="3"/>
  <c r="R530" i="3"/>
  <c r="R531" i="3"/>
  <c r="R532" i="3"/>
  <c r="R533" i="3"/>
  <c r="R534" i="3"/>
  <c r="R535" i="3"/>
  <c r="R536" i="3"/>
  <c r="R537" i="3"/>
  <c r="R538" i="3"/>
  <c r="R539" i="3"/>
  <c r="R540" i="3"/>
  <c r="R541" i="3"/>
  <c r="R542" i="3"/>
  <c r="R543" i="3"/>
  <c r="R544" i="3"/>
  <c r="R545" i="3"/>
  <c r="R546" i="3"/>
  <c r="R547" i="3"/>
  <c r="R548" i="3"/>
  <c r="R549" i="3"/>
  <c r="R550" i="3"/>
  <c r="R551" i="3"/>
  <c r="R552" i="3"/>
  <c r="R553" i="3"/>
  <c r="R554" i="3"/>
  <c r="R555" i="3"/>
  <c r="R556" i="3"/>
  <c r="R557" i="3"/>
  <c r="R558" i="3"/>
  <c r="R559" i="3"/>
  <c r="R560" i="3"/>
  <c r="R561" i="3"/>
  <c r="R562" i="3"/>
  <c r="R563" i="3"/>
  <c r="R564" i="3"/>
  <c r="R565" i="3"/>
  <c r="R566" i="3"/>
  <c r="R567" i="3"/>
  <c r="R568" i="3"/>
  <c r="R569" i="3"/>
  <c r="R570" i="3"/>
  <c r="R571" i="3"/>
  <c r="R572" i="3"/>
  <c r="R573" i="3"/>
  <c r="R574" i="3"/>
  <c r="R575" i="3"/>
  <c r="R576" i="3"/>
  <c r="R577" i="3"/>
  <c r="R578" i="3"/>
  <c r="R579" i="3"/>
  <c r="R580" i="3"/>
  <c r="R581" i="3"/>
  <c r="R582" i="3"/>
  <c r="R583" i="3"/>
  <c r="R584" i="3"/>
  <c r="R585" i="3"/>
  <c r="R586" i="3"/>
  <c r="R587" i="3"/>
  <c r="R588" i="3"/>
  <c r="R589" i="3"/>
  <c r="R590" i="3"/>
  <c r="R591" i="3"/>
  <c r="R592" i="3"/>
  <c r="R593" i="3"/>
  <c r="R594" i="3"/>
  <c r="R595" i="3"/>
  <c r="R596" i="3"/>
  <c r="R597" i="3"/>
  <c r="R598" i="3"/>
  <c r="R599" i="3"/>
  <c r="R600" i="3"/>
  <c r="R601" i="3"/>
  <c r="R602" i="3"/>
  <c r="R603" i="3"/>
  <c r="R604" i="3"/>
  <c r="R605" i="3"/>
  <c r="R606" i="3"/>
  <c r="R607" i="3"/>
  <c r="R608" i="3"/>
  <c r="R609" i="3"/>
  <c r="R610" i="3"/>
  <c r="R611" i="3"/>
  <c r="R612" i="3"/>
  <c r="R613" i="3"/>
  <c r="R614" i="3"/>
  <c r="R615" i="3"/>
  <c r="R616" i="3"/>
  <c r="R617" i="3"/>
  <c r="R618" i="3"/>
  <c r="R619" i="3"/>
  <c r="R620" i="3"/>
  <c r="R621" i="3"/>
  <c r="R622" i="3"/>
  <c r="R623" i="3"/>
  <c r="R624" i="3"/>
  <c r="R625" i="3"/>
  <c r="R626" i="3"/>
  <c r="R627" i="3"/>
  <c r="R628" i="3"/>
  <c r="R629" i="3"/>
  <c r="R630" i="3"/>
  <c r="R631" i="3"/>
  <c r="R632" i="3"/>
  <c r="R633" i="3"/>
  <c r="R634" i="3"/>
  <c r="R635" i="3"/>
  <c r="R636" i="3"/>
  <c r="R637" i="3"/>
  <c r="R638" i="3"/>
  <c r="R639" i="3"/>
  <c r="R640" i="3"/>
  <c r="R641" i="3"/>
  <c r="R642" i="3"/>
  <c r="R643" i="3"/>
  <c r="R644" i="3"/>
  <c r="R645" i="3"/>
  <c r="R646" i="3"/>
  <c r="R647" i="3"/>
  <c r="R648" i="3"/>
  <c r="R649" i="3"/>
  <c r="R650" i="3"/>
  <c r="R651" i="3"/>
  <c r="R652" i="3"/>
  <c r="R653" i="3"/>
  <c r="R654" i="3"/>
  <c r="R655" i="3"/>
  <c r="R656" i="3"/>
  <c r="R657" i="3"/>
  <c r="R658" i="3"/>
  <c r="R659" i="3"/>
  <c r="R660" i="3"/>
  <c r="R661" i="3"/>
  <c r="R662" i="3"/>
  <c r="R663" i="3"/>
  <c r="R664" i="3"/>
  <c r="R665" i="3"/>
  <c r="R666" i="3"/>
  <c r="R667" i="3"/>
  <c r="R668" i="3"/>
  <c r="R669" i="3"/>
  <c r="R670" i="3"/>
  <c r="R671" i="3"/>
  <c r="R672" i="3"/>
  <c r="R673" i="3"/>
  <c r="R674" i="3"/>
  <c r="R675" i="3"/>
  <c r="R676" i="3"/>
  <c r="R677" i="3"/>
  <c r="R678" i="3"/>
  <c r="R679" i="3"/>
  <c r="R680" i="3"/>
  <c r="R681" i="3"/>
  <c r="R682" i="3"/>
  <c r="R683" i="3"/>
  <c r="R684" i="3"/>
  <c r="R685" i="3"/>
  <c r="R686" i="3"/>
  <c r="R687" i="3"/>
  <c r="R688" i="3"/>
  <c r="R689" i="3"/>
  <c r="R690" i="3"/>
  <c r="R691" i="3"/>
  <c r="R692" i="3"/>
  <c r="R693" i="3"/>
  <c r="R694" i="3"/>
  <c r="R695" i="3"/>
  <c r="R696" i="3"/>
  <c r="R697" i="3"/>
  <c r="R698" i="3"/>
  <c r="R699" i="3"/>
  <c r="R700" i="3"/>
  <c r="R701" i="3"/>
  <c r="R702" i="3"/>
  <c r="R703" i="3"/>
  <c r="R704" i="3"/>
  <c r="R705" i="3"/>
  <c r="R706" i="3"/>
  <c r="R707" i="3"/>
  <c r="R708" i="3"/>
  <c r="R709" i="3"/>
  <c r="R710" i="3"/>
  <c r="R711" i="3"/>
  <c r="R712" i="3"/>
  <c r="R713" i="3"/>
  <c r="R714" i="3"/>
  <c r="R715" i="3"/>
  <c r="R716" i="3"/>
  <c r="R717" i="3"/>
  <c r="R718" i="3"/>
  <c r="R719" i="3"/>
  <c r="R720" i="3"/>
  <c r="R721" i="3"/>
  <c r="R722" i="3"/>
  <c r="R723" i="3"/>
  <c r="R724" i="3"/>
  <c r="R725" i="3"/>
  <c r="R726" i="3"/>
  <c r="R727" i="3"/>
  <c r="R728" i="3"/>
  <c r="R729" i="3"/>
  <c r="R730" i="3"/>
  <c r="R731" i="3"/>
  <c r="R732" i="3"/>
  <c r="R733" i="3"/>
  <c r="R734" i="3"/>
  <c r="R735" i="3"/>
  <c r="R736" i="3"/>
  <c r="R737" i="3"/>
  <c r="R738" i="3"/>
  <c r="R739" i="3"/>
  <c r="R740" i="3"/>
  <c r="R741" i="3"/>
  <c r="R742" i="3"/>
  <c r="R743" i="3"/>
  <c r="R744" i="3"/>
  <c r="R745" i="3"/>
  <c r="R746" i="3"/>
  <c r="R747" i="3"/>
  <c r="R748" i="3"/>
  <c r="R749" i="3"/>
  <c r="R750" i="3"/>
  <c r="R751" i="3"/>
  <c r="R752" i="3"/>
  <c r="R753" i="3"/>
  <c r="R754" i="3"/>
  <c r="R755" i="3"/>
  <c r="R756" i="3"/>
  <c r="R757" i="3"/>
  <c r="R758" i="3"/>
  <c r="R759" i="3"/>
  <c r="R760" i="3"/>
  <c r="R761" i="3"/>
  <c r="R762" i="3"/>
  <c r="R763" i="3"/>
  <c r="R764" i="3"/>
  <c r="R765" i="3"/>
  <c r="R766" i="3"/>
  <c r="R767" i="3"/>
  <c r="R768" i="3"/>
  <c r="R769" i="3"/>
  <c r="R770" i="3"/>
  <c r="R771" i="3"/>
  <c r="R772" i="3"/>
  <c r="R773" i="3"/>
  <c r="R774" i="3"/>
  <c r="R775" i="3"/>
  <c r="R776" i="3"/>
  <c r="R777" i="3"/>
  <c r="R778" i="3"/>
  <c r="R779" i="3"/>
  <c r="R780" i="3"/>
  <c r="R781" i="3"/>
  <c r="R782" i="3"/>
  <c r="R783" i="3"/>
  <c r="R784" i="3"/>
  <c r="R785" i="3"/>
  <c r="R786" i="3"/>
  <c r="R787" i="3"/>
  <c r="R788" i="3"/>
  <c r="R789" i="3"/>
  <c r="R790" i="3"/>
  <c r="R791" i="3"/>
  <c r="R792" i="3"/>
  <c r="R793" i="3"/>
  <c r="R794" i="3"/>
  <c r="R795" i="3"/>
  <c r="R796" i="3"/>
  <c r="R797" i="3"/>
  <c r="R798" i="3"/>
  <c r="R799" i="3"/>
  <c r="R800" i="3"/>
  <c r="R801" i="3"/>
  <c r="R802" i="3"/>
  <c r="R803" i="3"/>
  <c r="R804" i="3"/>
  <c r="R805" i="3"/>
  <c r="R806" i="3"/>
  <c r="R807" i="3"/>
  <c r="R808" i="3"/>
  <c r="R809" i="3"/>
  <c r="R810" i="3"/>
  <c r="R811" i="3"/>
  <c r="R812" i="3"/>
  <c r="R813" i="3"/>
  <c r="R814" i="3"/>
  <c r="R815" i="3"/>
  <c r="R816" i="3"/>
  <c r="R817" i="3"/>
  <c r="R818" i="3"/>
  <c r="R819" i="3"/>
  <c r="R820" i="3"/>
  <c r="R821" i="3"/>
  <c r="R822" i="3"/>
  <c r="R823" i="3"/>
  <c r="R824" i="3"/>
  <c r="R825" i="3"/>
  <c r="R826" i="3"/>
  <c r="R827" i="3"/>
  <c r="R828" i="3"/>
  <c r="R829" i="3"/>
  <c r="R830" i="3"/>
  <c r="R831" i="3"/>
  <c r="R832" i="3"/>
  <c r="R833" i="3"/>
  <c r="R834" i="3"/>
  <c r="R835" i="3"/>
  <c r="R836" i="3"/>
  <c r="R837" i="3"/>
  <c r="R838" i="3"/>
  <c r="R839" i="3"/>
  <c r="R840" i="3"/>
  <c r="R841" i="3"/>
  <c r="R842" i="3"/>
  <c r="R843" i="3"/>
  <c r="R844" i="3"/>
  <c r="R845" i="3"/>
  <c r="R846" i="3"/>
  <c r="R847" i="3"/>
  <c r="R848" i="3"/>
  <c r="R849" i="3"/>
  <c r="R850" i="3"/>
  <c r="R851" i="3"/>
  <c r="R852" i="3"/>
  <c r="R853" i="3"/>
  <c r="R854" i="3"/>
  <c r="R855" i="3"/>
  <c r="R856" i="3"/>
  <c r="R857" i="3"/>
  <c r="R858" i="3"/>
  <c r="R859" i="3"/>
  <c r="R860" i="3"/>
  <c r="R861" i="3"/>
  <c r="R862" i="3"/>
  <c r="R863" i="3"/>
  <c r="R864" i="3"/>
  <c r="R865" i="3"/>
  <c r="R866" i="3"/>
  <c r="R867" i="3"/>
  <c r="R868" i="3"/>
  <c r="R869" i="3"/>
  <c r="R870" i="3"/>
  <c r="R871" i="3"/>
  <c r="R872" i="3"/>
  <c r="R873" i="3"/>
  <c r="R874" i="3"/>
  <c r="R875" i="3"/>
  <c r="R876" i="3"/>
  <c r="R877" i="3"/>
  <c r="R878" i="3"/>
  <c r="R879" i="3"/>
  <c r="R880" i="3"/>
  <c r="R881" i="3"/>
  <c r="R882" i="3"/>
  <c r="R883" i="3"/>
  <c r="R884" i="3"/>
  <c r="R885" i="3"/>
  <c r="R886" i="3"/>
  <c r="R887" i="3"/>
  <c r="R888" i="3"/>
  <c r="R889" i="3"/>
  <c r="R890" i="3"/>
  <c r="R891" i="3"/>
  <c r="R892" i="3"/>
  <c r="R893" i="3"/>
  <c r="R894" i="3"/>
  <c r="R895" i="3"/>
  <c r="R896" i="3"/>
  <c r="R897" i="3"/>
  <c r="R898" i="3"/>
  <c r="R899" i="3"/>
  <c r="R900" i="3"/>
  <c r="R901" i="3"/>
  <c r="R902" i="3"/>
  <c r="R903" i="3"/>
  <c r="R904" i="3"/>
  <c r="R905" i="3"/>
  <c r="R906" i="3"/>
  <c r="R907" i="3"/>
  <c r="R908" i="3"/>
  <c r="R909" i="3"/>
  <c r="R910" i="3"/>
  <c r="R911" i="3"/>
  <c r="R912" i="3"/>
  <c r="R913" i="3"/>
  <c r="R914" i="3"/>
  <c r="R915" i="3"/>
  <c r="R916" i="3"/>
  <c r="R917" i="3"/>
  <c r="R918" i="3"/>
  <c r="R919" i="3"/>
  <c r="R920" i="3"/>
  <c r="R921" i="3"/>
  <c r="R922" i="3"/>
  <c r="R923" i="3"/>
  <c r="R924" i="3"/>
  <c r="R925" i="3"/>
  <c r="R926" i="3"/>
  <c r="R927" i="3"/>
  <c r="R928" i="3"/>
  <c r="R929" i="3"/>
  <c r="R930" i="3"/>
  <c r="R931" i="3"/>
  <c r="R932" i="3"/>
  <c r="R933" i="3"/>
  <c r="R934" i="3"/>
  <c r="R935" i="3"/>
  <c r="R936" i="3"/>
  <c r="R937" i="3"/>
  <c r="R938" i="3"/>
  <c r="R939" i="3"/>
  <c r="R940" i="3"/>
  <c r="R941" i="3"/>
  <c r="R942" i="3"/>
  <c r="R943" i="3"/>
  <c r="R944" i="3"/>
  <c r="R945" i="3"/>
  <c r="R946" i="3"/>
  <c r="R947" i="3"/>
  <c r="R948" i="3"/>
  <c r="R949" i="3"/>
  <c r="R950" i="3"/>
  <c r="R951" i="3"/>
  <c r="R952" i="3"/>
  <c r="R953" i="3"/>
  <c r="R954" i="3"/>
  <c r="R955" i="3"/>
  <c r="R956" i="3"/>
  <c r="R957" i="3"/>
  <c r="R958" i="3"/>
  <c r="R959" i="3"/>
  <c r="R960" i="3"/>
  <c r="R961" i="3"/>
  <c r="R962" i="3"/>
  <c r="R963" i="3"/>
  <c r="R964" i="3"/>
  <c r="R965" i="3"/>
  <c r="R966" i="3"/>
  <c r="R967" i="3"/>
  <c r="R968" i="3"/>
  <c r="R969" i="3"/>
  <c r="R970" i="3"/>
  <c r="R971" i="3"/>
  <c r="R972" i="3"/>
  <c r="R973" i="3"/>
  <c r="R974" i="3"/>
  <c r="R975" i="3"/>
  <c r="R976" i="3"/>
  <c r="R977" i="3"/>
  <c r="R978" i="3"/>
  <c r="R979" i="3"/>
  <c r="R980" i="3"/>
  <c r="R981" i="3"/>
  <c r="R982" i="3"/>
  <c r="R983" i="3"/>
  <c r="R984" i="3"/>
  <c r="R985" i="3"/>
  <c r="R986" i="3"/>
  <c r="R987" i="3"/>
  <c r="R988" i="3"/>
  <c r="R989" i="3"/>
  <c r="R990" i="3"/>
  <c r="R991" i="3"/>
  <c r="R992" i="3"/>
  <c r="R993" i="3"/>
  <c r="R994" i="3"/>
  <c r="R995" i="3"/>
  <c r="R996" i="3"/>
  <c r="R997" i="3"/>
  <c r="R998" i="3"/>
  <c r="R999" i="3"/>
  <c r="R1000" i="3"/>
  <c r="R1001" i="3"/>
  <c r="R1002" i="3"/>
  <c r="R1003" i="3"/>
  <c r="R1004" i="3"/>
  <c r="R1005" i="3"/>
  <c r="R1006" i="3"/>
  <c r="R1007" i="3"/>
  <c r="R1008" i="3"/>
  <c r="R1009" i="3"/>
  <c r="R1010" i="3"/>
  <c r="R1011" i="3"/>
  <c r="R1012" i="3"/>
  <c r="R1013" i="3"/>
  <c r="R1014" i="3"/>
  <c r="R1015" i="3"/>
  <c r="R1016" i="3"/>
  <c r="R1017" i="3"/>
  <c r="R1018" i="3"/>
  <c r="R1019" i="3"/>
  <c r="R1020" i="3"/>
  <c r="R1021" i="3"/>
  <c r="R1022" i="3"/>
  <c r="R1023" i="3"/>
  <c r="R1024" i="3"/>
  <c r="R1025" i="3"/>
  <c r="R1026" i="3"/>
  <c r="R1027" i="3"/>
  <c r="R1028" i="3"/>
  <c r="R1029" i="3"/>
  <c r="R1030" i="3"/>
  <c r="R1031" i="3"/>
  <c r="R1032" i="3"/>
  <c r="R1033" i="3"/>
  <c r="R1034" i="3"/>
  <c r="R1035" i="3"/>
  <c r="R1036" i="3"/>
  <c r="R1037" i="3"/>
  <c r="R1038" i="3"/>
  <c r="R1039" i="3"/>
  <c r="R1040" i="3"/>
  <c r="R1041" i="3"/>
  <c r="R1042" i="3"/>
  <c r="R1043" i="3"/>
  <c r="R1044" i="3"/>
  <c r="R1045" i="3"/>
  <c r="R1046" i="3"/>
  <c r="R1047" i="3"/>
  <c r="R1048" i="3"/>
  <c r="R1049" i="3"/>
  <c r="R1050" i="3"/>
  <c r="R1051" i="3"/>
  <c r="R1052" i="3"/>
  <c r="R1053" i="3"/>
  <c r="R1054" i="3"/>
  <c r="R1055" i="3"/>
  <c r="R1056" i="3"/>
  <c r="R1057" i="3"/>
  <c r="R1058" i="3"/>
  <c r="R1059" i="3"/>
  <c r="R1060" i="3"/>
  <c r="R1061" i="3"/>
  <c r="R1062" i="3"/>
  <c r="R1063" i="3"/>
  <c r="R1064" i="3"/>
  <c r="R1065" i="3"/>
  <c r="R1066" i="3"/>
  <c r="R1067" i="3"/>
  <c r="R1068" i="3"/>
  <c r="R1069" i="3"/>
  <c r="R1070" i="3"/>
  <c r="R1071" i="3"/>
  <c r="R1072" i="3"/>
  <c r="R1073" i="3"/>
  <c r="R1074" i="3"/>
  <c r="R1075" i="3"/>
  <c r="R1076" i="3"/>
  <c r="R1077" i="3"/>
  <c r="R1078" i="3"/>
  <c r="R1079" i="3"/>
  <c r="R1080" i="3"/>
  <c r="R1081" i="3"/>
  <c r="R1082" i="3"/>
  <c r="R1083" i="3"/>
  <c r="R1084" i="3"/>
  <c r="R1085" i="3"/>
  <c r="R1086" i="3"/>
  <c r="R1087" i="3"/>
  <c r="R1088" i="3"/>
  <c r="R1089" i="3"/>
  <c r="R1090" i="3"/>
  <c r="R1091" i="3"/>
  <c r="R1092" i="3"/>
  <c r="R1093" i="3"/>
  <c r="R1094" i="3"/>
  <c r="R1095" i="3"/>
  <c r="R1096" i="3"/>
  <c r="R1097" i="3"/>
  <c r="R1098" i="3"/>
  <c r="R1099" i="3"/>
  <c r="R1100" i="3"/>
  <c r="R1101" i="3"/>
  <c r="R1102" i="3"/>
  <c r="R1103" i="3"/>
  <c r="R1104" i="3"/>
  <c r="R1105" i="3"/>
  <c r="R1106" i="3"/>
  <c r="R1107" i="3"/>
  <c r="R1108" i="3"/>
  <c r="R1109" i="3"/>
  <c r="R1110" i="3"/>
  <c r="R1111" i="3"/>
  <c r="R1112" i="3"/>
  <c r="R1113" i="3"/>
  <c r="R1114" i="3"/>
  <c r="R1115" i="3"/>
  <c r="R1116" i="3"/>
  <c r="R1117" i="3"/>
  <c r="R1118" i="3"/>
  <c r="R1119" i="3"/>
  <c r="R1120" i="3"/>
  <c r="R1121" i="3"/>
  <c r="R1122" i="3"/>
  <c r="R1123" i="3"/>
  <c r="R1124" i="3"/>
  <c r="R1125" i="3"/>
  <c r="R1126" i="3"/>
  <c r="R1127" i="3"/>
  <c r="R1128" i="3"/>
  <c r="R1129" i="3"/>
  <c r="R1130" i="3"/>
  <c r="R1131" i="3"/>
  <c r="R1132" i="3"/>
  <c r="R1133" i="3"/>
  <c r="R1134" i="3"/>
  <c r="R1135" i="3"/>
  <c r="R1136" i="3"/>
  <c r="R1137" i="3"/>
  <c r="R1138" i="3"/>
  <c r="R1139" i="3"/>
  <c r="R1140" i="3"/>
  <c r="R1141" i="3"/>
  <c r="R1142" i="3"/>
  <c r="R1143" i="3"/>
  <c r="R1144" i="3"/>
  <c r="R1145" i="3"/>
  <c r="R1146" i="3"/>
  <c r="R1147" i="3"/>
  <c r="R1148" i="3"/>
  <c r="R1149" i="3"/>
  <c r="R1150" i="3"/>
  <c r="R1151" i="3"/>
  <c r="R1152" i="3"/>
  <c r="R1153" i="3"/>
  <c r="R1154" i="3"/>
  <c r="R1155" i="3"/>
  <c r="R1156" i="3"/>
  <c r="R1157" i="3"/>
  <c r="R1158" i="3"/>
  <c r="R1159" i="3"/>
  <c r="R1160" i="3"/>
  <c r="R1161" i="3"/>
  <c r="R1162" i="3"/>
  <c r="R1163" i="3"/>
  <c r="R1164" i="3"/>
  <c r="R1165" i="3"/>
  <c r="R1166" i="3"/>
  <c r="R1167" i="3"/>
  <c r="R1168" i="3"/>
  <c r="R1169" i="3"/>
  <c r="R1170" i="3"/>
  <c r="R1171" i="3"/>
  <c r="R1172" i="3"/>
  <c r="R1173" i="3"/>
  <c r="R1174" i="3"/>
  <c r="R1175" i="3"/>
  <c r="R1176" i="3"/>
  <c r="R1177" i="3"/>
  <c r="R1178" i="3"/>
  <c r="R1179" i="3"/>
  <c r="R1180" i="3"/>
  <c r="R1181" i="3"/>
  <c r="R1182" i="3"/>
  <c r="R1183" i="3"/>
  <c r="R1184" i="3"/>
  <c r="R1185" i="3"/>
  <c r="R1186" i="3"/>
  <c r="R1187" i="3"/>
  <c r="R1188" i="3"/>
  <c r="R1189" i="3"/>
  <c r="R1190" i="3"/>
  <c r="R1191" i="3"/>
  <c r="R1192" i="3"/>
  <c r="R1193" i="3"/>
  <c r="R1194" i="3"/>
  <c r="R1195" i="3"/>
  <c r="R1196" i="3"/>
  <c r="R1197" i="3"/>
  <c r="R1198" i="3"/>
  <c r="R1199" i="3"/>
  <c r="R1200" i="3"/>
  <c r="R1201" i="3"/>
  <c r="R1202" i="3"/>
  <c r="R1203" i="3"/>
  <c r="R1204" i="3"/>
  <c r="R1205" i="3"/>
  <c r="R1206" i="3"/>
  <c r="R1207" i="3"/>
  <c r="R1208" i="3"/>
  <c r="R1209" i="3"/>
  <c r="R1210" i="3"/>
  <c r="R1211" i="3"/>
  <c r="R1212" i="3"/>
  <c r="R1213" i="3"/>
  <c r="R1214" i="3"/>
  <c r="R1215" i="3"/>
  <c r="R1216" i="3"/>
  <c r="R1217" i="3"/>
  <c r="R1218" i="3"/>
  <c r="R1219" i="3"/>
  <c r="R1220" i="3"/>
  <c r="R1221" i="3"/>
  <c r="R1222" i="3"/>
  <c r="R1223" i="3"/>
  <c r="R1224" i="3"/>
  <c r="R1225" i="3"/>
  <c r="R1226" i="3"/>
  <c r="R1227" i="3"/>
  <c r="R1228" i="3"/>
  <c r="R1229" i="3"/>
  <c r="R1230" i="3"/>
  <c r="R1231" i="3"/>
  <c r="R1232" i="3"/>
  <c r="R1233" i="3"/>
  <c r="R1234" i="3"/>
  <c r="R1235" i="3"/>
  <c r="R1236" i="3"/>
  <c r="R1237" i="3"/>
  <c r="R1238" i="3"/>
  <c r="R1239" i="3"/>
  <c r="R1240" i="3"/>
  <c r="R1241" i="3"/>
  <c r="R1242" i="3"/>
  <c r="R1243" i="3"/>
  <c r="R1244" i="3"/>
  <c r="R1245" i="3"/>
  <c r="R1246" i="3"/>
  <c r="R1247" i="3"/>
  <c r="R1248" i="3"/>
  <c r="R1249" i="3"/>
  <c r="R1250" i="3"/>
  <c r="R1251" i="3"/>
  <c r="R1252" i="3"/>
  <c r="R1253" i="3"/>
  <c r="R1254" i="3"/>
  <c r="R1255" i="3"/>
  <c r="R1256" i="3"/>
  <c r="R1257" i="3"/>
  <c r="R1258" i="3"/>
  <c r="R1259" i="3"/>
  <c r="R1260" i="3"/>
  <c r="R1261" i="3"/>
  <c r="R1262" i="3"/>
  <c r="R1263" i="3"/>
  <c r="R1264" i="3"/>
  <c r="R1265" i="3"/>
  <c r="R1266" i="3"/>
  <c r="R1267" i="3"/>
  <c r="R1268" i="3"/>
  <c r="R1269" i="3"/>
  <c r="R1270" i="3"/>
  <c r="R1271" i="3"/>
  <c r="R1272" i="3"/>
  <c r="R1273" i="3"/>
  <c r="R1274" i="3"/>
  <c r="R1275" i="3"/>
  <c r="R1276" i="3"/>
  <c r="R1277" i="3"/>
  <c r="R1278" i="3"/>
  <c r="R1279" i="3"/>
  <c r="R1280" i="3"/>
  <c r="R1281" i="3"/>
  <c r="R1282" i="3"/>
  <c r="R1283" i="3"/>
  <c r="R1284" i="3"/>
  <c r="R1285" i="3"/>
  <c r="R1286" i="3"/>
  <c r="R1287" i="3"/>
  <c r="R1288" i="3"/>
  <c r="R1289" i="3"/>
  <c r="R1290" i="3"/>
  <c r="R1291" i="3"/>
  <c r="R1292" i="3"/>
  <c r="R1293" i="3"/>
  <c r="R1294" i="3"/>
  <c r="R1295" i="3"/>
  <c r="R1296" i="3"/>
  <c r="R1297" i="3"/>
  <c r="R1298" i="3"/>
  <c r="R1299" i="3"/>
  <c r="R1300" i="3"/>
  <c r="R1301" i="3"/>
  <c r="R1302" i="3"/>
  <c r="R1303" i="3"/>
  <c r="R1304" i="3"/>
  <c r="R1305" i="3"/>
  <c r="R1306" i="3"/>
  <c r="R1307" i="3"/>
  <c r="R1308" i="3"/>
  <c r="R1309" i="3"/>
  <c r="R1310" i="3"/>
  <c r="R1311" i="3"/>
  <c r="R1312" i="3"/>
  <c r="R1313" i="3"/>
  <c r="R1314" i="3"/>
  <c r="R1315" i="3"/>
  <c r="R1316" i="3"/>
  <c r="R1317" i="3"/>
  <c r="R1318" i="3"/>
  <c r="R1319" i="3"/>
  <c r="R1320" i="3"/>
  <c r="R1321" i="3"/>
  <c r="R1322" i="3"/>
  <c r="R1323" i="3"/>
  <c r="R1324" i="3"/>
  <c r="R1325" i="3"/>
  <c r="R1326" i="3"/>
  <c r="R1327" i="3"/>
  <c r="R1328" i="3"/>
  <c r="R1329" i="3"/>
  <c r="R1330" i="3"/>
  <c r="R1331" i="3"/>
  <c r="R1332" i="3"/>
  <c r="R1333" i="3"/>
  <c r="R1334" i="3"/>
  <c r="R1335" i="3"/>
  <c r="R1336" i="3"/>
  <c r="R1337" i="3"/>
  <c r="R1338" i="3"/>
  <c r="R1339" i="3"/>
  <c r="R1340" i="3"/>
  <c r="R1341" i="3"/>
  <c r="R1342" i="3"/>
  <c r="R1343" i="3"/>
  <c r="R1344" i="3"/>
  <c r="R1345" i="3"/>
  <c r="R1346" i="3"/>
  <c r="R1347" i="3"/>
  <c r="R1348" i="3"/>
  <c r="R1349" i="3"/>
  <c r="R1350" i="3"/>
  <c r="R1351" i="3"/>
  <c r="R1352" i="3"/>
  <c r="R1353" i="3"/>
  <c r="R1354" i="3"/>
  <c r="R1355" i="3"/>
  <c r="R1356" i="3"/>
  <c r="R1357" i="3"/>
  <c r="R1358" i="3"/>
  <c r="R1359" i="3"/>
  <c r="R1360" i="3"/>
  <c r="R1361" i="3"/>
  <c r="R1362" i="3"/>
  <c r="R1363" i="3"/>
  <c r="R1364" i="3"/>
  <c r="R1365" i="3"/>
  <c r="R1366" i="3"/>
  <c r="R1367" i="3"/>
  <c r="R1368" i="3"/>
  <c r="R1369" i="3"/>
  <c r="R1370" i="3"/>
  <c r="R1371" i="3"/>
  <c r="R1372" i="3"/>
  <c r="R1373" i="3"/>
  <c r="R1374" i="3"/>
  <c r="R1375" i="3"/>
  <c r="R1376" i="3"/>
  <c r="R1377" i="3"/>
  <c r="J1374" i="10" l="1"/>
  <c r="J1373" i="10"/>
  <c r="J1380" i="3"/>
  <c r="J1379" i="3"/>
  <c r="AC2" i="10"/>
  <c r="AC3" i="10"/>
  <c r="AC4" i="10"/>
  <c r="AC5" i="10"/>
  <c r="AC6" i="10"/>
  <c r="AC7" i="10"/>
  <c r="AC8" i="10"/>
  <c r="AC9" i="10"/>
  <c r="AC10" i="10"/>
  <c r="AC11" i="10"/>
  <c r="AC12" i="10"/>
  <c r="AC13" i="10"/>
  <c r="AC14" i="10"/>
  <c r="AC15" i="10"/>
  <c r="AC16" i="10"/>
  <c r="AC17" i="10"/>
  <c r="AC18" i="10"/>
  <c r="AC19" i="10"/>
  <c r="AC20" i="10"/>
  <c r="AC21" i="10"/>
  <c r="AC22" i="10"/>
  <c r="AC23" i="10"/>
  <c r="AC24" i="10"/>
  <c r="AC25" i="10"/>
  <c r="AC26" i="10"/>
  <c r="AC27" i="10"/>
  <c r="AC28" i="10"/>
  <c r="AC29" i="10"/>
  <c r="AC30" i="10"/>
  <c r="AC31" i="10"/>
  <c r="AC32" i="10"/>
  <c r="AC33" i="10"/>
  <c r="AC34" i="10"/>
  <c r="AC35" i="10"/>
  <c r="AC36" i="10"/>
  <c r="AC37" i="10"/>
  <c r="AC38" i="10"/>
  <c r="AC39" i="10"/>
  <c r="AC40" i="10"/>
  <c r="AC41" i="10"/>
  <c r="AC42" i="10"/>
  <c r="AC43" i="10"/>
  <c r="AC44" i="10"/>
  <c r="AC45" i="10"/>
  <c r="AC46" i="10"/>
  <c r="AC47" i="10"/>
  <c r="AC48" i="10"/>
  <c r="AC49" i="10"/>
  <c r="AC50" i="10"/>
  <c r="AC51" i="10"/>
  <c r="AC52" i="10"/>
  <c r="AC53" i="10"/>
  <c r="AC54" i="10"/>
  <c r="AC55" i="10"/>
  <c r="AC56" i="10"/>
  <c r="AC57" i="10"/>
  <c r="AC58" i="10"/>
  <c r="AC59" i="10"/>
  <c r="AC60" i="10"/>
  <c r="AC61" i="10"/>
  <c r="AC62" i="10"/>
  <c r="AC63" i="10"/>
  <c r="AC64" i="10"/>
  <c r="AC65" i="10"/>
  <c r="AC66" i="10"/>
  <c r="AC67" i="10"/>
  <c r="AC68" i="10"/>
  <c r="AC69" i="10"/>
  <c r="AC70" i="10"/>
  <c r="AC71" i="10"/>
  <c r="AC72" i="10"/>
  <c r="AC73" i="10"/>
  <c r="AC74" i="10"/>
  <c r="AC75" i="10"/>
  <c r="AC76" i="10"/>
  <c r="AC77" i="10"/>
  <c r="AC78" i="10"/>
  <c r="AC79" i="10"/>
  <c r="AC80" i="10"/>
  <c r="AC81" i="10"/>
  <c r="AC82" i="10"/>
  <c r="AC83" i="10"/>
  <c r="AC84" i="10"/>
  <c r="AC85" i="10"/>
  <c r="AC86" i="10"/>
  <c r="AC87" i="10"/>
  <c r="AC88" i="10"/>
  <c r="AC89" i="10"/>
  <c r="AC90" i="10"/>
  <c r="AC91" i="10"/>
  <c r="AC92" i="10"/>
  <c r="AC93" i="10"/>
  <c r="AC94" i="10"/>
  <c r="AC95" i="10"/>
  <c r="AC96" i="10"/>
  <c r="AC97" i="10"/>
  <c r="AC98" i="10"/>
  <c r="AC99" i="10"/>
  <c r="AC100" i="10"/>
  <c r="AC101" i="10"/>
  <c r="AC102" i="10"/>
  <c r="AC103" i="10"/>
  <c r="AC104" i="10"/>
  <c r="AC105" i="10"/>
  <c r="AC106" i="10"/>
  <c r="AC107" i="10"/>
  <c r="AC108" i="10"/>
  <c r="AC109" i="10"/>
  <c r="AC110" i="10"/>
  <c r="AC111" i="10"/>
  <c r="AC112" i="10"/>
  <c r="AC113" i="10"/>
  <c r="AC114" i="10"/>
  <c r="AC115" i="10"/>
  <c r="AC116" i="10"/>
  <c r="AC117" i="10"/>
  <c r="AC118" i="10"/>
  <c r="AC119" i="10"/>
  <c r="AC120" i="10"/>
  <c r="AC121" i="10"/>
  <c r="AC122" i="10"/>
  <c r="AC123" i="10"/>
  <c r="AC124" i="10"/>
  <c r="AC125" i="10"/>
  <c r="AC126" i="10"/>
  <c r="AC127" i="10"/>
  <c r="AC128" i="10"/>
  <c r="AC129" i="10"/>
  <c r="AC130" i="10"/>
  <c r="AC131" i="10"/>
  <c r="AC132" i="10"/>
  <c r="AC133" i="10"/>
  <c r="AC134" i="10"/>
  <c r="AC135" i="10"/>
  <c r="AC136" i="10"/>
  <c r="AC137" i="10"/>
  <c r="AC138" i="10"/>
  <c r="AC139" i="10"/>
  <c r="AC140" i="10"/>
  <c r="AC141" i="10"/>
  <c r="AC142" i="10"/>
  <c r="AC143" i="10"/>
  <c r="AC144" i="10"/>
  <c r="AC145" i="10"/>
  <c r="AC146" i="10"/>
  <c r="AC147" i="10"/>
  <c r="AC148" i="10"/>
  <c r="AC149" i="10"/>
  <c r="AC150" i="10"/>
  <c r="AC151" i="10"/>
  <c r="AC152" i="10"/>
  <c r="AC153" i="10"/>
  <c r="AC154" i="10"/>
  <c r="AC155" i="10"/>
  <c r="AC156" i="10"/>
  <c r="AC157" i="10"/>
  <c r="AC158" i="10"/>
  <c r="AC159" i="10"/>
  <c r="AC160" i="10"/>
  <c r="AC161" i="10"/>
  <c r="AC162" i="10"/>
  <c r="AC163" i="10"/>
  <c r="AC164" i="10"/>
  <c r="AC165" i="10"/>
  <c r="AC166" i="10"/>
  <c r="AC167" i="10"/>
  <c r="AC168" i="10"/>
  <c r="AC169" i="10"/>
  <c r="AC170" i="10"/>
  <c r="AC171" i="10"/>
  <c r="AC172" i="10"/>
  <c r="AC173" i="10"/>
  <c r="AC174" i="10"/>
  <c r="AC175" i="10"/>
  <c r="AC176" i="10"/>
  <c r="AC177" i="10"/>
  <c r="AC178" i="10"/>
  <c r="AC179" i="10"/>
  <c r="AC180" i="10"/>
  <c r="AC181" i="10"/>
  <c r="AC182" i="10"/>
  <c r="AC183" i="10"/>
  <c r="AC184" i="10"/>
  <c r="AC185" i="10"/>
  <c r="AC186" i="10"/>
  <c r="AC187" i="10"/>
  <c r="AC188" i="10"/>
  <c r="AC189" i="10"/>
  <c r="AC190" i="10"/>
  <c r="AC191" i="10"/>
  <c r="AC192" i="10"/>
  <c r="AC193" i="10"/>
  <c r="AC194" i="10"/>
  <c r="AC195" i="10"/>
  <c r="AC196" i="10"/>
  <c r="AC197" i="10"/>
  <c r="AC198" i="10"/>
  <c r="AC199" i="10"/>
  <c r="AC200" i="10"/>
  <c r="AC201" i="10"/>
  <c r="AC202" i="10"/>
  <c r="AC203" i="10"/>
  <c r="AC204" i="10"/>
  <c r="AC205" i="10"/>
  <c r="AC206" i="10"/>
  <c r="AC207" i="10"/>
  <c r="AC208" i="10"/>
  <c r="AC209" i="10"/>
  <c r="AC210" i="10"/>
  <c r="AC211" i="10"/>
  <c r="AC212" i="10"/>
  <c r="AC213" i="10"/>
  <c r="AC214" i="10"/>
  <c r="AC215" i="10"/>
  <c r="AC216" i="10"/>
  <c r="AC217" i="10"/>
  <c r="AC218" i="10"/>
  <c r="AC219" i="10"/>
  <c r="AC220" i="10"/>
  <c r="AC221" i="10"/>
  <c r="AC222" i="10"/>
  <c r="AC223" i="10"/>
  <c r="AC224" i="10"/>
  <c r="AC225" i="10"/>
  <c r="AC226" i="10"/>
  <c r="AC227" i="10"/>
  <c r="AC228" i="10"/>
  <c r="AC229" i="10"/>
  <c r="AC230" i="10"/>
  <c r="AC231" i="10"/>
  <c r="AC232" i="10"/>
  <c r="AC233" i="10"/>
  <c r="AC234" i="10"/>
  <c r="AC235" i="10"/>
  <c r="AC236" i="10"/>
  <c r="AC237" i="10"/>
  <c r="AC238" i="10"/>
  <c r="AC239" i="10"/>
  <c r="AC240" i="10"/>
  <c r="AC241" i="10"/>
  <c r="AC242" i="10"/>
  <c r="AC243" i="10"/>
  <c r="AC244" i="10"/>
  <c r="AC245" i="10"/>
  <c r="AC246" i="10"/>
  <c r="AC247" i="10"/>
  <c r="AC248" i="10"/>
  <c r="AC249" i="10"/>
  <c r="AC250" i="10"/>
  <c r="AC251" i="10"/>
  <c r="AC252" i="10"/>
  <c r="AC253" i="10"/>
  <c r="AC254" i="10"/>
  <c r="AC255" i="10"/>
  <c r="AC256" i="10"/>
  <c r="AC257" i="10"/>
  <c r="AC258" i="10"/>
  <c r="AC259" i="10"/>
  <c r="AC260" i="10"/>
  <c r="AC261" i="10"/>
  <c r="AC262" i="10"/>
  <c r="AC263" i="10"/>
  <c r="AC264" i="10"/>
  <c r="AC265" i="10"/>
  <c r="AC266" i="10"/>
  <c r="AC267" i="10"/>
  <c r="AC268" i="10"/>
  <c r="AC269" i="10"/>
  <c r="AC270" i="10"/>
  <c r="AC271" i="10"/>
  <c r="AC272" i="10"/>
  <c r="AC273" i="10"/>
  <c r="AC274" i="10"/>
  <c r="AC275" i="10"/>
  <c r="AC276" i="10"/>
  <c r="AC277" i="10"/>
  <c r="AC278" i="10"/>
  <c r="AC279" i="10"/>
  <c r="AC280" i="10"/>
  <c r="AC281" i="10"/>
  <c r="AC282" i="10"/>
  <c r="AC283" i="10"/>
  <c r="AC284" i="10"/>
  <c r="AC285" i="10"/>
  <c r="AC286" i="10"/>
  <c r="AC287" i="10"/>
  <c r="AC288" i="10"/>
  <c r="AC289" i="10"/>
  <c r="AC290" i="10"/>
  <c r="AC291" i="10"/>
  <c r="AC292" i="10"/>
  <c r="AC293" i="10"/>
  <c r="AC294" i="10"/>
  <c r="AC295" i="10"/>
  <c r="AC296" i="10"/>
  <c r="AC297" i="10"/>
  <c r="AC298" i="10"/>
  <c r="AC299" i="10"/>
  <c r="AC300" i="10"/>
  <c r="AC301" i="10"/>
  <c r="AC302" i="10"/>
  <c r="AC303" i="10"/>
  <c r="AC304" i="10"/>
  <c r="AC305" i="10"/>
  <c r="AC306" i="10"/>
  <c r="AC307" i="10"/>
  <c r="AC308" i="10"/>
  <c r="AC309" i="10"/>
  <c r="AC310" i="10"/>
  <c r="AC311" i="10"/>
  <c r="AC312" i="10"/>
  <c r="AC313" i="10"/>
  <c r="AC314" i="10"/>
  <c r="AC315" i="10"/>
  <c r="AC316" i="10"/>
  <c r="AC317" i="10"/>
  <c r="AC318" i="10"/>
  <c r="AC319" i="10"/>
  <c r="AC320" i="10"/>
  <c r="AC321" i="10"/>
  <c r="AC322" i="10"/>
  <c r="AC323" i="10"/>
  <c r="AC324" i="10"/>
  <c r="AC325" i="10"/>
  <c r="AC326" i="10"/>
  <c r="AC327" i="10"/>
  <c r="AC328" i="10"/>
  <c r="AC329" i="10"/>
  <c r="AC330" i="10"/>
  <c r="AC331" i="10"/>
  <c r="AC332" i="10"/>
  <c r="AC333" i="10"/>
  <c r="AC334" i="10"/>
  <c r="AC335" i="10"/>
  <c r="AC336" i="10"/>
  <c r="AC337" i="10"/>
  <c r="AC338" i="10"/>
  <c r="AC339" i="10"/>
  <c r="AC340" i="10"/>
  <c r="AC341" i="10"/>
  <c r="AC342" i="10"/>
  <c r="AC343" i="10"/>
  <c r="AC344" i="10"/>
  <c r="AC345" i="10"/>
  <c r="AC346" i="10"/>
  <c r="AC347" i="10"/>
  <c r="AC348" i="10"/>
  <c r="AC349" i="10"/>
  <c r="AC350" i="10"/>
  <c r="AC351" i="10"/>
  <c r="AC352" i="10"/>
  <c r="AC353" i="10"/>
  <c r="AC354" i="10"/>
  <c r="AC355" i="10"/>
  <c r="AC356" i="10"/>
  <c r="AC357" i="10"/>
  <c r="AC358" i="10"/>
  <c r="AC359" i="10"/>
  <c r="AC360" i="10"/>
  <c r="AC361" i="10"/>
  <c r="AC362" i="10"/>
  <c r="AC363" i="10"/>
  <c r="AC364" i="10"/>
  <c r="AC365" i="10"/>
  <c r="AC366" i="10"/>
  <c r="AC367" i="10"/>
  <c r="AC368" i="10"/>
  <c r="AC369" i="10"/>
  <c r="AC370" i="10"/>
  <c r="AC371" i="10"/>
  <c r="AC372" i="10"/>
  <c r="AC373" i="10"/>
  <c r="AC374" i="10"/>
  <c r="AC375" i="10"/>
  <c r="AC376" i="10"/>
  <c r="AC377" i="10"/>
  <c r="AC378" i="10"/>
  <c r="AC379" i="10"/>
  <c r="AC380" i="10"/>
  <c r="AC381" i="10"/>
  <c r="AC382" i="10"/>
  <c r="AC383" i="10"/>
  <c r="AC384" i="10"/>
  <c r="AC385" i="10"/>
  <c r="AC386" i="10"/>
  <c r="AC387" i="10"/>
  <c r="AC388" i="10"/>
  <c r="AC389" i="10"/>
  <c r="AC390" i="10"/>
  <c r="AC391" i="10"/>
  <c r="AC392" i="10"/>
  <c r="AC393" i="10"/>
  <c r="AC394" i="10"/>
  <c r="AC395" i="10"/>
  <c r="AC396" i="10"/>
  <c r="AC397" i="10"/>
  <c r="AC398" i="10"/>
  <c r="AC399" i="10"/>
  <c r="AC400" i="10"/>
  <c r="AC401" i="10"/>
  <c r="AC402" i="10"/>
  <c r="AC403" i="10"/>
  <c r="AC404" i="10"/>
  <c r="AC405" i="10"/>
  <c r="AC406" i="10"/>
  <c r="AC407" i="10"/>
  <c r="AC408" i="10"/>
  <c r="AC409" i="10"/>
  <c r="AC410" i="10"/>
  <c r="AC411" i="10"/>
  <c r="AC412" i="10"/>
  <c r="AC413" i="10"/>
  <c r="AC414" i="10"/>
  <c r="AC415" i="10"/>
  <c r="AC416" i="10"/>
  <c r="AC417" i="10"/>
  <c r="AC418" i="10"/>
  <c r="AC419" i="10"/>
  <c r="AC420" i="10"/>
  <c r="AC421" i="10"/>
  <c r="AC422" i="10"/>
  <c r="AC423" i="10"/>
  <c r="AC424" i="10"/>
  <c r="AC425" i="10"/>
  <c r="AC426" i="10"/>
  <c r="AC427" i="10"/>
  <c r="AC428" i="10"/>
  <c r="AC429" i="10"/>
  <c r="AC430" i="10"/>
  <c r="AC431" i="10"/>
  <c r="AC432" i="10"/>
  <c r="AC433" i="10"/>
  <c r="AC434" i="10"/>
  <c r="AC435" i="10"/>
  <c r="AC436" i="10"/>
  <c r="AC437" i="10"/>
  <c r="AC438" i="10"/>
  <c r="AC439" i="10"/>
  <c r="AC440" i="10"/>
  <c r="AC441" i="10"/>
  <c r="AC442" i="10"/>
  <c r="AC443" i="10"/>
  <c r="AC444" i="10"/>
  <c r="AC445" i="10"/>
  <c r="AC446" i="10"/>
  <c r="AC447" i="10"/>
  <c r="AC448" i="10"/>
  <c r="AC449" i="10"/>
  <c r="AC450" i="10"/>
  <c r="AC451" i="10"/>
  <c r="AC452" i="10"/>
  <c r="AC453" i="10"/>
  <c r="AC454" i="10"/>
  <c r="AC455" i="10"/>
  <c r="AC456" i="10"/>
  <c r="AC457" i="10"/>
  <c r="AC458" i="10"/>
  <c r="AC459" i="10"/>
  <c r="AC460" i="10"/>
  <c r="AC461" i="10"/>
  <c r="AC462" i="10"/>
  <c r="AC463" i="10"/>
  <c r="AC464" i="10"/>
  <c r="AC465" i="10"/>
  <c r="AC466" i="10"/>
  <c r="AC467" i="10"/>
  <c r="AC468" i="10"/>
  <c r="AC469" i="10"/>
  <c r="AC470" i="10"/>
  <c r="AC471" i="10"/>
  <c r="AC472" i="10"/>
  <c r="AC473" i="10"/>
  <c r="AC474" i="10"/>
  <c r="AC475" i="10"/>
  <c r="AC476" i="10"/>
  <c r="AC477" i="10"/>
  <c r="AC478" i="10"/>
  <c r="AC479" i="10"/>
  <c r="AC480" i="10"/>
  <c r="AC481" i="10"/>
  <c r="AC482" i="10"/>
  <c r="AC483" i="10"/>
  <c r="AC484" i="10"/>
  <c r="AC485" i="10"/>
  <c r="AC486" i="10"/>
  <c r="AC487" i="10"/>
  <c r="AC488" i="10"/>
  <c r="AC489" i="10"/>
  <c r="AC490" i="10"/>
  <c r="AC491" i="10"/>
  <c r="AC492" i="10"/>
  <c r="AC493" i="10"/>
  <c r="AC494" i="10"/>
  <c r="AC495" i="10"/>
  <c r="AC496" i="10"/>
  <c r="AC497" i="10"/>
  <c r="AC498" i="10"/>
  <c r="AC499" i="10"/>
  <c r="AC500" i="10"/>
  <c r="AC501" i="10"/>
  <c r="AC502" i="10"/>
  <c r="AC503" i="10"/>
  <c r="AC504" i="10"/>
  <c r="AC505" i="10"/>
  <c r="AC506" i="10"/>
  <c r="AC507" i="10"/>
  <c r="AC508" i="10"/>
  <c r="AC509" i="10"/>
  <c r="AC510" i="10"/>
  <c r="AC511" i="10"/>
  <c r="AC512" i="10"/>
  <c r="AC513" i="10"/>
  <c r="AC514" i="10"/>
  <c r="AC515" i="10"/>
  <c r="AC516" i="10"/>
  <c r="AC517" i="10"/>
  <c r="AC518" i="10"/>
  <c r="AC519" i="10"/>
  <c r="AC520" i="10"/>
  <c r="AC521" i="10"/>
  <c r="AC522" i="10"/>
  <c r="AC523" i="10"/>
  <c r="AC524" i="10"/>
  <c r="AC525" i="10"/>
  <c r="AC526" i="10"/>
  <c r="AC527" i="10"/>
  <c r="AC528" i="10"/>
  <c r="AC529" i="10"/>
  <c r="AC530" i="10"/>
  <c r="AC531" i="10"/>
  <c r="AC532" i="10"/>
  <c r="AC533" i="10"/>
  <c r="AC534" i="10"/>
  <c r="AC535" i="10"/>
  <c r="AC536" i="10"/>
  <c r="AC537" i="10"/>
  <c r="AC538" i="10"/>
  <c r="AC539" i="10"/>
  <c r="AC540" i="10"/>
  <c r="AC541" i="10"/>
  <c r="AC542" i="10"/>
  <c r="AC543" i="10"/>
  <c r="AC544" i="10"/>
  <c r="AC545" i="10"/>
  <c r="AC546" i="10"/>
  <c r="AC547" i="10"/>
  <c r="AC548" i="10"/>
  <c r="AC549" i="10"/>
  <c r="AC550" i="10"/>
  <c r="AC551" i="10"/>
  <c r="AC552" i="10"/>
  <c r="AC553" i="10"/>
  <c r="AC554" i="10"/>
  <c r="AC555" i="10"/>
  <c r="AC556" i="10"/>
  <c r="AC557" i="10"/>
  <c r="AC558" i="10"/>
  <c r="AC559" i="10"/>
  <c r="AC560" i="10"/>
  <c r="AC561" i="10"/>
  <c r="AC562" i="10"/>
  <c r="AC563" i="10"/>
  <c r="AC564" i="10"/>
  <c r="AC565" i="10"/>
  <c r="AC566" i="10"/>
  <c r="AC567" i="10"/>
  <c r="AC568" i="10"/>
  <c r="AC569" i="10"/>
  <c r="AC570" i="10"/>
  <c r="AC571" i="10"/>
  <c r="AC572" i="10"/>
  <c r="AC573" i="10"/>
  <c r="AC574" i="10"/>
  <c r="AC575" i="10"/>
  <c r="AC576" i="10"/>
  <c r="AC577" i="10"/>
  <c r="AC578" i="10"/>
  <c r="AC579" i="10"/>
  <c r="AC580" i="10"/>
  <c r="AC581" i="10"/>
  <c r="AC582" i="10"/>
  <c r="AC583" i="10"/>
  <c r="AC584" i="10"/>
  <c r="AC585" i="10"/>
  <c r="AC586" i="10"/>
  <c r="AC587" i="10"/>
  <c r="AC588" i="10"/>
  <c r="AC589" i="10"/>
  <c r="AC590" i="10"/>
  <c r="AC591" i="10"/>
  <c r="AC592" i="10"/>
  <c r="AC593" i="10"/>
  <c r="AC594" i="10"/>
  <c r="AC595" i="10"/>
  <c r="AC596" i="10"/>
  <c r="AC597" i="10"/>
  <c r="AC598" i="10"/>
  <c r="AC599" i="10"/>
  <c r="AC600" i="10"/>
  <c r="AC601" i="10"/>
  <c r="AC602" i="10"/>
  <c r="AC603" i="10"/>
  <c r="AC604" i="10"/>
  <c r="AC605" i="10"/>
  <c r="AC606" i="10"/>
  <c r="AC607" i="10"/>
  <c r="AC608" i="10"/>
  <c r="AC609" i="10"/>
  <c r="AC610" i="10"/>
  <c r="AC611" i="10"/>
  <c r="AC612" i="10"/>
  <c r="AC613" i="10"/>
  <c r="AC614" i="10"/>
  <c r="AC615" i="10"/>
  <c r="AC616" i="10"/>
  <c r="AC617" i="10"/>
  <c r="AC618" i="10"/>
  <c r="AC619" i="10"/>
  <c r="AC620" i="10"/>
  <c r="AC621" i="10"/>
  <c r="AC622" i="10"/>
  <c r="AC623" i="10"/>
  <c r="AC624" i="10"/>
  <c r="AC625" i="10"/>
  <c r="AC626" i="10"/>
  <c r="AC627" i="10"/>
  <c r="AC628" i="10"/>
  <c r="AC629" i="10"/>
  <c r="AC630" i="10"/>
  <c r="AC631" i="10"/>
  <c r="AC632" i="10"/>
  <c r="AC633" i="10"/>
  <c r="AC634" i="10"/>
  <c r="AC635" i="10"/>
  <c r="AC636" i="10"/>
  <c r="AC637" i="10"/>
  <c r="AC638" i="10"/>
  <c r="AC639" i="10"/>
  <c r="AC640" i="10"/>
  <c r="AC641" i="10"/>
  <c r="AC642" i="10"/>
  <c r="AC643" i="10"/>
  <c r="AC644" i="10"/>
  <c r="AC645" i="10"/>
  <c r="AC646" i="10"/>
  <c r="AC647" i="10"/>
  <c r="AC648" i="10"/>
  <c r="AC649" i="10"/>
  <c r="AC650" i="10"/>
  <c r="AC651" i="10"/>
  <c r="AC652" i="10"/>
  <c r="AC653" i="10"/>
  <c r="AC654" i="10"/>
  <c r="AC655" i="10"/>
  <c r="AC656" i="10"/>
  <c r="AC657" i="10"/>
  <c r="AC658" i="10"/>
  <c r="AC659" i="10"/>
  <c r="AC660" i="10"/>
  <c r="AC661" i="10"/>
  <c r="AC662" i="10"/>
  <c r="AC663" i="10"/>
  <c r="AC664" i="10"/>
  <c r="AC665" i="10"/>
  <c r="AC666" i="10"/>
  <c r="AC667" i="10"/>
  <c r="AC668" i="10"/>
  <c r="AC669" i="10"/>
  <c r="AC670" i="10"/>
  <c r="AC671" i="10"/>
  <c r="AC672" i="10"/>
  <c r="AC673" i="10"/>
  <c r="AC674" i="10"/>
  <c r="AC675" i="10"/>
  <c r="AC676" i="10"/>
  <c r="AC677" i="10"/>
  <c r="AC678" i="10"/>
  <c r="AC679" i="10"/>
  <c r="AC680" i="10"/>
  <c r="AC681" i="10"/>
  <c r="AC682" i="10"/>
  <c r="AC683" i="10"/>
  <c r="AC684" i="10"/>
  <c r="AC685" i="10"/>
  <c r="AC686" i="10"/>
  <c r="AC687" i="10"/>
  <c r="AC688" i="10"/>
  <c r="AC689" i="10"/>
  <c r="AC690" i="10"/>
  <c r="AC691" i="10"/>
  <c r="AC692" i="10"/>
  <c r="AC693" i="10"/>
  <c r="AC694" i="10"/>
  <c r="AC695" i="10"/>
  <c r="AC696" i="10"/>
  <c r="AC697" i="10"/>
  <c r="AC698" i="10"/>
  <c r="AC699" i="10"/>
  <c r="AC700" i="10"/>
  <c r="AC701" i="10"/>
  <c r="AC702" i="10"/>
  <c r="AC703" i="10"/>
  <c r="AC704" i="10"/>
  <c r="AC705" i="10"/>
  <c r="AC706" i="10"/>
  <c r="AC707" i="10"/>
  <c r="AC708" i="10"/>
  <c r="AC709" i="10"/>
  <c r="AC710" i="10"/>
  <c r="AC711" i="10"/>
  <c r="AC712" i="10"/>
  <c r="AC713" i="10"/>
  <c r="AC714" i="10"/>
  <c r="AC715" i="10"/>
  <c r="AC716" i="10"/>
  <c r="AC717" i="10"/>
  <c r="AC718" i="10"/>
  <c r="AC719" i="10"/>
  <c r="AC720" i="10"/>
  <c r="AC721" i="10"/>
  <c r="AC722" i="10"/>
  <c r="AC723" i="10"/>
  <c r="AC724" i="10"/>
  <c r="AC725" i="10"/>
  <c r="AC726" i="10"/>
  <c r="AC727" i="10"/>
  <c r="AC728" i="10"/>
  <c r="AC729" i="10"/>
  <c r="AC730" i="10"/>
  <c r="AC731" i="10"/>
  <c r="AC732" i="10"/>
  <c r="AC733" i="10"/>
  <c r="AC734" i="10"/>
  <c r="AC735" i="10"/>
  <c r="AC736" i="10"/>
  <c r="AC737" i="10"/>
  <c r="AC738" i="10"/>
  <c r="AC739" i="10"/>
  <c r="AC740" i="10"/>
  <c r="AC741" i="10"/>
  <c r="AC742" i="10"/>
  <c r="AC743" i="10"/>
  <c r="AC744" i="10"/>
  <c r="AC745" i="10"/>
  <c r="AC746" i="10"/>
  <c r="AC747" i="10"/>
  <c r="AC748" i="10"/>
  <c r="AC749" i="10"/>
  <c r="AC750" i="10"/>
  <c r="AC751" i="10"/>
  <c r="AC752" i="10"/>
  <c r="AC753" i="10"/>
  <c r="AC754" i="10"/>
  <c r="AC755" i="10"/>
  <c r="AC756" i="10"/>
  <c r="AC757" i="10"/>
  <c r="AC758" i="10"/>
  <c r="AC759" i="10"/>
  <c r="AC760" i="10"/>
  <c r="AC761" i="10"/>
  <c r="AC762" i="10"/>
  <c r="AC763" i="10"/>
  <c r="AC764" i="10"/>
  <c r="AC765" i="10"/>
  <c r="AC766" i="10"/>
  <c r="AC767" i="10"/>
  <c r="AC768" i="10"/>
  <c r="AC769" i="10"/>
  <c r="AC770" i="10"/>
  <c r="AC771" i="10"/>
  <c r="AC772" i="10"/>
  <c r="AC773" i="10"/>
  <c r="AC774" i="10"/>
  <c r="AC775" i="10"/>
  <c r="AC776" i="10"/>
  <c r="AC777" i="10"/>
  <c r="AC778" i="10"/>
  <c r="AC779" i="10"/>
  <c r="AC780" i="10"/>
  <c r="AC781" i="10"/>
  <c r="AC782" i="10"/>
  <c r="AC783" i="10"/>
  <c r="AC784" i="10"/>
  <c r="AC785" i="10"/>
  <c r="AC786" i="10"/>
  <c r="AC787" i="10"/>
  <c r="AC788" i="10"/>
  <c r="AC789" i="10"/>
  <c r="AC790" i="10"/>
  <c r="AC791" i="10"/>
  <c r="AC792" i="10"/>
  <c r="AC793" i="10"/>
  <c r="AC794" i="10"/>
  <c r="AC795" i="10"/>
  <c r="AC796" i="10"/>
  <c r="AC797" i="10"/>
  <c r="AC798" i="10"/>
  <c r="AC799" i="10"/>
  <c r="AC800" i="10"/>
  <c r="AC801" i="10"/>
  <c r="AC802" i="10"/>
  <c r="AC803" i="10"/>
  <c r="AC804" i="10"/>
  <c r="AC805" i="10"/>
  <c r="AC806" i="10"/>
  <c r="AC807" i="10"/>
  <c r="AC808" i="10"/>
  <c r="AC809" i="10"/>
  <c r="AC810" i="10"/>
  <c r="AC811" i="10"/>
  <c r="AC812" i="10"/>
  <c r="AC813" i="10"/>
  <c r="AC814" i="10"/>
  <c r="AC815" i="10"/>
  <c r="AC816" i="10"/>
  <c r="AC817" i="10"/>
  <c r="AC818" i="10"/>
  <c r="AC819" i="10"/>
  <c r="AC820" i="10"/>
  <c r="AC821" i="10"/>
  <c r="AC822" i="10"/>
  <c r="AC823" i="10"/>
  <c r="AC824" i="10"/>
  <c r="AC825" i="10"/>
  <c r="AC826" i="10"/>
  <c r="AC827" i="10"/>
  <c r="AC828" i="10"/>
  <c r="AC829" i="10"/>
  <c r="AC830" i="10"/>
  <c r="AC831" i="10"/>
  <c r="AC832" i="10"/>
  <c r="AC833" i="10"/>
  <c r="AC834" i="10"/>
  <c r="AC835" i="10"/>
  <c r="AC836" i="10"/>
  <c r="AC837" i="10"/>
  <c r="AC838" i="10"/>
  <c r="AC839" i="10"/>
  <c r="AC840" i="10"/>
  <c r="AC841" i="10"/>
  <c r="AC842" i="10"/>
  <c r="AC843" i="10"/>
  <c r="AC844" i="10"/>
  <c r="AC845" i="10"/>
  <c r="AC846" i="10"/>
  <c r="AC847" i="10"/>
  <c r="AC848" i="10"/>
  <c r="AC849" i="10"/>
  <c r="AC850" i="10"/>
  <c r="AC851" i="10"/>
  <c r="AC852" i="10"/>
  <c r="AC853" i="10"/>
  <c r="AC854" i="10"/>
  <c r="AC855" i="10"/>
  <c r="AC856" i="10"/>
  <c r="AC857" i="10"/>
  <c r="AC858" i="10"/>
  <c r="AC859" i="10"/>
  <c r="AC860" i="10"/>
  <c r="AC861" i="10"/>
  <c r="AC862" i="10"/>
  <c r="AC863" i="10"/>
  <c r="AC864" i="10"/>
  <c r="AC865" i="10"/>
  <c r="AC866" i="10"/>
  <c r="AC867" i="10"/>
  <c r="AC868" i="10"/>
  <c r="AC869" i="10"/>
  <c r="AC870" i="10"/>
  <c r="AC871" i="10"/>
  <c r="AC872" i="10"/>
  <c r="AC873" i="10"/>
  <c r="AC874" i="10"/>
  <c r="AC875" i="10"/>
  <c r="AC876" i="10"/>
  <c r="AC877" i="10"/>
  <c r="AC878" i="10"/>
  <c r="AC879" i="10"/>
  <c r="AC880" i="10"/>
  <c r="AC881" i="10"/>
  <c r="AC882" i="10"/>
  <c r="AC883" i="10"/>
  <c r="AC884" i="10"/>
  <c r="AC885" i="10"/>
  <c r="AC886" i="10"/>
  <c r="AC887" i="10"/>
  <c r="AC888" i="10"/>
  <c r="AC889" i="10"/>
  <c r="AC890" i="10"/>
  <c r="AC891" i="10"/>
  <c r="AC892" i="10"/>
  <c r="AC893" i="10"/>
  <c r="AC894" i="10"/>
  <c r="AC895" i="10"/>
  <c r="AC896" i="10"/>
  <c r="AC897" i="10"/>
  <c r="AC898" i="10"/>
  <c r="AC899" i="10"/>
  <c r="AC900" i="10"/>
  <c r="AC901" i="10"/>
  <c r="AC902" i="10"/>
  <c r="AC903" i="10"/>
  <c r="AC904" i="10"/>
  <c r="AC905" i="10"/>
  <c r="AC906" i="10"/>
  <c r="AC907" i="10"/>
  <c r="AC908" i="10"/>
  <c r="AC909" i="10"/>
  <c r="AC910" i="10"/>
  <c r="AC911" i="10"/>
  <c r="AC912" i="10"/>
  <c r="AC913" i="10"/>
  <c r="AC914" i="10"/>
  <c r="AC915" i="10"/>
  <c r="AC916" i="10"/>
  <c r="AC917" i="10"/>
  <c r="AC918" i="10"/>
  <c r="AC919" i="10"/>
  <c r="AC920" i="10"/>
  <c r="AC921" i="10"/>
  <c r="AC922" i="10"/>
  <c r="AC923" i="10"/>
  <c r="AC924" i="10"/>
  <c r="AC925" i="10"/>
  <c r="AC926" i="10"/>
  <c r="AC927" i="10"/>
  <c r="AC928" i="10"/>
  <c r="AC929" i="10"/>
  <c r="AC930" i="10"/>
  <c r="AC931" i="10"/>
  <c r="AC932" i="10"/>
  <c r="AC933" i="10"/>
  <c r="AC934" i="10"/>
  <c r="AC935" i="10"/>
  <c r="AC936" i="10"/>
  <c r="AC937" i="10"/>
  <c r="AC938" i="10"/>
  <c r="AC939" i="10"/>
  <c r="AC940" i="10"/>
  <c r="AC941" i="10"/>
  <c r="AC942" i="10"/>
  <c r="AC943" i="10"/>
  <c r="AC944" i="10"/>
  <c r="AC945" i="10"/>
  <c r="AC946" i="10"/>
  <c r="AC947" i="10"/>
  <c r="AC948" i="10"/>
  <c r="AC949" i="10"/>
  <c r="AC950" i="10"/>
  <c r="AC951" i="10"/>
  <c r="AC952" i="10"/>
  <c r="AC953" i="10"/>
  <c r="AC954" i="10"/>
  <c r="AC955" i="10"/>
  <c r="AC956" i="10"/>
  <c r="AC957" i="10"/>
  <c r="AC958" i="10"/>
  <c r="AC959" i="10"/>
  <c r="AC960" i="10"/>
  <c r="AC961" i="10"/>
  <c r="AC962" i="10"/>
  <c r="AC963" i="10"/>
  <c r="AC964" i="10"/>
  <c r="AC965" i="10"/>
  <c r="AC966" i="10"/>
  <c r="AC967" i="10"/>
  <c r="AC968" i="10"/>
  <c r="AC969" i="10"/>
  <c r="AC970" i="10"/>
  <c r="AC971" i="10"/>
  <c r="AC972" i="10"/>
  <c r="AC973" i="10"/>
  <c r="AC974" i="10"/>
  <c r="AC975" i="10"/>
  <c r="AC976" i="10"/>
  <c r="AC977" i="10"/>
  <c r="AC978" i="10"/>
  <c r="AC979" i="10"/>
  <c r="AC980" i="10"/>
  <c r="AC981" i="10"/>
  <c r="AC982" i="10"/>
  <c r="AC983" i="10"/>
  <c r="AC984" i="10"/>
  <c r="AC985" i="10"/>
  <c r="AC986" i="10"/>
  <c r="AC987" i="10"/>
  <c r="AC988" i="10"/>
  <c r="AC989" i="10"/>
  <c r="AC990" i="10"/>
  <c r="AC991" i="10"/>
  <c r="AC992" i="10"/>
  <c r="AC993" i="10"/>
  <c r="AC994" i="10"/>
  <c r="AC995" i="10"/>
  <c r="AC996" i="10"/>
  <c r="AC997" i="10"/>
  <c r="AC998" i="10"/>
  <c r="AC999" i="10"/>
  <c r="AC1000" i="10"/>
  <c r="AC1001" i="10"/>
  <c r="AC1002" i="10"/>
  <c r="AC1003" i="10"/>
  <c r="AC1004" i="10"/>
  <c r="AC1005" i="10"/>
  <c r="AC1006" i="10"/>
  <c r="AC1007" i="10"/>
  <c r="AC1008" i="10"/>
  <c r="AC1009" i="10"/>
  <c r="AC1010" i="10"/>
  <c r="AC1011" i="10"/>
  <c r="AC1012" i="10"/>
  <c r="AC1013" i="10"/>
  <c r="AC1014" i="10"/>
  <c r="AC1015" i="10"/>
  <c r="AC1016" i="10"/>
  <c r="AC1017" i="10"/>
  <c r="AC1018" i="10"/>
  <c r="AC1019" i="10"/>
  <c r="AC1020" i="10"/>
  <c r="AC1021" i="10"/>
  <c r="AC1022" i="10"/>
  <c r="AC1023" i="10"/>
  <c r="AC1024" i="10"/>
  <c r="AC1025" i="10"/>
  <c r="AC1026" i="10"/>
  <c r="AC1027" i="10"/>
  <c r="AC1028" i="10"/>
  <c r="AC1029" i="10"/>
  <c r="AC1030" i="10"/>
  <c r="AC1031" i="10"/>
  <c r="AC1032" i="10"/>
  <c r="AC1033" i="10"/>
  <c r="AC1034" i="10"/>
  <c r="AC1035" i="10"/>
  <c r="AC1036" i="10"/>
  <c r="AC1037" i="10"/>
  <c r="AC1038" i="10"/>
  <c r="AC1039" i="10"/>
  <c r="AC1040" i="10"/>
  <c r="AC1041" i="10"/>
  <c r="AC1042" i="10"/>
  <c r="AC1043" i="10"/>
  <c r="AC1044" i="10"/>
  <c r="AC1045" i="10"/>
  <c r="AC1046" i="10"/>
  <c r="AC1047" i="10"/>
  <c r="AC1048" i="10"/>
  <c r="AC1049" i="10"/>
  <c r="AC1050" i="10"/>
  <c r="AC1051" i="10"/>
  <c r="AC1052" i="10"/>
  <c r="AC1053" i="10"/>
  <c r="AC1054" i="10"/>
  <c r="AC1055" i="10"/>
  <c r="AC1056" i="10"/>
  <c r="AC1057" i="10"/>
  <c r="AC1058" i="10"/>
  <c r="AC1059" i="10"/>
  <c r="AC1060" i="10"/>
  <c r="AC1061" i="10"/>
  <c r="AC1062" i="10"/>
  <c r="AC1063" i="10"/>
  <c r="AC1064" i="10"/>
  <c r="AC1065" i="10"/>
  <c r="AC1066" i="10"/>
  <c r="AC1067" i="10"/>
  <c r="AC1068" i="10"/>
  <c r="AC1069" i="10"/>
  <c r="AC1070" i="10"/>
  <c r="AC1071" i="10"/>
  <c r="AC1072" i="10"/>
  <c r="AC1073" i="10"/>
  <c r="AC1074" i="10"/>
  <c r="AC1075" i="10"/>
  <c r="AC1076" i="10"/>
  <c r="AC1077" i="10"/>
  <c r="AC1078" i="10"/>
  <c r="AC1079" i="10"/>
  <c r="AC1080" i="10"/>
  <c r="AC1081" i="10"/>
  <c r="AC1082" i="10"/>
  <c r="AC1083" i="10"/>
  <c r="AC1084" i="10"/>
  <c r="AC1085" i="10"/>
  <c r="AC1086" i="10"/>
  <c r="AC1087" i="10"/>
  <c r="AC1088" i="10"/>
  <c r="AC1089" i="10"/>
  <c r="AC1090" i="10"/>
  <c r="AC1091" i="10"/>
  <c r="AC1092" i="10"/>
  <c r="AC1093" i="10"/>
  <c r="AC1094" i="10"/>
  <c r="AC1095" i="10"/>
  <c r="AC1096" i="10"/>
  <c r="AC1097" i="10"/>
  <c r="AC1098" i="10"/>
  <c r="AC1099" i="10"/>
  <c r="AC1100" i="10"/>
  <c r="AC1101" i="10"/>
  <c r="AC1102" i="10"/>
  <c r="AC1103" i="10"/>
  <c r="AC1104" i="10"/>
  <c r="AC1105" i="10"/>
  <c r="AC1106" i="10"/>
  <c r="AC1107" i="10"/>
  <c r="AC1108" i="10"/>
  <c r="AC1109" i="10"/>
  <c r="AC1110" i="10"/>
  <c r="AC1111" i="10"/>
  <c r="AC1112" i="10"/>
  <c r="AC1113" i="10"/>
  <c r="AC1114" i="10"/>
  <c r="AC1115" i="10"/>
  <c r="AC1116" i="10"/>
  <c r="AC1117" i="10"/>
  <c r="AC1118" i="10"/>
  <c r="AC1119" i="10"/>
  <c r="AC1120" i="10"/>
  <c r="AC1121" i="10"/>
  <c r="AC1122" i="10"/>
  <c r="AC1123" i="10"/>
  <c r="AC1124" i="10"/>
  <c r="AC1125" i="10"/>
  <c r="AC1126" i="10"/>
  <c r="AC1127" i="10"/>
  <c r="AC1128" i="10"/>
  <c r="AC1129" i="10"/>
  <c r="AC1130" i="10"/>
  <c r="AC1131" i="10"/>
  <c r="AC1132" i="10"/>
  <c r="AC1133" i="10"/>
  <c r="AC1134" i="10"/>
  <c r="AC1135" i="10"/>
  <c r="AC1136" i="10"/>
  <c r="AC1137" i="10"/>
  <c r="AC1138" i="10"/>
  <c r="AC1139" i="10"/>
  <c r="AC1140" i="10"/>
  <c r="AC1141" i="10"/>
  <c r="AC1142" i="10"/>
  <c r="AC1143" i="10"/>
  <c r="AC1144" i="10"/>
  <c r="AC1145" i="10"/>
  <c r="AC1146" i="10"/>
  <c r="AC1147" i="10"/>
  <c r="AC1148" i="10"/>
  <c r="AC1149" i="10"/>
  <c r="AC1150" i="10"/>
  <c r="AC1151" i="10"/>
  <c r="AC1152" i="10"/>
  <c r="AC1153" i="10"/>
  <c r="AC1154" i="10"/>
  <c r="AC1155" i="10"/>
  <c r="AC1156" i="10"/>
  <c r="AC1157" i="10"/>
  <c r="AC1158" i="10"/>
  <c r="AC1159" i="10"/>
  <c r="AC1160" i="10"/>
  <c r="AC1161" i="10"/>
  <c r="AC1162" i="10"/>
  <c r="AC1163" i="10"/>
  <c r="AC1164" i="10"/>
  <c r="AC1165" i="10"/>
  <c r="AC1166" i="10"/>
  <c r="AC1167" i="10"/>
  <c r="AC1168" i="10"/>
  <c r="AC1169" i="10"/>
  <c r="AC1170" i="10"/>
  <c r="AC1171" i="10"/>
  <c r="AC1172" i="10"/>
  <c r="AC1173" i="10"/>
  <c r="AC1174" i="10"/>
  <c r="AC1175" i="10"/>
  <c r="AC1176" i="10"/>
  <c r="AC1177" i="10"/>
  <c r="AC1178" i="10"/>
  <c r="AC1179" i="10"/>
  <c r="AC1180" i="10"/>
  <c r="AC1181" i="10"/>
  <c r="AC1182" i="10"/>
  <c r="AC1183" i="10"/>
  <c r="AC1184" i="10"/>
  <c r="AC1185" i="10"/>
  <c r="AC1186" i="10"/>
  <c r="AC1187" i="10"/>
  <c r="AC1188" i="10"/>
  <c r="AC1189" i="10"/>
  <c r="AC1190" i="10"/>
  <c r="AC1191" i="10"/>
  <c r="AC1192" i="10"/>
  <c r="AC1193" i="10"/>
  <c r="AC1194" i="10"/>
  <c r="AC1195" i="10"/>
  <c r="AC1196" i="10"/>
  <c r="AC1197" i="10"/>
  <c r="AC1198" i="10"/>
  <c r="AC1199" i="10"/>
  <c r="AC1200" i="10"/>
  <c r="AC1201" i="10"/>
  <c r="AC1202" i="10"/>
  <c r="AC1203" i="10"/>
  <c r="AC1204" i="10"/>
  <c r="AC1205" i="10"/>
  <c r="AC1206" i="10"/>
  <c r="AC1207" i="10"/>
  <c r="AC1208" i="10"/>
  <c r="AC1209" i="10"/>
  <c r="AC1210" i="10"/>
  <c r="AC1211" i="10"/>
  <c r="AC1212" i="10"/>
  <c r="AC1213" i="10"/>
  <c r="AC1214" i="10"/>
  <c r="AC1215" i="10"/>
  <c r="AC1216" i="10"/>
  <c r="AC1217" i="10"/>
  <c r="AC1218" i="10"/>
  <c r="AC1219" i="10"/>
  <c r="AC1220" i="10"/>
  <c r="AC1221" i="10"/>
  <c r="AC1222" i="10"/>
  <c r="AC1223" i="10"/>
  <c r="AC1224" i="10"/>
  <c r="AC1225" i="10"/>
  <c r="AC1226" i="10"/>
  <c r="AC1227" i="10"/>
  <c r="AC1228" i="10"/>
  <c r="AC1229" i="10"/>
  <c r="AC1230" i="10"/>
  <c r="AC1231" i="10"/>
  <c r="AC1232" i="10"/>
  <c r="AC1233" i="10"/>
  <c r="AC1234" i="10"/>
  <c r="AC1235" i="10"/>
  <c r="AC1236" i="10"/>
  <c r="AC1237" i="10"/>
  <c r="AC1238" i="10"/>
  <c r="AC1239" i="10"/>
  <c r="AC1240" i="10"/>
  <c r="AC1241" i="10"/>
  <c r="AC1242" i="10"/>
  <c r="AC1243" i="10"/>
  <c r="AC1244" i="10"/>
  <c r="AC1245" i="10"/>
  <c r="AC1246" i="10"/>
  <c r="AC1247" i="10"/>
  <c r="AC1248" i="10"/>
  <c r="AC1249" i="10"/>
  <c r="AC1250" i="10"/>
  <c r="AC1251" i="10"/>
  <c r="AC1252" i="10"/>
  <c r="AC1253" i="10"/>
  <c r="AC1254" i="10"/>
  <c r="AC1255" i="10"/>
  <c r="AC1256" i="10"/>
  <c r="AC1257" i="10"/>
  <c r="AC1258" i="10"/>
  <c r="AC1259" i="10"/>
  <c r="AC1260" i="10"/>
  <c r="AC1261" i="10"/>
  <c r="AC1262" i="10"/>
  <c r="AC1263" i="10"/>
  <c r="AC1264" i="10"/>
  <c r="AC1265" i="10"/>
  <c r="AC1266" i="10"/>
  <c r="AC1267" i="10"/>
  <c r="AC1268" i="10"/>
  <c r="AC1269" i="10"/>
  <c r="AC1270" i="10"/>
  <c r="AC1271" i="10"/>
  <c r="AC1272" i="10"/>
  <c r="AC1273" i="10"/>
  <c r="AC1274" i="10"/>
  <c r="AC1275" i="10"/>
  <c r="AC1276" i="10"/>
  <c r="AC1277" i="10"/>
  <c r="AC1278" i="10"/>
  <c r="AC1279" i="10"/>
  <c r="AC1280" i="10"/>
  <c r="AC1281" i="10"/>
  <c r="AC1282" i="10"/>
  <c r="AC1283" i="10"/>
  <c r="AC1284" i="10"/>
  <c r="AC1285" i="10"/>
  <c r="AC1286" i="10"/>
  <c r="AC1287" i="10"/>
  <c r="AC1288" i="10"/>
  <c r="AC1289" i="10"/>
  <c r="AC1290" i="10"/>
  <c r="AC1291" i="10"/>
  <c r="AC1292" i="10"/>
  <c r="AC1293" i="10"/>
  <c r="AC1294" i="10"/>
  <c r="AC1295" i="10"/>
  <c r="AC1296" i="10"/>
  <c r="AC1297" i="10"/>
  <c r="AC1298" i="10"/>
  <c r="AC1299" i="10"/>
  <c r="AC1300" i="10"/>
  <c r="AC1301" i="10"/>
  <c r="AC1302" i="10"/>
  <c r="AC1303" i="10"/>
  <c r="AC1304" i="10"/>
  <c r="AC1305" i="10"/>
  <c r="AC1306" i="10"/>
  <c r="AC1307" i="10"/>
  <c r="AC1308" i="10"/>
  <c r="AC1309" i="10"/>
  <c r="AC1310" i="10"/>
  <c r="AC1311" i="10"/>
  <c r="AC1312" i="10"/>
  <c r="AC1313" i="10"/>
  <c r="AC1314" i="10"/>
  <c r="AC1315" i="10"/>
  <c r="AC1316" i="10"/>
  <c r="AC1317" i="10"/>
  <c r="AC1318" i="10"/>
  <c r="AC1319" i="10"/>
  <c r="AC1320" i="10"/>
  <c r="AC1321" i="10"/>
  <c r="AC1322" i="10"/>
  <c r="AC1323" i="10"/>
  <c r="AC1324" i="10"/>
  <c r="AC1325" i="10"/>
  <c r="AC1326" i="10"/>
  <c r="AC1327" i="10"/>
  <c r="AC1328" i="10"/>
  <c r="AC1329" i="10"/>
  <c r="AC1330" i="10"/>
  <c r="AC1331" i="10"/>
  <c r="AC1332" i="10"/>
  <c r="AC1333" i="10"/>
  <c r="AC1334" i="10"/>
  <c r="AC1335" i="10"/>
  <c r="AC1336" i="10"/>
  <c r="AC1337" i="10"/>
  <c r="AC1338" i="10"/>
  <c r="AC1339" i="10"/>
  <c r="AC1340" i="10"/>
  <c r="AC1341" i="10"/>
  <c r="AC1342" i="10"/>
  <c r="AC1343" i="10"/>
  <c r="AC1344" i="10"/>
  <c r="AC1345" i="10"/>
  <c r="AC1346" i="10"/>
  <c r="AC1347" i="10"/>
  <c r="AC1348" i="10"/>
  <c r="AC1349" i="10"/>
  <c r="AC1350" i="10"/>
  <c r="AC1351" i="10"/>
  <c r="AC1352" i="10"/>
  <c r="AC1353" i="10"/>
  <c r="AC1354" i="10"/>
  <c r="AC1355" i="10"/>
  <c r="AC1356" i="10"/>
  <c r="AC1357" i="10"/>
  <c r="AC1358" i="10"/>
  <c r="AC1359" i="10"/>
  <c r="AC1360" i="10"/>
  <c r="AC1361" i="10"/>
  <c r="AC1362" i="10"/>
  <c r="AC1363" i="10"/>
  <c r="AC1364" i="10"/>
  <c r="AC1365" i="10"/>
  <c r="AC1366" i="10"/>
  <c r="AC1367" i="10"/>
  <c r="AC1368" i="10"/>
  <c r="AC1369" i="10"/>
  <c r="AC1370" i="10"/>
  <c r="AC1371" i="10"/>
  <c r="AB2" i="10"/>
  <c r="AB3" i="10"/>
  <c r="AB4" i="10"/>
  <c r="AB5" i="10"/>
  <c r="AB6" i="10"/>
  <c r="AB7" i="10"/>
  <c r="AB8" i="10"/>
  <c r="AB9" i="10"/>
  <c r="AB10" i="10"/>
  <c r="AB11" i="10"/>
  <c r="AB12" i="10"/>
  <c r="AB13" i="10"/>
  <c r="AB14" i="10"/>
  <c r="AB15" i="10"/>
  <c r="AB16" i="10"/>
  <c r="AB17" i="10"/>
  <c r="AB18" i="10"/>
  <c r="AB19" i="10"/>
  <c r="AB20" i="10"/>
  <c r="AB21" i="10"/>
  <c r="AB22" i="10"/>
  <c r="AB23" i="10"/>
  <c r="AB24" i="10"/>
  <c r="AB25" i="10"/>
  <c r="AB26" i="10"/>
  <c r="AB27" i="10"/>
  <c r="AB28" i="10"/>
  <c r="AB29" i="10"/>
  <c r="AB30" i="10"/>
  <c r="AB31" i="10"/>
  <c r="AB32" i="10"/>
  <c r="AB33" i="10"/>
  <c r="AB34" i="10"/>
  <c r="AB35" i="10"/>
  <c r="AB36" i="10"/>
  <c r="AB37" i="10"/>
  <c r="AB38" i="10"/>
  <c r="AB39" i="10"/>
  <c r="AB40" i="10"/>
  <c r="AB41" i="10"/>
  <c r="AB42" i="10"/>
  <c r="AB43" i="10"/>
  <c r="AB44" i="10"/>
  <c r="AB45" i="10"/>
  <c r="AB46" i="10"/>
  <c r="AB47" i="10"/>
  <c r="AB48" i="10"/>
  <c r="AB49" i="10"/>
  <c r="AB50" i="10"/>
  <c r="AB51" i="10"/>
  <c r="AB52" i="10"/>
  <c r="AB53" i="10"/>
  <c r="AB54" i="10"/>
  <c r="AB55" i="10"/>
  <c r="AB56" i="10"/>
  <c r="AB57" i="10"/>
  <c r="AB58" i="10"/>
  <c r="AB59" i="10"/>
  <c r="AB60" i="10"/>
  <c r="AB61" i="10"/>
  <c r="AB62" i="10"/>
  <c r="AB63" i="10"/>
  <c r="AB64" i="10"/>
  <c r="AB65" i="10"/>
  <c r="AB66" i="10"/>
  <c r="AB67" i="10"/>
  <c r="AB68" i="10"/>
  <c r="AB69" i="10"/>
  <c r="AB70" i="10"/>
  <c r="AB71" i="10"/>
  <c r="AB72" i="10"/>
  <c r="AB73" i="10"/>
  <c r="AB74" i="10"/>
  <c r="AB75" i="10"/>
  <c r="AB76" i="10"/>
  <c r="AB77" i="10"/>
  <c r="AB78" i="10"/>
  <c r="AB79" i="10"/>
  <c r="AB80" i="10"/>
  <c r="AB81" i="10"/>
  <c r="AB82" i="10"/>
  <c r="AB83" i="10"/>
  <c r="AB84" i="10"/>
  <c r="AB85" i="10"/>
  <c r="AB86" i="10"/>
  <c r="AB87" i="10"/>
  <c r="AB88" i="10"/>
  <c r="AB89" i="10"/>
  <c r="AB90" i="10"/>
  <c r="AB91" i="10"/>
  <c r="AB92" i="10"/>
  <c r="AB93" i="10"/>
  <c r="AB94" i="10"/>
  <c r="AB95" i="10"/>
  <c r="AB96" i="10"/>
  <c r="AB97" i="10"/>
  <c r="AB98" i="10"/>
  <c r="AB99" i="10"/>
  <c r="AB100" i="10"/>
  <c r="AB101" i="10"/>
  <c r="AB102" i="10"/>
  <c r="AB103" i="10"/>
  <c r="AB104" i="10"/>
  <c r="AB105" i="10"/>
  <c r="AB106" i="10"/>
  <c r="AB107" i="10"/>
  <c r="AB108" i="10"/>
  <c r="AB109" i="10"/>
  <c r="AB110" i="10"/>
  <c r="AB111" i="10"/>
  <c r="AB112" i="10"/>
  <c r="AB113" i="10"/>
  <c r="AB114" i="10"/>
  <c r="AB115" i="10"/>
  <c r="AB116" i="10"/>
  <c r="AB117" i="10"/>
  <c r="AB118" i="10"/>
  <c r="AB119" i="10"/>
  <c r="AB120" i="10"/>
  <c r="AB121" i="10"/>
  <c r="AB122" i="10"/>
  <c r="AB123" i="10"/>
  <c r="AB124" i="10"/>
  <c r="AB125" i="10"/>
  <c r="AB126" i="10"/>
  <c r="AB127" i="10"/>
  <c r="AB128" i="10"/>
  <c r="AB129" i="10"/>
  <c r="AB130" i="10"/>
  <c r="AB131" i="10"/>
  <c r="AB132" i="10"/>
  <c r="AB133" i="10"/>
  <c r="AB134" i="10"/>
  <c r="AB135" i="10"/>
  <c r="AB136" i="10"/>
  <c r="AB137" i="10"/>
  <c r="AB138" i="10"/>
  <c r="AB139" i="10"/>
  <c r="AB140" i="10"/>
  <c r="AB141" i="10"/>
  <c r="AB142" i="10"/>
  <c r="AB143" i="10"/>
  <c r="AB144" i="10"/>
  <c r="AB145" i="10"/>
  <c r="AB146" i="10"/>
  <c r="AB147" i="10"/>
  <c r="AB148" i="10"/>
  <c r="AB149" i="10"/>
  <c r="AB150" i="10"/>
  <c r="AB151" i="10"/>
  <c r="AB152" i="10"/>
  <c r="AB153" i="10"/>
  <c r="AB154" i="10"/>
  <c r="AB155" i="10"/>
  <c r="AB156" i="10"/>
  <c r="AB157" i="10"/>
  <c r="AB158" i="10"/>
  <c r="AB159" i="10"/>
  <c r="AB160" i="10"/>
  <c r="AB161" i="10"/>
  <c r="AB162" i="10"/>
  <c r="AB163" i="10"/>
  <c r="AB164" i="10"/>
  <c r="AB165" i="10"/>
  <c r="AB166" i="10"/>
  <c r="AB167" i="10"/>
  <c r="AB168" i="10"/>
  <c r="AB169" i="10"/>
  <c r="AB170" i="10"/>
  <c r="AB171" i="10"/>
  <c r="AB172" i="10"/>
  <c r="AB173" i="10"/>
  <c r="AB174" i="10"/>
  <c r="AB175" i="10"/>
  <c r="AB176" i="10"/>
  <c r="AB177" i="10"/>
  <c r="AB178" i="10"/>
  <c r="AB179" i="10"/>
  <c r="AB180" i="10"/>
  <c r="AB181" i="10"/>
  <c r="AB182" i="10"/>
  <c r="AB183" i="10"/>
  <c r="AB184" i="10"/>
  <c r="AB185" i="10"/>
  <c r="AB186" i="10"/>
  <c r="AB187" i="10"/>
  <c r="AB188" i="10"/>
  <c r="AB189" i="10"/>
  <c r="AB190" i="10"/>
  <c r="AB191" i="10"/>
  <c r="AB192" i="10"/>
  <c r="AB193" i="10"/>
  <c r="AB194" i="10"/>
  <c r="AB195" i="10"/>
  <c r="AB196" i="10"/>
  <c r="AB197" i="10"/>
  <c r="AB198" i="10"/>
  <c r="AB199" i="10"/>
  <c r="AB200" i="10"/>
  <c r="AB201" i="10"/>
  <c r="AB202" i="10"/>
  <c r="AB203" i="10"/>
  <c r="AB204" i="10"/>
  <c r="AB205" i="10"/>
  <c r="AB206" i="10"/>
  <c r="AB207" i="10"/>
  <c r="AB208" i="10"/>
  <c r="AB209" i="10"/>
  <c r="AB210" i="10"/>
  <c r="AB211" i="10"/>
  <c r="AB212" i="10"/>
  <c r="AB213" i="10"/>
  <c r="AB214" i="10"/>
  <c r="AB215" i="10"/>
  <c r="AB216" i="10"/>
  <c r="AB217" i="10"/>
  <c r="AB218" i="10"/>
  <c r="AB219" i="10"/>
  <c r="AB220" i="10"/>
  <c r="AB221" i="10"/>
  <c r="AB222" i="10"/>
  <c r="AB223" i="10"/>
  <c r="AB224" i="10"/>
  <c r="AB225" i="10"/>
  <c r="AB226" i="10"/>
  <c r="AB227" i="10"/>
  <c r="AB228" i="10"/>
  <c r="AB229" i="10"/>
  <c r="AB230" i="10"/>
  <c r="AB231" i="10"/>
  <c r="AB232" i="10"/>
  <c r="AB233" i="10"/>
  <c r="AB234" i="10"/>
  <c r="AB235" i="10"/>
  <c r="AB236" i="10"/>
  <c r="AB237" i="10"/>
  <c r="AB238" i="10"/>
  <c r="AB239" i="10"/>
  <c r="AB240" i="10"/>
  <c r="AB241" i="10"/>
  <c r="AB242" i="10"/>
  <c r="AB243" i="10"/>
  <c r="AB244" i="10"/>
  <c r="AB245" i="10"/>
  <c r="AB246" i="10"/>
  <c r="AB247" i="10"/>
  <c r="AB248" i="10"/>
  <c r="AB249" i="10"/>
  <c r="AB250" i="10"/>
  <c r="AB251" i="10"/>
  <c r="AB252" i="10"/>
  <c r="AB253" i="10"/>
  <c r="AB254" i="10"/>
  <c r="AB255" i="10"/>
  <c r="AB256" i="10"/>
  <c r="AB257" i="10"/>
  <c r="AB258" i="10"/>
  <c r="AB259" i="10"/>
  <c r="AB260" i="10"/>
  <c r="AB261" i="10"/>
  <c r="AB262" i="10"/>
  <c r="AB263" i="10"/>
  <c r="AB264" i="10"/>
  <c r="AB265" i="10"/>
  <c r="AB266" i="10"/>
  <c r="AB267" i="10"/>
  <c r="AB268" i="10"/>
  <c r="AB269" i="10"/>
  <c r="AB270" i="10"/>
  <c r="AB271" i="10"/>
  <c r="AB272" i="10"/>
  <c r="AB273" i="10"/>
  <c r="AB274" i="10"/>
  <c r="AB275" i="10"/>
  <c r="AB276" i="10"/>
  <c r="AB277" i="10"/>
  <c r="AB278" i="10"/>
  <c r="AB279" i="10"/>
  <c r="AB280" i="10"/>
  <c r="AB281" i="10"/>
  <c r="AB282" i="10"/>
  <c r="AB283" i="10"/>
  <c r="AB284" i="10"/>
  <c r="AB285" i="10"/>
  <c r="AB286" i="10"/>
  <c r="AB287" i="10"/>
  <c r="AB288" i="10"/>
  <c r="AB289" i="10"/>
  <c r="AB290" i="10"/>
  <c r="AB291" i="10"/>
  <c r="AB292" i="10"/>
  <c r="AB293" i="10"/>
  <c r="AB294" i="10"/>
  <c r="AB295" i="10"/>
  <c r="AB296" i="10"/>
  <c r="AB297" i="10"/>
  <c r="AB298" i="10"/>
  <c r="AB299" i="10"/>
  <c r="AB300" i="10"/>
  <c r="AB301" i="10"/>
  <c r="AB302" i="10"/>
  <c r="AB303" i="10"/>
  <c r="AB304" i="10"/>
  <c r="AB305" i="10"/>
  <c r="AB306" i="10"/>
  <c r="AB307" i="10"/>
  <c r="AB308" i="10"/>
  <c r="AB309" i="10"/>
  <c r="AB310" i="10"/>
  <c r="AB311" i="10"/>
  <c r="AB312" i="10"/>
  <c r="AB313" i="10"/>
  <c r="AB314" i="10"/>
  <c r="AB315" i="10"/>
  <c r="AB316" i="10"/>
  <c r="AB317" i="10"/>
  <c r="AB318" i="10"/>
  <c r="AB319" i="10"/>
  <c r="AB320" i="10"/>
  <c r="AB321" i="10"/>
  <c r="AB322" i="10"/>
  <c r="AB323" i="10"/>
  <c r="AB324" i="10"/>
  <c r="AB325" i="10"/>
  <c r="AB326" i="10"/>
  <c r="AB327" i="10"/>
  <c r="AB328" i="10"/>
  <c r="AB329" i="10"/>
  <c r="AB330" i="10"/>
  <c r="AB331" i="10"/>
  <c r="AB332" i="10"/>
  <c r="AB333" i="10"/>
  <c r="AB334" i="10"/>
  <c r="AB335" i="10"/>
  <c r="AB336" i="10"/>
  <c r="AB337" i="10"/>
  <c r="AB338" i="10"/>
  <c r="AB339" i="10"/>
  <c r="AB340" i="10"/>
  <c r="AB341" i="10"/>
  <c r="AB342" i="10"/>
  <c r="AB343" i="10"/>
  <c r="AB344" i="10"/>
  <c r="AB345" i="10"/>
  <c r="AB346" i="10"/>
  <c r="AB347" i="10"/>
  <c r="AB348" i="10"/>
  <c r="AB349" i="10"/>
  <c r="AB350" i="10"/>
  <c r="AB351" i="10"/>
  <c r="AB352" i="10"/>
  <c r="AB353" i="10"/>
  <c r="AB354" i="10"/>
  <c r="AB355" i="10"/>
  <c r="AB356" i="10"/>
  <c r="AB357" i="10"/>
  <c r="AB358" i="10"/>
  <c r="AB359" i="10"/>
  <c r="AB360" i="10"/>
  <c r="AB361" i="10"/>
  <c r="AB362" i="10"/>
  <c r="AB363" i="10"/>
  <c r="AB364" i="10"/>
  <c r="AB365" i="10"/>
  <c r="AB366" i="10"/>
  <c r="AB367" i="10"/>
  <c r="AB368" i="10"/>
  <c r="AB369" i="10"/>
  <c r="AB370" i="10"/>
  <c r="AB371" i="10"/>
  <c r="AB372" i="10"/>
  <c r="AB373" i="10"/>
  <c r="AB374" i="10"/>
  <c r="AB375" i="10"/>
  <c r="AB376" i="10"/>
  <c r="AB377" i="10"/>
  <c r="AB378" i="10"/>
  <c r="AB379" i="10"/>
  <c r="AB380" i="10"/>
  <c r="AB381" i="10"/>
  <c r="AB382" i="10"/>
  <c r="AB383" i="10"/>
  <c r="AB384" i="10"/>
  <c r="AB385" i="10"/>
  <c r="AB386" i="10"/>
  <c r="AB387" i="10"/>
  <c r="AB388" i="10"/>
  <c r="AB389" i="10"/>
  <c r="AB390" i="10"/>
  <c r="AB391" i="10"/>
  <c r="AB392" i="10"/>
  <c r="AB393" i="10"/>
  <c r="AB394" i="10"/>
  <c r="AB395" i="10"/>
  <c r="AB396" i="10"/>
  <c r="AB397" i="10"/>
  <c r="AB398" i="10"/>
  <c r="AB399" i="10"/>
  <c r="AB400" i="10"/>
  <c r="AB401" i="10"/>
  <c r="AB402" i="10"/>
  <c r="AB403" i="10"/>
  <c r="AB404" i="10"/>
  <c r="AB405" i="10"/>
  <c r="AB406" i="10"/>
  <c r="AB407" i="10"/>
  <c r="AB408" i="10"/>
  <c r="AB409" i="10"/>
  <c r="AB410" i="10"/>
  <c r="AB411" i="10"/>
  <c r="AB412" i="10"/>
  <c r="AB413" i="10"/>
  <c r="AB414" i="10"/>
  <c r="AB415" i="10"/>
  <c r="AB416" i="10"/>
  <c r="AB417" i="10"/>
  <c r="AB418" i="10"/>
  <c r="AB419" i="10"/>
  <c r="AB420" i="10"/>
  <c r="AB421" i="10"/>
  <c r="AB422" i="10"/>
  <c r="AB423" i="10"/>
  <c r="AB424" i="10"/>
  <c r="AB425" i="10"/>
  <c r="AB426" i="10"/>
  <c r="AB427" i="10"/>
  <c r="AB428" i="10"/>
  <c r="AB429" i="10"/>
  <c r="AB430" i="10"/>
  <c r="AB431" i="10"/>
  <c r="AB432" i="10"/>
  <c r="AB433" i="10"/>
  <c r="AB434" i="10"/>
  <c r="AB435" i="10"/>
  <c r="AB436" i="10"/>
  <c r="AB437" i="10"/>
  <c r="AB438" i="10"/>
  <c r="AB439" i="10"/>
  <c r="AB440" i="10"/>
  <c r="AB441" i="10"/>
  <c r="AB442" i="10"/>
  <c r="AB443" i="10"/>
  <c r="AB444" i="10"/>
  <c r="AB445" i="10"/>
  <c r="AB446" i="10"/>
  <c r="AB447" i="10"/>
  <c r="AB448" i="10"/>
  <c r="AB449" i="10"/>
  <c r="AB450" i="10"/>
  <c r="AB451" i="10"/>
  <c r="AB452" i="10"/>
  <c r="AB453" i="10"/>
  <c r="AB454" i="10"/>
  <c r="AB455" i="10"/>
  <c r="AB456" i="10"/>
  <c r="AB457" i="10"/>
  <c r="AB458" i="10"/>
  <c r="AB459" i="10"/>
  <c r="AB460" i="10"/>
  <c r="AB461" i="10"/>
  <c r="AB462" i="10"/>
  <c r="AB463" i="10"/>
  <c r="AB464" i="10"/>
  <c r="AB465" i="10"/>
  <c r="AB466" i="10"/>
  <c r="AB467" i="10"/>
  <c r="AB468" i="10"/>
  <c r="AB469" i="10"/>
  <c r="AB470" i="10"/>
  <c r="AB471" i="10"/>
  <c r="AB472" i="10"/>
  <c r="AB473" i="10"/>
  <c r="AB474" i="10"/>
  <c r="AB475" i="10"/>
  <c r="AB476" i="10"/>
  <c r="AB477" i="10"/>
  <c r="AB478" i="10"/>
  <c r="AB479" i="10"/>
  <c r="AB480" i="10"/>
  <c r="AB481" i="10"/>
  <c r="AB482" i="10"/>
  <c r="AB483" i="10"/>
  <c r="AB484" i="10"/>
  <c r="AB485" i="10"/>
  <c r="AB486" i="10"/>
  <c r="AB487" i="10"/>
  <c r="AB488" i="10"/>
  <c r="AB489" i="10"/>
  <c r="AB490" i="10"/>
  <c r="AB491" i="10"/>
  <c r="AB492" i="10"/>
  <c r="AB493" i="10"/>
  <c r="AB494" i="10"/>
  <c r="AB495" i="10"/>
  <c r="AB496" i="10"/>
  <c r="AB497" i="10"/>
  <c r="AB498" i="10"/>
  <c r="AB499" i="10"/>
  <c r="AB500" i="10"/>
  <c r="AB501" i="10"/>
  <c r="AB502" i="10"/>
  <c r="AB503" i="10"/>
  <c r="AB504" i="10"/>
  <c r="AB505" i="10"/>
  <c r="AB506" i="10"/>
  <c r="AB507" i="10"/>
  <c r="AB508" i="10"/>
  <c r="AB509" i="10"/>
  <c r="AB510" i="10"/>
  <c r="AB511" i="10"/>
  <c r="AB512" i="10"/>
  <c r="AB513" i="10"/>
  <c r="AB514" i="10"/>
  <c r="AB515" i="10"/>
  <c r="AB516" i="10"/>
  <c r="AB517" i="10"/>
  <c r="AB518" i="10"/>
  <c r="AB519" i="10"/>
  <c r="AB520" i="10"/>
  <c r="AB521" i="10"/>
  <c r="AB522" i="10"/>
  <c r="AB523" i="10"/>
  <c r="AB524" i="10"/>
  <c r="AB525" i="10"/>
  <c r="AB526" i="10"/>
  <c r="AB527" i="10"/>
  <c r="AB528" i="10"/>
  <c r="AB529" i="10"/>
  <c r="AB530" i="10"/>
  <c r="AB531" i="10"/>
  <c r="AB532" i="10"/>
  <c r="AB533" i="10"/>
  <c r="AB534" i="10"/>
  <c r="AB535" i="10"/>
  <c r="AB536" i="10"/>
  <c r="AB537" i="10"/>
  <c r="AB538" i="10"/>
  <c r="AB539" i="10"/>
  <c r="AB540" i="10"/>
  <c r="AB541" i="10"/>
  <c r="AB542" i="10"/>
  <c r="AB543" i="10"/>
  <c r="AB544" i="10"/>
  <c r="AB545" i="10"/>
  <c r="AB546" i="10"/>
  <c r="AB547" i="10"/>
  <c r="AB548" i="10"/>
  <c r="AB549" i="10"/>
  <c r="AB550" i="10"/>
  <c r="AB551" i="10"/>
  <c r="AB552" i="10"/>
  <c r="AB553" i="10"/>
  <c r="AB554" i="10"/>
  <c r="AB555" i="10"/>
  <c r="AB556" i="10"/>
  <c r="AB557" i="10"/>
  <c r="AB558" i="10"/>
  <c r="AB559" i="10"/>
  <c r="AB560" i="10"/>
  <c r="AB561" i="10"/>
  <c r="AB562" i="10"/>
  <c r="AB563" i="10"/>
  <c r="AB564" i="10"/>
  <c r="AB565" i="10"/>
  <c r="AB566" i="10"/>
  <c r="AB567" i="10"/>
  <c r="AB568" i="10"/>
  <c r="AB569" i="10"/>
  <c r="AB570" i="10"/>
  <c r="AB571" i="10"/>
  <c r="AB572" i="10"/>
  <c r="AB573" i="10"/>
  <c r="AB574" i="10"/>
  <c r="AB575" i="10"/>
  <c r="AB576" i="10"/>
  <c r="AB577" i="10"/>
  <c r="AB578" i="10"/>
  <c r="AB579" i="10"/>
  <c r="AB580" i="10"/>
  <c r="AB581" i="10"/>
  <c r="AB582" i="10"/>
  <c r="AB583" i="10"/>
  <c r="AB584" i="10"/>
  <c r="AB585" i="10"/>
  <c r="AB586" i="10"/>
  <c r="AB587" i="10"/>
  <c r="AB588" i="10"/>
  <c r="AB589" i="10"/>
  <c r="AB590" i="10"/>
  <c r="AB591" i="10"/>
  <c r="AB592" i="10"/>
  <c r="AB593" i="10"/>
  <c r="AB594" i="10"/>
  <c r="AB595" i="10"/>
  <c r="AB596" i="10"/>
  <c r="AB597" i="10"/>
  <c r="AB598" i="10"/>
  <c r="AB599" i="10"/>
  <c r="AB600" i="10"/>
  <c r="AB601" i="10"/>
  <c r="AB602" i="10"/>
  <c r="AB603" i="10"/>
  <c r="AB604" i="10"/>
  <c r="AB605" i="10"/>
  <c r="AB606" i="10"/>
  <c r="AB607" i="10"/>
  <c r="AB608" i="10"/>
  <c r="AB609" i="10"/>
  <c r="AB610" i="10"/>
  <c r="AB611" i="10"/>
  <c r="AB612" i="10"/>
  <c r="AB613" i="10"/>
  <c r="AB614" i="10"/>
  <c r="AB615" i="10"/>
  <c r="AB616" i="10"/>
  <c r="AB617" i="10"/>
  <c r="AB618" i="10"/>
  <c r="AB619" i="10"/>
  <c r="AB620" i="10"/>
  <c r="AB621" i="10"/>
  <c r="AB622" i="10"/>
  <c r="AB623" i="10"/>
  <c r="AB624" i="10"/>
  <c r="AB625" i="10"/>
  <c r="AB626" i="10"/>
  <c r="AB627" i="10"/>
  <c r="AB628" i="10"/>
  <c r="AB629" i="10"/>
  <c r="AB630" i="10"/>
  <c r="AB631" i="10"/>
  <c r="AB632" i="10"/>
  <c r="AB633" i="10"/>
  <c r="AB634" i="10"/>
  <c r="AB635" i="10"/>
  <c r="AB636" i="10"/>
  <c r="AB637" i="10"/>
  <c r="AB638" i="10"/>
  <c r="AB639" i="10"/>
  <c r="AB640" i="10"/>
  <c r="AB641" i="10"/>
  <c r="AB642" i="10"/>
  <c r="AB643" i="10"/>
  <c r="AB644" i="10"/>
  <c r="AB645" i="10"/>
  <c r="AB646" i="10"/>
  <c r="AB647" i="10"/>
  <c r="AB648" i="10"/>
  <c r="AB649" i="10"/>
  <c r="AB650" i="10"/>
  <c r="AB651" i="10"/>
  <c r="AB652" i="10"/>
  <c r="AB653" i="10"/>
  <c r="AB654" i="10"/>
  <c r="AB655" i="10"/>
  <c r="AB656" i="10"/>
  <c r="AB657" i="10"/>
  <c r="AB658" i="10"/>
  <c r="AB659" i="10"/>
  <c r="AB660" i="10"/>
  <c r="AB661" i="10"/>
  <c r="AB662" i="10"/>
  <c r="AB663" i="10"/>
  <c r="AB664" i="10"/>
  <c r="AB665" i="10"/>
  <c r="AB666" i="10"/>
  <c r="AB667" i="10"/>
  <c r="AB668" i="10"/>
  <c r="AB669" i="10"/>
  <c r="AB670" i="10"/>
  <c r="AB671" i="10"/>
  <c r="AB672" i="10"/>
  <c r="AB673" i="10"/>
  <c r="AB674" i="10"/>
  <c r="AB675" i="10"/>
  <c r="AB676" i="10"/>
  <c r="AB677" i="10"/>
  <c r="AB678" i="10"/>
  <c r="AB679" i="10"/>
  <c r="AB680" i="10"/>
  <c r="AB681" i="10"/>
  <c r="AB682" i="10"/>
  <c r="AB683" i="10"/>
  <c r="AB684" i="10"/>
  <c r="AB685" i="10"/>
  <c r="AB686" i="10"/>
  <c r="AB687" i="10"/>
  <c r="AB688" i="10"/>
  <c r="AB689" i="10"/>
  <c r="AB690" i="10"/>
  <c r="AB691" i="10"/>
  <c r="AB692" i="10"/>
  <c r="AB693" i="10"/>
  <c r="AB694" i="10"/>
  <c r="AB695" i="10"/>
  <c r="AB696" i="10"/>
  <c r="AB697" i="10"/>
  <c r="AB698" i="10"/>
  <c r="AB699" i="10"/>
  <c r="AB700" i="10"/>
  <c r="AB701" i="10"/>
  <c r="AB702" i="10"/>
  <c r="AB703" i="10"/>
  <c r="AB704" i="10"/>
  <c r="AB705" i="10"/>
  <c r="AB706" i="10"/>
  <c r="AB707" i="10"/>
  <c r="AB708" i="10"/>
  <c r="AB709" i="10"/>
  <c r="AB710" i="10"/>
  <c r="AB711" i="10"/>
  <c r="AB712" i="10"/>
  <c r="AB713" i="10"/>
  <c r="AB714" i="10"/>
  <c r="AB715" i="10"/>
  <c r="AB716" i="10"/>
  <c r="AB717" i="10"/>
  <c r="AB718" i="10"/>
  <c r="AB719" i="10"/>
  <c r="AB720" i="10"/>
  <c r="AB721" i="10"/>
  <c r="AB722" i="10"/>
  <c r="AB723" i="10"/>
  <c r="AB724" i="10"/>
  <c r="AB725" i="10"/>
  <c r="AB726" i="10"/>
  <c r="AB727" i="10"/>
  <c r="AB728" i="10"/>
  <c r="AB729" i="10"/>
  <c r="AB730" i="10"/>
  <c r="AB731" i="10"/>
  <c r="AB732" i="10"/>
  <c r="AB733" i="10"/>
  <c r="AB734" i="10"/>
  <c r="AB735" i="10"/>
  <c r="AB736" i="10"/>
  <c r="AB737" i="10"/>
  <c r="AB738" i="10"/>
  <c r="AB739" i="10"/>
  <c r="AB740" i="10"/>
  <c r="AB741" i="10"/>
  <c r="AB742" i="10"/>
  <c r="AB743" i="10"/>
  <c r="AB744" i="10"/>
  <c r="AB745" i="10"/>
  <c r="AB746" i="10"/>
  <c r="AB747" i="10"/>
  <c r="AB748" i="10"/>
  <c r="AB749" i="10"/>
  <c r="AB750" i="10"/>
  <c r="AB751" i="10"/>
  <c r="AB752" i="10"/>
  <c r="AB753" i="10"/>
  <c r="AB754" i="10"/>
  <c r="AB755" i="10"/>
  <c r="AB756" i="10"/>
  <c r="AB757" i="10"/>
  <c r="AB758" i="10"/>
  <c r="AB759" i="10"/>
  <c r="AB760" i="10"/>
  <c r="AB761" i="10"/>
  <c r="AB762" i="10"/>
  <c r="AB763" i="10"/>
  <c r="AB764" i="10"/>
  <c r="AB765" i="10"/>
  <c r="AB766" i="10"/>
  <c r="AB767" i="10"/>
  <c r="AB768" i="10"/>
  <c r="AB769" i="10"/>
  <c r="AB770" i="10"/>
  <c r="AB771" i="10"/>
  <c r="AB772" i="10"/>
  <c r="AB773" i="10"/>
  <c r="AB774" i="10"/>
  <c r="AB775" i="10"/>
  <c r="AB776" i="10"/>
  <c r="AB777" i="10"/>
  <c r="AB778" i="10"/>
  <c r="AB779" i="10"/>
  <c r="AB780" i="10"/>
  <c r="AB781" i="10"/>
  <c r="AB782" i="10"/>
  <c r="AB783" i="10"/>
  <c r="AB784" i="10"/>
  <c r="AB785" i="10"/>
  <c r="AB786" i="10"/>
  <c r="AB787" i="10"/>
  <c r="AB788" i="10"/>
  <c r="AB789" i="10"/>
  <c r="AB790" i="10"/>
  <c r="AB791" i="10"/>
  <c r="AB792" i="10"/>
  <c r="AB793" i="10"/>
  <c r="AB794" i="10"/>
  <c r="AB795" i="10"/>
  <c r="AB796" i="10"/>
  <c r="AB797" i="10"/>
  <c r="AB798" i="10"/>
  <c r="AB799" i="10"/>
  <c r="AB800" i="10"/>
  <c r="AB801" i="10"/>
  <c r="AB802" i="10"/>
  <c r="AB803" i="10"/>
  <c r="AB804" i="10"/>
  <c r="AB805" i="10"/>
  <c r="AB806" i="10"/>
  <c r="AB807" i="10"/>
  <c r="AB808" i="10"/>
  <c r="AB809" i="10"/>
  <c r="AB810" i="10"/>
  <c r="AB811" i="10"/>
  <c r="AB812" i="10"/>
  <c r="AB813" i="10"/>
  <c r="AB814" i="10"/>
  <c r="AB815" i="10"/>
  <c r="AB816" i="10"/>
  <c r="AB817" i="10"/>
  <c r="AB818" i="10"/>
  <c r="AB819" i="10"/>
  <c r="AB820" i="10"/>
  <c r="AB821" i="10"/>
  <c r="AB822" i="10"/>
  <c r="AB823" i="10"/>
  <c r="AB824" i="10"/>
  <c r="AB825" i="10"/>
  <c r="AB826" i="10"/>
  <c r="AB827" i="10"/>
  <c r="AB828" i="10"/>
  <c r="AB829" i="10"/>
  <c r="AB830" i="10"/>
  <c r="AB831" i="10"/>
  <c r="AB832" i="10"/>
  <c r="AB833" i="10"/>
  <c r="AB834" i="10"/>
  <c r="AB835" i="10"/>
  <c r="AB836" i="10"/>
  <c r="AB837" i="10"/>
  <c r="AB838" i="10"/>
  <c r="AB839" i="10"/>
  <c r="AB840" i="10"/>
  <c r="AB841" i="10"/>
  <c r="AB842" i="10"/>
  <c r="AB843" i="10"/>
  <c r="AB844" i="10"/>
  <c r="AB845" i="10"/>
  <c r="AB846" i="10"/>
  <c r="AB847" i="10"/>
  <c r="AB848" i="10"/>
  <c r="AB849" i="10"/>
  <c r="AB850" i="10"/>
  <c r="AB851" i="10"/>
  <c r="AB852" i="10"/>
  <c r="AB853" i="10"/>
  <c r="AB854" i="10"/>
  <c r="AB855" i="10"/>
  <c r="AB856" i="10"/>
  <c r="AB857" i="10"/>
  <c r="AB858" i="10"/>
  <c r="AB859" i="10"/>
  <c r="AB860" i="10"/>
  <c r="AB861" i="10"/>
  <c r="AB862" i="10"/>
  <c r="AB863" i="10"/>
  <c r="AB864" i="10"/>
  <c r="AB865" i="10"/>
  <c r="AB866" i="10"/>
  <c r="AB867" i="10"/>
  <c r="AB868" i="10"/>
  <c r="AB869" i="10"/>
  <c r="AB870" i="10"/>
  <c r="AB871" i="10"/>
  <c r="AB872" i="10"/>
  <c r="AB873" i="10"/>
  <c r="AB874" i="10"/>
  <c r="AB875" i="10"/>
  <c r="AB876" i="10"/>
  <c r="AB877" i="10"/>
  <c r="AB878" i="10"/>
  <c r="AB879" i="10"/>
  <c r="AB880" i="10"/>
  <c r="AB881" i="10"/>
  <c r="AB882" i="10"/>
  <c r="AB883" i="10"/>
  <c r="AB884" i="10"/>
  <c r="AB885" i="10"/>
  <c r="AB886" i="10"/>
  <c r="AB887" i="10"/>
  <c r="AB888" i="10"/>
  <c r="AB889" i="10"/>
  <c r="AB890" i="10"/>
  <c r="AB891" i="10"/>
  <c r="AB892" i="10"/>
  <c r="AB893" i="10"/>
  <c r="AB894" i="10"/>
  <c r="AB895" i="10"/>
  <c r="AB896" i="10"/>
  <c r="AB897" i="10"/>
  <c r="AB898" i="10"/>
  <c r="AB899" i="10"/>
  <c r="AB900" i="10"/>
  <c r="AB901" i="10"/>
  <c r="AB902" i="10"/>
  <c r="AB903" i="10"/>
  <c r="AB904" i="10"/>
  <c r="AB905" i="10"/>
  <c r="AB906" i="10"/>
  <c r="AB907" i="10"/>
  <c r="AB908" i="10"/>
  <c r="AB909" i="10"/>
  <c r="AB910" i="10"/>
  <c r="AB911" i="10"/>
  <c r="AB912" i="10"/>
  <c r="AB913" i="10"/>
  <c r="AB914" i="10"/>
  <c r="AB915" i="10"/>
  <c r="AB916" i="10"/>
  <c r="AB917" i="10"/>
  <c r="AB918" i="10"/>
  <c r="AB919" i="10"/>
  <c r="AB920" i="10"/>
  <c r="AB921" i="10"/>
  <c r="AB922" i="10"/>
  <c r="AB923" i="10"/>
  <c r="AB924" i="10"/>
  <c r="AB925" i="10"/>
  <c r="AB926" i="10"/>
  <c r="AB927" i="10"/>
  <c r="AB928" i="10"/>
  <c r="AB929" i="10"/>
  <c r="AB930" i="10"/>
  <c r="AB931" i="10"/>
  <c r="AB932" i="10"/>
  <c r="AB933" i="10"/>
  <c r="AB934" i="10"/>
  <c r="AB935" i="10"/>
  <c r="AB936" i="10"/>
  <c r="AB937" i="10"/>
  <c r="AB938" i="10"/>
  <c r="AB939" i="10"/>
  <c r="AB940" i="10"/>
  <c r="AB941" i="10"/>
  <c r="AB942" i="10"/>
  <c r="AB943" i="10"/>
  <c r="AB944" i="10"/>
  <c r="AB945" i="10"/>
  <c r="AB946" i="10"/>
  <c r="AB947" i="10"/>
  <c r="AB948" i="10"/>
  <c r="AB949" i="10"/>
  <c r="AB950" i="10"/>
  <c r="AB951" i="10"/>
  <c r="AB952" i="10"/>
  <c r="AB953" i="10"/>
  <c r="AB954" i="10"/>
  <c r="AB955" i="10"/>
  <c r="AB956" i="10"/>
  <c r="AB957" i="10"/>
  <c r="AB958" i="10"/>
  <c r="AB959" i="10"/>
  <c r="AB960" i="10"/>
  <c r="AB961" i="10"/>
  <c r="AB962" i="10"/>
  <c r="AB963" i="10"/>
  <c r="AB964" i="10"/>
  <c r="AB965" i="10"/>
  <c r="AB966" i="10"/>
  <c r="AB967" i="10"/>
  <c r="AB968" i="10"/>
  <c r="AB969" i="10"/>
  <c r="AB970" i="10"/>
  <c r="AB971" i="10"/>
  <c r="AB972" i="10"/>
  <c r="AB973" i="10"/>
  <c r="AB974" i="10"/>
  <c r="AB975" i="10"/>
  <c r="AB976" i="10"/>
  <c r="AB977" i="10"/>
  <c r="AB978" i="10"/>
  <c r="AB979" i="10"/>
  <c r="AB980" i="10"/>
  <c r="AB981" i="10"/>
  <c r="AB982" i="10"/>
  <c r="AB983" i="10"/>
  <c r="AB984" i="10"/>
  <c r="AB985" i="10"/>
  <c r="AB986" i="10"/>
  <c r="AB987" i="10"/>
  <c r="AB988" i="10"/>
  <c r="AB989" i="10"/>
  <c r="AB990" i="10"/>
  <c r="AB991" i="10"/>
  <c r="AB992" i="10"/>
  <c r="AB993" i="10"/>
  <c r="AB994" i="10"/>
  <c r="AB995" i="10"/>
  <c r="AB996" i="10"/>
  <c r="AB997" i="10"/>
  <c r="AB998" i="10"/>
  <c r="AB999" i="10"/>
  <c r="AB1000" i="10"/>
  <c r="AB1001" i="10"/>
  <c r="AB1002" i="10"/>
  <c r="AB1003" i="10"/>
  <c r="AB1004" i="10"/>
  <c r="AB1005" i="10"/>
  <c r="AB1006" i="10"/>
  <c r="AB1007" i="10"/>
  <c r="AB1008" i="10"/>
  <c r="AB1009" i="10"/>
  <c r="AB1010" i="10"/>
  <c r="AB1011" i="10"/>
  <c r="AB1012" i="10"/>
  <c r="AB1013" i="10"/>
  <c r="AB1014" i="10"/>
  <c r="AB1015" i="10"/>
  <c r="AB1016" i="10"/>
  <c r="AB1017" i="10"/>
  <c r="AB1018" i="10"/>
  <c r="AB1019" i="10"/>
  <c r="AB1020" i="10"/>
  <c r="AB1021" i="10"/>
  <c r="AB1022" i="10"/>
  <c r="AB1023" i="10"/>
  <c r="AB1024" i="10"/>
  <c r="AB1025" i="10"/>
  <c r="AB1026" i="10"/>
  <c r="AB1027" i="10"/>
  <c r="AB1028" i="10"/>
  <c r="AB1029" i="10"/>
  <c r="AB1030" i="10"/>
  <c r="AB1031" i="10"/>
  <c r="AB1032" i="10"/>
  <c r="AB1033" i="10"/>
  <c r="AB1034" i="10"/>
  <c r="AB1035" i="10"/>
  <c r="AB1036" i="10"/>
  <c r="AB1037" i="10"/>
  <c r="AB1038" i="10"/>
  <c r="AB1039" i="10"/>
  <c r="AB1040" i="10"/>
  <c r="AB1041" i="10"/>
  <c r="AB1042" i="10"/>
  <c r="AB1043" i="10"/>
  <c r="AB1044" i="10"/>
  <c r="AB1045" i="10"/>
  <c r="AB1046" i="10"/>
  <c r="AB1047" i="10"/>
  <c r="AB1048" i="10"/>
  <c r="AB1049" i="10"/>
  <c r="AB1050" i="10"/>
  <c r="AB1051" i="10"/>
  <c r="AB1052" i="10"/>
  <c r="AB1053" i="10"/>
  <c r="AB1054" i="10"/>
  <c r="AB1055" i="10"/>
  <c r="AB1056" i="10"/>
  <c r="AB1057" i="10"/>
  <c r="AB1058" i="10"/>
  <c r="AB1059" i="10"/>
  <c r="AB1060" i="10"/>
  <c r="AB1061" i="10"/>
  <c r="AB1062" i="10"/>
  <c r="AB1063" i="10"/>
  <c r="AB1064" i="10"/>
  <c r="AB1065" i="10"/>
  <c r="AB1066" i="10"/>
  <c r="AB1067" i="10"/>
  <c r="AB1068" i="10"/>
  <c r="AB1069" i="10"/>
  <c r="AB1070" i="10"/>
  <c r="AB1071" i="10"/>
  <c r="AB1072" i="10"/>
  <c r="AB1073" i="10"/>
  <c r="AB1074" i="10"/>
  <c r="AB1075" i="10"/>
  <c r="AB1076" i="10"/>
  <c r="AB1077" i="10"/>
  <c r="AB1078" i="10"/>
  <c r="AB1079" i="10"/>
  <c r="AB1080" i="10"/>
  <c r="AB1081" i="10"/>
  <c r="AB1082" i="10"/>
  <c r="AB1083" i="10"/>
  <c r="AB1084" i="10"/>
  <c r="AB1085" i="10"/>
  <c r="AB1086" i="10"/>
  <c r="AB1087" i="10"/>
  <c r="AB1088" i="10"/>
  <c r="AB1089" i="10"/>
  <c r="AB1090" i="10"/>
  <c r="AB1091" i="10"/>
  <c r="AB1092" i="10"/>
  <c r="AB1093" i="10"/>
  <c r="AB1094" i="10"/>
  <c r="AB1095" i="10"/>
  <c r="AB1096" i="10"/>
  <c r="AB1097" i="10"/>
  <c r="AB1098" i="10"/>
  <c r="AB1099" i="10"/>
  <c r="AB1100" i="10"/>
  <c r="AB1101" i="10"/>
  <c r="AB1102" i="10"/>
  <c r="AB1103" i="10"/>
  <c r="AB1104" i="10"/>
  <c r="AB1105" i="10"/>
  <c r="AB1106" i="10"/>
  <c r="AB1107" i="10"/>
  <c r="AB1108" i="10"/>
  <c r="AB1109" i="10"/>
  <c r="AB1110" i="10"/>
  <c r="AB1111" i="10"/>
  <c r="AB1112" i="10"/>
  <c r="AB1113" i="10"/>
  <c r="AB1114" i="10"/>
  <c r="AB1115" i="10"/>
  <c r="AB1116" i="10"/>
  <c r="AB1117" i="10"/>
  <c r="AB1118" i="10"/>
  <c r="AB1119" i="10"/>
  <c r="AB1120" i="10"/>
  <c r="AB1121" i="10"/>
  <c r="AB1122" i="10"/>
  <c r="AB1123" i="10"/>
  <c r="AB1124" i="10"/>
  <c r="AB1125" i="10"/>
  <c r="AB1126" i="10"/>
  <c r="AB1127" i="10"/>
  <c r="AB1128" i="10"/>
  <c r="AB1129" i="10"/>
  <c r="AB1130" i="10"/>
  <c r="AB1131" i="10"/>
  <c r="AB1132" i="10"/>
  <c r="AB1133" i="10"/>
  <c r="AB1134" i="10"/>
  <c r="AB1135" i="10"/>
  <c r="AB1136" i="10"/>
  <c r="AB1137" i="10"/>
  <c r="AB1138" i="10"/>
  <c r="AB1139" i="10"/>
  <c r="AB1140" i="10"/>
  <c r="AB1141" i="10"/>
  <c r="AB1142" i="10"/>
  <c r="AB1143" i="10"/>
  <c r="AB1144" i="10"/>
  <c r="AB1145" i="10"/>
  <c r="AB1146" i="10"/>
  <c r="AB1147" i="10"/>
  <c r="AB1148" i="10"/>
  <c r="AB1149" i="10"/>
  <c r="AB1150" i="10"/>
  <c r="AB1151" i="10"/>
  <c r="AB1152" i="10"/>
  <c r="AB1153" i="10"/>
  <c r="AB1154" i="10"/>
  <c r="AB1155" i="10"/>
  <c r="AB1156" i="10"/>
  <c r="AB1157" i="10"/>
  <c r="AB1158" i="10"/>
  <c r="AB1159" i="10"/>
  <c r="AB1160" i="10"/>
  <c r="AB1161" i="10"/>
  <c r="AB1162" i="10"/>
  <c r="AB1163" i="10"/>
  <c r="AB1164" i="10"/>
  <c r="AB1165" i="10"/>
  <c r="AB1166" i="10"/>
  <c r="AB1167" i="10"/>
  <c r="AB1168" i="10"/>
  <c r="AB1169" i="10"/>
  <c r="AB1170" i="10"/>
  <c r="AB1171" i="10"/>
  <c r="AB1172" i="10"/>
  <c r="AB1173" i="10"/>
  <c r="AB1174" i="10"/>
  <c r="AB1175" i="10"/>
  <c r="AB1176" i="10"/>
  <c r="AB1177" i="10"/>
  <c r="AB1178" i="10"/>
  <c r="AB1179" i="10"/>
  <c r="AB1180" i="10"/>
  <c r="AB1181" i="10"/>
  <c r="AB1182" i="10"/>
  <c r="AB1183" i="10"/>
  <c r="AB1184" i="10"/>
  <c r="AB1185" i="10"/>
  <c r="AB1186" i="10"/>
  <c r="AB1187" i="10"/>
  <c r="AB1188" i="10"/>
  <c r="AB1189" i="10"/>
  <c r="AB1190" i="10"/>
  <c r="AB1191" i="10"/>
  <c r="AB1192" i="10"/>
  <c r="AB1193" i="10"/>
  <c r="AB1194" i="10"/>
  <c r="AB1195" i="10"/>
  <c r="AB1196" i="10"/>
  <c r="AB1197" i="10"/>
  <c r="AB1198" i="10"/>
  <c r="AB1199" i="10"/>
  <c r="AB1200" i="10"/>
  <c r="AB1201" i="10"/>
  <c r="AB1202" i="10"/>
  <c r="AB1203" i="10"/>
  <c r="AB1204" i="10"/>
  <c r="AB1205" i="10"/>
  <c r="AB1206" i="10"/>
  <c r="AB1207" i="10"/>
  <c r="AB1208" i="10"/>
  <c r="AB1209" i="10"/>
  <c r="AB1210" i="10"/>
  <c r="AB1211" i="10"/>
  <c r="AB1212" i="10"/>
  <c r="AB1213" i="10"/>
  <c r="AB1214" i="10"/>
  <c r="AB1215" i="10"/>
  <c r="AB1216" i="10"/>
  <c r="AB1217" i="10"/>
  <c r="AB1218" i="10"/>
  <c r="AB1219" i="10"/>
  <c r="AB1220" i="10"/>
  <c r="AB1221" i="10"/>
  <c r="AB1222" i="10"/>
  <c r="AB1223" i="10"/>
  <c r="AB1224" i="10"/>
  <c r="AB1225" i="10"/>
  <c r="AB1226" i="10"/>
  <c r="AB1227" i="10"/>
  <c r="AB1228" i="10"/>
  <c r="AB1229" i="10"/>
  <c r="AB1230" i="10"/>
  <c r="AB1231" i="10"/>
  <c r="AB1232" i="10"/>
  <c r="AB1233" i="10"/>
  <c r="AB1234" i="10"/>
  <c r="AB1235" i="10"/>
  <c r="AB1236" i="10"/>
  <c r="AB1237" i="10"/>
  <c r="AB1238" i="10"/>
  <c r="AB1239" i="10"/>
  <c r="AB1240" i="10"/>
  <c r="AB1241" i="10"/>
  <c r="AB1242" i="10"/>
  <c r="AB1243" i="10"/>
  <c r="AB1244" i="10"/>
  <c r="AB1245" i="10"/>
  <c r="AB1246" i="10"/>
  <c r="AB1247" i="10"/>
  <c r="AB1248" i="10"/>
  <c r="AB1249" i="10"/>
  <c r="AB1250" i="10"/>
  <c r="AB1251" i="10"/>
  <c r="AB1252" i="10"/>
  <c r="AB1253" i="10"/>
  <c r="AB1254" i="10"/>
  <c r="AB1255" i="10"/>
  <c r="AB1256" i="10"/>
  <c r="AB1257" i="10"/>
  <c r="AB1258" i="10"/>
  <c r="AB1259" i="10"/>
  <c r="AB1260" i="10"/>
  <c r="AB1261" i="10"/>
  <c r="AB1262" i="10"/>
  <c r="AB1263" i="10"/>
  <c r="AB1264" i="10"/>
  <c r="AB1265" i="10"/>
  <c r="AB1266" i="10"/>
  <c r="AB1267" i="10"/>
  <c r="AB1268" i="10"/>
  <c r="AB1269" i="10"/>
  <c r="AB1270" i="10"/>
  <c r="AB1271" i="10"/>
  <c r="AB1272" i="10"/>
  <c r="AB1273" i="10"/>
  <c r="AB1274" i="10"/>
  <c r="AB1275" i="10"/>
  <c r="AB1276" i="10"/>
  <c r="AB1277" i="10"/>
  <c r="AB1278" i="10"/>
  <c r="AB1279" i="10"/>
  <c r="AB1280" i="10"/>
  <c r="AB1281" i="10"/>
  <c r="AB1282" i="10"/>
  <c r="AB1283" i="10"/>
  <c r="AB1284" i="10"/>
  <c r="AB1285" i="10"/>
  <c r="AB1286" i="10"/>
  <c r="AB1287" i="10"/>
  <c r="AB1288" i="10"/>
  <c r="AB1289" i="10"/>
  <c r="AB1290" i="10"/>
  <c r="AB1291" i="10"/>
  <c r="AB1292" i="10"/>
  <c r="AB1293" i="10"/>
  <c r="AB1294" i="10"/>
  <c r="AB1295" i="10"/>
  <c r="AB1296" i="10"/>
  <c r="AB1297" i="10"/>
  <c r="AB1298" i="10"/>
  <c r="AB1299" i="10"/>
  <c r="AB1300" i="10"/>
  <c r="AB1301" i="10"/>
  <c r="AB1302" i="10"/>
  <c r="AB1303" i="10"/>
  <c r="AB1304" i="10"/>
  <c r="AB1305" i="10"/>
  <c r="AB1306" i="10"/>
  <c r="AB1307" i="10"/>
  <c r="AB1308" i="10"/>
  <c r="AB1309" i="10"/>
  <c r="AB1310" i="10"/>
  <c r="AB1311" i="10"/>
  <c r="AB1312" i="10"/>
  <c r="AB1313" i="10"/>
  <c r="AB1314" i="10"/>
  <c r="AB1315" i="10"/>
  <c r="AB1316" i="10"/>
  <c r="AB1317" i="10"/>
  <c r="AB1318" i="10"/>
  <c r="AB1319" i="10"/>
  <c r="AB1320" i="10"/>
  <c r="AB1321" i="10"/>
  <c r="AB1322" i="10"/>
  <c r="AB1323" i="10"/>
  <c r="AB1324" i="10"/>
  <c r="AB1325" i="10"/>
  <c r="AB1326" i="10"/>
  <c r="AB1327" i="10"/>
  <c r="AB1328" i="10"/>
  <c r="AB1329" i="10"/>
  <c r="AB1330" i="10"/>
  <c r="AB1331" i="10"/>
  <c r="AB1332" i="10"/>
  <c r="AB1333" i="10"/>
  <c r="AB1334" i="10"/>
  <c r="AB1335" i="10"/>
  <c r="AB1336" i="10"/>
  <c r="AB1337" i="10"/>
  <c r="AB1338" i="10"/>
  <c r="AB1339" i="10"/>
  <c r="AB1340" i="10"/>
  <c r="AB1341" i="10"/>
  <c r="AB1342" i="10"/>
  <c r="AB1343" i="10"/>
  <c r="AB1344" i="10"/>
  <c r="AB1345" i="10"/>
  <c r="AB1346" i="10"/>
  <c r="AB1347" i="10"/>
  <c r="AB1348" i="10"/>
  <c r="AB1349" i="10"/>
  <c r="AB1350" i="10"/>
  <c r="AB1351" i="10"/>
  <c r="AB1352" i="10"/>
  <c r="AB1353" i="10"/>
  <c r="AB1354" i="10"/>
  <c r="AB1355" i="10"/>
  <c r="AB1356" i="10"/>
  <c r="AB1357" i="10"/>
  <c r="AB1358" i="10"/>
  <c r="AB1359" i="10"/>
  <c r="AB1360" i="10"/>
  <c r="AB1361" i="10"/>
  <c r="AB1362" i="10"/>
  <c r="AB1363" i="10"/>
  <c r="AB1364" i="10"/>
  <c r="AB1365" i="10"/>
  <c r="AB1366" i="10"/>
  <c r="AB1367" i="10"/>
  <c r="AB1368" i="10"/>
  <c r="AB1369" i="10"/>
  <c r="AB1370" i="10"/>
  <c r="AB1371" i="10"/>
  <c r="AA2" i="10"/>
  <c r="AA3" i="10"/>
  <c r="AA4" i="10"/>
  <c r="AA5" i="10"/>
  <c r="AA6" i="10"/>
  <c r="AA7" i="10"/>
  <c r="AA8" i="10"/>
  <c r="AA9" i="10"/>
  <c r="AA10" i="10"/>
  <c r="AA11" i="10"/>
  <c r="AA12" i="10"/>
  <c r="AA13" i="10"/>
  <c r="AA14" i="10"/>
  <c r="AA15" i="10"/>
  <c r="AA16" i="10"/>
  <c r="AA17" i="10"/>
  <c r="AA18" i="10"/>
  <c r="AA19" i="10"/>
  <c r="AA20" i="10"/>
  <c r="AA21" i="10"/>
  <c r="AA22" i="10"/>
  <c r="AA23" i="10"/>
  <c r="AA24" i="10"/>
  <c r="AA25" i="10"/>
  <c r="AA26" i="10"/>
  <c r="AA27" i="10"/>
  <c r="AA28" i="10"/>
  <c r="AA29" i="10"/>
  <c r="AA30" i="10"/>
  <c r="AA31" i="10"/>
  <c r="AA32" i="10"/>
  <c r="AA33" i="10"/>
  <c r="AA34" i="10"/>
  <c r="AA35" i="10"/>
  <c r="AA36" i="10"/>
  <c r="AA37" i="10"/>
  <c r="AA38" i="10"/>
  <c r="AA39" i="10"/>
  <c r="AA40" i="10"/>
  <c r="AA41" i="10"/>
  <c r="AA42" i="10"/>
  <c r="AA43" i="10"/>
  <c r="AA44" i="10"/>
  <c r="AA45" i="10"/>
  <c r="AA46" i="10"/>
  <c r="AA47" i="10"/>
  <c r="AA48" i="10"/>
  <c r="AA49" i="10"/>
  <c r="AA50" i="10"/>
  <c r="AA51" i="10"/>
  <c r="AA52" i="10"/>
  <c r="AA53" i="10"/>
  <c r="AA54" i="10"/>
  <c r="AA55" i="10"/>
  <c r="AA56" i="10"/>
  <c r="AA57" i="10"/>
  <c r="AA58" i="10"/>
  <c r="AA59" i="10"/>
  <c r="AA60" i="10"/>
  <c r="AA61" i="10"/>
  <c r="AA62" i="10"/>
  <c r="AA63" i="10"/>
  <c r="AA64" i="10"/>
  <c r="AA65" i="10"/>
  <c r="AA66" i="10"/>
  <c r="AA67" i="10"/>
  <c r="AA68" i="10"/>
  <c r="AA69" i="10"/>
  <c r="AA70" i="10"/>
  <c r="AA71" i="10"/>
  <c r="AA72" i="10"/>
  <c r="AA73" i="10"/>
  <c r="AA74" i="10"/>
  <c r="AA75" i="10"/>
  <c r="AA76" i="10"/>
  <c r="AA77" i="10"/>
  <c r="AA78" i="10"/>
  <c r="AA79" i="10"/>
  <c r="AA80" i="10"/>
  <c r="AA81" i="10"/>
  <c r="AA82" i="10"/>
  <c r="AA83" i="10"/>
  <c r="AA84" i="10"/>
  <c r="AA85" i="10"/>
  <c r="AA86" i="10"/>
  <c r="AA87" i="10"/>
  <c r="AA88" i="10"/>
  <c r="AA89" i="10"/>
  <c r="AA90" i="10"/>
  <c r="AA91" i="10"/>
  <c r="AA92" i="10"/>
  <c r="AA93" i="10"/>
  <c r="AA94" i="10"/>
  <c r="AA95" i="10"/>
  <c r="AA96" i="10"/>
  <c r="AA97" i="10"/>
  <c r="AA98" i="10"/>
  <c r="AA99" i="10"/>
  <c r="AA100" i="10"/>
  <c r="AA101" i="10"/>
  <c r="AA102" i="10"/>
  <c r="AA103" i="10"/>
  <c r="AA104" i="10"/>
  <c r="AA105" i="10"/>
  <c r="AA106" i="10"/>
  <c r="AA107" i="10"/>
  <c r="AA108" i="10"/>
  <c r="AA109" i="10"/>
  <c r="AA110" i="10"/>
  <c r="AA111" i="10"/>
  <c r="AA112" i="10"/>
  <c r="AA113" i="10"/>
  <c r="AA114" i="10"/>
  <c r="AA115" i="10"/>
  <c r="AA116" i="10"/>
  <c r="AA117" i="10"/>
  <c r="AA118" i="10"/>
  <c r="AA119" i="10"/>
  <c r="AA120" i="10"/>
  <c r="AA121" i="10"/>
  <c r="AA122" i="10"/>
  <c r="AA123" i="10"/>
  <c r="AA124" i="10"/>
  <c r="AA125" i="10"/>
  <c r="AA126" i="10"/>
  <c r="AA127" i="10"/>
  <c r="AA128" i="10"/>
  <c r="AA129" i="10"/>
  <c r="AA130" i="10"/>
  <c r="AA131" i="10"/>
  <c r="AA132" i="10"/>
  <c r="AA133" i="10"/>
  <c r="AA134" i="10"/>
  <c r="AA135" i="10"/>
  <c r="AA136" i="10"/>
  <c r="AA137" i="10"/>
  <c r="AA138" i="10"/>
  <c r="AA139" i="10"/>
  <c r="AA140" i="10"/>
  <c r="AA141" i="10"/>
  <c r="AA142" i="10"/>
  <c r="AA143" i="10"/>
  <c r="AA144" i="10"/>
  <c r="AA145" i="10"/>
  <c r="AA146" i="10"/>
  <c r="AA147" i="10"/>
  <c r="AA148" i="10"/>
  <c r="AA149" i="10"/>
  <c r="AA150" i="10"/>
  <c r="AA151" i="10"/>
  <c r="AA152" i="10"/>
  <c r="AA153" i="10"/>
  <c r="AA154" i="10"/>
  <c r="AA155" i="10"/>
  <c r="AA156" i="10"/>
  <c r="AA157" i="10"/>
  <c r="AA158" i="10"/>
  <c r="AA159" i="10"/>
  <c r="AA160" i="10"/>
  <c r="AA161" i="10"/>
  <c r="AA162" i="10"/>
  <c r="AA163" i="10"/>
  <c r="AA164" i="10"/>
  <c r="AA165" i="10"/>
  <c r="AA166" i="10"/>
  <c r="AA167" i="10"/>
  <c r="AA168" i="10"/>
  <c r="AA169" i="10"/>
  <c r="AA170" i="10"/>
  <c r="AA171" i="10"/>
  <c r="AA172" i="10"/>
  <c r="AA173" i="10"/>
  <c r="AA174" i="10"/>
  <c r="AA175" i="10"/>
  <c r="AA176" i="10"/>
  <c r="AA177" i="10"/>
  <c r="AA178" i="10"/>
  <c r="AA179" i="10"/>
  <c r="AA180" i="10"/>
  <c r="AA181" i="10"/>
  <c r="AA182" i="10"/>
  <c r="AA183" i="10"/>
  <c r="AA184" i="10"/>
  <c r="AA185" i="10"/>
  <c r="AA186" i="10"/>
  <c r="AA187" i="10"/>
  <c r="AA188" i="10"/>
  <c r="AA189" i="10"/>
  <c r="AA190" i="10"/>
  <c r="AA191" i="10"/>
  <c r="AA192" i="10"/>
  <c r="AA193" i="10"/>
  <c r="AA194" i="10"/>
  <c r="AA195" i="10"/>
  <c r="AA196" i="10"/>
  <c r="AA197" i="10"/>
  <c r="AA198" i="10"/>
  <c r="AA199" i="10"/>
  <c r="AA200" i="10"/>
  <c r="AA201" i="10"/>
  <c r="AA202" i="10"/>
  <c r="AA203" i="10"/>
  <c r="AA204" i="10"/>
  <c r="AA205" i="10"/>
  <c r="AA206" i="10"/>
  <c r="AA207" i="10"/>
  <c r="AA208" i="10"/>
  <c r="AA209" i="10"/>
  <c r="AA210" i="10"/>
  <c r="AA211" i="10"/>
  <c r="AA212" i="10"/>
  <c r="AA213" i="10"/>
  <c r="AA214" i="10"/>
  <c r="AA215" i="10"/>
  <c r="AA216" i="10"/>
  <c r="AA217" i="10"/>
  <c r="AA218" i="10"/>
  <c r="AA219" i="10"/>
  <c r="AA220" i="10"/>
  <c r="AA221" i="10"/>
  <c r="AA222" i="10"/>
  <c r="AA223" i="10"/>
  <c r="AA224" i="10"/>
  <c r="AA225" i="10"/>
  <c r="AA226" i="10"/>
  <c r="AA227" i="10"/>
  <c r="AA228" i="10"/>
  <c r="AA229" i="10"/>
  <c r="AA230" i="10"/>
  <c r="AA231" i="10"/>
  <c r="AA232" i="10"/>
  <c r="AA233" i="10"/>
  <c r="AA234" i="10"/>
  <c r="AA235" i="10"/>
  <c r="AA236" i="10"/>
  <c r="AA237" i="10"/>
  <c r="AA238" i="10"/>
  <c r="AA239" i="10"/>
  <c r="AA240" i="10"/>
  <c r="AA241" i="10"/>
  <c r="AA242" i="10"/>
  <c r="AA243" i="10"/>
  <c r="AA244" i="10"/>
  <c r="AA245" i="10"/>
  <c r="AA246" i="10"/>
  <c r="AA247" i="10"/>
  <c r="AA248" i="10"/>
  <c r="AA249" i="10"/>
  <c r="AA250" i="10"/>
  <c r="AA251" i="10"/>
  <c r="AA252" i="10"/>
  <c r="AA253" i="10"/>
  <c r="AA254" i="10"/>
  <c r="AA255" i="10"/>
  <c r="AA256" i="10"/>
  <c r="AA257" i="10"/>
  <c r="AA258" i="10"/>
  <c r="AA259" i="10"/>
  <c r="AA260" i="10"/>
  <c r="AA261" i="10"/>
  <c r="AA262" i="10"/>
  <c r="AA263" i="10"/>
  <c r="AA264" i="10"/>
  <c r="AA265" i="10"/>
  <c r="AA266" i="10"/>
  <c r="AA267" i="10"/>
  <c r="AA268" i="10"/>
  <c r="AA269" i="10"/>
  <c r="AA270" i="10"/>
  <c r="AA271" i="10"/>
  <c r="AA272" i="10"/>
  <c r="AA273" i="10"/>
  <c r="AA274" i="10"/>
  <c r="AA275" i="10"/>
  <c r="AA276" i="10"/>
  <c r="AA277" i="10"/>
  <c r="AA278" i="10"/>
  <c r="AA279" i="10"/>
  <c r="AA280" i="10"/>
  <c r="AA281" i="10"/>
  <c r="AA282" i="10"/>
  <c r="AA283" i="10"/>
  <c r="AA284" i="10"/>
  <c r="AA285" i="10"/>
  <c r="AA286" i="10"/>
  <c r="AA287" i="10"/>
  <c r="AA288" i="10"/>
  <c r="AA289" i="10"/>
  <c r="AA290" i="10"/>
  <c r="AA291" i="10"/>
  <c r="AA292" i="10"/>
  <c r="AA293" i="10"/>
  <c r="AA294" i="10"/>
  <c r="AA295" i="10"/>
  <c r="AA296" i="10"/>
  <c r="AA297" i="10"/>
  <c r="AA298" i="10"/>
  <c r="AA299" i="10"/>
  <c r="AA300" i="10"/>
  <c r="AA301" i="10"/>
  <c r="AA302" i="10"/>
  <c r="AA303" i="10"/>
  <c r="AA304" i="10"/>
  <c r="AA305" i="10"/>
  <c r="AA306" i="10"/>
  <c r="AA307" i="10"/>
  <c r="AA308" i="10"/>
  <c r="AA309" i="10"/>
  <c r="AA310" i="10"/>
  <c r="AA311" i="10"/>
  <c r="AA312" i="10"/>
  <c r="AA313" i="10"/>
  <c r="AA314" i="10"/>
  <c r="AA315" i="10"/>
  <c r="AA316" i="10"/>
  <c r="AA317" i="10"/>
  <c r="AA318" i="10"/>
  <c r="AA319" i="10"/>
  <c r="AA320" i="10"/>
  <c r="AA321" i="10"/>
  <c r="AA322" i="10"/>
  <c r="AA323" i="10"/>
  <c r="AA324" i="10"/>
  <c r="AA325" i="10"/>
  <c r="AA326" i="10"/>
  <c r="AA327" i="10"/>
  <c r="AA328" i="10"/>
  <c r="AA329" i="10"/>
  <c r="AA330" i="10"/>
  <c r="AA331" i="10"/>
  <c r="AA332" i="10"/>
  <c r="AA333" i="10"/>
  <c r="AA334" i="10"/>
  <c r="AA335" i="10"/>
  <c r="AA336" i="10"/>
  <c r="AA337" i="10"/>
  <c r="AA338" i="10"/>
  <c r="AA339" i="10"/>
  <c r="AA340" i="10"/>
  <c r="AA341" i="10"/>
  <c r="AA342" i="10"/>
  <c r="AA343" i="10"/>
  <c r="AA344" i="10"/>
  <c r="AA345" i="10"/>
  <c r="AA346" i="10"/>
  <c r="AA347" i="10"/>
  <c r="AA348" i="10"/>
  <c r="AA349" i="10"/>
  <c r="AA350" i="10"/>
  <c r="AA351" i="10"/>
  <c r="AA352" i="10"/>
  <c r="AA353" i="10"/>
  <c r="AA354" i="10"/>
  <c r="AA355" i="10"/>
  <c r="AA356" i="10"/>
  <c r="AA357" i="10"/>
  <c r="AA358" i="10"/>
  <c r="AA359" i="10"/>
  <c r="AA360" i="10"/>
  <c r="AA361" i="10"/>
  <c r="AA362" i="10"/>
  <c r="AA363" i="10"/>
  <c r="AA364" i="10"/>
  <c r="AA365" i="10"/>
  <c r="AA366" i="10"/>
  <c r="AA367" i="10"/>
  <c r="AA368" i="10"/>
  <c r="AA369" i="10"/>
  <c r="AA370" i="10"/>
  <c r="AA371" i="10"/>
  <c r="AA372" i="10"/>
  <c r="AA373" i="10"/>
  <c r="AA374" i="10"/>
  <c r="AA375" i="10"/>
  <c r="AA376" i="10"/>
  <c r="AA377" i="10"/>
  <c r="AA378" i="10"/>
  <c r="AA379" i="10"/>
  <c r="AA380" i="10"/>
  <c r="AA381" i="10"/>
  <c r="AA382" i="10"/>
  <c r="AA383" i="10"/>
  <c r="AA384" i="10"/>
  <c r="AA385" i="10"/>
  <c r="AA386" i="10"/>
  <c r="AA387" i="10"/>
  <c r="AA388" i="10"/>
  <c r="AA389" i="10"/>
  <c r="AA390" i="10"/>
  <c r="AA391" i="10"/>
  <c r="AA392" i="10"/>
  <c r="AA393" i="10"/>
  <c r="AA394" i="10"/>
  <c r="AA395" i="10"/>
  <c r="AA396" i="10"/>
  <c r="AA397" i="10"/>
  <c r="AA398" i="10"/>
  <c r="AA399" i="10"/>
  <c r="AA400" i="10"/>
  <c r="AA401" i="10"/>
  <c r="AA402" i="10"/>
  <c r="AA403" i="10"/>
  <c r="AA404" i="10"/>
  <c r="AA405" i="10"/>
  <c r="AA406" i="10"/>
  <c r="AA407" i="10"/>
  <c r="AA408" i="10"/>
  <c r="AA409" i="10"/>
  <c r="AA410" i="10"/>
  <c r="AA411" i="10"/>
  <c r="AA412" i="10"/>
  <c r="AA413" i="10"/>
  <c r="AA414" i="10"/>
  <c r="AA415" i="10"/>
  <c r="AA416" i="10"/>
  <c r="AA417" i="10"/>
  <c r="AA418" i="10"/>
  <c r="AA419" i="10"/>
  <c r="AA420" i="10"/>
  <c r="AA421" i="10"/>
  <c r="AA422" i="10"/>
  <c r="AA423" i="10"/>
  <c r="AA424" i="10"/>
  <c r="AA425" i="10"/>
  <c r="AA426" i="10"/>
  <c r="AA427" i="10"/>
  <c r="AA428" i="10"/>
  <c r="AA429" i="10"/>
  <c r="AA430" i="10"/>
  <c r="AA431" i="10"/>
  <c r="AA432" i="10"/>
  <c r="AA433" i="10"/>
  <c r="AA434" i="10"/>
  <c r="AA435" i="10"/>
  <c r="AA436" i="10"/>
  <c r="AA437" i="10"/>
  <c r="AA438" i="10"/>
  <c r="AA439" i="10"/>
  <c r="AA440" i="10"/>
  <c r="AA441" i="10"/>
  <c r="AA442" i="10"/>
  <c r="AA443" i="10"/>
  <c r="AA444" i="10"/>
  <c r="AA445" i="10"/>
  <c r="AA446" i="10"/>
  <c r="AA447" i="10"/>
  <c r="AA448" i="10"/>
  <c r="AA449" i="10"/>
  <c r="AA450" i="10"/>
  <c r="AA451" i="10"/>
  <c r="AA452" i="10"/>
  <c r="AA453" i="10"/>
  <c r="AA454" i="10"/>
  <c r="AA455" i="10"/>
  <c r="AA456" i="10"/>
  <c r="AA457" i="10"/>
  <c r="AA458" i="10"/>
  <c r="AA459" i="10"/>
  <c r="AA460" i="10"/>
  <c r="AA461" i="10"/>
  <c r="AA462" i="10"/>
  <c r="AA463" i="10"/>
  <c r="AA464" i="10"/>
  <c r="AA465" i="10"/>
  <c r="AA466" i="10"/>
  <c r="AA467" i="10"/>
  <c r="AA468" i="10"/>
  <c r="AA469" i="10"/>
  <c r="AA470" i="10"/>
  <c r="AA471" i="10"/>
  <c r="AA472" i="10"/>
  <c r="AA473" i="10"/>
  <c r="AA474" i="10"/>
  <c r="AA475" i="10"/>
  <c r="AA476" i="10"/>
  <c r="AA477" i="10"/>
  <c r="AA478" i="10"/>
  <c r="AA479" i="10"/>
  <c r="AA480" i="10"/>
  <c r="AA481" i="10"/>
  <c r="AA482" i="10"/>
  <c r="AA483" i="10"/>
  <c r="AA484" i="10"/>
  <c r="AA485" i="10"/>
  <c r="AA486" i="10"/>
  <c r="AA487" i="10"/>
  <c r="AA488" i="10"/>
  <c r="AA489" i="10"/>
  <c r="AA490" i="10"/>
  <c r="AA491" i="10"/>
  <c r="AA492" i="10"/>
  <c r="AA493" i="10"/>
  <c r="AA494" i="10"/>
  <c r="AA495" i="10"/>
  <c r="AA496" i="10"/>
  <c r="AA497" i="10"/>
  <c r="AA498" i="10"/>
  <c r="AA499" i="10"/>
  <c r="AA500" i="10"/>
  <c r="AA501" i="10"/>
  <c r="AA502" i="10"/>
  <c r="AA503" i="10"/>
  <c r="AA504" i="10"/>
  <c r="AA505" i="10"/>
  <c r="AA506" i="10"/>
  <c r="AA507" i="10"/>
  <c r="AA508" i="10"/>
  <c r="AA509" i="10"/>
  <c r="AA510" i="10"/>
  <c r="AA511" i="10"/>
  <c r="AA512" i="10"/>
  <c r="AA513" i="10"/>
  <c r="AA514" i="10"/>
  <c r="AA515" i="10"/>
  <c r="AA516" i="10"/>
  <c r="AA517" i="10"/>
  <c r="AA518" i="10"/>
  <c r="AA519" i="10"/>
  <c r="AA520" i="10"/>
  <c r="AA521" i="10"/>
  <c r="AA522" i="10"/>
  <c r="AA523" i="10"/>
  <c r="AA524" i="10"/>
  <c r="AA525" i="10"/>
  <c r="AA526" i="10"/>
  <c r="AA527" i="10"/>
  <c r="AA528" i="10"/>
  <c r="AA529" i="10"/>
  <c r="AA530" i="10"/>
  <c r="AA531" i="10"/>
  <c r="AA532" i="10"/>
  <c r="AA533" i="10"/>
  <c r="AA534" i="10"/>
  <c r="AA535" i="10"/>
  <c r="AA536" i="10"/>
  <c r="AA537" i="10"/>
  <c r="AA538" i="10"/>
  <c r="AA539" i="10"/>
  <c r="AA540" i="10"/>
  <c r="AA541" i="10"/>
  <c r="AA542" i="10"/>
  <c r="AA543" i="10"/>
  <c r="AA544" i="10"/>
  <c r="AA545" i="10"/>
  <c r="AA546" i="10"/>
  <c r="AA547" i="10"/>
  <c r="AA548" i="10"/>
  <c r="AA549" i="10"/>
  <c r="AA550" i="10"/>
  <c r="AA551" i="10"/>
  <c r="AA552" i="10"/>
  <c r="AA553" i="10"/>
  <c r="AA554" i="10"/>
  <c r="AA555" i="10"/>
  <c r="AA556" i="10"/>
  <c r="AA557" i="10"/>
  <c r="AA558" i="10"/>
  <c r="AA559" i="10"/>
  <c r="AA560" i="10"/>
  <c r="AA561" i="10"/>
  <c r="AA562" i="10"/>
  <c r="AA563" i="10"/>
  <c r="AA564" i="10"/>
  <c r="AA565" i="10"/>
  <c r="AA566" i="10"/>
  <c r="AA567" i="10"/>
  <c r="AA568" i="10"/>
  <c r="AA569" i="10"/>
  <c r="AA570" i="10"/>
  <c r="AA571" i="10"/>
  <c r="AA572" i="10"/>
  <c r="AA573" i="10"/>
  <c r="AA574" i="10"/>
  <c r="AA575" i="10"/>
  <c r="AA576" i="10"/>
  <c r="AA577" i="10"/>
  <c r="AA578" i="10"/>
  <c r="AA579" i="10"/>
  <c r="AA580" i="10"/>
  <c r="AA581" i="10"/>
  <c r="AA582" i="10"/>
  <c r="AA583" i="10"/>
  <c r="AA584" i="10"/>
  <c r="AA585" i="10"/>
  <c r="AA586" i="10"/>
  <c r="AA587" i="10"/>
  <c r="AA588" i="10"/>
  <c r="AA589" i="10"/>
  <c r="AA590" i="10"/>
  <c r="AA591" i="10"/>
  <c r="AA592" i="10"/>
  <c r="AA593" i="10"/>
  <c r="AA594" i="10"/>
  <c r="AA595" i="10"/>
  <c r="AA596" i="10"/>
  <c r="AA597" i="10"/>
  <c r="AA598" i="10"/>
  <c r="AA599" i="10"/>
  <c r="AA600" i="10"/>
  <c r="AA601" i="10"/>
  <c r="AA602" i="10"/>
  <c r="AA603" i="10"/>
  <c r="AA604" i="10"/>
  <c r="AA605" i="10"/>
  <c r="AA606" i="10"/>
  <c r="AA607" i="10"/>
  <c r="AA608" i="10"/>
  <c r="AA609" i="10"/>
  <c r="AA610" i="10"/>
  <c r="AA611" i="10"/>
  <c r="AA612" i="10"/>
  <c r="AA613" i="10"/>
  <c r="AA614" i="10"/>
  <c r="AA615" i="10"/>
  <c r="AA616" i="10"/>
  <c r="AA617" i="10"/>
  <c r="AA618" i="10"/>
  <c r="AA619" i="10"/>
  <c r="AA620" i="10"/>
  <c r="AA621" i="10"/>
  <c r="AA622" i="10"/>
  <c r="AA623" i="10"/>
  <c r="AA624" i="10"/>
  <c r="AA625" i="10"/>
  <c r="AA626" i="10"/>
  <c r="AA627" i="10"/>
  <c r="AA628" i="10"/>
  <c r="AA629" i="10"/>
  <c r="AA630" i="10"/>
  <c r="AA631" i="10"/>
  <c r="AA632" i="10"/>
  <c r="AA633" i="10"/>
  <c r="AA634" i="10"/>
  <c r="AA635" i="10"/>
  <c r="AA636" i="10"/>
  <c r="AA637" i="10"/>
  <c r="AA638" i="10"/>
  <c r="AA639" i="10"/>
  <c r="AA640" i="10"/>
  <c r="AA641" i="10"/>
  <c r="AA642" i="10"/>
  <c r="AA643" i="10"/>
  <c r="AA644" i="10"/>
  <c r="AA645" i="10"/>
  <c r="AA646" i="10"/>
  <c r="AA647" i="10"/>
  <c r="AA648" i="10"/>
  <c r="AA649" i="10"/>
  <c r="AA650" i="10"/>
  <c r="AA651" i="10"/>
  <c r="AA652" i="10"/>
  <c r="AA653" i="10"/>
  <c r="AA654" i="10"/>
  <c r="AA655" i="10"/>
  <c r="AA656" i="10"/>
  <c r="AA657" i="10"/>
  <c r="AA658" i="10"/>
  <c r="AA659" i="10"/>
  <c r="AA660" i="10"/>
  <c r="AA661" i="10"/>
  <c r="AA662" i="10"/>
  <c r="AA663" i="10"/>
  <c r="AA664" i="10"/>
  <c r="AA665" i="10"/>
  <c r="AA666" i="10"/>
  <c r="AA667" i="10"/>
  <c r="AA668" i="10"/>
  <c r="AA669" i="10"/>
  <c r="AA670" i="10"/>
  <c r="AA671" i="10"/>
  <c r="AA672" i="10"/>
  <c r="AA673" i="10"/>
  <c r="AA674" i="10"/>
  <c r="AA675" i="10"/>
  <c r="AA676" i="10"/>
  <c r="AA677" i="10"/>
  <c r="AA678" i="10"/>
  <c r="AA679" i="10"/>
  <c r="AA680" i="10"/>
  <c r="AA681" i="10"/>
  <c r="AA682" i="10"/>
  <c r="AA683" i="10"/>
  <c r="AA684" i="10"/>
  <c r="AA685" i="10"/>
  <c r="AA686" i="10"/>
  <c r="AA687" i="10"/>
  <c r="AA688" i="10"/>
  <c r="AA689" i="10"/>
  <c r="AA690" i="10"/>
  <c r="AA691" i="10"/>
  <c r="AA692" i="10"/>
  <c r="AA693" i="10"/>
  <c r="AA694" i="10"/>
  <c r="AA695" i="10"/>
  <c r="AA696" i="10"/>
  <c r="AA697" i="10"/>
  <c r="AA698" i="10"/>
  <c r="AA699" i="10"/>
  <c r="AA700" i="10"/>
  <c r="AA701" i="10"/>
  <c r="AA702" i="10"/>
  <c r="AA703" i="10"/>
  <c r="AA704" i="10"/>
  <c r="AA705" i="10"/>
  <c r="AA706" i="10"/>
  <c r="AA707" i="10"/>
  <c r="AA708" i="10"/>
  <c r="AA709" i="10"/>
  <c r="AA710" i="10"/>
  <c r="AA711" i="10"/>
  <c r="AA712" i="10"/>
  <c r="AA713" i="10"/>
  <c r="AA714" i="10"/>
  <c r="AA715" i="10"/>
  <c r="AA716" i="10"/>
  <c r="AA717" i="10"/>
  <c r="AA718" i="10"/>
  <c r="AA719" i="10"/>
  <c r="AA720" i="10"/>
  <c r="AA721" i="10"/>
  <c r="AA722" i="10"/>
  <c r="AA723" i="10"/>
  <c r="AA724" i="10"/>
  <c r="AA725" i="10"/>
  <c r="AA726" i="10"/>
  <c r="AA727" i="10"/>
  <c r="AA728" i="10"/>
  <c r="AA729" i="10"/>
  <c r="AA730" i="10"/>
  <c r="AA731" i="10"/>
  <c r="AA732" i="10"/>
  <c r="AA733" i="10"/>
  <c r="AA734" i="10"/>
  <c r="AA735" i="10"/>
  <c r="AA736" i="10"/>
  <c r="AA737" i="10"/>
  <c r="AA738" i="10"/>
  <c r="AA739" i="10"/>
  <c r="AA740" i="10"/>
  <c r="AA741" i="10"/>
  <c r="AA742" i="10"/>
  <c r="AA743" i="10"/>
  <c r="AA744" i="10"/>
  <c r="AA745" i="10"/>
  <c r="AA746" i="10"/>
  <c r="AA747" i="10"/>
  <c r="AA748" i="10"/>
  <c r="AA749" i="10"/>
  <c r="AA750" i="10"/>
  <c r="AA751" i="10"/>
  <c r="AA752" i="10"/>
  <c r="AA753" i="10"/>
  <c r="AA754" i="10"/>
  <c r="AA755" i="10"/>
  <c r="AA756" i="10"/>
  <c r="AA757" i="10"/>
  <c r="AA758" i="10"/>
  <c r="AA759" i="10"/>
  <c r="AA760" i="10"/>
  <c r="AA761" i="10"/>
  <c r="AA762" i="10"/>
  <c r="AA763" i="10"/>
  <c r="AA764" i="10"/>
  <c r="AA765" i="10"/>
  <c r="AA766" i="10"/>
  <c r="AA767" i="10"/>
  <c r="AA768" i="10"/>
  <c r="AA769" i="10"/>
  <c r="AA770" i="10"/>
  <c r="AA771" i="10"/>
  <c r="AA772" i="10"/>
  <c r="AA773" i="10"/>
  <c r="AA774" i="10"/>
  <c r="AA775" i="10"/>
  <c r="AA776" i="10"/>
  <c r="AA777" i="10"/>
  <c r="AA778" i="10"/>
  <c r="AA779" i="10"/>
  <c r="AA780" i="10"/>
  <c r="AA781" i="10"/>
  <c r="AA782" i="10"/>
  <c r="AA783" i="10"/>
  <c r="AA784" i="10"/>
  <c r="AA785" i="10"/>
  <c r="AA786" i="10"/>
  <c r="AA787" i="10"/>
  <c r="AA788" i="10"/>
  <c r="AA789" i="10"/>
  <c r="AA790" i="10"/>
  <c r="AA791" i="10"/>
  <c r="AA792" i="10"/>
  <c r="AA793" i="10"/>
  <c r="AA794" i="10"/>
  <c r="AA795" i="10"/>
  <c r="AA796" i="10"/>
  <c r="AA797" i="10"/>
  <c r="AA798" i="10"/>
  <c r="AA799" i="10"/>
  <c r="AA800" i="10"/>
  <c r="AA801" i="10"/>
  <c r="AA802" i="10"/>
  <c r="AA803" i="10"/>
  <c r="AA804" i="10"/>
  <c r="AA805" i="10"/>
  <c r="AA806" i="10"/>
  <c r="AA807" i="10"/>
  <c r="AA808" i="10"/>
  <c r="AA809" i="10"/>
  <c r="AA810" i="10"/>
  <c r="AA811" i="10"/>
  <c r="AA812" i="10"/>
  <c r="AA813" i="10"/>
  <c r="AA814" i="10"/>
  <c r="AA815" i="10"/>
  <c r="AA816" i="10"/>
  <c r="AA817" i="10"/>
  <c r="AA818" i="10"/>
  <c r="AA819" i="10"/>
  <c r="AA820" i="10"/>
  <c r="AA821" i="10"/>
  <c r="AA822" i="10"/>
  <c r="AA823" i="10"/>
  <c r="AA824" i="10"/>
  <c r="AA825" i="10"/>
  <c r="AA826" i="10"/>
  <c r="AA827" i="10"/>
  <c r="AA828" i="10"/>
  <c r="AA829" i="10"/>
  <c r="AA830" i="10"/>
  <c r="AA831" i="10"/>
  <c r="AA832" i="10"/>
  <c r="AA833" i="10"/>
  <c r="AA834" i="10"/>
  <c r="AA835" i="10"/>
  <c r="AA836" i="10"/>
  <c r="AA837" i="10"/>
  <c r="AA838" i="10"/>
  <c r="AA839" i="10"/>
  <c r="AA840" i="10"/>
  <c r="AA841" i="10"/>
  <c r="AA842" i="10"/>
  <c r="AA843" i="10"/>
  <c r="AA844" i="10"/>
  <c r="AA845" i="10"/>
  <c r="AA846" i="10"/>
  <c r="AA847" i="10"/>
  <c r="AA848" i="10"/>
  <c r="AA849" i="10"/>
  <c r="AA850" i="10"/>
  <c r="AA851" i="10"/>
  <c r="AA852" i="10"/>
  <c r="AA853" i="10"/>
  <c r="AA854" i="10"/>
  <c r="AA855" i="10"/>
  <c r="AA856" i="10"/>
  <c r="AA857" i="10"/>
  <c r="AA858" i="10"/>
  <c r="AA859" i="10"/>
  <c r="AA860" i="10"/>
  <c r="AA861" i="10"/>
  <c r="AA862" i="10"/>
  <c r="AA863" i="10"/>
  <c r="AA864" i="10"/>
  <c r="AA865" i="10"/>
  <c r="AA866" i="10"/>
  <c r="AA867" i="10"/>
  <c r="AA868" i="10"/>
  <c r="AA869" i="10"/>
  <c r="AA870" i="10"/>
  <c r="AA871" i="10"/>
  <c r="AA872" i="10"/>
  <c r="AA873" i="10"/>
  <c r="AA874" i="10"/>
  <c r="AA875" i="10"/>
  <c r="AA876" i="10"/>
  <c r="AA877" i="10"/>
  <c r="AA878" i="10"/>
  <c r="AA879" i="10"/>
  <c r="AA880" i="10"/>
  <c r="AA881" i="10"/>
  <c r="AA882" i="10"/>
  <c r="AA883" i="10"/>
  <c r="AA884" i="10"/>
  <c r="AA885" i="10"/>
  <c r="AA886" i="10"/>
  <c r="AA887" i="10"/>
  <c r="AA888" i="10"/>
  <c r="AA889" i="10"/>
  <c r="AA890" i="10"/>
  <c r="AA891" i="10"/>
  <c r="AA892" i="10"/>
  <c r="AA893" i="10"/>
  <c r="AA894" i="10"/>
  <c r="AA895" i="10"/>
  <c r="AA896" i="10"/>
  <c r="AA897" i="10"/>
  <c r="AA898" i="10"/>
  <c r="AA899" i="10"/>
  <c r="AA900" i="10"/>
  <c r="AA901" i="10"/>
  <c r="AA902" i="10"/>
  <c r="AA903" i="10"/>
  <c r="AA904" i="10"/>
  <c r="AA905" i="10"/>
  <c r="AA906" i="10"/>
  <c r="AA907" i="10"/>
  <c r="AA908" i="10"/>
  <c r="AA909" i="10"/>
  <c r="AA910" i="10"/>
  <c r="AA911" i="10"/>
  <c r="AA912" i="10"/>
  <c r="AA913" i="10"/>
  <c r="AA914" i="10"/>
  <c r="AA915" i="10"/>
  <c r="AA916" i="10"/>
  <c r="AA917" i="10"/>
  <c r="AA918" i="10"/>
  <c r="AA919" i="10"/>
  <c r="AA920" i="10"/>
  <c r="AA921" i="10"/>
  <c r="AA922" i="10"/>
  <c r="AA923" i="10"/>
  <c r="AA924" i="10"/>
  <c r="AA925" i="10"/>
  <c r="AA926" i="10"/>
  <c r="AA927" i="10"/>
  <c r="AA928" i="10"/>
  <c r="AA929" i="10"/>
  <c r="AA930" i="10"/>
  <c r="AA931" i="10"/>
  <c r="AA932" i="10"/>
  <c r="AA933" i="10"/>
  <c r="AA934" i="10"/>
  <c r="AA935" i="10"/>
  <c r="AA936" i="10"/>
  <c r="AA937" i="10"/>
  <c r="AA938" i="10"/>
  <c r="AA939" i="10"/>
  <c r="AA940" i="10"/>
  <c r="AA941" i="10"/>
  <c r="AA942" i="10"/>
  <c r="AA943" i="10"/>
  <c r="AA944" i="10"/>
  <c r="AA945" i="10"/>
  <c r="AA946" i="10"/>
  <c r="AA947" i="10"/>
  <c r="AA948" i="10"/>
  <c r="AA949" i="10"/>
  <c r="AA950" i="10"/>
  <c r="AA951" i="10"/>
  <c r="AA952" i="10"/>
  <c r="AA953" i="10"/>
  <c r="AA954" i="10"/>
  <c r="AA955" i="10"/>
  <c r="AA956" i="10"/>
  <c r="AA957" i="10"/>
  <c r="AA958" i="10"/>
  <c r="AA959" i="10"/>
  <c r="AA960" i="10"/>
  <c r="AA961" i="10"/>
  <c r="AA962" i="10"/>
  <c r="AA963" i="10"/>
  <c r="AA964" i="10"/>
  <c r="AA965" i="10"/>
  <c r="AA966" i="10"/>
  <c r="AA967" i="10"/>
  <c r="AA968" i="10"/>
  <c r="AA969" i="10"/>
  <c r="AA970" i="10"/>
  <c r="AA971" i="10"/>
  <c r="AA972" i="10"/>
  <c r="AA973" i="10"/>
  <c r="AA974" i="10"/>
  <c r="AA975" i="10"/>
  <c r="AA976" i="10"/>
  <c r="AA977" i="10"/>
  <c r="AA978" i="10"/>
  <c r="AA979" i="10"/>
  <c r="AA980" i="10"/>
  <c r="AA981" i="10"/>
  <c r="AA982" i="10"/>
  <c r="AA983" i="10"/>
  <c r="AA984" i="10"/>
  <c r="AA985" i="10"/>
  <c r="AA986" i="10"/>
  <c r="AA987" i="10"/>
  <c r="AA988" i="10"/>
  <c r="AA989" i="10"/>
  <c r="AA990" i="10"/>
  <c r="AA991" i="10"/>
  <c r="AA992" i="10"/>
  <c r="AA993" i="10"/>
  <c r="AA994" i="10"/>
  <c r="AA995" i="10"/>
  <c r="AA996" i="10"/>
  <c r="AA997" i="10"/>
  <c r="AA998" i="10"/>
  <c r="AA999" i="10"/>
  <c r="AA1000" i="10"/>
  <c r="AA1001" i="10"/>
  <c r="AA1002" i="10"/>
  <c r="AA1003" i="10"/>
  <c r="AA1004" i="10"/>
  <c r="AA1005" i="10"/>
  <c r="AA1006" i="10"/>
  <c r="AA1007" i="10"/>
  <c r="AA1008" i="10"/>
  <c r="AA1009" i="10"/>
  <c r="AA1010" i="10"/>
  <c r="AA1011" i="10"/>
  <c r="AA1012" i="10"/>
  <c r="AA1013" i="10"/>
  <c r="AA1014" i="10"/>
  <c r="AA1015" i="10"/>
  <c r="AA1016" i="10"/>
  <c r="AA1017" i="10"/>
  <c r="AA1018" i="10"/>
  <c r="AA1019" i="10"/>
  <c r="AA1020" i="10"/>
  <c r="AA1021" i="10"/>
  <c r="AA1022" i="10"/>
  <c r="AA1023" i="10"/>
  <c r="AA1024" i="10"/>
  <c r="AA1025" i="10"/>
  <c r="AA1026" i="10"/>
  <c r="AA1027" i="10"/>
  <c r="AA1028" i="10"/>
  <c r="AA1029" i="10"/>
  <c r="AA1030" i="10"/>
  <c r="AA1031" i="10"/>
  <c r="AA1032" i="10"/>
  <c r="AA1033" i="10"/>
  <c r="AA1034" i="10"/>
  <c r="AA1035" i="10"/>
  <c r="AA1036" i="10"/>
  <c r="AA1037" i="10"/>
  <c r="AA1038" i="10"/>
  <c r="AA1039" i="10"/>
  <c r="AA1040" i="10"/>
  <c r="AA1041" i="10"/>
  <c r="AA1042" i="10"/>
  <c r="AA1043" i="10"/>
  <c r="AA1044" i="10"/>
  <c r="AA1045" i="10"/>
  <c r="AA1046" i="10"/>
  <c r="AA1047" i="10"/>
  <c r="AA1048" i="10"/>
  <c r="AA1049" i="10"/>
  <c r="AA1050" i="10"/>
  <c r="AA1051" i="10"/>
  <c r="AA1052" i="10"/>
  <c r="AA1053" i="10"/>
  <c r="AA1054" i="10"/>
  <c r="AA1055" i="10"/>
  <c r="AA1056" i="10"/>
  <c r="AA1057" i="10"/>
  <c r="AA1058" i="10"/>
  <c r="AA1059" i="10"/>
  <c r="AA1060" i="10"/>
  <c r="AA1061" i="10"/>
  <c r="AA1062" i="10"/>
  <c r="AA1063" i="10"/>
  <c r="AA1064" i="10"/>
  <c r="AA1065" i="10"/>
  <c r="AA1066" i="10"/>
  <c r="AA1067" i="10"/>
  <c r="AA1068" i="10"/>
  <c r="AA1069" i="10"/>
  <c r="AA1070" i="10"/>
  <c r="AA1071" i="10"/>
  <c r="AA1072" i="10"/>
  <c r="AA1073" i="10"/>
  <c r="AA1074" i="10"/>
  <c r="AA1075" i="10"/>
  <c r="AA1076" i="10"/>
  <c r="AA1077" i="10"/>
  <c r="AA1078" i="10"/>
  <c r="AA1079" i="10"/>
  <c r="AA1080" i="10"/>
  <c r="AA1081" i="10"/>
  <c r="AA1082" i="10"/>
  <c r="AA1083" i="10"/>
  <c r="AA1084" i="10"/>
  <c r="AA1085" i="10"/>
  <c r="AA1086" i="10"/>
  <c r="AA1087" i="10"/>
  <c r="AA1088" i="10"/>
  <c r="AA1089" i="10"/>
  <c r="AA1090" i="10"/>
  <c r="AA1091" i="10"/>
  <c r="AA1092" i="10"/>
  <c r="AA1093" i="10"/>
  <c r="AA1094" i="10"/>
  <c r="AA1095" i="10"/>
  <c r="AA1096" i="10"/>
  <c r="AA1097" i="10"/>
  <c r="AA1098" i="10"/>
  <c r="AA1099" i="10"/>
  <c r="AA1100" i="10"/>
  <c r="AA1101" i="10"/>
  <c r="AA1102" i="10"/>
  <c r="AA1103" i="10"/>
  <c r="AA1104" i="10"/>
  <c r="AA1105" i="10"/>
  <c r="AA1106" i="10"/>
  <c r="AA1107" i="10"/>
  <c r="AA1108" i="10"/>
  <c r="AA1109" i="10"/>
  <c r="AA1110" i="10"/>
  <c r="AA1111" i="10"/>
  <c r="AA1112" i="10"/>
  <c r="AA1113" i="10"/>
  <c r="AA1114" i="10"/>
  <c r="AA1115" i="10"/>
  <c r="AA1116" i="10"/>
  <c r="AA1117" i="10"/>
  <c r="AA1118" i="10"/>
  <c r="AA1119" i="10"/>
  <c r="AA1120" i="10"/>
  <c r="AA1121" i="10"/>
  <c r="AA1122" i="10"/>
  <c r="AA1123" i="10"/>
  <c r="AA1124" i="10"/>
  <c r="AA1125" i="10"/>
  <c r="AA1126" i="10"/>
  <c r="AA1127" i="10"/>
  <c r="AA1128" i="10"/>
  <c r="AA1129" i="10"/>
  <c r="AA1130" i="10"/>
  <c r="AA1131" i="10"/>
  <c r="AA1132" i="10"/>
  <c r="AA1133" i="10"/>
  <c r="AA1134" i="10"/>
  <c r="AA1135" i="10"/>
  <c r="AA1136" i="10"/>
  <c r="AA1137" i="10"/>
  <c r="AA1138" i="10"/>
  <c r="AA1139" i="10"/>
  <c r="AA1140" i="10"/>
  <c r="AA1141" i="10"/>
  <c r="AA1142" i="10"/>
  <c r="AA1143" i="10"/>
  <c r="AA1144" i="10"/>
  <c r="AA1145" i="10"/>
  <c r="AA1146" i="10"/>
  <c r="AA1147" i="10"/>
  <c r="AA1148" i="10"/>
  <c r="AA1149" i="10"/>
  <c r="AA1150" i="10"/>
  <c r="AA1151" i="10"/>
  <c r="AA1152" i="10"/>
  <c r="AA1153" i="10"/>
  <c r="AA1154" i="10"/>
  <c r="AA1155" i="10"/>
  <c r="AA1156" i="10"/>
  <c r="AA1157" i="10"/>
  <c r="AA1158" i="10"/>
  <c r="AA1159" i="10"/>
  <c r="AA1160" i="10"/>
  <c r="AA1161" i="10"/>
  <c r="AA1162" i="10"/>
  <c r="AA1163" i="10"/>
  <c r="AA1164" i="10"/>
  <c r="AA1165" i="10"/>
  <c r="AA1166" i="10"/>
  <c r="AA1167" i="10"/>
  <c r="AA1168" i="10"/>
  <c r="AA1169" i="10"/>
  <c r="AA1170" i="10"/>
  <c r="AA1171" i="10"/>
  <c r="AA1172" i="10"/>
  <c r="AA1173" i="10"/>
  <c r="AA1174" i="10"/>
  <c r="AA1175" i="10"/>
  <c r="AA1176" i="10"/>
  <c r="AA1177" i="10"/>
  <c r="AA1178" i="10"/>
  <c r="AA1179" i="10"/>
  <c r="AA1180" i="10"/>
  <c r="AA1181" i="10"/>
  <c r="AA1182" i="10"/>
  <c r="AA1183" i="10"/>
  <c r="AA1184" i="10"/>
  <c r="AA1185" i="10"/>
  <c r="AA1186" i="10"/>
  <c r="AA1187" i="10"/>
  <c r="AA1188" i="10"/>
  <c r="AA1189" i="10"/>
  <c r="AA1190" i="10"/>
  <c r="AA1191" i="10"/>
  <c r="AA1192" i="10"/>
  <c r="AA1193" i="10"/>
  <c r="AA1194" i="10"/>
  <c r="AA1195" i="10"/>
  <c r="AA1196" i="10"/>
  <c r="AA1197" i="10"/>
  <c r="AA1198" i="10"/>
  <c r="AA1199" i="10"/>
  <c r="AA1200" i="10"/>
  <c r="AA1201" i="10"/>
  <c r="AA1202" i="10"/>
  <c r="AA1203" i="10"/>
  <c r="AA1204" i="10"/>
  <c r="AA1205" i="10"/>
  <c r="AA1206" i="10"/>
  <c r="AA1207" i="10"/>
  <c r="AA1208" i="10"/>
  <c r="AA1209" i="10"/>
  <c r="AA1210" i="10"/>
  <c r="AA1211" i="10"/>
  <c r="AA1212" i="10"/>
  <c r="AA1213" i="10"/>
  <c r="AA1214" i="10"/>
  <c r="AA1215" i="10"/>
  <c r="AA1216" i="10"/>
  <c r="AA1217" i="10"/>
  <c r="AA1218" i="10"/>
  <c r="AA1219" i="10"/>
  <c r="AA1220" i="10"/>
  <c r="AA1221" i="10"/>
  <c r="AA1222" i="10"/>
  <c r="AA1223" i="10"/>
  <c r="AA1224" i="10"/>
  <c r="AA1225" i="10"/>
  <c r="AA1226" i="10"/>
  <c r="AA1227" i="10"/>
  <c r="AA1228" i="10"/>
  <c r="AA1229" i="10"/>
  <c r="AA1230" i="10"/>
  <c r="AA1231" i="10"/>
  <c r="AA1232" i="10"/>
  <c r="AA1233" i="10"/>
  <c r="AA1234" i="10"/>
  <c r="AA1235" i="10"/>
  <c r="AA1236" i="10"/>
  <c r="AA1237" i="10"/>
  <c r="AA1238" i="10"/>
  <c r="AA1239" i="10"/>
  <c r="AA1240" i="10"/>
  <c r="AA1241" i="10"/>
  <c r="AA1242" i="10"/>
  <c r="AA1243" i="10"/>
  <c r="AA1244" i="10"/>
  <c r="AA1245" i="10"/>
  <c r="AA1246" i="10"/>
  <c r="AA1247" i="10"/>
  <c r="AA1248" i="10"/>
  <c r="AA1249" i="10"/>
  <c r="AA1250" i="10"/>
  <c r="AA1251" i="10"/>
  <c r="AA1252" i="10"/>
  <c r="AA1253" i="10"/>
  <c r="AA1254" i="10"/>
  <c r="AA1255" i="10"/>
  <c r="AA1256" i="10"/>
  <c r="AA1257" i="10"/>
  <c r="AA1258" i="10"/>
  <c r="AA1259" i="10"/>
  <c r="AA1260" i="10"/>
  <c r="AA1261" i="10"/>
  <c r="AA1262" i="10"/>
  <c r="AA1263" i="10"/>
  <c r="AA1264" i="10"/>
  <c r="AA1265" i="10"/>
  <c r="AA1266" i="10"/>
  <c r="AA1267" i="10"/>
  <c r="AA1268" i="10"/>
  <c r="AA1269" i="10"/>
  <c r="AA1270" i="10"/>
  <c r="AA1271" i="10"/>
  <c r="AA1272" i="10"/>
  <c r="AA1273" i="10"/>
  <c r="AA1274" i="10"/>
  <c r="AA1275" i="10"/>
  <c r="AA1276" i="10"/>
  <c r="AA1277" i="10"/>
  <c r="AA1278" i="10"/>
  <c r="AA1279" i="10"/>
  <c r="AA1280" i="10"/>
  <c r="AA1281" i="10"/>
  <c r="AA1282" i="10"/>
  <c r="AA1283" i="10"/>
  <c r="AA1284" i="10"/>
  <c r="AA1285" i="10"/>
  <c r="AA1286" i="10"/>
  <c r="AA1287" i="10"/>
  <c r="AA1288" i="10"/>
  <c r="AA1289" i="10"/>
  <c r="AA1290" i="10"/>
  <c r="AA1291" i="10"/>
  <c r="AA1292" i="10"/>
  <c r="AA1293" i="10"/>
  <c r="AA1294" i="10"/>
  <c r="AA1295" i="10"/>
  <c r="AA1296" i="10"/>
  <c r="AA1297" i="10"/>
  <c r="AA1298" i="10"/>
  <c r="AA1299" i="10"/>
  <c r="AA1300" i="10"/>
  <c r="AA1301" i="10"/>
  <c r="AA1302" i="10"/>
  <c r="AA1303" i="10"/>
  <c r="AA1304" i="10"/>
  <c r="AA1305" i="10"/>
  <c r="AA1306" i="10"/>
  <c r="AA1307" i="10"/>
  <c r="AA1308" i="10"/>
  <c r="AA1309" i="10"/>
  <c r="AA1310" i="10"/>
  <c r="AA1311" i="10"/>
  <c r="AA1312" i="10"/>
  <c r="AA1313" i="10"/>
  <c r="AA1314" i="10"/>
  <c r="AA1315" i="10"/>
  <c r="AA1316" i="10"/>
  <c r="AA1317" i="10"/>
  <c r="AA1318" i="10"/>
  <c r="AA1319" i="10"/>
  <c r="AA1320" i="10"/>
  <c r="AA1321" i="10"/>
  <c r="AA1322" i="10"/>
  <c r="AA1323" i="10"/>
  <c r="AA1324" i="10"/>
  <c r="AA1325" i="10"/>
  <c r="AA1326" i="10"/>
  <c r="AA1327" i="10"/>
  <c r="AA1328" i="10"/>
  <c r="AA1329" i="10"/>
  <c r="AA1330" i="10"/>
  <c r="AA1331" i="10"/>
  <c r="AA1332" i="10"/>
  <c r="AA1333" i="10"/>
  <c r="AA1334" i="10"/>
  <c r="AA1335" i="10"/>
  <c r="AA1336" i="10"/>
  <c r="AA1337" i="10"/>
  <c r="AA1338" i="10"/>
  <c r="AA1339" i="10"/>
  <c r="AA1340" i="10"/>
  <c r="AA1341" i="10"/>
  <c r="AA1342" i="10"/>
  <c r="AA1343" i="10"/>
  <c r="AA1344" i="10"/>
  <c r="AA1345" i="10"/>
  <c r="AA1346" i="10"/>
  <c r="AA1347" i="10"/>
  <c r="AA1348" i="10"/>
  <c r="AA1349" i="10"/>
  <c r="AA1350" i="10"/>
  <c r="AA1351" i="10"/>
  <c r="AA1352" i="10"/>
  <c r="AA1353" i="10"/>
  <c r="AA1354" i="10"/>
  <c r="AA1355" i="10"/>
  <c r="AA1356" i="10"/>
  <c r="AA1357" i="10"/>
  <c r="AA1358" i="10"/>
  <c r="AA1359" i="10"/>
  <c r="AA1360" i="10"/>
  <c r="AA1361" i="10"/>
  <c r="AA1362" i="10"/>
  <c r="AA1363" i="10"/>
  <c r="AA1364" i="10"/>
  <c r="AA1365" i="10"/>
  <c r="AA1366" i="10"/>
  <c r="AA1367" i="10"/>
  <c r="AA1368" i="10"/>
  <c r="AA1369" i="10"/>
  <c r="AA1370" i="10"/>
  <c r="AA1371" i="10"/>
  <c r="Z2" i="10"/>
  <c r="Z3" i="10"/>
  <c r="Z4" i="10"/>
  <c r="Z5" i="10"/>
  <c r="Z6" i="10"/>
  <c r="Z7" i="10"/>
  <c r="Z8" i="10"/>
  <c r="Z9" i="10"/>
  <c r="Z10" i="10"/>
  <c r="Z11" i="10"/>
  <c r="Z12" i="10"/>
  <c r="Z13" i="10"/>
  <c r="Z14" i="10"/>
  <c r="Z15" i="10"/>
  <c r="Z16" i="10"/>
  <c r="Z17" i="10"/>
  <c r="Z18" i="10"/>
  <c r="Z19" i="10"/>
  <c r="Z20" i="10"/>
  <c r="Z21" i="10"/>
  <c r="Z22" i="10"/>
  <c r="Z23" i="10"/>
  <c r="Z24" i="10"/>
  <c r="Z25" i="10"/>
  <c r="Z26" i="10"/>
  <c r="Z27" i="10"/>
  <c r="Z28" i="10"/>
  <c r="Z29" i="10"/>
  <c r="Z30" i="10"/>
  <c r="Z31" i="10"/>
  <c r="Z32" i="10"/>
  <c r="Z33" i="10"/>
  <c r="Z34" i="10"/>
  <c r="Z35" i="10"/>
  <c r="Z36" i="10"/>
  <c r="Z37" i="10"/>
  <c r="Z38" i="10"/>
  <c r="Z39" i="10"/>
  <c r="Z40" i="10"/>
  <c r="Z41" i="10"/>
  <c r="Z42" i="10"/>
  <c r="Z43" i="10"/>
  <c r="Z44" i="10"/>
  <c r="Z45" i="10"/>
  <c r="Z46" i="10"/>
  <c r="Z47" i="10"/>
  <c r="Z48" i="10"/>
  <c r="Z49" i="10"/>
  <c r="Z50" i="10"/>
  <c r="Z51" i="10"/>
  <c r="Z52" i="10"/>
  <c r="Z53" i="10"/>
  <c r="Z54" i="10"/>
  <c r="Z55" i="10"/>
  <c r="Z56" i="10"/>
  <c r="Z57" i="10"/>
  <c r="Z58" i="10"/>
  <c r="Z59" i="10"/>
  <c r="Z60" i="10"/>
  <c r="Z61" i="10"/>
  <c r="Z62" i="10"/>
  <c r="Z63" i="10"/>
  <c r="Z64" i="10"/>
  <c r="Z65" i="10"/>
  <c r="Z66" i="10"/>
  <c r="Z67" i="10"/>
  <c r="Z68" i="10"/>
  <c r="Z69" i="10"/>
  <c r="Z70" i="10"/>
  <c r="Z71" i="10"/>
  <c r="Z72" i="10"/>
  <c r="Z73" i="10"/>
  <c r="Z74" i="10"/>
  <c r="Z75" i="10"/>
  <c r="Z76" i="10"/>
  <c r="Z77" i="10"/>
  <c r="Z78" i="10"/>
  <c r="Z79" i="10"/>
  <c r="Z80" i="10"/>
  <c r="Z81" i="10"/>
  <c r="Z82" i="10"/>
  <c r="Z83" i="10"/>
  <c r="Z84" i="10"/>
  <c r="Z85" i="10"/>
  <c r="Z86" i="10"/>
  <c r="Z87" i="10"/>
  <c r="Z88" i="10"/>
  <c r="Z89" i="10"/>
  <c r="Z90" i="10"/>
  <c r="Z91" i="10"/>
  <c r="Z92" i="10"/>
  <c r="Z93" i="10"/>
  <c r="Z94" i="10"/>
  <c r="Z95" i="10"/>
  <c r="Z96" i="10"/>
  <c r="Z97" i="10"/>
  <c r="Z98" i="10"/>
  <c r="Z99" i="10"/>
  <c r="Z100" i="10"/>
  <c r="Z101" i="10"/>
  <c r="Z102" i="10"/>
  <c r="Z103" i="10"/>
  <c r="Z104" i="10"/>
  <c r="Z105" i="10"/>
  <c r="Z106" i="10"/>
  <c r="Z107" i="10"/>
  <c r="Z108" i="10"/>
  <c r="Z109" i="10"/>
  <c r="Z110" i="10"/>
  <c r="Z111" i="10"/>
  <c r="Z112" i="10"/>
  <c r="Z113" i="10"/>
  <c r="Z114" i="10"/>
  <c r="Z115" i="10"/>
  <c r="Z116" i="10"/>
  <c r="Z117" i="10"/>
  <c r="Z118" i="10"/>
  <c r="Z119" i="10"/>
  <c r="Z120" i="10"/>
  <c r="Z121" i="10"/>
  <c r="Z122" i="10"/>
  <c r="Z123" i="10"/>
  <c r="Z124" i="10"/>
  <c r="Z125" i="10"/>
  <c r="Z126" i="10"/>
  <c r="Z127" i="10"/>
  <c r="Z128" i="10"/>
  <c r="Z129" i="10"/>
  <c r="Z130" i="10"/>
  <c r="Z131" i="10"/>
  <c r="Z132" i="10"/>
  <c r="Z133" i="10"/>
  <c r="Z134" i="10"/>
  <c r="Z135" i="10"/>
  <c r="Z136" i="10"/>
  <c r="Z137" i="10"/>
  <c r="Z138" i="10"/>
  <c r="Z139" i="10"/>
  <c r="Z140" i="10"/>
  <c r="Z141" i="10"/>
  <c r="Z142" i="10"/>
  <c r="Z143" i="10"/>
  <c r="Z144" i="10"/>
  <c r="Z145" i="10"/>
  <c r="Z146" i="10"/>
  <c r="Z147" i="10"/>
  <c r="Z148" i="10"/>
  <c r="Z149" i="10"/>
  <c r="Z150" i="10"/>
  <c r="Z151" i="10"/>
  <c r="Z152" i="10"/>
  <c r="Z153" i="10"/>
  <c r="Z154" i="10"/>
  <c r="Z155" i="10"/>
  <c r="Z156" i="10"/>
  <c r="Z157" i="10"/>
  <c r="Z158" i="10"/>
  <c r="Z159" i="10"/>
  <c r="Z160" i="10"/>
  <c r="Z161" i="10"/>
  <c r="Z162" i="10"/>
  <c r="Z163" i="10"/>
  <c r="Z164" i="10"/>
  <c r="Z165" i="10"/>
  <c r="Z166" i="10"/>
  <c r="Z167" i="10"/>
  <c r="Z168" i="10"/>
  <c r="Z169" i="10"/>
  <c r="Z170" i="10"/>
  <c r="Z171" i="10"/>
  <c r="Z172" i="10"/>
  <c r="Z173" i="10"/>
  <c r="Z174" i="10"/>
  <c r="Z175" i="10"/>
  <c r="Z176" i="10"/>
  <c r="Z177" i="10"/>
  <c r="Z178" i="10"/>
  <c r="Z179" i="10"/>
  <c r="Z180" i="10"/>
  <c r="Z181" i="10"/>
  <c r="Z182" i="10"/>
  <c r="Z183" i="10"/>
  <c r="Z184" i="10"/>
  <c r="Z185" i="10"/>
  <c r="Z186" i="10"/>
  <c r="Z187" i="10"/>
  <c r="Z188" i="10"/>
  <c r="Z189" i="10"/>
  <c r="Z190" i="10"/>
  <c r="Z191" i="10"/>
  <c r="Z192" i="10"/>
  <c r="Z193" i="10"/>
  <c r="Z194" i="10"/>
  <c r="Z195" i="10"/>
  <c r="Z196" i="10"/>
  <c r="Z197" i="10"/>
  <c r="Z198" i="10"/>
  <c r="Z199" i="10"/>
  <c r="Z200" i="10"/>
  <c r="Z201" i="10"/>
  <c r="Z202" i="10"/>
  <c r="Z203" i="10"/>
  <c r="Z204" i="10"/>
  <c r="Z205" i="10"/>
  <c r="Z206" i="10"/>
  <c r="Z207" i="10"/>
  <c r="Z208" i="10"/>
  <c r="Z209" i="10"/>
  <c r="Z210" i="10"/>
  <c r="Z211" i="10"/>
  <c r="Z212" i="10"/>
  <c r="Z213" i="10"/>
  <c r="Z214" i="10"/>
  <c r="Z215" i="10"/>
  <c r="Z216" i="10"/>
  <c r="Z217" i="10"/>
  <c r="Z218" i="10"/>
  <c r="Z219" i="10"/>
  <c r="Z220" i="10"/>
  <c r="Z221" i="10"/>
  <c r="Z222" i="10"/>
  <c r="Z223" i="10"/>
  <c r="Z224" i="10"/>
  <c r="Z225" i="10"/>
  <c r="Z226" i="10"/>
  <c r="Z227" i="10"/>
  <c r="Z228" i="10"/>
  <c r="Z229" i="10"/>
  <c r="Z230" i="10"/>
  <c r="Z231" i="10"/>
  <c r="Z232" i="10"/>
  <c r="Z233" i="10"/>
  <c r="Z234" i="10"/>
  <c r="Z235" i="10"/>
  <c r="Z236" i="10"/>
  <c r="Z237" i="10"/>
  <c r="Z238" i="10"/>
  <c r="Z239" i="10"/>
  <c r="Z240" i="10"/>
  <c r="Z241" i="10"/>
  <c r="Z242" i="10"/>
  <c r="Z243" i="10"/>
  <c r="Z244" i="10"/>
  <c r="Z245" i="10"/>
  <c r="Z246" i="10"/>
  <c r="Z247" i="10"/>
  <c r="Z248" i="10"/>
  <c r="Z249" i="10"/>
  <c r="Z250" i="10"/>
  <c r="Z251" i="10"/>
  <c r="Z252" i="10"/>
  <c r="Z253" i="10"/>
  <c r="Z254" i="10"/>
  <c r="Z255" i="10"/>
  <c r="Z256" i="10"/>
  <c r="Z257" i="10"/>
  <c r="Z258" i="10"/>
  <c r="Z259" i="10"/>
  <c r="Z260" i="10"/>
  <c r="Z261" i="10"/>
  <c r="Z262" i="10"/>
  <c r="Z263" i="10"/>
  <c r="Z264" i="10"/>
  <c r="Z265" i="10"/>
  <c r="Z266" i="10"/>
  <c r="Z267" i="10"/>
  <c r="Z268" i="10"/>
  <c r="Z269" i="10"/>
  <c r="Z270" i="10"/>
  <c r="Z271" i="10"/>
  <c r="Z272" i="10"/>
  <c r="Z273" i="10"/>
  <c r="Z274" i="10"/>
  <c r="Z275" i="10"/>
  <c r="Z276" i="10"/>
  <c r="Z277" i="10"/>
  <c r="Z278" i="10"/>
  <c r="Z279" i="10"/>
  <c r="Z280" i="10"/>
  <c r="Z281" i="10"/>
  <c r="Z282" i="10"/>
  <c r="Z283" i="10"/>
  <c r="Z284" i="10"/>
  <c r="Z285" i="10"/>
  <c r="Z286" i="10"/>
  <c r="Z287" i="10"/>
  <c r="Z288" i="10"/>
  <c r="Z289" i="10"/>
  <c r="Z290" i="10"/>
  <c r="Z291" i="10"/>
  <c r="Z292" i="10"/>
  <c r="Z293" i="10"/>
  <c r="Z294" i="10"/>
  <c r="Z295" i="10"/>
  <c r="Z296" i="10"/>
  <c r="Z297" i="10"/>
  <c r="Z298" i="10"/>
  <c r="Z299" i="10"/>
  <c r="Z300" i="10"/>
  <c r="Z301" i="10"/>
  <c r="Z302" i="10"/>
  <c r="Z303" i="10"/>
  <c r="Z304" i="10"/>
  <c r="Z305" i="10"/>
  <c r="Z306" i="10"/>
  <c r="Z307" i="10"/>
  <c r="Z308" i="10"/>
  <c r="Z309" i="10"/>
  <c r="Z310" i="10"/>
  <c r="Z311" i="10"/>
  <c r="Z312" i="10"/>
  <c r="Z313" i="10"/>
  <c r="Z314" i="10"/>
  <c r="Z315" i="10"/>
  <c r="Z316" i="10"/>
  <c r="Z317" i="10"/>
  <c r="Z318" i="10"/>
  <c r="Z319" i="10"/>
  <c r="Z320" i="10"/>
  <c r="Z321" i="10"/>
  <c r="Z322" i="10"/>
  <c r="Z323" i="10"/>
  <c r="Z324" i="10"/>
  <c r="Z325" i="10"/>
  <c r="Z326" i="10"/>
  <c r="Z327" i="10"/>
  <c r="Z328" i="10"/>
  <c r="Z329" i="10"/>
  <c r="Z330" i="10"/>
  <c r="Z331" i="10"/>
  <c r="Z332" i="10"/>
  <c r="Z333" i="10"/>
  <c r="Z334" i="10"/>
  <c r="Z335" i="10"/>
  <c r="Z336" i="10"/>
  <c r="Z337" i="10"/>
  <c r="Z338" i="10"/>
  <c r="Z339" i="10"/>
  <c r="Z340" i="10"/>
  <c r="Z341" i="10"/>
  <c r="Z342" i="10"/>
  <c r="Z343" i="10"/>
  <c r="Z344" i="10"/>
  <c r="Z345" i="10"/>
  <c r="Z346" i="10"/>
  <c r="Z347" i="10"/>
  <c r="Z348" i="10"/>
  <c r="Z349" i="10"/>
  <c r="Z350" i="10"/>
  <c r="Z351" i="10"/>
  <c r="Z352" i="10"/>
  <c r="Z353" i="10"/>
  <c r="Z354" i="10"/>
  <c r="Z355" i="10"/>
  <c r="Z356" i="10"/>
  <c r="Z357" i="10"/>
  <c r="Z358" i="10"/>
  <c r="Z359" i="10"/>
  <c r="Z360" i="10"/>
  <c r="Z361" i="10"/>
  <c r="Z362" i="10"/>
  <c r="Z363" i="10"/>
  <c r="Z364" i="10"/>
  <c r="Z365" i="10"/>
  <c r="Z366" i="10"/>
  <c r="Z367" i="10"/>
  <c r="Z368" i="10"/>
  <c r="Z369" i="10"/>
  <c r="Z370" i="10"/>
  <c r="Z371" i="10"/>
  <c r="Z372" i="10"/>
  <c r="Z373" i="10"/>
  <c r="Z374" i="10"/>
  <c r="Z375" i="10"/>
  <c r="Z376" i="10"/>
  <c r="Z377" i="10"/>
  <c r="Z378" i="10"/>
  <c r="Z379" i="10"/>
  <c r="Z380" i="10"/>
  <c r="Z381" i="10"/>
  <c r="Z382" i="10"/>
  <c r="Z383" i="10"/>
  <c r="Z384" i="10"/>
  <c r="Z385" i="10"/>
  <c r="Z386" i="10"/>
  <c r="Z387" i="10"/>
  <c r="Z388" i="10"/>
  <c r="Z389" i="10"/>
  <c r="Z390" i="10"/>
  <c r="Z391" i="10"/>
  <c r="Z392" i="10"/>
  <c r="Z393" i="10"/>
  <c r="Z394" i="10"/>
  <c r="Z395" i="10"/>
  <c r="Z396" i="10"/>
  <c r="Z397" i="10"/>
  <c r="Z398" i="10"/>
  <c r="Z399" i="10"/>
  <c r="Z400" i="10"/>
  <c r="Z401" i="10"/>
  <c r="Z402" i="10"/>
  <c r="Z403" i="10"/>
  <c r="Z404" i="10"/>
  <c r="Z405" i="10"/>
  <c r="Z406" i="10"/>
  <c r="Z407" i="10"/>
  <c r="Z408" i="10"/>
  <c r="Z409" i="10"/>
  <c r="Z410" i="10"/>
  <c r="Z411" i="10"/>
  <c r="Z412" i="10"/>
  <c r="Z413" i="10"/>
  <c r="Z414" i="10"/>
  <c r="Z415" i="10"/>
  <c r="Z416" i="10"/>
  <c r="Z417" i="10"/>
  <c r="Z418" i="10"/>
  <c r="Z419" i="10"/>
  <c r="Z420" i="10"/>
  <c r="Z421" i="10"/>
  <c r="Z422" i="10"/>
  <c r="Z423" i="10"/>
  <c r="Z424" i="10"/>
  <c r="Z425" i="10"/>
  <c r="Z426" i="10"/>
  <c r="Z427" i="10"/>
  <c r="Z428" i="10"/>
  <c r="Z429" i="10"/>
  <c r="Z430" i="10"/>
  <c r="Z431" i="10"/>
  <c r="Z432" i="10"/>
  <c r="Z433" i="10"/>
  <c r="Z434" i="10"/>
  <c r="Z435" i="10"/>
  <c r="Z436" i="10"/>
  <c r="Z437" i="10"/>
  <c r="Z438" i="10"/>
  <c r="Z439" i="10"/>
  <c r="Z440" i="10"/>
  <c r="Z441" i="10"/>
  <c r="Z442" i="10"/>
  <c r="Z443" i="10"/>
  <c r="Z444" i="10"/>
  <c r="Z445" i="10"/>
  <c r="Z446" i="10"/>
  <c r="Z447" i="10"/>
  <c r="Z448" i="10"/>
  <c r="Z449" i="10"/>
  <c r="Z450" i="10"/>
  <c r="Z451" i="10"/>
  <c r="Z452" i="10"/>
  <c r="Z453" i="10"/>
  <c r="Z454" i="10"/>
  <c r="Z455" i="10"/>
  <c r="Z456" i="10"/>
  <c r="Z457" i="10"/>
  <c r="Z458" i="10"/>
  <c r="Z459" i="10"/>
  <c r="Z460" i="10"/>
  <c r="Z461" i="10"/>
  <c r="Z462" i="10"/>
  <c r="Z463" i="10"/>
  <c r="Z464" i="10"/>
  <c r="Z465" i="10"/>
  <c r="Z466" i="10"/>
  <c r="Z467" i="10"/>
  <c r="Z468" i="10"/>
  <c r="Z469" i="10"/>
  <c r="Z470" i="10"/>
  <c r="Z471" i="10"/>
  <c r="Z472" i="10"/>
  <c r="Z473" i="10"/>
  <c r="Z474" i="10"/>
  <c r="Z475" i="10"/>
  <c r="Z476" i="10"/>
  <c r="Z477" i="10"/>
  <c r="Z478" i="10"/>
  <c r="Z479" i="10"/>
  <c r="Z480" i="10"/>
  <c r="Z481" i="10"/>
  <c r="Z482" i="10"/>
  <c r="Z483" i="10"/>
  <c r="Z484" i="10"/>
  <c r="Z485" i="10"/>
  <c r="Z486" i="10"/>
  <c r="Z487" i="10"/>
  <c r="Z488" i="10"/>
  <c r="Z489" i="10"/>
  <c r="Z490" i="10"/>
  <c r="Z491" i="10"/>
  <c r="Z492" i="10"/>
  <c r="Z493" i="10"/>
  <c r="Z494" i="10"/>
  <c r="Z495" i="10"/>
  <c r="Z496" i="10"/>
  <c r="Z497" i="10"/>
  <c r="Z498" i="10"/>
  <c r="Z499" i="10"/>
  <c r="Z500" i="10"/>
  <c r="Z501" i="10"/>
  <c r="Z502" i="10"/>
  <c r="Z503" i="10"/>
  <c r="Z504" i="10"/>
  <c r="Z505" i="10"/>
  <c r="Z506" i="10"/>
  <c r="Z507" i="10"/>
  <c r="Z508" i="10"/>
  <c r="Z509" i="10"/>
  <c r="Z510" i="10"/>
  <c r="Z511" i="10"/>
  <c r="Z512" i="10"/>
  <c r="Z513" i="10"/>
  <c r="Z514" i="10"/>
  <c r="Z515" i="10"/>
  <c r="Z516" i="10"/>
  <c r="Z517" i="10"/>
  <c r="Z518" i="10"/>
  <c r="Z519" i="10"/>
  <c r="Z520" i="10"/>
  <c r="Z521" i="10"/>
  <c r="Z522" i="10"/>
  <c r="Z523" i="10"/>
  <c r="Z524" i="10"/>
  <c r="Z525" i="10"/>
  <c r="Z526" i="10"/>
  <c r="Z527" i="10"/>
  <c r="Z528" i="10"/>
  <c r="Z529" i="10"/>
  <c r="Z530" i="10"/>
  <c r="Z531" i="10"/>
  <c r="Z532" i="10"/>
  <c r="Z533" i="10"/>
  <c r="Z534" i="10"/>
  <c r="Z535" i="10"/>
  <c r="Z536" i="10"/>
  <c r="Z537" i="10"/>
  <c r="Z538" i="10"/>
  <c r="Z539" i="10"/>
  <c r="Z540" i="10"/>
  <c r="Z541" i="10"/>
  <c r="Z542" i="10"/>
  <c r="Z543" i="10"/>
  <c r="Z544" i="10"/>
  <c r="Z545" i="10"/>
  <c r="Z546" i="10"/>
  <c r="Z547" i="10"/>
  <c r="Z548" i="10"/>
  <c r="Z549" i="10"/>
  <c r="Z550" i="10"/>
  <c r="Z551" i="10"/>
  <c r="Z552" i="10"/>
  <c r="Z553" i="10"/>
  <c r="Z554" i="10"/>
  <c r="Z555" i="10"/>
  <c r="Z556" i="10"/>
  <c r="Z557" i="10"/>
  <c r="Z558" i="10"/>
  <c r="Z559" i="10"/>
  <c r="Z560" i="10"/>
  <c r="Z561" i="10"/>
  <c r="Z562" i="10"/>
  <c r="Z563" i="10"/>
  <c r="Z564" i="10"/>
  <c r="Z565" i="10"/>
  <c r="Z566" i="10"/>
  <c r="Z567" i="10"/>
  <c r="Z568" i="10"/>
  <c r="Z569" i="10"/>
  <c r="Z570" i="10"/>
  <c r="Z571" i="10"/>
  <c r="Z572" i="10"/>
  <c r="Z573" i="10"/>
  <c r="Z574" i="10"/>
  <c r="Z575" i="10"/>
  <c r="Z576" i="10"/>
  <c r="Z577" i="10"/>
  <c r="Z578" i="10"/>
  <c r="Z579" i="10"/>
  <c r="Z580" i="10"/>
  <c r="Z581" i="10"/>
  <c r="Z582" i="10"/>
  <c r="Z583" i="10"/>
  <c r="Z584" i="10"/>
  <c r="Z585" i="10"/>
  <c r="Z586" i="10"/>
  <c r="Z587" i="10"/>
  <c r="Z588" i="10"/>
  <c r="Z589" i="10"/>
  <c r="Z590" i="10"/>
  <c r="Z591" i="10"/>
  <c r="Z592" i="10"/>
  <c r="Z593" i="10"/>
  <c r="Z594" i="10"/>
  <c r="Z595" i="10"/>
  <c r="Z596" i="10"/>
  <c r="Z597" i="10"/>
  <c r="Z598" i="10"/>
  <c r="Z599" i="10"/>
  <c r="Z600" i="10"/>
  <c r="Z601" i="10"/>
  <c r="Z602" i="10"/>
  <c r="Z603" i="10"/>
  <c r="Z604" i="10"/>
  <c r="Z605" i="10"/>
  <c r="Z606" i="10"/>
  <c r="Z607" i="10"/>
  <c r="Z608" i="10"/>
  <c r="Z609" i="10"/>
  <c r="Z610" i="10"/>
  <c r="Z611" i="10"/>
  <c r="Z612" i="10"/>
  <c r="Z613" i="10"/>
  <c r="Z614" i="10"/>
  <c r="Z615" i="10"/>
  <c r="Z616" i="10"/>
  <c r="Z617" i="10"/>
  <c r="Z618" i="10"/>
  <c r="Z619" i="10"/>
  <c r="Z620" i="10"/>
  <c r="Z621" i="10"/>
  <c r="Z622" i="10"/>
  <c r="Z623" i="10"/>
  <c r="Z624" i="10"/>
  <c r="Z625" i="10"/>
  <c r="Z626" i="10"/>
  <c r="Z627" i="10"/>
  <c r="Z628" i="10"/>
  <c r="Z629" i="10"/>
  <c r="Z630" i="10"/>
  <c r="Z631" i="10"/>
  <c r="Z632" i="10"/>
  <c r="Z633" i="10"/>
  <c r="Z634" i="10"/>
  <c r="Z635" i="10"/>
  <c r="Z636" i="10"/>
  <c r="Z637" i="10"/>
  <c r="Z638" i="10"/>
  <c r="Z639" i="10"/>
  <c r="Z640" i="10"/>
  <c r="Z641" i="10"/>
  <c r="Z642" i="10"/>
  <c r="Z643" i="10"/>
  <c r="Z644" i="10"/>
  <c r="Z645" i="10"/>
  <c r="Z646" i="10"/>
  <c r="Z647" i="10"/>
  <c r="Z648" i="10"/>
  <c r="Z649" i="10"/>
  <c r="Z650" i="10"/>
  <c r="Z651" i="10"/>
  <c r="Z652" i="10"/>
  <c r="Z653" i="10"/>
  <c r="Z654" i="10"/>
  <c r="Z655" i="10"/>
  <c r="Z656" i="10"/>
  <c r="Z657" i="10"/>
  <c r="Z658" i="10"/>
  <c r="Z659" i="10"/>
  <c r="Z660" i="10"/>
  <c r="Z661" i="10"/>
  <c r="Z662" i="10"/>
  <c r="Z663" i="10"/>
  <c r="Z664" i="10"/>
  <c r="Z665" i="10"/>
  <c r="Z666" i="10"/>
  <c r="Z667" i="10"/>
  <c r="Z668" i="10"/>
  <c r="Z669" i="10"/>
  <c r="Z670" i="10"/>
  <c r="Z671" i="10"/>
  <c r="Z672" i="10"/>
  <c r="Z673" i="10"/>
  <c r="Z674" i="10"/>
  <c r="Z675" i="10"/>
  <c r="Z676" i="10"/>
  <c r="Z677" i="10"/>
  <c r="Z678" i="10"/>
  <c r="Z679" i="10"/>
  <c r="Z680" i="10"/>
  <c r="Z681" i="10"/>
  <c r="Z682" i="10"/>
  <c r="Z683" i="10"/>
  <c r="Z684" i="10"/>
  <c r="Z685" i="10"/>
  <c r="Z686" i="10"/>
  <c r="Z687" i="10"/>
  <c r="Z688" i="10"/>
  <c r="Z689" i="10"/>
  <c r="Z690" i="10"/>
  <c r="Z691" i="10"/>
  <c r="Z692" i="10"/>
  <c r="Z693" i="10"/>
  <c r="Z694" i="10"/>
  <c r="Z695" i="10"/>
  <c r="Z696" i="10"/>
  <c r="Z697" i="10"/>
  <c r="Z698" i="10"/>
  <c r="Z699" i="10"/>
  <c r="Z700" i="10"/>
  <c r="Z701" i="10"/>
  <c r="Z702" i="10"/>
  <c r="Z703" i="10"/>
  <c r="Z704" i="10"/>
  <c r="Z705" i="10"/>
  <c r="Z706" i="10"/>
  <c r="Z707" i="10"/>
  <c r="Z708" i="10"/>
  <c r="Z709" i="10"/>
  <c r="Z710" i="10"/>
  <c r="Z711" i="10"/>
  <c r="Z712" i="10"/>
  <c r="Z713" i="10"/>
  <c r="Z714" i="10"/>
  <c r="Z715" i="10"/>
  <c r="Z716" i="10"/>
  <c r="Z717" i="10"/>
  <c r="Z718" i="10"/>
  <c r="Z719" i="10"/>
  <c r="Z720" i="10"/>
  <c r="Z721" i="10"/>
  <c r="Z722" i="10"/>
  <c r="Z723" i="10"/>
  <c r="Z724" i="10"/>
  <c r="Z725" i="10"/>
  <c r="Z726" i="10"/>
  <c r="Z727" i="10"/>
  <c r="Z728" i="10"/>
  <c r="Z729" i="10"/>
  <c r="Z730" i="10"/>
  <c r="Z731" i="10"/>
  <c r="Z732" i="10"/>
  <c r="Z733" i="10"/>
  <c r="Z734" i="10"/>
  <c r="Z735" i="10"/>
  <c r="Z736" i="10"/>
  <c r="Z737" i="10"/>
  <c r="Z738" i="10"/>
  <c r="Z739" i="10"/>
  <c r="Z740" i="10"/>
  <c r="Z741" i="10"/>
  <c r="Z742" i="10"/>
  <c r="Z743" i="10"/>
  <c r="Z744" i="10"/>
  <c r="Z745" i="10"/>
  <c r="Z746" i="10"/>
  <c r="Z747" i="10"/>
  <c r="Z748" i="10"/>
  <c r="Z749" i="10"/>
  <c r="Z750" i="10"/>
  <c r="Z751" i="10"/>
  <c r="Z752" i="10"/>
  <c r="Z753" i="10"/>
  <c r="Z754" i="10"/>
  <c r="Z755" i="10"/>
  <c r="Z756" i="10"/>
  <c r="Z757" i="10"/>
  <c r="Z758" i="10"/>
  <c r="Z759" i="10"/>
  <c r="Z760" i="10"/>
  <c r="Z761" i="10"/>
  <c r="Z762" i="10"/>
  <c r="Z763" i="10"/>
  <c r="Z764" i="10"/>
  <c r="Z765" i="10"/>
  <c r="Z766" i="10"/>
  <c r="Z767" i="10"/>
  <c r="Z768" i="10"/>
  <c r="Z769" i="10"/>
  <c r="Z770" i="10"/>
  <c r="Z771" i="10"/>
  <c r="Z772" i="10"/>
  <c r="Z773" i="10"/>
  <c r="Z774" i="10"/>
  <c r="Z775" i="10"/>
  <c r="Z776" i="10"/>
  <c r="Z777" i="10"/>
  <c r="Z778" i="10"/>
  <c r="Z779" i="10"/>
  <c r="Z780" i="10"/>
  <c r="Z781" i="10"/>
  <c r="Z782" i="10"/>
  <c r="Z783" i="10"/>
  <c r="Z784" i="10"/>
  <c r="Z785" i="10"/>
  <c r="Z786" i="10"/>
  <c r="Z787" i="10"/>
  <c r="Z788" i="10"/>
  <c r="Z789" i="10"/>
  <c r="Z790" i="10"/>
  <c r="Z791" i="10"/>
  <c r="Z792" i="10"/>
  <c r="Z793" i="10"/>
  <c r="Z794" i="10"/>
  <c r="Z795" i="10"/>
  <c r="Z796" i="10"/>
  <c r="Z797" i="10"/>
  <c r="Z798" i="10"/>
  <c r="Z799" i="10"/>
  <c r="Z800" i="10"/>
  <c r="Z801" i="10"/>
  <c r="Z802" i="10"/>
  <c r="Z803" i="10"/>
  <c r="Z804" i="10"/>
  <c r="Z805" i="10"/>
  <c r="Z806" i="10"/>
  <c r="Z807" i="10"/>
  <c r="Z808" i="10"/>
  <c r="Z809" i="10"/>
  <c r="Z810" i="10"/>
  <c r="Z811" i="10"/>
  <c r="Z812" i="10"/>
  <c r="Z813" i="10"/>
  <c r="Z814" i="10"/>
  <c r="Z815" i="10"/>
  <c r="Z816" i="10"/>
  <c r="Z817" i="10"/>
  <c r="Z818" i="10"/>
  <c r="Z819" i="10"/>
  <c r="Z820" i="10"/>
  <c r="Z821" i="10"/>
  <c r="Z822" i="10"/>
  <c r="Z823" i="10"/>
  <c r="Z824" i="10"/>
  <c r="Z825" i="10"/>
  <c r="Z826" i="10"/>
  <c r="Z827" i="10"/>
  <c r="Z828" i="10"/>
  <c r="Z829" i="10"/>
  <c r="Z830" i="10"/>
  <c r="Z831" i="10"/>
  <c r="Z832" i="10"/>
  <c r="Z833" i="10"/>
  <c r="Z834" i="10"/>
  <c r="Z835" i="10"/>
  <c r="Z836" i="10"/>
  <c r="Z837" i="10"/>
  <c r="Z838" i="10"/>
  <c r="Z839" i="10"/>
  <c r="Z840" i="10"/>
  <c r="Z841" i="10"/>
  <c r="Z842" i="10"/>
  <c r="Z843" i="10"/>
  <c r="Z844" i="10"/>
  <c r="Z845" i="10"/>
  <c r="Z846" i="10"/>
  <c r="Z847" i="10"/>
  <c r="Z848" i="10"/>
  <c r="Z849" i="10"/>
  <c r="Z850" i="10"/>
  <c r="Z851" i="10"/>
  <c r="Z852" i="10"/>
  <c r="Z853" i="10"/>
  <c r="Z854" i="10"/>
  <c r="Z855" i="10"/>
  <c r="Z856" i="10"/>
  <c r="Z857" i="10"/>
  <c r="Z858" i="10"/>
  <c r="Z859" i="10"/>
  <c r="Z860" i="10"/>
  <c r="Z861" i="10"/>
  <c r="Z862" i="10"/>
  <c r="Z863" i="10"/>
  <c r="Z864" i="10"/>
  <c r="Z865" i="10"/>
  <c r="Z866" i="10"/>
  <c r="Z867" i="10"/>
  <c r="Z868" i="10"/>
  <c r="Z869" i="10"/>
  <c r="Z870" i="10"/>
  <c r="Z871" i="10"/>
  <c r="Z872" i="10"/>
  <c r="Z873" i="10"/>
  <c r="Z874" i="10"/>
  <c r="Z875" i="10"/>
  <c r="Z876" i="10"/>
  <c r="Z877" i="10"/>
  <c r="Z878" i="10"/>
  <c r="Z879" i="10"/>
  <c r="Z880" i="10"/>
  <c r="Z881" i="10"/>
  <c r="Z882" i="10"/>
  <c r="Z883" i="10"/>
  <c r="Z884" i="10"/>
  <c r="Z885" i="10"/>
  <c r="Z886" i="10"/>
  <c r="Z887" i="10"/>
  <c r="Z888" i="10"/>
  <c r="Z889" i="10"/>
  <c r="Z890" i="10"/>
  <c r="Z891" i="10"/>
  <c r="Z892" i="10"/>
  <c r="Z893" i="10"/>
  <c r="Z894" i="10"/>
  <c r="Z895" i="10"/>
  <c r="Z896" i="10"/>
  <c r="Z897" i="10"/>
  <c r="Z898" i="10"/>
  <c r="Z899" i="10"/>
  <c r="Z900" i="10"/>
  <c r="Z901" i="10"/>
  <c r="Z902" i="10"/>
  <c r="Z903" i="10"/>
  <c r="Z904" i="10"/>
  <c r="Z905" i="10"/>
  <c r="Z906" i="10"/>
  <c r="Z907" i="10"/>
  <c r="Z908" i="10"/>
  <c r="Z909" i="10"/>
  <c r="Z910" i="10"/>
  <c r="Z911" i="10"/>
  <c r="Z912" i="10"/>
  <c r="Z913" i="10"/>
  <c r="Z914" i="10"/>
  <c r="Z915" i="10"/>
  <c r="Z916" i="10"/>
  <c r="Z917" i="10"/>
  <c r="Z918" i="10"/>
  <c r="Z919" i="10"/>
  <c r="Z920" i="10"/>
  <c r="Z921" i="10"/>
  <c r="Z922" i="10"/>
  <c r="Z923" i="10"/>
  <c r="Z924" i="10"/>
  <c r="Z925" i="10"/>
  <c r="Z926" i="10"/>
  <c r="Z927" i="10"/>
  <c r="Z928" i="10"/>
  <c r="Z929" i="10"/>
  <c r="Z930" i="10"/>
  <c r="Z931" i="10"/>
  <c r="Z932" i="10"/>
  <c r="Z933" i="10"/>
  <c r="Z934" i="10"/>
  <c r="Z935" i="10"/>
  <c r="Z936" i="10"/>
  <c r="Z937" i="10"/>
  <c r="Z938" i="10"/>
  <c r="Z939" i="10"/>
  <c r="Z940" i="10"/>
  <c r="Z941" i="10"/>
  <c r="Z942" i="10"/>
  <c r="Z943" i="10"/>
  <c r="Z944" i="10"/>
  <c r="Z945" i="10"/>
  <c r="Z946" i="10"/>
  <c r="Z947" i="10"/>
  <c r="Z948" i="10"/>
  <c r="Z949" i="10"/>
  <c r="Z950" i="10"/>
  <c r="Z951" i="10"/>
  <c r="Z952" i="10"/>
  <c r="Z953" i="10"/>
  <c r="Z954" i="10"/>
  <c r="Z955" i="10"/>
  <c r="Z956" i="10"/>
  <c r="Z957" i="10"/>
  <c r="Z958" i="10"/>
  <c r="Z959" i="10"/>
  <c r="Z960" i="10"/>
  <c r="Z961" i="10"/>
  <c r="Z962" i="10"/>
  <c r="Z963" i="10"/>
  <c r="Z964" i="10"/>
  <c r="Z965" i="10"/>
  <c r="Z966" i="10"/>
  <c r="Z967" i="10"/>
  <c r="Z968" i="10"/>
  <c r="Z969" i="10"/>
  <c r="Z970" i="10"/>
  <c r="Z971" i="10"/>
  <c r="Z972" i="10"/>
  <c r="Z973" i="10"/>
  <c r="Z974" i="10"/>
  <c r="Z975" i="10"/>
  <c r="Z976" i="10"/>
  <c r="Z977" i="10"/>
  <c r="Z978" i="10"/>
  <c r="Z979" i="10"/>
  <c r="Z980" i="10"/>
  <c r="Z981" i="10"/>
  <c r="Z982" i="10"/>
  <c r="Z983" i="10"/>
  <c r="Z984" i="10"/>
  <c r="Z985" i="10"/>
  <c r="Z986" i="10"/>
  <c r="Z987" i="10"/>
  <c r="Z988" i="10"/>
  <c r="Z989" i="10"/>
  <c r="Z990" i="10"/>
  <c r="Z991" i="10"/>
  <c r="Z992" i="10"/>
  <c r="Z993" i="10"/>
  <c r="Z994" i="10"/>
  <c r="Z995" i="10"/>
  <c r="Z996" i="10"/>
  <c r="Z997" i="10"/>
  <c r="Z998" i="10"/>
  <c r="Z999" i="10"/>
  <c r="Z1000" i="10"/>
  <c r="Z1001" i="10"/>
  <c r="Z1002" i="10"/>
  <c r="Z1003" i="10"/>
  <c r="Z1004" i="10"/>
  <c r="Z1005" i="10"/>
  <c r="Z1006" i="10"/>
  <c r="Z1007" i="10"/>
  <c r="Z1008" i="10"/>
  <c r="Z1009" i="10"/>
  <c r="Z1010" i="10"/>
  <c r="Z1011" i="10"/>
  <c r="Z1012" i="10"/>
  <c r="Z1013" i="10"/>
  <c r="Z1014" i="10"/>
  <c r="Z1015" i="10"/>
  <c r="Z1016" i="10"/>
  <c r="Z1017" i="10"/>
  <c r="Z1018" i="10"/>
  <c r="Z1019" i="10"/>
  <c r="Z1020" i="10"/>
  <c r="Z1021" i="10"/>
  <c r="Z1022" i="10"/>
  <c r="Z1023" i="10"/>
  <c r="Z1024" i="10"/>
  <c r="Z1025" i="10"/>
  <c r="Z1026" i="10"/>
  <c r="Z1027" i="10"/>
  <c r="Z1028" i="10"/>
  <c r="Z1029" i="10"/>
  <c r="Z1030" i="10"/>
  <c r="Z1031" i="10"/>
  <c r="Z1032" i="10"/>
  <c r="Z1033" i="10"/>
  <c r="Z1034" i="10"/>
  <c r="Z1035" i="10"/>
  <c r="Z1036" i="10"/>
  <c r="Z1037" i="10"/>
  <c r="Z1038" i="10"/>
  <c r="Z1039" i="10"/>
  <c r="Z1040" i="10"/>
  <c r="Z1041" i="10"/>
  <c r="Z1042" i="10"/>
  <c r="Z1043" i="10"/>
  <c r="Z1044" i="10"/>
  <c r="Z1045" i="10"/>
  <c r="Z1046" i="10"/>
  <c r="Z1047" i="10"/>
  <c r="Z1048" i="10"/>
  <c r="Z1049" i="10"/>
  <c r="Z1050" i="10"/>
  <c r="Z1051" i="10"/>
  <c r="Z1052" i="10"/>
  <c r="Z1053" i="10"/>
  <c r="Z1054" i="10"/>
  <c r="Z1055" i="10"/>
  <c r="Z1056" i="10"/>
  <c r="Z1057" i="10"/>
  <c r="Z1058" i="10"/>
  <c r="Z1059" i="10"/>
  <c r="Z1060" i="10"/>
  <c r="Z1061" i="10"/>
  <c r="Z1062" i="10"/>
  <c r="Z1063" i="10"/>
  <c r="Z1064" i="10"/>
  <c r="Z1065" i="10"/>
  <c r="Z1066" i="10"/>
  <c r="Z1067" i="10"/>
  <c r="Z1068" i="10"/>
  <c r="Z1069" i="10"/>
  <c r="Z1070" i="10"/>
  <c r="Z1071" i="10"/>
  <c r="Z1072" i="10"/>
  <c r="Z1073" i="10"/>
  <c r="Z1074" i="10"/>
  <c r="Z1075" i="10"/>
  <c r="Z1076" i="10"/>
  <c r="Z1077" i="10"/>
  <c r="Z1078" i="10"/>
  <c r="Z1079" i="10"/>
  <c r="Z1080" i="10"/>
  <c r="Z1081" i="10"/>
  <c r="Z1082" i="10"/>
  <c r="Z1083" i="10"/>
  <c r="Z1084" i="10"/>
  <c r="Z1085" i="10"/>
  <c r="Z1086" i="10"/>
  <c r="Z1087" i="10"/>
  <c r="Z1088" i="10"/>
  <c r="Z1089" i="10"/>
  <c r="Z1090" i="10"/>
  <c r="Z1091" i="10"/>
  <c r="Z1092" i="10"/>
  <c r="Z1093" i="10"/>
  <c r="Z1094" i="10"/>
  <c r="Z1095" i="10"/>
  <c r="Z1096" i="10"/>
  <c r="Z1097" i="10"/>
  <c r="Z1098" i="10"/>
  <c r="Z1099" i="10"/>
  <c r="Z1100" i="10"/>
  <c r="Z1101" i="10"/>
  <c r="Z1102" i="10"/>
  <c r="Z1103" i="10"/>
  <c r="Z1104" i="10"/>
  <c r="Z1105" i="10"/>
  <c r="Z1106" i="10"/>
  <c r="Z1107" i="10"/>
  <c r="Z1108" i="10"/>
  <c r="Z1109" i="10"/>
  <c r="Z1110" i="10"/>
  <c r="Z1111" i="10"/>
  <c r="Z1112" i="10"/>
  <c r="Z1113" i="10"/>
  <c r="Z1114" i="10"/>
  <c r="Z1115" i="10"/>
  <c r="Z1116" i="10"/>
  <c r="Z1117" i="10"/>
  <c r="Z1118" i="10"/>
  <c r="Z1119" i="10"/>
  <c r="Z1120" i="10"/>
  <c r="Z1121" i="10"/>
  <c r="Z1122" i="10"/>
  <c r="Z1123" i="10"/>
  <c r="Z1124" i="10"/>
  <c r="Z1125" i="10"/>
  <c r="Z1126" i="10"/>
  <c r="Z1127" i="10"/>
  <c r="Z1128" i="10"/>
  <c r="Z1129" i="10"/>
  <c r="Z1130" i="10"/>
  <c r="Z1131" i="10"/>
  <c r="Z1132" i="10"/>
  <c r="Z1133" i="10"/>
  <c r="Z1134" i="10"/>
  <c r="Z1135" i="10"/>
  <c r="Z1136" i="10"/>
  <c r="Z1137" i="10"/>
  <c r="Z1138" i="10"/>
  <c r="Z1139" i="10"/>
  <c r="Z1140" i="10"/>
  <c r="Z1141" i="10"/>
  <c r="Z1142" i="10"/>
  <c r="Z1143" i="10"/>
  <c r="Z1144" i="10"/>
  <c r="Z1145" i="10"/>
  <c r="Z1146" i="10"/>
  <c r="Z1147" i="10"/>
  <c r="Z1148" i="10"/>
  <c r="Z1149" i="10"/>
  <c r="Z1150" i="10"/>
  <c r="Z1151" i="10"/>
  <c r="Z1152" i="10"/>
  <c r="Z1153" i="10"/>
  <c r="Z1154" i="10"/>
  <c r="Z1155" i="10"/>
  <c r="Z1156" i="10"/>
  <c r="Z1157" i="10"/>
  <c r="Z1158" i="10"/>
  <c r="Z1159" i="10"/>
  <c r="Z1160" i="10"/>
  <c r="Z1161" i="10"/>
  <c r="Z1162" i="10"/>
  <c r="Z1163" i="10"/>
  <c r="Z1164" i="10"/>
  <c r="Z1165" i="10"/>
  <c r="Z1166" i="10"/>
  <c r="Z1167" i="10"/>
  <c r="Z1168" i="10"/>
  <c r="Z1169" i="10"/>
  <c r="Z1170" i="10"/>
  <c r="Z1171" i="10"/>
  <c r="Z1172" i="10"/>
  <c r="Z1173" i="10"/>
  <c r="Z1174" i="10"/>
  <c r="Z1175" i="10"/>
  <c r="Z1176" i="10"/>
  <c r="Z1177" i="10"/>
  <c r="Z1178" i="10"/>
  <c r="Z1179" i="10"/>
  <c r="Z1180" i="10"/>
  <c r="Z1181" i="10"/>
  <c r="Z1182" i="10"/>
  <c r="Z1183" i="10"/>
  <c r="Z1184" i="10"/>
  <c r="Z1185" i="10"/>
  <c r="Z1186" i="10"/>
  <c r="Z1187" i="10"/>
  <c r="Z1188" i="10"/>
  <c r="Z1189" i="10"/>
  <c r="Z1190" i="10"/>
  <c r="Z1191" i="10"/>
  <c r="Z1192" i="10"/>
  <c r="Z1193" i="10"/>
  <c r="Z1194" i="10"/>
  <c r="Z1195" i="10"/>
  <c r="Z1196" i="10"/>
  <c r="Z1197" i="10"/>
  <c r="Z1198" i="10"/>
  <c r="Z1199" i="10"/>
  <c r="Z1200" i="10"/>
  <c r="Z1201" i="10"/>
  <c r="Z1202" i="10"/>
  <c r="Z1203" i="10"/>
  <c r="Z1204" i="10"/>
  <c r="Z1205" i="10"/>
  <c r="Z1206" i="10"/>
  <c r="Z1207" i="10"/>
  <c r="Z1208" i="10"/>
  <c r="Z1209" i="10"/>
  <c r="Z1210" i="10"/>
  <c r="Z1211" i="10"/>
  <c r="Z1212" i="10"/>
  <c r="Z1213" i="10"/>
  <c r="Z1214" i="10"/>
  <c r="Z1215" i="10"/>
  <c r="Z1216" i="10"/>
  <c r="Z1217" i="10"/>
  <c r="Z1218" i="10"/>
  <c r="Z1219" i="10"/>
  <c r="Z1220" i="10"/>
  <c r="Z1221" i="10"/>
  <c r="Z1222" i="10"/>
  <c r="Z1223" i="10"/>
  <c r="Z1224" i="10"/>
  <c r="Z1225" i="10"/>
  <c r="Z1226" i="10"/>
  <c r="Z1227" i="10"/>
  <c r="Z1228" i="10"/>
  <c r="Z1229" i="10"/>
  <c r="Z1230" i="10"/>
  <c r="Z1231" i="10"/>
  <c r="Z1232" i="10"/>
  <c r="Z1233" i="10"/>
  <c r="Z1234" i="10"/>
  <c r="Z1235" i="10"/>
  <c r="Z1236" i="10"/>
  <c r="Z1237" i="10"/>
  <c r="Z1238" i="10"/>
  <c r="Z1239" i="10"/>
  <c r="Z1240" i="10"/>
  <c r="Z1241" i="10"/>
  <c r="Z1242" i="10"/>
  <c r="Z1243" i="10"/>
  <c r="Z1244" i="10"/>
  <c r="Z1245" i="10"/>
  <c r="Z1246" i="10"/>
  <c r="Z1247" i="10"/>
  <c r="Z1248" i="10"/>
  <c r="Z1249" i="10"/>
  <c r="Z1250" i="10"/>
  <c r="Z1251" i="10"/>
  <c r="Z1252" i="10"/>
  <c r="Z1253" i="10"/>
  <c r="Z1254" i="10"/>
  <c r="Z1255" i="10"/>
  <c r="Z1256" i="10"/>
  <c r="Z1257" i="10"/>
  <c r="Z1258" i="10"/>
  <c r="Z1259" i="10"/>
  <c r="Z1260" i="10"/>
  <c r="Z1261" i="10"/>
  <c r="Z1262" i="10"/>
  <c r="Z1263" i="10"/>
  <c r="Z1264" i="10"/>
  <c r="Z1265" i="10"/>
  <c r="Z1266" i="10"/>
  <c r="Z1267" i="10"/>
  <c r="Z1268" i="10"/>
  <c r="Z1269" i="10"/>
  <c r="Z1270" i="10"/>
  <c r="Z1271" i="10"/>
  <c r="Z1272" i="10"/>
  <c r="Z1273" i="10"/>
  <c r="Z1274" i="10"/>
  <c r="Z1275" i="10"/>
  <c r="Z1276" i="10"/>
  <c r="Z1277" i="10"/>
  <c r="Z1278" i="10"/>
  <c r="Z1279" i="10"/>
  <c r="Z1280" i="10"/>
  <c r="Z1281" i="10"/>
  <c r="Z1282" i="10"/>
  <c r="Z1283" i="10"/>
  <c r="Z1284" i="10"/>
  <c r="Z1285" i="10"/>
  <c r="Z1286" i="10"/>
  <c r="Z1287" i="10"/>
  <c r="Z1288" i="10"/>
  <c r="Z1289" i="10"/>
  <c r="Z1290" i="10"/>
  <c r="Z1291" i="10"/>
  <c r="Z1292" i="10"/>
  <c r="Z1293" i="10"/>
  <c r="Z1294" i="10"/>
  <c r="Z1295" i="10"/>
  <c r="Z1296" i="10"/>
  <c r="Z1297" i="10"/>
  <c r="Z1298" i="10"/>
  <c r="Z1299" i="10"/>
  <c r="Z1300" i="10"/>
  <c r="Z1301" i="10"/>
  <c r="Z1302" i="10"/>
  <c r="Z1303" i="10"/>
  <c r="Z1304" i="10"/>
  <c r="Z1305" i="10"/>
  <c r="Z1306" i="10"/>
  <c r="Z1307" i="10"/>
  <c r="Z1308" i="10"/>
  <c r="Z1309" i="10"/>
  <c r="Z1310" i="10"/>
  <c r="Z1311" i="10"/>
  <c r="Z1312" i="10"/>
  <c r="Z1313" i="10"/>
  <c r="Z1314" i="10"/>
  <c r="Z1315" i="10"/>
  <c r="Z1316" i="10"/>
  <c r="Z1317" i="10"/>
  <c r="Z1318" i="10"/>
  <c r="Z1319" i="10"/>
  <c r="Z1320" i="10"/>
  <c r="Z1321" i="10"/>
  <c r="Z1322" i="10"/>
  <c r="Z1323" i="10"/>
  <c r="Z1324" i="10"/>
  <c r="Z1325" i="10"/>
  <c r="Z1326" i="10"/>
  <c r="Z1327" i="10"/>
  <c r="Z1328" i="10"/>
  <c r="Z1329" i="10"/>
  <c r="Z1330" i="10"/>
  <c r="Z1331" i="10"/>
  <c r="Z1332" i="10"/>
  <c r="Z1333" i="10"/>
  <c r="Z1334" i="10"/>
  <c r="Z1335" i="10"/>
  <c r="Z1336" i="10"/>
  <c r="Z1337" i="10"/>
  <c r="Z1338" i="10"/>
  <c r="Z1339" i="10"/>
  <c r="Z1340" i="10"/>
  <c r="Z1341" i="10"/>
  <c r="Z1342" i="10"/>
  <c r="Z1343" i="10"/>
  <c r="Z1344" i="10"/>
  <c r="Z1345" i="10"/>
  <c r="Z1346" i="10"/>
  <c r="Z1347" i="10"/>
  <c r="Z1348" i="10"/>
  <c r="Z1349" i="10"/>
  <c r="Z1350" i="10"/>
  <c r="Z1351" i="10"/>
  <c r="Z1352" i="10"/>
  <c r="Z1353" i="10"/>
  <c r="Z1354" i="10"/>
  <c r="Z1355" i="10"/>
  <c r="Z1356" i="10"/>
  <c r="Z1357" i="10"/>
  <c r="Z1358" i="10"/>
  <c r="Z1359" i="10"/>
  <c r="Z1360" i="10"/>
  <c r="Z1361" i="10"/>
  <c r="Z1362" i="10"/>
  <c r="Z1363" i="10"/>
  <c r="Z1364" i="10"/>
  <c r="Z1365" i="10"/>
  <c r="Z1366" i="10"/>
  <c r="Z1367" i="10"/>
  <c r="Z1368" i="10"/>
  <c r="Z1369" i="10"/>
  <c r="Z1370" i="10"/>
  <c r="Z1371" i="10"/>
  <c r="Y2" i="10"/>
  <c r="Y3" i="10"/>
  <c r="Y4" i="10"/>
  <c r="Y5" i="10"/>
  <c r="Y6" i="10"/>
  <c r="Y7" i="10"/>
  <c r="Y8" i="10"/>
  <c r="Y9" i="10"/>
  <c r="Y10" i="10"/>
  <c r="Y11" i="10"/>
  <c r="Y12" i="10"/>
  <c r="Y13" i="10"/>
  <c r="Y14" i="10"/>
  <c r="Y15" i="10"/>
  <c r="Y16" i="10"/>
  <c r="Y17" i="10"/>
  <c r="Y18" i="10"/>
  <c r="Y19" i="10"/>
  <c r="Y20" i="10"/>
  <c r="Y21" i="10"/>
  <c r="Y22" i="10"/>
  <c r="Y23" i="10"/>
  <c r="Y24" i="10"/>
  <c r="Y25" i="10"/>
  <c r="Y26" i="10"/>
  <c r="Y27" i="10"/>
  <c r="Y28" i="10"/>
  <c r="Y29" i="10"/>
  <c r="Y30" i="10"/>
  <c r="Y31" i="10"/>
  <c r="Y32" i="10"/>
  <c r="Y33" i="10"/>
  <c r="Y34" i="10"/>
  <c r="Y35" i="10"/>
  <c r="Y36" i="10"/>
  <c r="Y37" i="10"/>
  <c r="Y38" i="10"/>
  <c r="Y39" i="10"/>
  <c r="Y40" i="10"/>
  <c r="Y41" i="10"/>
  <c r="Y42" i="10"/>
  <c r="Y43" i="10"/>
  <c r="Y44" i="10"/>
  <c r="Y45" i="10"/>
  <c r="Y46" i="10"/>
  <c r="Y47" i="10"/>
  <c r="Y48" i="10"/>
  <c r="Y49" i="10"/>
  <c r="Y50" i="10"/>
  <c r="Y51" i="10"/>
  <c r="Y52" i="10"/>
  <c r="Y53" i="10"/>
  <c r="Y54" i="10"/>
  <c r="Y55" i="10"/>
  <c r="Y56" i="10"/>
  <c r="Y57" i="10"/>
  <c r="Y58" i="10"/>
  <c r="Y59" i="10"/>
  <c r="Y60" i="10"/>
  <c r="Y61" i="10"/>
  <c r="Y62" i="10"/>
  <c r="Y63" i="10"/>
  <c r="Y64" i="10"/>
  <c r="Y65" i="10"/>
  <c r="Y66" i="10"/>
  <c r="Y67" i="10"/>
  <c r="Y68" i="10"/>
  <c r="Y69" i="10"/>
  <c r="Y70" i="10"/>
  <c r="Y71" i="10"/>
  <c r="Y72" i="10"/>
  <c r="Y73" i="10"/>
  <c r="Y74" i="10"/>
  <c r="Y75" i="10"/>
  <c r="Y76" i="10"/>
  <c r="Y77" i="10"/>
  <c r="Y78" i="10"/>
  <c r="Y79" i="10"/>
  <c r="Y80" i="10"/>
  <c r="Y81" i="10"/>
  <c r="Y82" i="10"/>
  <c r="Y83" i="10"/>
  <c r="Y84" i="10"/>
  <c r="Y85" i="10"/>
  <c r="Y86" i="10"/>
  <c r="Y87" i="10"/>
  <c r="Y88" i="10"/>
  <c r="Y89" i="10"/>
  <c r="Y90" i="10"/>
  <c r="Y91" i="10"/>
  <c r="Y92" i="10"/>
  <c r="Y93" i="10"/>
  <c r="Y94" i="10"/>
  <c r="Y95" i="10"/>
  <c r="Y96" i="10"/>
  <c r="Y97" i="10"/>
  <c r="Y98" i="10"/>
  <c r="Y99" i="10"/>
  <c r="Y100" i="10"/>
  <c r="Y101" i="10"/>
  <c r="Y102" i="10"/>
  <c r="Y103" i="10"/>
  <c r="Y104" i="10"/>
  <c r="Y105" i="10"/>
  <c r="Y106" i="10"/>
  <c r="Y107" i="10"/>
  <c r="Y108" i="10"/>
  <c r="Y109" i="10"/>
  <c r="Y110" i="10"/>
  <c r="Y111" i="10"/>
  <c r="Y112" i="10"/>
  <c r="Y113" i="10"/>
  <c r="Y114" i="10"/>
  <c r="Y115" i="10"/>
  <c r="Y116" i="10"/>
  <c r="Y117" i="10"/>
  <c r="Y118" i="10"/>
  <c r="Y119" i="10"/>
  <c r="Y120" i="10"/>
  <c r="Y121" i="10"/>
  <c r="Y122" i="10"/>
  <c r="Y123" i="10"/>
  <c r="Y124" i="10"/>
  <c r="Y125" i="10"/>
  <c r="Y126" i="10"/>
  <c r="Y127" i="10"/>
  <c r="Y128" i="10"/>
  <c r="Y129" i="10"/>
  <c r="Y130" i="10"/>
  <c r="Y131" i="10"/>
  <c r="Y132" i="10"/>
  <c r="Y133" i="10"/>
  <c r="Y134" i="10"/>
  <c r="Y135" i="10"/>
  <c r="Y136" i="10"/>
  <c r="Y137" i="10"/>
  <c r="Y138" i="10"/>
  <c r="Y139" i="10"/>
  <c r="Y140" i="10"/>
  <c r="Y141" i="10"/>
  <c r="Y142" i="10"/>
  <c r="Y143" i="10"/>
  <c r="Y144" i="10"/>
  <c r="Y145" i="10"/>
  <c r="Y146" i="10"/>
  <c r="Y147" i="10"/>
  <c r="Y148" i="10"/>
  <c r="Y149" i="10"/>
  <c r="Y150" i="10"/>
  <c r="Y151" i="10"/>
  <c r="Y152" i="10"/>
  <c r="Y153" i="10"/>
  <c r="Y154" i="10"/>
  <c r="Y155" i="10"/>
  <c r="Y156" i="10"/>
  <c r="Y157" i="10"/>
  <c r="Y158" i="10"/>
  <c r="Y159" i="10"/>
  <c r="Y160" i="10"/>
  <c r="Y161" i="10"/>
  <c r="Y162" i="10"/>
  <c r="Y163" i="10"/>
  <c r="Y164" i="10"/>
  <c r="Y165" i="10"/>
  <c r="Y166" i="10"/>
  <c r="Y167" i="10"/>
  <c r="Y168" i="10"/>
  <c r="Y169" i="10"/>
  <c r="Y170" i="10"/>
  <c r="Y171" i="10"/>
  <c r="Y172" i="10"/>
  <c r="Y173" i="10"/>
  <c r="Y174" i="10"/>
  <c r="Y175" i="10"/>
  <c r="Y176" i="10"/>
  <c r="Y177" i="10"/>
  <c r="Y178" i="10"/>
  <c r="Y179" i="10"/>
  <c r="Y180" i="10"/>
  <c r="Y181" i="10"/>
  <c r="Y182" i="10"/>
  <c r="Y183" i="10"/>
  <c r="Y184" i="10"/>
  <c r="Y185" i="10"/>
  <c r="Y186" i="10"/>
  <c r="Y187" i="10"/>
  <c r="Y188" i="10"/>
  <c r="Y189" i="10"/>
  <c r="Y190" i="10"/>
  <c r="Y191" i="10"/>
  <c r="Y192" i="10"/>
  <c r="Y193" i="10"/>
  <c r="Y194" i="10"/>
  <c r="Y195" i="10"/>
  <c r="Y196" i="10"/>
  <c r="Y197" i="10"/>
  <c r="Y198" i="10"/>
  <c r="Y199" i="10"/>
  <c r="Y200" i="10"/>
  <c r="Y201" i="10"/>
  <c r="Y202" i="10"/>
  <c r="Y203" i="10"/>
  <c r="Y204" i="10"/>
  <c r="Y205" i="10"/>
  <c r="Y206" i="10"/>
  <c r="Y207" i="10"/>
  <c r="Y208" i="10"/>
  <c r="Y209" i="10"/>
  <c r="Y210" i="10"/>
  <c r="Y211" i="10"/>
  <c r="Y212" i="10"/>
  <c r="Y213" i="10"/>
  <c r="Y214" i="10"/>
  <c r="Y215" i="10"/>
  <c r="Y216" i="10"/>
  <c r="Y217" i="10"/>
  <c r="Y218" i="10"/>
  <c r="Y219" i="10"/>
  <c r="Y220" i="10"/>
  <c r="Y221" i="10"/>
  <c r="Y222" i="10"/>
  <c r="Y223" i="10"/>
  <c r="Y224" i="10"/>
  <c r="Y225" i="10"/>
  <c r="Y226" i="10"/>
  <c r="Y227" i="10"/>
  <c r="Y228" i="10"/>
  <c r="Y229" i="10"/>
  <c r="Y230" i="10"/>
  <c r="Y231" i="10"/>
  <c r="Y232" i="10"/>
  <c r="Y233" i="10"/>
  <c r="Y234" i="10"/>
  <c r="Y235" i="10"/>
  <c r="Y236" i="10"/>
  <c r="Y237" i="10"/>
  <c r="Y238" i="10"/>
  <c r="Y239" i="10"/>
  <c r="Y240" i="10"/>
  <c r="Y241" i="10"/>
  <c r="Y242" i="10"/>
  <c r="Y243" i="10"/>
  <c r="Y244" i="10"/>
  <c r="Y245" i="10"/>
  <c r="Y246" i="10"/>
  <c r="Y247" i="10"/>
  <c r="Y248" i="10"/>
  <c r="Y249" i="10"/>
  <c r="Y250" i="10"/>
  <c r="Y251" i="10"/>
  <c r="Y252" i="10"/>
  <c r="Y253" i="10"/>
  <c r="Y254" i="10"/>
  <c r="Y255" i="10"/>
  <c r="Y256" i="10"/>
  <c r="Y257" i="10"/>
  <c r="Y258" i="10"/>
  <c r="Y259" i="10"/>
  <c r="Y260" i="10"/>
  <c r="Y261" i="10"/>
  <c r="Y262" i="10"/>
  <c r="Y263" i="10"/>
  <c r="Y264" i="10"/>
  <c r="Y265" i="10"/>
  <c r="Y266" i="10"/>
  <c r="Y267" i="10"/>
  <c r="Y268" i="10"/>
  <c r="Y269" i="10"/>
  <c r="Y270" i="10"/>
  <c r="Y271" i="10"/>
  <c r="Y272" i="10"/>
  <c r="Y273" i="10"/>
  <c r="Y274" i="10"/>
  <c r="Y275" i="10"/>
  <c r="Y276" i="10"/>
  <c r="Y277" i="10"/>
  <c r="Y278" i="10"/>
  <c r="Y279" i="10"/>
  <c r="Y280" i="10"/>
  <c r="Y281" i="10"/>
  <c r="Y282" i="10"/>
  <c r="Y283" i="10"/>
  <c r="Y284" i="10"/>
  <c r="Y285" i="10"/>
  <c r="Y286" i="10"/>
  <c r="Y287" i="10"/>
  <c r="Y288" i="10"/>
  <c r="Y289" i="10"/>
  <c r="Y290" i="10"/>
  <c r="Y291" i="10"/>
  <c r="Y292" i="10"/>
  <c r="Y293" i="10"/>
  <c r="Y294" i="10"/>
  <c r="Y295" i="10"/>
  <c r="Y296" i="10"/>
  <c r="Y297" i="10"/>
  <c r="Y298" i="10"/>
  <c r="Y299" i="10"/>
  <c r="Y300" i="10"/>
  <c r="Y301" i="10"/>
  <c r="Y302" i="10"/>
  <c r="Y303" i="10"/>
  <c r="Y304" i="10"/>
  <c r="Y305" i="10"/>
  <c r="Y306" i="10"/>
  <c r="Y307" i="10"/>
  <c r="Y308" i="10"/>
  <c r="Y309" i="10"/>
  <c r="Y310" i="10"/>
  <c r="Y311" i="10"/>
  <c r="Y312" i="10"/>
  <c r="Y313" i="10"/>
  <c r="Y314" i="10"/>
  <c r="Y315" i="10"/>
  <c r="Y316" i="10"/>
  <c r="Y317" i="10"/>
  <c r="Y318" i="10"/>
  <c r="Y319" i="10"/>
  <c r="Y320" i="10"/>
  <c r="Y321" i="10"/>
  <c r="Y322" i="10"/>
  <c r="Y323" i="10"/>
  <c r="Y324" i="10"/>
  <c r="Y325" i="10"/>
  <c r="Y326" i="10"/>
  <c r="Y327" i="10"/>
  <c r="Y328" i="10"/>
  <c r="Y329" i="10"/>
  <c r="Y330" i="10"/>
  <c r="Y331" i="10"/>
  <c r="Y332" i="10"/>
  <c r="Y333" i="10"/>
  <c r="Y334" i="10"/>
  <c r="Y335" i="10"/>
  <c r="Y336" i="10"/>
  <c r="Y337" i="10"/>
  <c r="Y338" i="10"/>
  <c r="Y339" i="10"/>
  <c r="Y340" i="10"/>
  <c r="Y341" i="10"/>
  <c r="Y342" i="10"/>
  <c r="Y343" i="10"/>
  <c r="Y344" i="10"/>
  <c r="Y345" i="10"/>
  <c r="Y346" i="10"/>
  <c r="Y347" i="10"/>
  <c r="Y348" i="10"/>
  <c r="Y349" i="10"/>
  <c r="Y350" i="10"/>
  <c r="Y351" i="10"/>
  <c r="Y352" i="10"/>
  <c r="Y353" i="10"/>
  <c r="Y354" i="10"/>
  <c r="Y355" i="10"/>
  <c r="Y356" i="10"/>
  <c r="Y357" i="10"/>
  <c r="Y358" i="10"/>
  <c r="Y359" i="10"/>
  <c r="Y360" i="10"/>
  <c r="Y361" i="10"/>
  <c r="Y362" i="10"/>
  <c r="Y363" i="10"/>
  <c r="Y364" i="10"/>
  <c r="Y365" i="10"/>
  <c r="Y366" i="10"/>
  <c r="Y367" i="10"/>
  <c r="Y368" i="10"/>
  <c r="Y369" i="10"/>
  <c r="Y370" i="10"/>
  <c r="Y371" i="10"/>
  <c r="Y372" i="10"/>
  <c r="Y373" i="10"/>
  <c r="Y374" i="10"/>
  <c r="Y375" i="10"/>
  <c r="Y376" i="10"/>
  <c r="Y377" i="10"/>
  <c r="Y378" i="10"/>
  <c r="Y379" i="10"/>
  <c r="Y380" i="10"/>
  <c r="Y381" i="10"/>
  <c r="Y382" i="10"/>
  <c r="Y383" i="10"/>
  <c r="Y384" i="10"/>
  <c r="Y385" i="10"/>
  <c r="Y386" i="10"/>
  <c r="Y387" i="10"/>
  <c r="Y388" i="10"/>
  <c r="Y389" i="10"/>
  <c r="Y390" i="10"/>
  <c r="Y391" i="10"/>
  <c r="Y392" i="10"/>
  <c r="Y393" i="10"/>
  <c r="Y394" i="10"/>
  <c r="Y395" i="10"/>
  <c r="Y396" i="10"/>
  <c r="Y397" i="10"/>
  <c r="Y398" i="10"/>
  <c r="Y399" i="10"/>
  <c r="Y400" i="10"/>
  <c r="Y401" i="10"/>
  <c r="Y402" i="10"/>
  <c r="Y403" i="10"/>
  <c r="Y404" i="10"/>
  <c r="Y405" i="10"/>
  <c r="Y406" i="10"/>
  <c r="Y407" i="10"/>
  <c r="Y408" i="10"/>
  <c r="Y409" i="10"/>
  <c r="Y410" i="10"/>
  <c r="Y411" i="10"/>
  <c r="Y412" i="10"/>
  <c r="Y413" i="10"/>
  <c r="Y414" i="10"/>
  <c r="Y415" i="10"/>
  <c r="Y416" i="10"/>
  <c r="Y417" i="10"/>
  <c r="Y418" i="10"/>
  <c r="Y419" i="10"/>
  <c r="Y420" i="10"/>
  <c r="Y421" i="10"/>
  <c r="Y422" i="10"/>
  <c r="Y423" i="10"/>
  <c r="Y424" i="10"/>
  <c r="Y425" i="10"/>
  <c r="Y426" i="10"/>
  <c r="Y427" i="10"/>
  <c r="Y428" i="10"/>
  <c r="Y429" i="10"/>
  <c r="Y430" i="10"/>
  <c r="Y431" i="10"/>
  <c r="Y432" i="10"/>
  <c r="Y433" i="10"/>
  <c r="Y434" i="10"/>
  <c r="Y435" i="10"/>
  <c r="Y436" i="10"/>
  <c r="Y437" i="10"/>
  <c r="Y438" i="10"/>
  <c r="Y439" i="10"/>
  <c r="Y440" i="10"/>
  <c r="Y441" i="10"/>
  <c r="Y442" i="10"/>
  <c r="Y443" i="10"/>
  <c r="Y444" i="10"/>
  <c r="Y445" i="10"/>
  <c r="Y446" i="10"/>
  <c r="Y447" i="10"/>
  <c r="Y448" i="10"/>
  <c r="Y449" i="10"/>
  <c r="Y450" i="10"/>
  <c r="Y451" i="10"/>
  <c r="Y452" i="10"/>
  <c r="Y453" i="10"/>
  <c r="Y454" i="10"/>
  <c r="Y455" i="10"/>
  <c r="Y456" i="10"/>
  <c r="Y457" i="10"/>
  <c r="Y458" i="10"/>
  <c r="Y459" i="10"/>
  <c r="Y460" i="10"/>
  <c r="Y461" i="10"/>
  <c r="Y462" i="10"/>
  <c r="Y463" i="10"/>
  <c r="Y464" i="10"/>
  <c r="Y465" i="10"/>
  <c r="Y466" i="10"/>
  <c r="Y467" i="10"/>
  <c r="Y468" i="10"/>
  <c r="Y469" i="10"/>
  <c r="Y470" i="10"/>
  <c r="Y471" i="10"/>
  <c r="Y472" i="10"/>
  <c r="Y473" i="10"/>
  <c r="Y474" i="10"/>
  <c r="Y475" i="10"/>
  <c r="Y476" i="10"/>
  <c r="Y477" i="10"/>
  <c r="Y478" i="10"/>
  <c r="Y479" i="10"/>
  <c r="Y480" i="10"/>
  <c r="Y481" i="10"/>
  <c r="Y482" i="10"/>
  <c r="Y483" i="10"/>
  <c r="Y484" i="10"/>
  <c r="Y485" i="10"/>
  <c r="Y486" i="10"/>
  <c r="Y487" i="10"/>
  <c r="Y488" i="10"/>
  <c r="Y489" i="10"/>
  <c r="Y490" i="10"/>
  <c r="Y491" i="10"/>
  <c r="Y492" i="10"/>
  <c r="Y493" i="10"/>
  <c r="Y494" i="10"/>
  <c r="Y495" i="10"/>
  <c r="Y496" i="10"/>
  <c r="Y497" i="10"/>
  <c r="Y498" i="10"/>
  <c r="Y499" i="10"/>
  <c r="Y500" i="10"/>
  <c r="Y501" i="10"/>
  <c r="Y502" i="10"/>
  <c r="Y503" i="10"/>
  <c r="Y504" i="10"/>
  <c r="Y505" i="10"/>
  <c r="Y506" i="10"/>
  <c r="Y507" i="10"/>
  <c r="Y508" i="10"/>
  <c r="Y509" i="10"/>
  <c r="Y510" i="10"/>
  <c r="Y511" i="10"/>
  <c r="Y512" i="10"/>
  <c r="Y513" i="10"/>
  <c r="Y514" i="10"/>
  <c r="Y515" i="10"/>
  <c r="Y516" i="10"/>
  <c r="Y517" i="10"/>
  <c r="Y518" i="10"/>
  <c r="Y519" i="10"/>
  <c r="Y520" i="10"/>
  <c r="Y521" i="10"/>
  <c r="Y522" i="10"/>
  <c r="Y523" i="10"/>
  <c r="Y524" i="10"/>
  <c r="Y525" i="10"/>
  <c r="Y526" i="10"/>
  <c r="Y527" i="10"/>
  <c r="Y528" i="10"/>
  <c r="Y529" i="10"/>
  <c r="Y530" i="10"/>
  <c r="Y531" i="10"/>
  <c r="Y532" i="10"/>
  <c r="Y533" i="10"/>
  <c r="Y534" i="10"/>
  <c r="Y535" i="10"/>
  <c r="Y536" i="10"/>
  <c r="Y537" i="10"/>
  <c r="Y538" i="10"/>
  <c r="Y539" i="10"/>
  <c r="Y540" i="10"/>
  <c r="Y541" i="10"/>
  <c r="Y542" i="10"/>
  <c r="Y543" i="10"/>
  <c r="Y544" i="10"/>
  <c r="Y545" i="10"/>
  <c r="Y546" i="10"/>
  <c r="Y547" i="10"/>
  <c r="Y548" i="10"/>
  <c r="Y549" i="10"/>
  <c r="Y550" i="10"/>
  <c r="Y551" i="10"/>
  <c r="Y552" i="10"/>
  <c r="Y553" i="10"/>
  <c r="Y554" i="10"/>
  <c r="Y555" i="10"/>
  <c r="Y556" i="10"/>
  <c r="Y557" i="10"/>
  <c r="Y558" i="10"/>
  <c r="Y559" i="10"/>
  <c r="Y560" i="10"/>
  <c r="Y561" i="10"/>
  <c r="Y562" i="10"/>
  <c r="Y563" i="10"/>
  <c r="Y564" i="10"/>
  <c r="Y565" i="10"/>
  <c r="Y566" i="10"/>
  <c r="Y567" i="10"/>
  <c r="Y568" i="10"/>
  <c r="Y569" i="10"/>
  <c r="Y570" i="10"/>
  <c r="Y571" i="10"/>
  <c r="Y572" i="10"/>
  <c r="Y573" i="10"/>
  <c r="Y574" i="10"/>
  <c r="Y575" i="10"/>
  <c r="Y576" i="10"/>
  <c r="Y577" i="10"/>
  <c r="Y578" i="10"/>
  <c r="Y579" i="10"/>
  <c r="Y580" i="10"/>
  <c r="Y581" i="10"/>
  <c r="Y582" i="10"/>
  <c r="Y583" i="10"/>
  <c r="Y584" i="10"/>
  <c r="Y585" i="10"/>
  <c r="Y586" i="10"/>
  <c r="Y587" i="10"/>
  <c r="Y588" i="10"/>
  <c r="Y589" i="10"/>
  <c r="Y590" i="10"/>
  <c r="Y591" i="10"/>
  <c r="Y592" i="10"/>
  <c r="Y593" i="10"/>
  <c r="Y594" i="10"/>
  <c r="Y595" i="10"/>
  <c r="Y596" i="10"/>
  <c r="Y597" i="10"/>
  <c r="Y598" i="10"/>
  <c r="Y599" i="10"/>
  <c r="Y600" i="10"/>
  <c r="Y601" i="10"/>
  <c r="Y602" i="10"/>
  <c r="Y603" i="10"/>
  <c r="Y604" i="10"/>
  <c r="Y605" i="10"/>
  <c r="Y606" i="10"/>
  <c r="Y607" i="10"/>
  <c r="Y608" i="10"/>
  <c r="Y609" i="10"/>
  <c r="Y610" i="10"/>
  <c r="Y611" i="10"/>
  <c r="Y612" i="10"/>
  <c r="Y613" i="10"/>
  <c r="Y614" i="10"/>
  <c r="Y615" i="10"/>
  <c r="Y616" i="10"/>
  <c r="Y617" i="10"/>
  <c r="Y618" i="10"/>
  <c r="Y619" i="10"/>
  <c r="Y620" i="10"/>
  <c r="Y621" i="10"/>
  <c r="Y622" i="10"/>
  <c r="Y623" i="10"/>
  <c r="Y624" i="10"/>
  <c r="Y625" i="10"/>
  <c r="Y626" i="10"/>
  <c r="Y627" i="10"/>
  <c r="Y628" i="10"/>
  <c r="Y629" i="10"/>
  <c r="Y630" i="10"/>
  <c r="Y631" i="10"/>
  <c r="Y632" i="10"/>
  <c r="Y633" i="10"/>
  <c r="Y634" i="10"/>
  <c r="Y635" i="10"/>
  <c r="Y636" i="10"/>
  <c r="Y637" i="10"/>
  <c r="Y638" i="10"/>
  <c r="Y639" i="10"/>
  <c r="Y640" i="10"/>
  <c r="Y641" i="10"/>
  <c r="Y642" i="10"/>
  <c r="Y643" i="10"/>
  <c r="Y644" i="10"/>
  <c r="Y645" i="10"/>
  <c r="Y646" i="10"/>
  <c r="Y647" i="10"/>
  <c r="Y648" i="10"/>
  <c r="Y649" i="10"/>
  <c r="Y650" i="10"/>
  <c r="Y651" i="10"/>
  <c r="Y652" i="10"/>
  <c r="Y653" i="10"/>
  <c r="Y654" i="10"/>
  <c r="Y655" i="10"/>
  <c r="Y656" i="10"/>
  <c r="Y657" i="10"/>
  <c r="Y658" i="10"/>
  <c r="Y659" i="10"/>
  <c r="Y660" i="10"/>
  <c r="Y661" i="10"/>
  <c r="Y662" i="10"/>
  <c r="Y663" i="10"/>
  <c r="Y664" i="10"/>
  <c r="Y665" i="10"/>
  <c r="Y666" i="10"/>
  <c r="Y667" i="10"/>
  <c r="Y668" i="10"/>
  <c r="Y669" i="10"/>
  <c r="Y670" i="10"/>
  <c r="Y671" i="10"/>
  <c r="Y672" i="10"/>
  <c r="Y673" i="10"/>
  <c r="Y674" i="10"/>
  <c r="Y675" i="10"/>
  <c r="Y676" i="10"/>
  <c r="Y677" i="10"/>
  <c r="Y678" i="10"/>
  <c r="Y679" i="10"/>
  <c r="Y680" i="10"/>
  <c r="Y681" i="10"/>
  <c r="Y682" i="10"/>
  <c r="Y683" i="10"/>
  <c r="Y684" i="10"/>
  <c r="Y685" i="10"/>
  <c r="Y686" i="10"/>
  <c r="Y687" i="10"/>
  <c r="Y688" i="10"/>
  <c r="Y689" i="10"/>
  <c r="Y690" i="10"/>
  <c r="Y691" i="10"/>
  <c r="Y692" i="10"/>
  <c r="Y693" i="10"/>
  <c r="Y694" i="10"/>
  <c r="Y695" i="10"/>
  <c r="Y696" i="10"/>
  <c r="Y697" i="10"/>
  <c r="Y698" i="10"/>
  <c r="Y699" i="10"/>
  <c r="Y700" i="10"/>
  <c r="Y701" i="10"/>
  <c r="Y702" i="10"/>
  <c r="Y703" i="10"/>
  <c r="Y704" i="10"/>
  <c r="Y705" i="10"/>
  <c r="Y706" i="10"/>
  <c r="Y707" i="10"/>
  <c r="Y708" i="10"/>
  <c r="Y709" i="10"/>
  <c r="Y710" i="10"/>
  <c r="Y711" i="10"/>
  <c r="Y712" i="10"/>
  <c r="Y713" i="10"/>
  <c r="Y714" i="10"/>
  <c r="Y715" i="10"/>
  <c r="Y716" i="10"/>
  <c r="Y717" i="10"/>
  <c r="Y718" i="10"/>
  <c r="Y719" i="10"/>
  <c r="Y720" i="10"/>
  <c r="Y721" i="10"/>
  <c r="Y722" i="10"/>
  <c r="Y723" i="10"/>
  <c r="Y724" i="10"/>
  <c r="Y725" i="10"/>
  <c r="Y726" i="10"/>
  <c r="Y727" i="10"/>
  <c r="Y728" i="10"/>
  <c r="Y729" i="10"/>
  <c r="Y730" i="10"/>
  <c r="Y731" i="10"/>
  <c r="Y732" i="10"/>
  <c r="Y733" i="10"/>
  <c r="Y734" i="10"/>
  <c r="Y735" i="10"/>
  <c r="Y736" i="10"/>
  <c r="Y737" i="10"/>
  <c r="Y738" i="10"/>
  <c r="Y739" i="10"/>
  <c r="Y740" i="10"/>
  <c r="Y741" i="10"/>
  <c r="Y742" i="10"/>
  <c r="Y743" i="10"/>
  <c r="Y744" i="10"/>
  <c r="Y745" i="10"/>
  <c r="Y746" i="10"/>
  <c r="Y747" i="10"/>
  <c r="Y748" i="10"/>
  <c r="Y749" i="10"/>
  <c r="Y750" i="10"/>
  <c r="Y751" i="10"/>
  <c r="Y752" i="10"/>
  <c r="Y753" i="10"/>
  <c r="Y754" i="10"/>
  <c r="Y755" i="10"/>
  <c r="Y756" i="10"/>
  <c r="Y757" i="10"/>
  <c r="Y758" i="10"/>
  <c r="Y759" i="10"/>
  <c r="Y760" i="10"/>
  <c r="Y761" i="10"/>
  <c r="Y762" i="10"/>
  <c r="Y763" i="10"/>
  <c r="Y764" i="10"/>
  <c r="Y765" i="10"/>
  <c r="Y766" i="10"/>
  <c r="Y767" i="10"/>
  <c r="Y768" i="10"/>
  <c r="Y769" i="10"/>
  <c r="Y770" i="10"/>
  <c r="Y771" i="10"/>
  <c r="Y772" i="10"/>
  <c r="Y773" i="10"/>
  <c r="Y774" i="10"/>
  <c r="Y775" i="10"/>
  <c r="Y776" i="10"/>
  <c r="Y777" i="10"/>
  <c r="Y778" i="10"/>
  <c r="Y779" i="10"/>
  <c r="Y780" i="10"/>
  <c r="Y781" i="10"/>
  <c r="Y782" i="10"/>
  <c r="Y783" i="10"/>
  <c r="Y784" i="10"/>
  <c r="Y785" i="10"/>
  <c r="Y786" i="10"/>
  <c r="Y787" i="10"/>
  <c r="Y788" i="10"/>
  <c r="Y789" i="10"/>
  <c r="Y790" i="10"/>
  <c r="Y791" i="10"/>
  <c r="Y792" i="10"/>
  <c r="Y793" i="10"/>
  <c r="Y794" i="10"/>
  <c r="Y795" i="10"/>
  <c r="Y796" i="10"/>
  <c r="Y797" i="10"/>
  <c r="Y798" i="10"/>
  <c r="Y799" i="10"/>
  <c r="Y800" i="10"/>
  <c r="Y801" i="10"/>
  <c r="Y802" i="10"/>
  <c r="Y803" i="10"/>
  <c r="Y804" i="10"/>
  <c r="Y805" i="10"/>
  <c r="Y806" i="10"/>
  <c r="Y807" i="10"/>
  <c r="Y808" i="10"/>
  <c r="Y809" i="10"/>
  <c r="Y810" i="10"/>
  <c r="Y811" i="10"/>
  <c r="Y812" i="10"/>
  <c r="Y813" i="10"/>
  <c r="Y814" i="10"/>
  <c r="Y815" i="10"/>
  <c r="Y816" i="10"/>
  <c r="Y817" i="10"/>
  <c r="Y818" i="10"/>
  <c r="Y819" i="10"/>
  <c r="Y820" i="10"/>
  <c r="Y821" i="10"/>
  <c r="Y822" i="10"/>
  <c r="Y823" i="10"/>
  <c r="Y824" i="10"/>
  <c r="Y825" i="10"/>
  <c r="Y826" i="10"/>
  <c r="Y827" i="10"/>
  <c r="Y828" i="10"/>
  <c r="Y829" i="10"/>
  <c r="Y830" i="10"/>
  <c r="Y831" i="10"/>
  <c r="Y832" i="10"/>
  <c r="Y833" i="10"/>
  <c r="Y834" i="10"/>
  <c r="Y835" i="10"/>
  <c r="Y836" i="10"/>
  <c r="Y837" i="10"/>
  <c r="Y838" i="10"/>
  <c r="Y839" i="10"/>
  <c r="Y840" i="10"/>
  <c r="Y841" i="10"/>
  <c r="Y842" i="10"/>
  <c r="Y843" i="10"/>
  <c r="Y844" i="10"/>
  <c r="Y845" i="10"/>
  <c r="Y846" i="10"/>
  <c r="Y847" i="10"/>
  <c r="Y848" i="10"/>
  <c r="Y849" i="10"/>
  <c r="Y850" i="10"/>
  <c r="Y851" i="10"/>
  <c r="Y852" i="10"/>
  <c r="Y853" i="10"/>
  <c r="Y854" i="10"/>
  <c r="Y855" i="10"/>
  <c r="Y856" i="10"/>
  <c r="Y857" i="10"/>
  <c r="Y858" i="10"/>
  <c r="Y859" i="10"/>
  <c r="Y860" i="10"/>
  <c r="Y861" i="10"/>
  <c r="Y862" i="10"/>
  <c r="Y863" i="10"/>
  <c r="Y864" i="10"/>
  <c r="Y865" i="10"/>
  <c r="Y866" i="10"/>
  <c r="Y867" i="10"/>
  <c r="Y868" i="10"/>
  <c r="Y869" i="10"/>
  <c r="Y870" i="10"/>
  <c r="Y871" i="10"/>
  <c r="Y872" i="10"/>
  <c r="Y873" i="10"/>
  <c r="Y874" i="10"/>
  <c r="Y875" i="10"/>
  <c r="Y876" i="10"/>
  <c r="Y877" i="10"/>
  <c r="Y878" i="10"/>
  <c r="Y879" i="10"/>
  <c r="Y880" i="10"/>
  <c r="Y881" i="10"/>
  <c r="Y882" i="10"/>
  <c r="Y883" i="10"/>
  <c r="Y884" i="10"/>
  <c r="Y885" i="10"/>
  <c r="Y886" i="10"/>
  <c r="Y887" i="10"/>
  <c r="Y888" i="10"/>
  <c r="Y889" i="10"/>
  <c r="Y890" i="10"/>
  <c r="Y891" i="10"/>
  <c r="Y892" i="10"/>
  <c r="Y893" i="10"/>
  <c r="Y894" i="10"/>
  <c r="Y895" i="10"/>
  <c r="Y896" i="10"/>
  <c r="Y897" i="10"/>
  <c r="Y898" i="10"/>
  <c r="Y899" i="10"/>
  <c r="Y900" i="10"/>
  <c r="Y901" i="10"/>
  <c r="Y902" i="10"/>
  <c r="Y903" i="10"/>
  <c r="Y904" i="10"/>
  <c r="Y905" i="10"/>
  <c r="Y906" i="10"/>
  <c r="Y907" i="10"/>
  <c r="Y908" i="10"/>
  <c r="Y909" i="10"/>
  <c r="Y910" i="10"/>
  <c r="Y911" i="10"/>
  <c r="Y912" i="10"/>
  <c r="Y913" i="10"/>
  <c r="Y914" i="10"/>
  <c r="Y915" i="10"/>
  <c r="Y916" i="10"/>
  <c r="Y917" i="10"/>
  <c r="Y918" i="10"/>
  <c r="Y919" i="10"/>
  <c r="Y920" i="10"/>
  <c r="Y921" i="10"/>
  <c r="Y922" i="10"/>
  <c r="Y923" i="10"/>
  <c r="Y924" i="10"/>
  <c r="Y925" i="10"/>
  <c r="Y926" i="10"/>
  <c r="Y927" i="10"/>
  <c r="Y928" i="10"/>
  <c r="Y929" i="10"/>
  <c r="Y930" i="10"/>
  <c r="Y931" i="10"/>
  <c r="Y932" i="10"/>
  <c r="Y933" i="10"/>
  <c r="Y934" i="10"/>
  <c r="Y935" i="10"/>
  <c r="Y936" i="10"/>
  <c r="Y937" i="10"/>
  <c r="Y938" i="10"/>
  <c r="Y939" i="10"/>
  <c r="Y940" i="10"/>
  <c r="Y941" i="10"/>
  <c r="Y942" i="10"/>
  <c r="Y943" i="10"/>
  <c r="Y944" i="10"/>
  <c r="Y945" i="10"/>
  <c r="Y946" i="10"/>
  <c r="Y947" i="10"/>
  <c r="Y948" i="10"/>
  <c r="Y949" i="10"/>
  <c r="Y950" i="10"/>
  <c r="Y951" i="10"/>
  <c r="Y952" i="10"/>
  <c r="Y953" i="10"/>
  <c r="Y954" i="10"/>
  <c r="Y955" i="10"/>
  <c r="Y956" i="10"/>
  <c r="Y957" i="10"/>
  <c r="Y958" i="10"/>
  <c r="Y959" i="10"/>
  <c r="Y960" i="10"/>
  <c r="Y961" i="10"/>
  <c r="Y962" i="10"/>
  <c r="Y963" i="10"/>
  <c r="Y964" i="10"/>
  <c r="Y965" i="10"/>
  <c r="Y966" i="10"/>
  <c r="Y967" i="10"/>
  <c r="Y968" i="10"/>
  <c r="Y969" i="10"/>
  <c r="Y970" i="10"/>
  <c r="Y971" i="10"/>
  <c r="Y972" i="10"/>
  <c r="Y973" i="10"/>
  <c r="Y974" i="10"/>
  <c r="Y975" i="10"/>
  <c r="Y976" i="10"/>
  <c r="Y977" i="10"/>
  <c r="Y978" i="10"/>
  <c r="Y979" i="10"/>
  <c r="Y980" i="10"/>
  <c r="Y981" i="10"/>
  <c r="Y982" i="10"/>
  <c r="Y983" i="10"/>
  <c r="Y984" i="10"/>
  <c r="Y985" i="10"/>
  <c r="Y986" i="10"/>
  <c r="Y987" i="10"/>
  <c r="Y988" i="10"/>
  <c r="Y989" i="10"/>
  <c r="Y990" i="10"/>
  <c r="Y991" i="10"/>
  <c r="Y992" i="10"/>
  <c r="Y993" i="10"/>
  <c r="Y994" i="10"/>
  <c r="Y995" i="10"/>
  <c r="Y996" i="10"/>
  <c r="Y997" i="10"/>
  <c r="Y998" i="10"/>
  <c r="Y999" i="10"/>
  <c r="Y1000" i="10"/>
  <c r="Y1001" i="10"/>
  <c r="Y1002" i="10"/>
  <c r="Y1003" i="10"/>
  <c r="Y1004" i="10"/>
  <c r="Y1005" i="10"/>
  <c r="Y1006" i="10"/>
  <c r="Y1007" i="10"/>
  <c r="Y1008" i="10"/>
  <c r="Y1009" i="10"/>
  <c r="Y1010" i="10"/>
  <c r="Y1011" i="10"/>
  <c r="Y1012" i="10"/>
  <c r="Y1013" i="10"/>
  <c r="Y1014" i="10"/>
  <c r="Y1015" i="10"/>
  <c r="Y1016" i="10"/>
  <c r="Y1017" i="10"/>
  <c r="Y1018" i="10"/>
  <c r="Y1019" i="10"/>
  <c r="Y1020" i="10"/>
  <c r="Y1021" i="10"/>
  <c r="Y1022" i="10"/>
  <c r="Y1023" i="10"/>
  <c r="Y1024" i="10"/>
  <c r="Y1025" i="10"/>
  <c r="Y1026" i="10"/>
  <c r="Y1027" i="10"/>
  <c r="Y1028" i="10"/>
  <c r="Y1029" i="10"/>
  <c r="Y1030" i="10"/>
  <c r="Y1031" i="10"/>
  <c r="Y1032" i="10"/>
  <c r="Y1033" i="10"/>
  <c r="Y1034" i="10"/>
  <c r="Y1035" i="10"/>
  <c r="Y1036" i="10"/>
  <c r="Y1037" i="10"/>
  <c r="Y1038" i="10"/>
  <c r="Y1039" i="10"/>
  <c r="Y1040" i="10"/>
  <c r="Y1041" i="10"/>
  <c r="Y1042" i="10"/>
  <c r="Y1043" i="10"/>
  <c r="Y1044" i="10"/>
  <c r="Y1045" i="10"/>
  <c r="Y1046" i="10"/>
  <c r="Y1047" i="10"/>
  <c r="Y1048" i="10"/>
  <c r="Y1049" i="10"/>
  <c r="Y1050" i="10"/>
  <c r="Y1051" i="10"/>
  <c r="Y1052" i="10"/>
  <c r="Y1053" i="10"/>
  <c r="Y1054" i="10"/>
  <c r="Y1055" i="10"/>
  <c r="Y1056" i="10"/>
  <c r="Y1057" i="10"/>
  <c r="Y1058" i="10"/>
  <c r="Y1059" i="10"/>
  <c r="Y1060" i="10"/>
  <c r="Y1061" i="10"/>
  <c r="Y1062" i="10"/>
  <c r="Y1063" i="10"/>
  <c r="Y1064" i="10"/>
  <c r="Y1065" i="10"/>
  <c r="Y1066" i="10"/>
  <c r="Y1067" i="10"/>
  <c r="Y1068" i="10"/>
  <c r="Y1069" i="10"/>
  <c r="Y1070" i="10"/>
  <c r="Y1071" i="10"/>
  <c r="Y1072" i="10"/>
  <c r="Y1073" i="10"/>
  <c r="Y1074" i="10"/>
  <c r="Y1075" i="10"/>
  <c r="Y1076" i="10"/>
  <c r="Y1077" i="10"/>
  <c r="Y1078" i="10"/>
  <c r="Y1079" i="10"/>
  <c r="Y1080" i="10"/>
  <c r="Y1081" i="10"/>
  <c r="Y1082" i="10"/>
  <c r="Y1083" i="10"/>
  <c r="Y1084" i="10"/>
  <c r="Y1085" i="10"/>
  <c r="Y1086" i="10"/>
  <c r="Y1087" i="10"/>
  <c r="Y1088" i="10"/>
  <c r="Y1089" i="10"/>
  <c r="Y1090" i="10"/>
  <c r="Y1091" i="10"/>
  <c r="Y1092" i="10"/>
  <c r="Y1093" i="10"/>
  <c r="Y1094" i="10"/>
  <c r="Y1095" i="10"/>
  <c r="Y1096" i="10"/>
  <c r="Y1097" i="10"/>
  <c r="Y1098" i="10"/>
  <c r="Y1099" i="10"/>
  <c r="Y1100" i="10"/>
  <c r="Y1101" i="10"/>
  <c r="Y1102" i="10"/>
  <c r="Y1103" i="10"/>
  <c r="Y1104" i="10"/>
  <c r="Y1105" i="10"/>
  <c r="Y1106" i="10"/>
  <c r="Y1107" i="10"/>
  <c r="Y1108" i="10"/>
  <c r="Y1109" i="10"/>
  <c r="Y1110" i="10"/>
  <c r="Y1111" i="10"/>
  <c r="Y1112" i="10"/>
  <c r="Y1113" i="10"/>
  <c r="Y1114" i="10"/>
  <c r="Y1115" i="10"/>
  <c r="Y1116" i="10"/>
  <c r="Y1117" i="10"/>
  <c r="Y1118" i="10"/>
  <c r="Y1119" i="10"/>
  <c r="Y1120" i="10"/>
  <c r="Y1121" i="10"/>
  <c r="Y1122" i="10"/>
  <c r="Y1123" i="10"/>
  <c r="Y1124" i="10"/>
  <c r="Y1125" i="10"/>
  <c r="Y1126" i="10"/>
  <c r="Y1127" i="10"/>
  <c r="Y1128" i="10"/>
  <c r="Y1129" i="10"/>
  <c r="Y1130" i="10"/>
  <c r="Y1131" i="10"/>
  <c r="Y1132" i="10"/>
  <c r="Y1133" i="10"/>
  <c r="Y1134" i="10"/>
  <c r="Y1135" i="10"/>
  <c r="Y1136" i="10"/>
  <c r="Y1137" i="10"/>
  <c r="Y1138" i="10"/>
  <c r="Y1139" i="10"/>
  <c r="Y1140" i="10"/>
  <c r="Y1141" i="10"/>
  <c r="Y1142" i="10"/>
  <c r="Y1143" i="10"/>
  <c r="Y1144" i="10"/>
  <c r="Y1145" i="10"/>
  <c r="Y1146" i="10"/>
  <c r="Y1147" i="10"/>
  <c r="Y1148" i="10"/>
  <c r="Y1149" i="10"/>
  <c r="Y1150" i="10"/>
  <c r="Y1151" i="10"/>
  <c r="Y1152" i="10"/>
  <c r="Y1153" i="10"/>
  <c r="Y1154" i="10"/>
  <c r="Y1155" i="10"/>
  <c r="Y1156" i="10"/>
  <c r="Y1157" i="10"/>
  <c r="Y1158" i="10"/>
  <c r="Y1159" i="10"/>
  <c r="Y1160" i="10"/>
  <c r="Y1161" i="10"/>
  <c r="Y1162" i="10"/>
  <c r="Y1163" i="10"/>
  <c r="Y1164" i="10"/>
  <c r="Y1165" i="10"/>
  <c r="Y1166" i="10"/>
  <c r="Y1167" i="10"/>
  <c r="Y1168" i="10"/>
  <c r="Y1169" i="10"/>
  <c r="Y1170" i="10"/>
  <c r="Y1171" i="10"/>
  <c r="Y1172" i="10"/>
  <c r="Y1173" i="10"/>
  <c r="Y1174" i="10"/>
  <c r="Y1175" i="10"/>
  <c r="Y1176" i="10"/>
  <c r="Y1177" i="10"/>
  <c r="Y1178" i="10"/>
  <c r="Y1179" i="10"/>
  <c r="Y1180" i="10"/>
  <c r="Y1181" i="10"/>
  <c r="Y1182" i="10"/>
  <c r="Y1183" i="10"/>
  <c r="Y1184" i="10"/>
  <c r="Y1185" i="10"/>
  <c r="Y1186" i="10"/>
  <c r="Y1187" i="10"/>
  <c r="Y1188" i="10"/>
  <c r="Y1189" i="10"/>
  <c r="Y1190" i="10"/>
  <c r="Y1191" i="10"/>
  <c r="Y1192" i="10"/>
  <c r="Y1193" i="10"/>
  <c r="Y1194" i="10"/>
  <c r="Y1195" i="10"/>
  <c r="Y1196" i="10"/>
  <c r="Y1197" i="10"/>
  <c r="Y1198" i="10"/>
  <c r="Y1199" i="10"/>
  <c r="Y1200" i="10"/>
  <c r="Y1201" i="10"/>
  <c r="Y1202" i="10"/>
  <c r="Y1203" i="10"/>
  <c r="Y1204" i="10"/>
  <c r="Y1205" i="10"/>
  <c r="Y1206" i="10"/>
  <c r="Y1207" i="10"/>
  <c r="Y1208" i="10"/>
  <c r="Y1209" i="10"/>
  <c r="Y1210" i="10"/>
  <c r="Y1211" i="10"/>
  <c r="Y1212" i="10"/>
  <c r="Y1213" i="10"/>
  <c r="Y1214" i="10"/>
  <c r="Y1215" i="10"/>
  <c r="Y1216" i="10"/>
  <c r="Y1217" i="10"/>
  <c r="Y1218" i="10"/>
  <c r="Y1219" i="10"/>
  <c r="Y1220" i="10"/>
  <c r="Y1221" i="10"/>
  <c r="Y1222" i="10"/>
  <c r="Y1223" i="10"/>
  <c r="Y1224" i="10"/>
  <c r="Y1225" i="10"/>
  <c r="Y1226" i="10"/>
  <c r="Y1227" i="10"/>
  <c r="Y1228" i="10"/>
  <c r="Y1229" i="10"/>
  <c r="Y1230" i="10"/>
  <c r="Y1231" i="10"/>
  <c r="Y1232" i="10"/>
  <c r="Y1233" i="10"/>
  <c r="Y1234" i="10"/>
  <c r="Y1235" i="10"/>
  <c r="Y1236" i="10"/>
  <c r="Y1237" i="10"/>
  <c r="Y1238" i="10"/>
  <c r="Y1239" i="10"/>
  <c r="Y1240" i="10"/>
  <c r="Y1241" i="10"/>
  <c r="Y1242" i="10"/>
  <c r="Y1243" i="10"/>
  <c r="Y1244" i="10"/>
  <c r="Y1245" i="10"/>
  <c r="Y1246" i="10"/>
  <c r="Y1247" i="10"/>
  <c r="Y1248" i="10"/>
  <c r="Y1249" i="10"/>
  <c r="Y1250" i="10"/>
  <c r="Y1251" i="10"/>
  <c r="Y1252" i="10"/>
  <c r="Y1253" i="10"/>
  <c r="Y1254" i="10"/>
  <c r="Y1255" i="10"/>
  <c r="Y1256" i="10"/>
  <c r="Y1257" i="10"/>
  <c r="Y1258" i="10"/>
  <c r="Y1259" i="10"/>
  <c r="Y1260" i="10"/>
  <c r="Y1261" i="10"/>
  <c r="Y1262" i="10"/>
  <c r="Y1263" i="10"/>
  <c r="Y1264" i="10"/>
  <c r="Y1265" i="10"/>
  <c r="Y1266" i="10"/>
  <c r="Y1267" i="10"/>
  <c r="Y1268" i="10"/>
  <c r="Y1269" i="10"/>
  <c r="Y1270" i="10"/>
  <c r="Y1271" i="10"/>
  <c r="Y1272" i="10"/>
  <c r="Y1273" i="10"/>
  <c r="Y1274" i="10"/>
  <c r="Y1275" i="10"/>
  <c r="Y1276" i="10"/>
  <c r="Y1277" i="10"/>
  <c r="Y1278" i="10"/>
  <c r="Y1279" i="10"/>
  <c r="Y1280" i="10"/>
  <c r="Y1281" i="10"/>
  <c r="Y1282" i="10"/>
  <c r="Y1283" i="10"/>
  <c r="Y1284" i="10"/>
  <c r="Y1285" i="10"/>
  <c r="Y1286" i="10"/>
  <c r="Y1287" i="10"/>
  <c r="Y1288" i="10"/>
  <c r="Y1289" i="10"/>
  <c r="Y1290" i="10"/>
  <c r="Y1291" i="10"/>
  <c r="Y1292" i="10"/>
  <c r="Y1293" i="10"/>
  <c r="Y1294" i="10"/>
  <c r="Y1295" i="10"/>
  <c r="Y1296" i="10"/>
  <c r="Y1297" i="10"/>
  <c r="Y1298" i="10"/>
  <c r="Y1299" i="10"/>
  <c r="Y1300" i="10"/>
  <c r="Y1301" i="10"/>
  <c r="Y1302" i="10"/>
  <c r="Y1303" i="10"/>
  <c r="Y1304" i="10"/>
  <c r="Y1305" i="10"/>
  <c r="Y1306" i="10"/>
  <c r="Y1307" i="10"/>
  <c r="Y1308" i="10"/>
  <c r="Y1309" i="10"/>
  <c r="Y1310" i="10"/>
  <c r="Y1311" i="10"/>
  <c r="Y1312" i="10"/>
  <c r="Y1313" i="10"/>
  <c r="Y1314" i="10"/>
  <c r="Y1315" i="10"/>
  <c r="Y1316" i="10"/>
  <c r="Y1317" i="10"/>
  <c r="Y1318" i="10"/>
  <c r="Y1319" i="10"/>
  <c r="Y1320" i="10"/>
  <c r="Y1321" i="10"/>
  <c r="Y1322" i="10"/>
  <c r="Y1323" i="10"/>
  <c r="Y1324" i="10"/>
  <c r="Y1325" i="10"/>
  <c r="Y1326" i="10"/>
  <c r="Y1327" i="10"/>
  <c r="Y1328" i="10"/>
  <c r="Y1329" i="10"/>
  <c r="Y1330" i="10"/>
  <c r="Y1331" i="10"/>
  <c r="Y1332" i="10"/>
  <c r="Y1333" i="10"/>
  <c r="Y1334" i="10"/>
  <c r="Y1335" i="10"/>
  <c r="Y1336" i="10"/>
  <c r="Y1337" i="10"/>
  <c r="Y1338" i="10"/>
  <c r="Y1339" i="10"/>
  <c r="Y1340" i="10"/>
  <c r="Y1341" i="10"/>
  <c r="Y1342" i="10"/>
  <c r="Y1343" i="10"/>
  <c r="Y1344" i="10"/>
  <c r="Y1345" i="10"/>
  <c r="Y1346" i="10"/>
  <c r="Y1347" i="10"/>
  <c r="Y1348" i="10"/>
  <c r="Y1349" i="10"/>
  <c r="Y1350" i="10"/>
  <c r="Y1351" i="10"/>
  <c r="Y1352" i="10"/>
  <c r="Y1353" i="10"/>
  <c r="Y1354" i="10"/>
  <c r="Y1355" i="10"/>
  <c r="Y1356" i="10"/>
  <c r="Y1357" i="10"/>
  <c r="Y1358" i="10"/>
  <c r="Y1359" i="10"/>
  <c r="Y1360" i="10"/>
  <c r="Y1361" i="10"/>
  <c r="Y1362" i="10"/>
  <c r="Y1363" i="10"/>
  <c r="Y1364" i="10"/>
  <c r="Y1365" i="10"/>
  <c r="Y1366" i="10"/>
  <c r="Y1367" i="10"/>
  <c r="Y1368" i="10"/>
  <c r="Y1369" i="10"/>
  <c r="Y1370" i="10"/>
  <c r="Y1371" i="10"/>
  <c r="U949" i="10"/>
  <c r="V949" i="10"/>
  <c r="W949" i="10"/>
  <c r="U975" i="10"/>
  <c r="V975" i="10"/>
  <c r="W975" i="10"/>
  <c r="U1012" i="10"/>
  <c r="V1012" i="10"/>
  <c r="W1012" i="10"/>
  <c r="U1021" i="10"/>
  <c r="V1021" i="10"/>
  <c r="W1021" i="10"/>
  <c r="U1050" i="10"/>
  <c r="V1050" i="10"/>
  <c r="W1050" i="10"/>
  <c r="U1058" i="10"/>
  <c r="V1058" i="10"/>
  <c r="W1058" i="10"/>
  <c r="U1143" i="10"/>
  <c r="V1143" i="10"/>
  <c r="W1143" i="10"/>
  <c r="U1178" i="10"/>
  <c r="V1178" i="10"/>
  <c r="W1178" i="10"/>
  <c r="U1289" i="10"/>
  <c r="V1289" i="10"/>
  <c r="W1289" i="10"/>
  <c r="U1320" i="10"/>
  <c r="V1320" i="10"/>
  <c r="W1320" i="10"/>
  <c r="U1349" i="10"/>
  <c r="V1349" i="10"/>
  <c r="W1349" i="10"/>
  <c r="U20" i="10"/>
  <c r="V20" i="10"/>
  <c r="W20" i="10"/>
  <c r="U59" i="10"/>
  <c r="V59" i="10"/>
  <c r="W59" i="10"/>
  <c r="U151" i="10"/>
  <c r="V151" i="10"/>
  <c r="W151" i="10"/>
  <c r="U251" i="10"/>
  <c r="V251" i="10"/>
  <c r="W251" i="10"/>
  <c r="U282" i="10"/>
  <c r="V282" i="10"/>
  <c r="W282" i="10"/>
  <c r="U325" i="10"/>
  <c r="V325" i="10"/>
  <c r="W325" i="10"/>
  <c r="U377" i="10"/>
  <c r="V377" i="10"/>
  <c r="W377" i="10"/>
  <c r="U427" i="10"/>
  <c r="V427" i="10"/>
  <c r="W427" i="10"/>
  <c r="U445" i="10"/>
  <c r="V445" i="10"/>
  <c r="W445" i="10"/>
  <c r="U548" i="10"/>
  <c r="V548" i="10"/>
  <c r="W548" i="10"/>
  <c r="U565" i="10"/>
  <c r="V565" i="10"/>
  <c r="W565" i="10"/>
  <c r="U595" i="10"/>
  <c r="V595" i="10"/>
  <c r="W595" i="10"/>
  <c r="U617" i="10"/>
  <c r="V617" i="10"/>
  <c r="W617" i="10"/>
  <c r="U619" i="10"/>
  <c r="V619" i="10"/>
  <c r="W619" i="10"/>
  <c r="U644" i="10"/>
  <c r="V644" i="10"/>
  <c r="W644" i="10"/>
  <c r="U671" i="10"/>
  <c r="V671" i="10"/>
  <c r="W671" i="10"/>
  <c r="U758" i="10"/>
  <c r="V758" i="10"/>
  <c r="W758" i="10"/>
  <c r="U767" i="10"/>
  <c r="V767" i="10"/>
  <c r="W767" i="10"/>
  <c r="U879" i="10"/>
  <c r="V879" i="10"/>
  <c r="W879" i="10"/>
  <c r="U948" i="10"/>
  <c r="V948" i="10"/>
  <c r="W948" i="10"/>
  <c r="U998" i="10"/>
  <c r="V998" i="10"/>
  <c r="W998" i="10"/>
  <c r="U1119" i="10"/>
  <c r="V1119" i="10"/>
  <c r="W1119" i="10"/>
  <c r="U1121" i="10"/>
  <c r="V1121" i="10"/>
  <c r="W1121" i="10"/>
  <c r="U1192" i="10"/>
  <c r="V1192" i="10"/>
  <c r="W1192" i="10"/>
  <c r="U1194" i="10"/>
  <c r="V1194" i="10"/>
  <c r="W1194" i="10"/>
  <c r="U1233" i="10"/>
  <c r="V1233" i="10"/>
  <c r="W1233" i="10"/>
  <c r="U1330" i="10"/>
  <c r="V1330" i="10"/>
  <c r="W1330" i="10"/>
  <c r="U1350" i="10"/>
  <c r="V1350" i="10"/>
  <c r="W1350" i="10"/>
  <c r="U37" i="10"/>
  <c r="V37" i="10"/>
  <c r="W37" i="10"/>
  <c r="U174" i="10"/>
  <c r="V174" i="10"/>
  <c r="W174" i="10"/>
  <c r="U187" i="10"/>
  <c r="V187" i="10"/>
  <c r="W187" i="10"/>
  <c r="U216" i="10"/>
  <c r="V216" i="10"/>
  <c r="W216" i="10"/>
  <c r="U219" i="10"/>
  <c r="V219" i="10"/>
  <c r="W219" i="10"/>
  <c r="U234" i="10"/>
  <c r="V234" i="10"/>
  <c r="W234" i="10"/>
  <c r="U252" i="10"/>
  <c r="V252" i="10"/>
  <c r="W252" i="10"/>
  <c r="U323" i="10"/>
  <c r="V323" i="10"/>
  <c r="W323" i="10"/>
  <c r="U338" i="10"/>
  <c r="V338" i="10"/>
  <c r="W338" i="10"/>
  <c r="U390" i="10"/>
  <c r="V390" i="10"/>
  <c r="W390" i="10"/>
  <c r="U404" i="10"/>
  <c r="V404" i="10"/>
  <c r="W404" i="10"/>
  <c r="U412" i="10"/>
  <c r="V412" i="10"/>
  <c r="W412" i="10"/>
  <c r="U419" i="10"/>
  <c r="V419" i="10"/>
  <c r="W419" i="10"/>
  <c r="U422" i="10"/>
  <c r="V422" i="10"/>
  <c r="W422" i="10"/>
  <c r="U570" i="10"/>
  <c r="V570" i="10"/>
  <c r="W570" i="10"/>
  <c r="U606" i="10"/>
  <c r="V606" i="10"/>
  <c r="W606" i="10"/>
  <c r="U654" i="10"/>
  <c r="V654" i="10"/>
  <c r="W654" i="10"/>
  <c r="U655" i="10"/>
  <c r="V655" i="10"/>
  <c r="W655" i="10"/>
  <c r="U663" i="10"/>
  <c r="V663" i="10"/>
  <c r="W663" i="10"/>
  <c r="U702" i="10"/>
  <c r="V702" i="10"/>
  <c r="W702" i="10"/>
  <c r="U734" i="10"/>
  <c r="V734" i="10"/>
  <c r="W734" i="10"/>
  <c r="U749" i="10"/>
  <c r="V749" i="10"/>
  <c r="W749" i="10"/>
  <c r="U756" i="10"/>
  <c r="V756" i="10"/>
  <c r="W756" i="10"/>
  <c r="U803" i="10"/>
  <c r="V803" i="10"/>
  <c r="W803" i="10"/>
  <c r="U822" i="10"/>
  <c r="V822" i="10"/>
  <c r="W822" i="10"/>
  <c r="U826" i="10"/>
  <c r="V826" i="10"/>
  <c r="W826" i="10"/>
  <c r="U940" i="10"/>
  <c r="V940" i="10"/>
  <c r="W940" i="10"/>
  <c r="U1020" i="10"/>
  <c r="V1020" i="10"/>
  <c r="W1020" i="10"/>
  <c r="U1026" i="10"/>
  <c r="V1026" i="10"/>
  <c r="W1026" i="10"/>
  <c r="U1060" i="10"/>
  <c r="V1060" i="10"/>
  <c r="W1060" i="10"/>
  <c r="U1146" i="10"/>
  <c r="V1146" i="10"/>
  <c r="W1146" i="10"/>
  <c r="U1212" i="10"/>
  <c r="V1212" i="10"/>
  <c r="W1212" i="10"/>
  <c r="U1229" i="10"/>
  <c r="V1229" i="10"/>
  <c r="W1229" i="10"/>
  <c r="U1238" i="10"/>
  <c r="V1238" i="10"/>
  <c r="W1238" i="10"/>
  <c r="U1257" i="10"/>
  <c r="V1257" i="10"/>
  <c r="W1257" i="10"/>
  <c r="U1264" i="10"/>
  <c r="V1264" i="10"/>
  <c r="W1264" i="10"/>
  <c r="U1269" i="10"/>
  <c r="V1269" i="10"/>
  <c r="W1269" i="10"/>
  <c r="U1305" i="10"/>
  <c r="V1305" i="10"/>
  <c r="W1305" i="10"/>
  <c r="U1322" i="10"/>
  <c r="V1322" i="10"/>
  <c r="W1322" i="10"/>
  <c r="U1338" i="10"/>
  <c r="V1338" i="10"/>
  <c r="W1338" i="10"/>
  <c r="U1352" i="10"/>
  <c r="V1352" i="10"/>
  <c r="W1352" i="10"/>
  <c r="U18" i="10"/>
  <c r="V18" i="10"/>
  <c r="W18" i="10"/>
  <c r="U47" i="10"/>
  <c r="V47" i="10"/>
  <c r="W47" i="10"/>
  <c r="U78" i="10"/>
  <c r="V78" i="10"/>
  <c r="W78" i="10"/>
  <c r="U102" i="10"/>
  <c r="V102" i="10"/>
  <c r="W102" i="10"/>
  <c r="U118" i="10"/>
  <c r="V118" i="10"/>
  <c r="W118" i="10"/>
  <c r="U134" i="10"/>
  <c r="V134" i="10"/>
  <c r="W134" i="10"/>
  <c r="U189" i="10"/>
  <c r="V189" i="10"/>
  <c r="W189" i="10"/>
  <c r="U221" i="10"/>
  <c r="V221" i="10"/>
  <c r="W221" i="10"/>
  <c r="U294" i="10"/>
  <c r="V294" i="10"/>
  <c r="W294" i="10"/>
  <c r="U300" i="10"/>
  <c r="V300" i="10"/>
  <c r="W300" i="10"/>
  <c r="U314" i="10"/>
  <c r="V314" i="10"/>
  <c r="W314" i="10"/>
  <c r="U356" i="10"/>
  <c r="V356" i="10"/>
  <c r="W356" i="10"/>
  <c r="U381" i="10"/>
  <c r="V381" i="10"/>
  <c r="W381" i="10"/>
  <c r="U400" i="10"/>
  <c r="V400" i="10"/>
  <c r="W400" i="10"/>
  <c r="U417" i="10"/>
  <c r="V417" i="10"/>
  <c r="W417" i="10"/>
  <c r="U460" i="10"/>
  <c r="V460" i="10"/>
  <c r="W460" i="10"/>
  <c r="U632" i="10"/>
  <c r="V632" i="10"/>
  <c r="W632" i="10"/>
  <c r="U666" i="10"/>
  <c r="V666" i="10"/>
  <c r="W666" i="10"/>
  <c r="U669" i="10"/>
  <c r="V669" i="10"/>
  <c r="W669" i="10"/>
  <c r="U739" i="10"/>
  <c r="V739" i="10"/>
  <c r="W739" i="10"/>
  <c r="U786" i="10"/>
  <c r="V786" i="10"/>
  <c r="W786" i="10"/>
  <c r="U787" i="10"/>
  <c r="V787" i="10"/>
  <c r="W787" i="10"/>
  <c r="U818" i="10"/>
  <c r="V818" i="10"/>
  <c r="W818" i="10"/>
  <c r="U820" i="10"/>
  <c r="V820" i="10"/>
  <c r="W820" i="10"/>
  <c r="U830" i="10"/>
  <c r="V830" i="10"/>
  <c r="W830" i="10"/>
  <c r="U831" i="10"/>
  <c r="V831" i="10"/>
  <c r="W831" i="10"/>
  <c r="U890" i="10"/>
  <c r="V890" i="10"/>
  <c r="W890" i="10"/>
  <c r="U926" i="10"/>
  <c r="V926" i="10"/>
  <c r="W926" i="10"/>
  <c r="U932" i="10"/>
  <c r="V932" i="10"/>
  <c r="W932" i="10"/>
  <c r="U991" i="10"/>
  <c r="V991" i="10"/>
  <c r="W991" i="10"/>
  <c r="U993" i="10"/>
  <c r="V993" i="10"/>
  <c r="W993" i="10"/>
  <c r="U999" i="10"/>
  <c r="V999" i="10"/>
  <c r="W999" i="10"/>
  <c r="U1040" i="10"/>
  <c r="V1040" i="10"/>
  <c r="W1040" i="10"/>
  <c r="U1063" i="10"/>
  <c r="V1063" i="10"/>
  <c r="W1063" i="10"/>
  <c r="U1117" i="10"/>
  <c r="V1117" i="10"/>
  <c r="W1117" i="10"/>
  <c r="U1125" i="10"/>
  <c r="V1125" i="10"/>
  <c r="W1125" i="10"/>
  <c r="U1170" i="10"/>
  <c r="V1170" i="10"/>
  <c r="W1170" i="10"/>
  <c r="U1186" i="10"/>
  <c r="V1186" i="10"/>
  <c r="W1186" i="10"/>
  <c r="U1213" i="10"/>
  <c r="V1213" i="10"/>
  <c r="W1213" i="10"/>
  <c r="U1234" i="10"/>
  <c r="V1234" i="10"/>
  <c r="W1234" i="10"/>
  <c r="U1239" i="10"/>
  <c r="V1239" i="10"/>
  <c r="W1239" i="10"/>
  <c r="U1244" i="10"/>
  <c r="V1244" i="10"/>
  <c r="W1244" i="10"/>
  <c r="U1246" i="10"/>
  <c r="V1246" i="10"/>
  <c r="W1246" i="10"/>
  <c r="U1250" i="10"/>
  <c r="V1250" i="10"/>
  <c r="W1250" i="10"/>
  <c r="U1252" i="10"/>
  <c r="V1252" i="10"/>
  <c r="W1252" i="10"/>
  <c r="U1271" i="10"/>
  <c r="V1271" i="10"/>
  <c r="W1271" i="10"/>
  <c r="U1326" i="10"/>
  <c r="V1326" i="10"/>
  <c r="W1326" i="10"/>
  <c r="U9" i="10"/>
  <c r="V9" i="10"/>
  <c r="W9" i="10"/>
  <c r="U17" i="10"/>
  <c r="V17" i="10"/>
  <c r="W17" i="10"/>
  <c r="U56" i="10"/>
  <c r="V56" i="10"/>
  <c r="W56" i="10"/>
  <c r="U81" i="10"/>
  <c r="V81" i="10"/>
  <c r="W81" i="10"/>
  <c r="U91" i="10"/>
  <c r="V91" i="10"/>
  <c r="W91" i="10"/>
  <c r="U185" i="10"/>
  <c r="V185" i="10"/>
  <c r="W185" i="10"/>
  <c r="U202" i="10"/>
  <c r="V202" i="10"/>
  <c r="W202" i="10"/>
  <c r="X273" i="10"/>
  <c r="X361" i="10"/>
  <c r="X505" i="10"/>
  <c r="X28" i="10"/>
  <c r="X82" i="10"/>
  <c r="X1165" i="10"/>
  <c r="X1036" i="10"/>
  <c r="X692" i="10"/>
  <c r="X828" i="10"/>
  <c r="X977" i="10"/>
  <c r="X1152" i="10"/>
  <c r="X228" i="10"/>
  <c r="X777" i="10"/>
  <c r="X579" i="10"/>
  <c r="X764" i="10"/>
  <c r="X921" i="10"/>
  <c r="X1197" i="10"/>
  <c r="X450" i="10"/>
  <c r="X464" i="10"/>
  <c r="X799" i="10"/>
  <c r="X928" i="10"/>
  <c r="X305" i="10"/>
  <c r="X382" i="10"/>
  <c r="X860" i="10"/>
  <c r="X877" i="10"/>
  <c r="X1151" i="10"/>
  <c r="X1171" i="10"/>
  <c r="X1210" i="10"/>
  <c r="X1215" i="10"/>
  <c r="X1337" i="10"/>
  <c r="X266" i="10"/>
  <c r="X506" i="10"/>
  <c r="X624" i="10"/>
  <c r="X821" i="10"/>
  <c r="X922" i="10"/>
  <c r="X941" i="10"/>
  <c r="X1199" i="10"/>
  <c r="X1207" i="10"/>
  <c r="X917" i="10"/>
  <c r="X988" i="10"/>
  <c r="X1039" i="10"/>
  <c r="X1071" i="10"/>
  <c r="X293" i="10"/>
  <c r="X329" i="10"/>
  <c r="X477" i="10"/>
  <c r="X608" i="10"/>
  <c r="X843" i="10"/>
  <c r="X919" i="10"/>
  <c r="X1105" i="10"/>
  <c r="X1202" i="10"/>
  <c r="X1299" i="10"/>
  <c r="X112" i="10"/>
  <c r="X276" i="10"/>
  <c r="X331" i="10"/>
  <c r="X485" i="10"/>
  <c r="X500" i="10"/>
  <c r="X556" i="10"/>
  <c r="X622" i="10"/>
  <c r="X701" i="10"/>
  <c r="X740" i="10"/>
  <c r="X773" i="10"/>
  <c r="X7" i="10"/>
  <c r="X92" i="10"/>
  <c r="X178" i="10"/>
  <c r="X209" i="10"/>
  <c r="X258" i="10"/>
  <c r="X375" i="10"/>
  <c r="X458" i="10"/>
  <c r="X459" i="10"/>
  <c r="X653" i="10"/>
  <c r="X716" i="10"/>
  <c r="X727" i="10"/>
  <c r="X757" i="10"/>
  <c r="X853" i="10"/>
  <c r="X882" i="10"/>
  <c r="X908" i="10"/>
  <c r="X912" i="10"/>
  <c r="X920" i="10"/>
  <c r="X1268" i="10"/>
  <c r="X1297" i="10"/>
  <c r="X44" i="10"/>
  <c r="X52" i="10"/>
  <c r="X75" i="10"/>
  <c r="X150" i="10"/>
  <c r="X195" i="10"/>
  <c r="X215" i="10"/>
  <c r="X250" i="10"/>
  <c r="X272" i="10"/>
  <c r="X317" i="10"/>
  <c r="X457" i="10"/>
  <c r="X503" i="10"/>
  <c r="X583" i="10"/>
  <c r="X601" i="10"/>
  <c r="X634" i="10"/>
  <c r="X744" i="10"/>
  <c r="X867" i="10"/>
  <c r="X949" i="10"/>
  <c r="X975" i="10"/>
  <c r="X1012" i="10"/>
  <c r="X1021" i="10"/>
  <c r="X1050" i="10"/>
  <c r="X1058" i="10"/>
  <c r="X1143" i="10"/>
  <c r="X1178" i="10"/>
  <c r="X1289" i="10"/>
  <c r="X1320" i="10"/>
  <c r="X1349" i="10"/>
  <c r="X20" i="10"/>
  <c r="X59" i="10"/>
  <c r="X151" i="10"/>
  <c r="X251" i="10"/>
  <c r="X282" i="10"/>
  <c r="X325" i="10"/>
  <c r="X377" i="10"/>
  <c r="X427" i="10"/>
  <c r="X445" i="10"/>
  <c r="X548" i="10"/>
  <c r="X565" i="10"/>
  <c r="X595" i="10"/>
  <c r="X617" i="10"/>
  <c r="X619" i="10"/>
  <c r="X644" i="10"/>
  <c r="X671" i="10"/>
  <c r="X758" i="10"/>
  <c r="X767" i="10"/>
  <c r="X879" i="10"/>
  <c r="X948" i="10"/>
  <c r="X998" i="10"/>
  <c r="X1119" i="10"/>
  <c r="X1121" i="10"/>
  <c r="X1192" i="10"/>
  <c r="X1194" i="10"/>
  <c r="X1233" i="10"/>
  <c r="X1330" i="10"/>
  <c r="X1350" i="10"/>
  <c r="X37" i="10"/>
  <c r="X174" i="10"/>
  <c r="X187" i="10"/>
  <c r="X216" i="10"/>
  <c r="X219" i="10"/>
  <c r="X234" i="10"/>
  <c r="X252" i="10"/>
  <c r="X323" i="10"/>
  <c r="X338" i="10"/>
  <c r="X390" i="10"/>
  <c r="X404" i="10"/>
  <c r="X412" i="10"/>
  <c r="X419" i="10"/>
  <c r="X422" i="10"/>
  <c r="X570" i="10"/>
  <c r="X606" i="10"/>
  <c r="X654" i="10"/>
  <c r="X655" i="10"/>
  <c r="X663" i="10"/>
  <c r="X702" i="10"/>
  <c r="X734" i="10"/>
  <c r="X749" i="10"/>
  <c r="X756" i="10"/>
  <c r="X803" i="10"/>
  <c r="X822" i="10"/>
  <c r="X826" i="10"/>
  <c r="X940" i="10"/>
  <c r="X1020" i="10"/>
  <c r="X1026" i="10"/>
  <c r="X1060" i="10"/>
  <c r="X1146" i="10"/>
  <c r="X1212" i="10"/>
  <c r="X1229" i="10"/>
  <c r="X1238" i="10"/>
  <c r="X1257" i="10"/>
  <c r="X1264" i="10"/>
  <c r="X1269" i="10"/>
  <c r="X1305" i="10"/>
  <c r="X1322" i="10"/>
  <c r="X1338" i="10"/>
  <c r="X1352" i="10"/>
  <c r="X18" i="10"/>
  <c r="X47" i="10"/>
  <c r="X78" i="10"/>
  <c r="X102" i="10"/>
  <c r="X118" i="10"/>
  <c r="X134" i="10"/>
  <c r="X189" i="10"/>
  <c r="X221" i="10"/>
  <c r="X294" i="10"/>
  <c r="X300" i="10"/>
  <c r="X314" i="10"/>
  <c r="X356" i="10"/>
  <c r="X381" i="10"/>
  <c r="X400" i="10"/>
  <c r="X417" i="10"/>
  <c r="X432" i="10"/>
  <c r="X460" i="10"/>
  <c r="X632" i="10"/>
  <c r="X666" i="10"/>
  <c r="X669" i="10"/>
  <c r="X739" i="10"/>
  <c r="X786" i="10"/>
  <c r="X787" i="10"/>
  <c r="X818" i="10"/>
  <c r="X820" i="10"/>
  <c r="X830" i="10"/>
  <c r="X831" i="10"/>
  <c r="X890" i="10"/>
  <c r="X926" i="10"/>
  <c r="X932" i="10"/>
  <c r="X991" i="10"/>
  <c r="X993" i="10"/>
  <c r="X999" i="10"/>
  <c r="X1040" i="10"/>
  <c r="X1063" i="10"/>
  <c r="X1117" i="10"/>
  <c r="X1125" i="10"/>
  <c r="X1170" i="10"/>
  <c r="X1186" i="10"/>
  <c r="X1213" i="10"/>
  <c r="X1234" i="10"/>
  <c r="X1239" i="10"/>
  <c r="X1244" i="10"/>
  <c r="X1246" i="10"/>
  <c r="X1250" i="10"/>
  <c r="X1252" i="10"/>
  <c r="X1271" i="10"/>
  <c r="X1326" i="10"/>
  <c r="X9" i="10"/>
  <c r="X17" i="10"/>
  <c r="X56" i="10"/>
  <c r="X81" i="10"/>
  <c r="X91" i="10"/>
  <c r="X185" i="10"/>
  <c r="X202" i="10"/>
  <c r="X229" i="10"/>
  <c r="X231" i="10"/>
  <c r="X237" i="10"/>
  <c r="X259" i="10"/>
  <c r="X265" i="10"/>
  <c r="X287" i="10"/>
  <c r="X386" i="10"/>
  <c r="X399" i="10"/>
  <c r="X401" i="10"/>
  <c r="X402" i="10"/>
  <c r="X405" i="10"/>
  <c r="X429" i="10"/>
  <c r="X435" i="10"/>
  <c r="X451" i="10"/>
  <c r="X533" i="10"/>
  <c r="X537" i="10"/>
  <c r="X541" i="10"/>
  <c r="X555" i="10"/>
  <c r="X591" i="10"/>
  <c r="X635" i="10"/>
  <c r="X637" i="10"/>
  <c r="X691" i="10"/>
  <c r="X725" i="10"/>
  <c r="X784" i="10"/>
  <c r="X829" i="10"/>
  <c r="X837" i="10"/>
  <c r="X866" i="10"/>
  <c r="X880" i="10"/>
  <c r="X887" i="10"/>
  <c r="X889" i="10"/>
  <c r="X936" i="10"/>
  <c r="X959" i="10"/>
  <c r="X984" i="10"/>
  <c r="X986" i="10"/>
  <c r="X1017" i="10"/>
  <c r="X1047" i="10"/>
  <c r="X1115" i="10"/>
  <c r="X1116" i="10"/>
  <c r="X1185" i="10"/>
  <c r="X1193" i="10"/>
  <c r="X1219" i="10"/>
  <c r="X1232" i="10"/>
  <c r="X1283" i="10"/>
  <c r="X1304" i="10"/>
  <c r="X1371" i="10"/>
  <c r="X23" i="10"/>
  <c r="X50" i="10"/>
  <c r="X62" i="10"/>
  <c r="X115" i="10"/>
  <c r="X130" i="10"/>
  <c r="X143" i="10"/>
  <c r="X173" i="10"/>
  <c r="X183" i="10"/>
  <c r="X207" i="10"/>
  <c r="X239" i="10"/>
  <c r="X249" i="10"/>
  <c r="X315" i="10"/>
  <c r="X341" i="10"/>
  <c r="X358" i="10"/>
  <c r="X438" i="10"/>
  <c r="X446" i="10"/>
  <c r="X448" i="10"/>
  <c r="X462" i="10"/>
  <c r="X465" i="10"/>
  <c r="X475" i="10"/>
  <c r="X489" i="10"/>
  <c r="X490" i="10"/>
  <c r="X491" i="10"/>
  <c r="X520" i="10"/>
  <c r="X528" i="10"/>
  <c r="X616" i="10"/>
  <c r="X630" i="10"/>
  <c r="X643" i="10"/>
  <c r="X647" i="10"/>
  <c r="X675" i="10"/>
  <c r="X687" i="10"/>
  <c r="X688" i="10"/>
  <c r="X696" i="10"/>
  <c r="X703" i="10"/>
  <c r="X709" i="10"/>
  <c r="X724" i="10"/>
  <c r="X726" i="10"/>
  <c r="X732" i="10"/>
  <c r="X745" i="10"/>
  <c r="X753" i="10"/>
  <c r="X771" i="10"/>
  <c r="X788" i="10"/>
  <c r="X805" i="10"/>
  <c r="X808" i="10"/>
  <c r="X811" i="10"/>
  <c r="X823" i="10"/>
  <c r="X839" i="10"/>
  <c r="X964" i="10"/>
  <c r="X969" i="10"/>
  <c r="X1003" i="10"/>
  <c r="X1015" i="10"/>
  <c r="X1027" i="10"/>
  <c r="X1035" i="10"/>
  <c r="X1042" i="10"/>
  <c r="X1123" i="10"/>
  <c r="X1138" i="10"/>
  <c r="X1148" i="10"/>
  <c r="X1157" i="10"/>
  <c r="X1179" i="10"/>
  <c r="X1184" i="10"/>
  <c r="X1195" i="10"/>
  <c r="X1204" i="10"/>
  <c r="X1221" i="10"/>
  <c r="X1273" i="10"/>
  <c r="X1285" i="10"/>
  <c r="X1296" i="10"/>
  <c r="X1303" i="10"/>
  <c r="X1309" i="10"/>
  <c r="X1313" i="10"/>
  <c r="X1340" i="10"/>
  <c r="X1344" i="10"/>
  <c r="X1357" i="10"/>
  <c r="X1370" i="10"/>
  <c r="X5" i="10"/>
  <c r="X21" i="10"/>
  <c r="X49" i="10"/>
  <c r="X58" i="10"/>
  <c r="X61" i="10"/>
  <c r="X68" i="10"/>
  <c r="X72" i="10"/>
  <c r="X87" i="10"/>
  <c r="X90" i="10"/>
  <c r="X94" i="10"/>
  <c r="X109" i="10"/>
  <c r="X123" i="10"/>
  <c r="X141" i="10"/>
  <c r="X144" i="10"/>
  <c r="X148" i="10"/>
  <c r="X162" i="10"/>
  <c r="X172" i="10"/>
  <c r="X176" i="10"/>
  <c r="X199" i="10"/>
  <c r="X242" i="10"/>
  <c r="X291" i="10"/>
  <c r="X295" i="10"/>
  <c r="X302" i="10"/>
  <c r="X307" i="10"/>
  <c r="X320" i="10"/>
  <c r="X322" i="10"/>
  <c r="X349" i="10"/>
  <c r="X387" i="10"/>
  <c r="X391" i="10"/>
  <c r="X408" i="10"/>
  <c r="X415" i="10"/>
  <c r="X436" i="10"/>
  <c r="X447" i="10"/>
  <c r="X449" i="10"/>
  <c r="X469" i="10"/>
  <c r="X473" i="10"/>
  <c r="X484" i="10"/>
  <c r="X497" i="10"/>
  <c r="X512" i="10"/>
  <c r="X517" i="10"/>
  <c r="X519" i="10"/>
  <c r="X521" i="10"/>
  <c r="X550" i="10"/>
  <c r="X571" i="10"/>
  <c r="X581" i="10"/>
  <c r="X610" i="10"/>
  <c r="X612" i="10"/>
  <c r="X629" i="10"/>
  <c r="X697" i="10"/>
  <c r="X715" i="10"/>
  <c r="X719" i="10"/>
  <c r="X730" i="10"/>
  <c r="X755" i="10"/>
  <c r="X780" i="10"/>
  <c r="X815" i="10"/>
  <c r="X842" i="10"/>
  <c r="X863" i="10"/>
  <c r="X873" i="10"/>
  <c r="X895" i="10"/>
  <c r="X900" i="10"/>
  <c r="X910" i="10"/>
  <c r="X923" i="10"/>
  <c r="X927" i="10"/>
  <c r="X945" i="10"/>
  <c r="X953" i="10"/>
  <c r="X966" i="10"/>
  <c r="X1010" i="10"/>
  <c r="X1032" i="10"/>
  <c r="X1074" i="10"/>
  <c r="X1087" i="10"/>
  <c r="X1103" i="10"/>
  <c r="X1124" i="10"/>
  <c r="X1128" i="10"/>
  <c r="X1135" i="10"/>
  <c r="X1139" i="10"/>
  <c r="X1158" i="10"/>
  <c r="X1248" i="10"/>
  <c r="X1278" i="10"/>
  <c r="X1282" i="10"/>
  <c r="X1284" i="10"/>
  <c r="X1301" i="10"/>
  <c r="X13" i="10"/>
  <c r="X57" i="10"/>
  <c r="X63" i="10"/>
  <c r="X96" i="10"/>
  <c r="X139" i="10"/>
  <c r="X149" i="10"/>
  <c r="X156" i="10"/>
  <c r="X167" i="10"/>
  <c r="X175" i="10"/>
  <c r="X222" i="10"/>
  <c r="X225" i="10"/>
  <c r="X226" i="10"/>
  <c r="X236" i="10"/>
  <c r="X260" i="10"/>
  <c r="X269" i="10"/>
  <c r="X281" i="10"/>
  <c r="X285" i="10"/>
  <c r="X289" i="10"/>
  <c r="X312" i="10"/>
  <c r="X334" i="10"/>
  <c r="X365" i="10"/>
  <c r="X370" i="10"/>
  <c r="X379" i="10"/>
  <c r="X383" i="10"/>
  <c r="X397" i="10"/>
  <c r="X480" i="10"/>
  <c r="X482" i="10"/>
  <c r="X483" i="10"/>
  <c r="X487" i="10"/>
  <c r="X516" i="10"/>
  <c r="X542" i="10"/>
  <c r="X543" i="10"/>
  <c r="X558" i="10"/>
  <c r="X562" i="10"/>
  <c r="X569" i="10"/>
  <c r="X582" i="10"/>
  <c r="X584" i="10"/>
  <c r="X604" i="10"/>
  <c r="X623" i="10"/>
  <c r="X640" i="10"/>
  <c r="X652" i="10"/>
  <c r="X658" i="10"/>
  <c r="X670" i="10"/>
  <c r="X681" i="10"/>
  <c r="X690" i="10"/>
  <c r="X699" i="10"/>
  <c r="X708" i="10"/>
  <c r="X723" i="10"/>
  <c r="X736" i="10"/>
  <c r="X741" i="10"/>
  <c r="X761" i="10"/>
  <c r="X776" i="10"/>
  <c r="X806" i="10"/>
  <c r="X817" i="10"/>
  <c r="X847" i="10"/>
  <c r="X851" i="10"/>
  <c r="X857" i="10"/>
  <c r="X862" i="10"/>
  <c r="X864" i="10"/>
  <c r="X870" i="10"/>
  <c r="X872" i="10"/>
  <c r="X876" i="10"/>
  <c r="X929" i="10"/>
  <c r="X934" i="10"/>
  <c r="X974" i="10"/>
  <c r="X976" i="10"/>
  <c r="X978" i="10"/>
  <c r="X981" i="10"/>
  <c r="X1002" i="10"/>
  <c r="X1006" i="10"/>
  <c r="X1009" i="10"/>
  <c r="X1022" i="10"/>
  <c r="X1025" i="10"/>
  <c r="X1031" i="10"/>
  <c r="X1055" i="10"/>
  <c r="X1056" i="10"/>
  <c r="X1062" i="10"/>
  <c r="X1065" i="10"/>
  <c r="X1067" i="10"/>
  <c r="X1073" i="10"/>
  <c r="X1076" i="10"/>
  <c r="X1099" i="10"/>
  <c r="X1127" i="10"/>
  <c r="X1166" i="10"/>
  <c r="X1173" i="10"/>
  <c r="X1200" i="10"/>
  <c r="X1205" i="10"/>
  <c r="X1223" i="10"/>
  <c r="X1230" i="10"/>
  <c r="X1249" i="10"/>
  <c r="X1291" i="10"/>
  <c r="X1295" i="10"/>
  <c r="X1359" i="10"/>
  <c r="X1363" i="10"/>
  <c r="X1366" i="10"/>
  <c r="X26" i="10"/>
  <c r="X29" i="10"/>
  <c r="X30" i="10"/>
  <c r="X32" i="10"/>
  <c r="X40" i="10"/>
  <c r="X42" i="10"/>
  <c r="X48" i="10"/>
  <c r="X54" i="10"/>
  <c r="X67" i="10"/>
  <c r="X101" i="10"/>
  <c r="X145" i="10"/>
  <c r="X146" i="10"/>
  <c r="X159" i="10"/>
  <c r="X190" i="10"/>
  <c r="X201" i="10"/>
  <c r="X208" i="10"/>
  <c r="X211" i="10"/>
  <c r="X212" i="10"/>
  <c r="X213" i="10"/>
  <c r="X223" i="10"/>
  <c r="X224" i="10"/>
  <c r="X235" i="10"/>
  <c r="X277" i="10"/>
  <c r="X286" i="10"/>
  <c r="X306" i="10"/>
  <c r="X313" i="10"/>
  <c r="X339" i="10"/>
  <c r="X340" i="10"/>
  <c r="X351" i="10"/>
  <c r="X353" i="10"/>
  <c r="X357" i="10"/>
  <c r="X372" i="10"/>
  <c r="X380" i="10"/>
  <c r="X403" i="10"/>
  <c r="X423" i="10"/>
  <c r="X430" i="10"/>
  <c r="X476" i="10"/>
  <c r="X481" i="10"/>
  <c r="X518" i="10"/>
  <c r="X557" i="10"/>
  <c r="X568" i="10"/>
  <c r="X580" i="10"/>
  <c r="X607" i="10"/>
  <c r="X611" i="10"/>
  <c r="X613" i="10"/>
  <c r="X615" i="10"/>
  <c r="X706" i="10"/>
  <c r="X711" i="10"/>
  <c r="X717" i="10"/>
  <c r="X718" i="10"/>
  <c r="X722" i="10"/>
  <c r="X735" i="10"/>
  <c r="X737" i="10"/>
  <c r="X766" i="10"/>
  <c r="X768" i="10"/>
  <c r="X807" i="10"/>
  <c r="X813" i="10"/>
  <c r="X833" i="10"/>
  <c r="X865" i="10"/>
  <c r="X871" i="10"/>
  <c r="X906" i="10"/>
  <c r="X924" i="10"/>
  <c r="X938" i="10"/>
  <c r="X942" i="10"/>
  <c r="X957" i="10"/>
  <c r="X960" i="10"/>
  <c r="X997" i="10"/>
  <c r="X1029" i="10"/>
  <c r="X1030" i="10"/>
  <c r="X1041" i="10"/>
  <c r="X1054" i="10"/>
  <c r="X1059" i="10"/>
  <c r="X1069" i="10"/>
  <c r="X1075" i="10"/>
  <c r="X1089" i="10"/>
  <c r="X1096" i="10"/>
  <c r="X1118" i="10"/>
  <c r="X1130" i="10"/>
  <c r="X1141" i="10"/>
  <c r="X1144" i="10"/>
  <c r="X1150" i="10"/>
  <c r="X1175" i="10"/>
  <c r="X1190" i="10"/>
  <c r="X1208" i="10"/>
  <c r="X1224" i="10"/>
  <c r="X1225" i="10"/>
  <c r="X1228" i="10"/>
  <c r="X1260" i="10"/>
  <c r="X1290" i="10"/>
  <c r="X1294" i="10"/>
  <c r="X1310" i="10"/>
  <c r="X1311" i="10"/>
  <c r="X1318" i="10"/>
  <c r="X1324" i="10"/>
  <c r="X1327" i="10"/>
  <c r="X1331" i="10"/>
  <c r="X1355" i="10"/>
  <c r="X8" i="10"/>
  <c r="X34" i="10"/>
  <c r="X41" i="10"/>
  <c r="X60" i="10"/>
  <c r="X65" i="10"/>
  <c r="X70" i="10"/>
  <c r="X73" i="10"/>
  <c r="X84" i="10"/>
  <c r="X86" i="10"/>
  <c r="X93" i="10"/>
  <c r="X99" i="10"/>
  <c r="X113" i="10"/>
  <c r="X117" i="10"/>
  <c r="X129" i="10"/>
  <c r="X135" i="10"/>
  <c r="X147" i="10"/>
  <c r="X152" i="10"/>
  <c r="X180" i="10"/>
  <c r="X184" i="10"/>
  <c r="X188" i="10"/>
  <c r="X203" i="10"/>
  <c r="X210" i="10"/>
  <c r="X214" i="10"/>
  <c r="X233" i="10"/>
  <c r="X244" i="10"/>
  <c r="X255" i="10"/>
  <c r="X257" i="10"/>
  <c r="X268" i="10"/>
  <c r="X283" i="10"/>
  <c r="X288" i="10"/>
  <c r="X292" i="10"/>
  <c r="X299" i="10"/>
  <c r="X321" i="10"/>
  <c r="X330" i="10"/>
  <c r="X347" i="10"/>
  <c r="X359" i="10"/>
  <c r="X371" i="10"/>
  <c r="X396" i="10"/>
  <c r="X418" i="10"/>
  <c r="X470" i="10"/>
  <c r="X472" i="10"/>
  <c r="X493" i="10"/>
  <c r="X494" i="10"/>
  <c r="X511" i="10"/>
  <c r="X522" i="10"/>
  <c r="X532" i="10"/>
  <c r="X536" i="10"/>
  <c r="X540" i="10"/>
  <c r="X546" i="10"/>
  <c r="X553" i="10"/>
  <c r="X564" i="10"/>
  <c r="X567" i="10"/>
  <c r="X576" i="10"/>
  <c r="X589" i="10"/>
  <c r="X590" i="10"/>
  <c r="X592" i="10"/>
  <c r="X593" i="10"/>
  <c r="X620" i="10"/>
  <c r="X625" i="10"/>
  <c r="X626" i="10"/>
  <c r="X628" i="10"/>
  <c r="X633" i="10"/>
  <c r="X636" i="10"/>
  <c r="X638" i="10"/>
  <c r="X660" i="10"/>
  <c r="X667" i="10"/>
  <c r="X674" i="10"/>
  <c r="X676" i="10"/>
  <c r="X689" i="10"/>
  <c r="X695" i="10"/>
  <c r="X704" i="10"/>
  <c r="X728" i="10"/>
  <c r="X729" i="10"/>
  <c r="X733" i="10"/>
  <c r="X743" i="10"/>
  <c r="X775" i="10"/>
  <c r="X785" i="10"/>
  <c r="X790" i="10"/>
  <c r="X798" i="10"/>
  <c r="X810" i="10"/>
  <c r="X812" i="10"/>
  <c r="X819" i="10"/>
  <c r="X825" i="10"/>
  <c r="X827" i="10"/>
  <c r="X835" i="10"/>
  <c r="X848" i="10"/>
  <c r="X874" i="10"/>
  <c r="X892" i="10"/>
  <c r="X893" i="10"/>
  <c r="X897" i="10"/>
  <c r="X930" i="10"/>
  <c r="X939" i="10"/>
  <c r="X967" i="10"/>
  <c r="X983" i="10"/>
  <c r="X1014" i="10"/>
  <c r="X1046" i="10"/>
  <c r="X1064" i="10"/>
  <c r="X1083" i="10"/>
  <c r="X1084" i="10"/>
  <c r="X1085" i="10"/>
  <c r="X1090" i="10"/>
  <c r="X1098" i="10"/>
  <c r="X1100" i="10"/>
  <c r="X1101" i="10"/>
  <c r="X1108" i="10"/>
  <c r="X1112" i="10"/>
  <c r="X1131" i="10"/>
  <c r="X1142" i="10"/>
  <c r="X1180" i="10"/>
  <c r="X1187" i="10"/>
  <c r="X1196" i="10"/>
  <c r="X1211" i="10"/>
  <c r="X1217" i="10"/>
  <c r="X1218" i="10"/>
  <c r="X1236" i="10"/>
  <c r="X1256" i="10"/>
  <c r="X1262" i="10"/>
  <c r="X1276" i="10"/>
  <c r="X1277" i="10"/>
  <c r="X1280" i="10"/>
  <c r="X1287" i="10"/>
  <c r="X1306" i="10"/>
  <c r="X1307" i="10"/>
  <c r="X1312" i="10"/>
  <c r="X1315" i="10"/>
  <c r="X1323" i="10"/>
  <c r="X1339" i="10"/>
  <c r="X1348" i="10"/>
  <c r="X3" i="10"/>
  <c r="X27" i="10"/>
  <c r="X33" i="10"/>
  <c r="X35" i="10"/>
  <c r="X46" i="10"/>
  <c r="X51" i="10"/>
  <c r="X55" i="10"/>
  <c r="X80" i="10"/>
  <c r="X103" i="10"/>
  <c r="X108" i="10"/>
  <c r="X110" i="10"/>
  <c r="X111" i="10"/>
  <c r="X114" i="10"/>
  <c r="X121" i="10"/>
  <c r="X128" i="10"/>
  <c r="X140" i="10"/>
  <c r="X155" i="10"/>
  <c r="X157" i="10"/>
  <c r="X166" i="10"/>
  <c r="X168" i="10"/>
  <c r="X177" i="10"/>
  <c r="X181" i="10"/>
  <c r="X186" i="10"/>
  <c r="X197" i="10"/>
  <c r="X218" i="10"/>
  <c r="X227" i="10"/>
  <c r="X240" i="10"/>
  <c r="X243" i="10"/>
  <c r="X248" i="10"/>
  <c r="X253" i="10"/>
  <c r="X263" i="10"/>
  <c r="X271" i="10"/>
  <c r="X275" i="10"/>
  <c r="X296" i="10"/>
  <c r="X303" i="10"/>
  <c r="X308" i="10"/>
  <c r="X324" i="10"/>
  <c r="X342" i="10"/>
  <c r="X343" i="10"/>
  <c r="X348" i="10"/>
  <c r="X350" i="10"/>
  <c r="X354" i="10"/>
  <c r="X363" i="10"/>
  <c r="X385" i="10"/>
  <c r="X392" i="10"/>
  <c r="X407" i="10"/>
  <c r="X410" i="10"/>
  <c r="X414" i="10"/>
  <c r="X421" i="10"/>
  <c r="X439" i="10"/>
  <c r="X440" i="10"/>
  <c r="X441" i="10"/>
  <c r="X454" i="10"/>
  <c r="X467" i="10"/>
  <c r="X479" i="10"/>
  <c r="X498" i="10"/>
  <c r="X504" i="10"/>
  <c r="X510" i="10"/>
  <c r="X515" i="10"/>
  <c r="X529" i="10"/>
  <c r="X530" i="10"/>
  <c r="X534" i="10"/>
  <c r="X544" i="10"/>
  <c r="X549" i="10"/>
  <c r="X551" i="10"/>
  <c r="X559" i="10"/>
  <c r="X563" i="10"/>
  <c r="X586" i="10"/>
  <c r="X594" i="10"/>
  <c r="X627" i="10"/>
  <c r="X639" i="10"/>
  <c r="X648" i="10"/>
  <c r="X650" i="10"/>
  <c r="X657" i="10"/>
  <c r="X678" i="10"/>
  <c r="X682" i="10"/>
  <c r="X684" i="10"/>
  <c r="X685" i="10"/>
  <c r="X707" i="10"/>
  <c r="X742" i="10"/>
  <c r="X750" i="10"/>
  <c r="X754" i="10"/>
  <c r="X763" i="10"/>
  <c r="X791" i="10"/>
  <c r="X792" i="10"/>
  <c r="X793" i="10"/>
  <c r="X795" i="10"/>
  <c r="X801" i="10"/>
  <c r="X824" i="10"/>
  <c r="X840" i="10"/>
  <c r="X861" i="10"/>
  <c r="X875" i="10"/>
  <c r="X894" i="10"/>
  <c r="X896" i="10"/>
  <c r="X899" i="10"/>
  <c r="X903" i="10"/>
  <c r="X931" i="10"/>
  <c r="X951" i="10"/>
  <c r="X968" i="10"/>
  <c r="X971" i="10"/>
  <c r="X1018" i="10"/>
  <c r="X1019" i="10"/>
  <c r="X1023" i="10"/>
  <c r="X1024" i="10"/>
  <c r="X1045" i="10"/>
  <c r="X1053" i="10"/>
  <c r="X1077" i="10"/>
  <c r="X1081" i="10"/>
  <c r="X1094" i="10"/>
  <c r="X1104" i="10"/>
  <c r="X1106" i="10"/>
  <c r="X1109" i="10"/>
  <c r="X1110" i="10"/>
  <c r="X1113" i="10"/>
  <c r="X1114" i="10"/>
  <c r="X1120" i="10"/>
  <c r="X1122" i="10"/>
  <c r="X1133" i="10"/>
  <c r="X1134" i="10"/>
  <c r="X1137" i="10"/>
  <c r="X1147" i="10"/>
  <c r="X1149" i="10"/>
  <c r="X1156" i="10"/>
  <c r="X1168" i="10"/>
  <c r="X1172" i="10"/>
  <c r="X1176" i="10"/>
  <c r="X1177" i="10"/>
  <c r="X1183" i="10"/>
  <c r="X1188" i="10"/>
  <c r="X1201" i="10"/>
  <c r="X1209" i="10"/>
  <c r="X1214" i="10"/>
  <c r="X1216" i="10"/>
  <c r="X1231" i="10"/>
  <c r="X1235" i="10"/>
  <c r="X1242" i="10"/>
  <c r="X1245" i="10"/>
  <c r="X1258" i="10"/>
  <c r="X1267" i="10"/>
  <c r="X1272" i="10"/>
  <c r="X1298" i="10"/>
  <c r="X1317" i="10"/>
  <c r="X1319" i="10"/>
  <c r="X1334" i="10"/>
  <c r="X1341" i="10"/>
  <c r="X1354" i="10"/>
  <c r="X1368" i="10"/>
  <c r="X24" i="10"/>
  <c r="X31" i="10"/>
  <c r="X36" i="10"/>
  <c r="X64" i="10"/>
  <c r="X85" i="10"/>
  <c r="X97" i="10"/>
  <c r="X105" i="10"/>
  <c r="X107" i="10"/>
  <c r="X133" i="10"/>
  <c r="X137" i="10"/>
  <c r="X138" i="10"/>
  <c r="X164" i="10"/>
  <c r="X171" i="10"/>
  <c r="X194" i="10"/>
  <c r="X200" i="10"/>
  <c r="X220" i="10"/>
  <c r="X232" i="10"/>
  <c r="X247" i="10"/>
  <c r="X256" i="10"/>
  <c r="X264" i="10"/>
  <c r="X270" i="10"/>
  <c r="X274" i="10"/>
  <c r="X284" i="10"/>
  <c r="X311" i="10"/>
  <c r="X319" i="10"/>
  <c r="X332" i="10"/>
  <c r="X345" i="10"/>
  <c r="X355" i="10"/>
  <c r="X364" i="10"/>
  <c r="X393" i="10"/>
  <c r="X425" i="10"/>
  <c r="X453" i="10"/>
  <c r="X455" i="10"/>
  <c r="X461" i="10"/>
  <c r="X496" i="10"/>
  <c r="X501" i="10"/>
  <c r="X509" i="10"/>
  <c r="X524" i="10"/>
  <c r="X526" i="10"/>
  <c r="X531" i="10"/>
  <c r="X572" i="10"/>
  <c r="X574" i="10"/>
  <c r="X575" i="10"/>
  <c r="X578" i="10"/>
  <c r="X587" i="10"/>
  <c r="X600" i="10"/>
  <c r="X602" i="10"/>
  <c r="X618" i="10"/>
  <c r="X631" i="10"/>
  <c r="X641" i="10"/>
  <c r="X642" i="10"/>
  <c r="X646" i="10"/>
  <c r="X662" i="10"/>
  <c r="X677" i="10"/>
  <c r="X679" i="10"/>
  <c r="X683" i="10"/>
  <c r="X686" i="10"/>
  <c r="X694" i="10"/>
  <c r="X698" i="10"/>
  <c r="X705" i="10"/>
  <c r="X713" i="10"/>
  <c r="X721" i="10"/>
  <c r="X752" i="10"/>
  <c r="X759" i="10"/>
  <c r="X765" i="10"/>
  <c r="X770" i="10"/>
  <c r="X779" i="10"/>
  <c r="X781" i="10"/>
  <c r="X802" i="10"/>
  <c r="X804" i="10"/>
  <c r="X832" i="10"/>
  <c r="X836" i="10"/>
  <c r="X841" i="10"/>
  <c r="X846" i="10"/>
  <c r="X850" i="10"/>
  <c r="X854" i="10"/>
  <c r="X855" i="10"/>
  <c r="X868" i="10"/>
  <c r="X881" i="10"/>
  <c r="X886" i="10"/>
  <c r="X888" i="10"/>
  <c r="X909" i="10"/>
  <c r="X913" i="10"/>
  <c r="X916" i="10"/>
  <c r="X933" i="10"/>
  <c r="X954" i="10"/>
  <c r="X955" i="10"/>
  <c r="X958" i="10"/>
  <c r="X982" i="10"/>
  <c r="X985" i="10"/>
  <c r="X994" i="10"/>
  <c r="X996" i="10"/>
  <c r="X1000" i="10"/>
  <c r="X1033" i="10"/>
  <c r="X1043" i="10"/>
  <c r="X1044" i="10"/>
  <c r="X1048" i="10"/>
  <c r="X1070" i="10"/>
  <c r="X1082" i="10"/>
  <c r="X1086" i="10"/>
  <c r="X1102" i="10"/>
  <c r="X1136" i="10"/>
  <c r="X1153" i="10"/>
  <c r="X1162" i="10"/>
  <c r="X1169" i="10"/>
  <c r="X1198" i="10"/>
  <c r="X1240" i="10"/>
  <c r="X1247" i="10"/>
  <c r="X1253" i="10"/>
  <c r="X1255" i="10"/>
  <c r="X1263" i="10"/>
  <c r="X1286" i="10"/>
  <c r="X1288" i="10"/>
  <c r="X1308" i="10"/>
  <c r="X1329" i="10"/>
  <c r="X1332" i="10"/>
  <c r="X1345" i="10"/>
  <c r="X1353" i="10"/>
  <c r="X1356" i="10"/>
  <c r="X1361" i="10"/>
  <c r="X1369" i="10"/>
  <c r="X12" i="10"/>
  <c r="X14" i="10"/>
  <c r="X16" i="10"/>
  <c r="X19" i="10"/>
  <c r="X39" i="10"/>
  <c r="X45" i="10"/>
  <c r="X69" i="10"/>
  <c r="X77" i="10"/>
  <c r="X100" i="10"/>
  <c r="X106" i="10"/>
  <c r="X119" i="10"/>
  <c r="X136" i="10"/>
  <c r="X142" i="10"/>
  <c r="X163" i="10"/>
  <c r="X170" i="10"/>
  <c r="X192" i="10"/>
  <c r="X196" i="10"/>
  <c r="X217" i="10"/>
  <c r="X230" i="10"/>
  <c r="X245" i="10"/>
  <c r="X279" i="10"/>
  <c r="X290" i="10"/>
  <c r="X304" i="10"/>
  <c r="X309" i="10"/>
  <c r="X316" i="10"/>
  <c r="X326" i="10"/>
  <c r="X327" i="10"/>
  <c r="X328" i="10"/>
  <c r="X337" i="10"/>
  <c r="X346" i="10"/>
  <c r="X352" i="10"/>
  <c r="X367" i="10"/>
  <c r="X369" i="10"/>
  <c r="X373" i="10"/>
  <c r="X376" i="10"/>
  <c r="X411" i="10"/>
  <c r="X431" i="10"/>
  <c r="X433" i="10"/>
  <c r="X434" i="10"/>
  <c r="X442" i="10"/>
  <c r="X443" i="10"/>
  <c r="X456" i="10"/>
  <c r="X471" i="10"/>
  <c r="X488" i="10"/>
  <c r="X495" i="10"/>
  <c r="X499" i="10"/>
  <c r="X513" i="10"/>
  <c r="X514" i="10"/>
  <c r="X535" i="10"/>
  <c r="X538" i="10"/>
  <c r="X573" i="10"/>
  <c r="X577" i="10"/>
  <c r="X596" i="10"/>
  <c r="X603" i="10"/>
  <c r="X651" i="10"/>
  <c r="X664" i="10"/>
  <c r="X680" i="10"/>
  <c r="X710" i="10"/>
  <c r="X712" i="10"/>
  <c r="X731" i="10"/>
  <c r="X747" i="10"/>
  <c r="X748" i="10"/>
  <c r="X762" i="10"/>
  <c r="X772" i="10"/>
  <c r="X778" i="10"/>
  <c r="X783" i="10"/>
  <c r="X797" i="10"/>
  <c r="X800" i="10"/>
  <c r="X816" i="10"/>
  <c r="X834" i="10"/>
  <c r="X845" i="10"/>
  <c r="X849" i="10"/>
  <c r="X852" i="10"/>
  <c r="X859" i="10"/>
  <c r="X878" i="10"/>
  <c r="X884" i="10"/>
  <c r="X898" i="10"/>
  <c r="X904" i="10"/>
  <c r="X911" i="10"/>
  <c r="X935" i="10"/>
  <c r="X943" i="10"/>
  <c r="X950" i="10"/>
  <c r="X952" i="10"/>
  <c r="X965" i="10"/>
  <c r="X979" i="10"/>
  <c r="X980" i="10"/>
  <c r="X992" i="10"/>
  <c r="X1005" i="10"/>
  <c r="X1007" i="10"/>
  <c r="X1013" i="10"/>
  <c r="X1038" i="10"/>
  <c r="X1066" i="10"/>
  <c r="X1068" i="10"/>
  <c r="X1091" i="10"/>
  <c r="X1093" i="10"/>
  <c r="X1107" i="10"/>
  <c r="X1111" i="10"/>
  <c r="X1126" i="10"/>
  <c r="X1159" i="10"/>
  <c r="X1161" i="10"/>
  <c r="X1167" i="10"/>
  <c r="X1181" i="10"/>
  <c r="X1182" i="10"/>
  <c r="X1191" i="10"/>
  <c r="X1206" i="10"/>
  <c r="X1222" i="10"/>
  <c r="X1237" i="10"/>
  <c r="X1241" i="10"/>
  <c r="X1275" i="10"/>
  <c r="X1279" i="10"/>
  <c r="X1293" i="10"/>
  <c r="X1300" i="10"/>
  <c r="X1302" i="10"/>
  <c r="X1321" i="10"/>
  <c r="X1336" i="10"/>
  <c r="X1358" i="10"/>
  <c r="X1367" i="10"/>
  <c r="X2" i="10"/>
  <c r="X4" i="10"/>
  <c r="X10" i="10"/>
  <c r="X15" i="10"/>
  <c r="X22" i="10"/>
  <c r="X38" i="10"/>
  <c r="X53" i="10"/>
  <c r="X79" i="10"/>
  <c r="X89" i="10"/>
  <c r="X104" i="10"/>
  <c r="X116" i="10"/>
  <c r="X120" i="10"/>
  <c r="X122" i="10"/>
  <c r="X124" i="10"/>
  <c r="X131" i="10"/>
  <c r="X132" i="10"/>
  <c r="X153" i="10"/>
  <c r="X165" i="10"/>
  <c r="X169" i="10"/>
  <c r="X191" i="10"/>
  <c r="X204" i="10"/>
  <c r="X205" i="10"/>
  <c r="X206" i="10"/>
  <c r="X261" i="10"/>
  <c r="X278" i="10"/>
  <c r="X297" i="10"/>
  <c r="X318" i="10"/>
  <c r="X333" i="10"/>
  <c r="X335" i="10"/>
  <c r="X336" i="10"/>
  <c r="X374" i="10"/>
  <c r="X384" i="10"/>
  <c r="X388" i="10"/>
  <c r="X389" i="10"/>
  <c r="X394" i="10"/>
  <c r="X398" i="10"/>
  <c r="X413" i="10"/>
  <c r="X426" i="10"/>
  <c r="X452" i="10"/>
  <c r="X474" i="10"/>
  <c r="X486" i="10"/>
  <c r="X507" i="10"/>
  <c r="X508" i="10"/>
  <c r="X527" i="10"/>
  <c r="X539" i="10"/>
  <c r="X547" i="10"/>
  <c r="X554" i="10"/>
  <c r="X566" i="10"/>
  <c r="X588" i="10"/>
  <c r="X597" i="10"/>
  <c r="X614" i="10"/>
  <c r="X621" i="10"/>
  <c r="X649" i="10"/>
  <c r="X659" i="10"/>
  <c r="X661" i="10"/>
  <c r="X665" i="10"/>
  <c r="X693" i="10"/>
  <c r="X700" i="10"/>
  <c r="X714" i="10"/>
  <c r="X746" i="10"/>
  <c r="X751" i="10"/>
  <c r="X769" i="10"/>
  <c r="X774" i="10"/>
  <c r="X789" i="10"/>
  <c r="X809" i="10"/>
  <c r="X814" i="10"/>
  <c r="X838" i="10"/>
  <c r="X844" i="10"/>
  <c r="X856" i="10"/>
  <c r="X858" i="10"/>
  <c r="X869" i="10"/>
  <c r="X885" i="10"/>
  <c r="X891" i="10"/>
  <c r="X902" i="10"/>
  <c r="X918" i="10"/>
  <c r="X947" i="10"/>
  <c r="X962" i="10"/>
  <c r="X970" i="10"/>
  <c r="X987" i="10"/>
  <c r="X990" i="10"/>
  <c r="X995" i="10"/>
  <c r="X1001" i="10"/>
  <c r="X1011" i="10"/>
  <c r="X1034" i="10"/>
  <c r="X1051" i="10"/>
  <c r="X1052" i="10"/>
  <c r="X1057" i="10"/>
  <c r="X1078" i="10"/>
  <c r="X1080" i="10"/>
  <c r="X1092" i="10"/>
  <c r="X1095" i="10"/>
  <c r="X1140" i="10"/>
  <c r="X1154" i="10"/>
  <c r="X1163" i="10"/>
  <c r="X1174" i="10"/>
  <c r="X1203" i="10"/>
  <c r="X1226" i="10"/>
  <c r="X1227" i="10"/>
  <c r="X1254" i="10"/>
  <c r="X1259" i="10"/>
  <c r="X1316" i="10"/>
  <c r="X1335" i="10"/>
  <c r="X1342" i="10"/>
  <c r="X1343" i="10"/>
  <c r="X1346" i="10"/>
  <c r="X1347" i="10"/>
  <c r="X1351" i="10"/>
  <c r="X43" i="10"/>
  <c r="X66" i="10"/>
  <c r="X71" i="10"/>
  <c r="X74" i="10"/>
  <c r="X83" i="10"/>
  <c r="X88" i="10"/>
  <c r="X98" i="10"/>
  <c r="X127" i="10"/>
  <c r="X158" i="10"/>
  <c r="X161" i="10"/>
  <c r="X179" i="10"/>
  <c r="X182" i="10"/>
  <c r="X198" i="10"/>
  <c r="X254" i="10"/>
  <c r="X280" i="10"/>
  <c r="X298" i="10"/>
  <c r="X409" i="10"/>
  <c r="X416" i="10"/>
  <c r="X420" i="10"/>
  <c r="X428" i="10"/>
  <c r="X437" i="10"/>
  <c r="X444" i="10"/>
  <c r="X463" i="10"/>
  <c r="X466" i="10"/>
  <c r="X468" i="10"/>
  <c r="X502" i="10"/>
  <c r="X525" i="10"/>
  <c r="X561" i="10"/>
  <c r="X598" i="10"/>
  <c r="X605" i="10"/>
  <c r="X656" i="10"/>
  <c r="X760" i="10"/>
  <c r="X782" i="10"/>
  <c r="X794" i="10"/>
  <c r="X901" i="10"/>
  <c r="X907" i="10"/>
  <c r="X925" i="10"/>
  <c r="X937" i="10"/>
  <c r="X946" i="10"/>
  <c r="X963" i="10"/>
  <c r="X972" i="10"/>
  <c r="X973" i="10"/>
  <c r="X989" i="10"/>
  <c r="X1028" i="10"/>
  <c r="X1037" i="10"/>
  <c r="X1049" i="10"/>
  <c r="X1061" i="10"/>
  <c r="X1072" i="10"/>
  <c r="X1079" i="10"/>
  <c r="X1088" i="10"/>
  <c r="X1097" i="10"/>
  <c r="X1129" i="10"/>
  <c r="X1145" i="10"/>
  <c r="X1155" i="10"/>
  <c r="X1189" i="10"/>
  <c r="X1220" i="10"/>
  <c r="X1243" i="10"/>
  <c r="X1251" i="10"/>
  <c r="X1261" i="10"/>
  <c r="X1266" i="10"/>
  <c r="X1281" i="10"/>
  <c r="X1333" i="10"/>
  <c r="X1362" i="10"/>
  <c r="X1364" i="10"/>
  <c r="X6" i="10"/>
  <c r="X11" i="10"/>
  <c r="X25" i="10"/>
  <c r="X95" i="10"/>
  <c r="X125" i="10"/>
  <c r="X126" i="10"/>
  <c r="X154" i="10"/>
  <c r="X160" i="10"/>
  <c r="X238" i="10"/>
  <c r="X246" i="10"/>
  <c r="X267" i="10"/>
  <c r="X301" i="10"/>
  <c r="X344" i="10"/>
  <c r="X360" i="10"/>
  <c r="X362" i="10"/>
  <c r="X366" i="10"/>
  <c r="X368" i="10"/>
  <c r="X378" i="10"/>
  <c r="X395" i="10"/>
  <c r="X406" i="10"/>
  <c r="X424" i="10"/>
  <c r="X523" i="10"/>
  <c r="X545" i="10"/>
  <c r="X560" i="10"/>
  <c r="X585" i="10"/>
  <c r="X599" i="10"/>
  <c r="X609" i="10"/>
  <c r="X645" i="10"/>
  <c r="X672" i="10"/>
  <c r="X720" i="10"/>
  <c r="X738" i="10"/>
  <c r="X905" i="10"/>
  <c r="X914" i="10"/>
  <c r="X915" i="10"/>
  <c r="X961" i="10"/>
  <c r="X1004" i="10"/>
  <c r="X1008" i="10"/>
  <c r="X1132" i="10"/>
  <c r="X1164" i="10"/>
  <c r="X1265" i="10"/>
  <c r="X1270" i="10"/>
  <c r="X1274" i="10"/>
  <c r="X1314" i="10"/>
  <c r="X1325" i="10"/>
  <c r="X193" i="10"/>
  <c r="X241" i="10"/>
  <c r="X310" i="10"/>
  <c r="X478" i="10"/>
  <c r="X492" i="10"/>
  <c r="X552" i="10"/>
  <c r="X668" i="10"/>
  <c r="X673" i="10"/>
  <c r="X796" i="10"/>
  <c r="X883" i="10"/>
  <c r="X944" i="10"/>
  <c r="X956" i="10"/>
  <c r="X1016" i="10"/>
  <c r="X1160" i="10"/>
  <c r="X1365" i="10"/>
  <c r="X76" i="10"/>
  <c r="X262" i="10"/>
  <c r="X1292" i="10"/>
  <c r="X1328" i="10"/>
  <c r="X1360" i="10"/>
  <c r="T325" i="10" l="1"/>
  <c r="T17" i="10"/>
  <c r="T1252" i="10"/>
  <c r="T1117" i="10"/>
  <c r="T890" i="10"/>
  <c r="T786" i="10"/>
  <c r="T381" i="10"/>
  <c r="T118" i="10"/>
  <c r="T1338" i="10"/>
  <c r="T826" i="10"/>
  <c r="T390" i="10"/>
  <c r="T185" i="10"/>
  <c r="T1239" i="10"/>
  <c r="T993" i="10"/>
  <c r="T632" i="10"/>
  <c r="T294" i="10"/>
  <c r="T18" i="10"/>
  <c r="T803" i="10"/>
  <c r="T1350" i="10"/>
  <c r="T427" i="10"/>
  <c r="T1020" i="10"/>
  <c r="T412" i="10"/>
  <c r="T1012" i="10"/>
  <c r="T1326" i="10"/>
  <c r="T1170" i="10"/>
  <c r="T932" i="10"/>
  <c r="T818" i="10"/>
  <c r="T417" i="10"/>
  <c r="T189" i="10"/>
  <c r="T78" i="10"/>
  <c r="T1060" i="10"/>
  <c r="T422" i="10"/>
  <c r="T595" i="10"/>
  <c r="T1246" i="10"/>
  <c r="T1040" i="10"/>
  <c r="T669" i="10"/>
  <c r="T314" i="10"/>
  <c r="T91" i="10"/>
  <c r="T56" i="10"/>
  <c r="T9" i="10"/>
  <c r="T1271" i="10"/>
  <c r="T1250" i="10"/>
  <c r="T1244" i="10"/>
  <c r="T1234" i="10"/>
  <c r="T1186" i="10"/>
  <c r="T1125" i="10"/>
  <c r="T1063" i="10"/>
  <c r="T999" i="10"/>
  <c r="T991" i="10"/>
  <c r="T926" i="10"/>
  <c r="T831" i="10"/>
  <c r="T820" i="10"/>
  <c r="T787" i="10"/>
  <c r="T739" i="10"/>
  <c r="T666" i="10"/>
  <c r="T460" i="10"/>
  <c r="T400" i="10"/>
  <c r="T356" i="10"/>
  <c r="T300" i="10"/>
  <c r="T221" i="10"/>
  <c r="T134" i="10"/>
  <c r="T102" i="10"/>
  <c r="T47" i="10"/>
  <c r="T1352" i="10"/>
  <c r="T1212" i="10"/>
  <c r="T606" i="10"/>
  <c r="T1119" i="10"/>
  <c r="T81" i="10"/>
  <c r="T1213" i="10"/>
  <c r="T830" i="10"/>
  <c r="T1238" i="10"/>
  <c r="T655" i="10"/>
  <c r="T1192" i="10"/>
  <c r="T1264" i="10"/>
  <c r="T702" i="10"/>
  <c r="T202" i="10"/>
  <c r="T1305" i="10"/>
  <c r="T749" i="10"/>
  <c r="T273" i="10"/>
  <c r="T1233" i="10"/>
  <c r="T548" i="10"/>
  <c r="T1050" i="10"/>
  <c r="T1143" i="10"/>
  <c r="T174" i="10"/>
  <c r="T619" i="10"/>
  <c r="T1289" i="10"/>
  <c r="T1322" i="10"/>
  <c r="T1269" i="10"/>
  <c r="T1257" i="10"/>
  <c r="T1229" i="10"/>
  <c r="T1146" i="10"/>
  <c r="T1026" i="10"/>
  <c r="T940" i="10"/>
  <c r="T822" i="10"/>
  <c r="T756" i="10"/>
  <c r="T734" i="10"/>
  <c r="T663" i="10"/>
  <c r="T654" i="10"/>
  <c r="T570" i="10"/>
  <c r="T419" i="10"/>
  <c r="T216" i="10"/>
  <c r="T671" i="10"/>
  <c r="T1349" i="10"/>
  <c r="T234" i="10"/>
  <c r="T767" i="10"/>
  <c r="T59" i="10"/>
  <c r="T323" i="10"/>
  <c r="T948" i="10"/>
  <c r="T251" i="10"/>
  <c r="T404" i="10"/>
  <c r="T338" i="10"/>
  <c r="T252" i="10"/>
  <c r="T219" i="10"/>
  <c r="T187" i="10"/>
  <c r="T37" i="10"/>
  <c r="T1330" i="10"/>
  <c r="T1194" i="10"/>
  <c r="T1121" i="10"/>
  <c r="T998" i="10"/>
  <c r="T879" i="10"/>
  <c r="T758" i="10"/>
  <c r="T644" i="10"/>
  <c r="T617" i="10"/>
  <c r="T565" i="10"/>
  <c r="T445" i="10"/>
  <c r="T377" i="10"/>
  <c r="T282" i="10"/>
  <c r="T151" i="10"/>
  <c r="T20" i="10"/>
  <c r="T1320" i="10"/>
  <c r="T1178" i="10"/>
  <c r="T1058" i="10"/>
  <c r="T1021" i="10"/>
  <c r="T949" i="10"/>
  <c r="T975" i="10"/>
  <c r="W2" i="10" l="1"/>
  <c r="W3" i="10"/>
  <c r="W4" i="10"/>
  <c r="W5" i="10"/>
  <c r="W6" i="10"/>
  <c r="W7" i="10"/>
  <c r="W8" i="10"/>
  <c r="W10" i="10"/>
  <c r="W11" i="10"/>
  <c r="W12" i="10"/>
  <c r="W13" i="10"/>
  <c r="W14" i="10"/>
  <c r="W15" i="10"/>
  <c r="W16" i="10"/>
  <c r="W19" i="10"/>
  <c r="W21" i="10"/>
  <c r="W22" i="10"/>
  <c r="W23" i="10"/>
  <c r="W24" i="10"/>
  <c r="W25" i="10"/>
  <c r="W26" i="10"/>
  <c r="W27" i="10"/>
  <c r="W28" i="10"/>
  <c r="W29" i="10"/>
  <c r="W30" i="10"/>
  <c r="W31" i="10"/>
  <c r="W32" i="10"/>
  <c r="W33" i="10"/>
  <c r="W34" i="10"/>
  <c r="W35" i="10"/>
  <c r="W36" i="10"/>
  <c r="W38" i="10"/>
  <c r="W39" i="10"/>
  <c r="W40" i="10"/>
  <c r="W41" i="10"/>
  <c r="W42" i="10"/>
  <c r="W43" i="10"/>
  <c r="W44" i="10"/>
  <c r="W45" i="10"/>
  <c r="W46" i="10"/>
  <c r="W48" i="10"/>
  <c r="W49" i="10"/>
  <c r="W50" i="10"/>
  <c r="W51" i="10"/>
  <c r="W52" i="10"/>
  <c r="W53" i="10"/>
  <c r="W54" i="10"/>
  <c r="W55" i="10"/>
  <c r="W57" i="10"/>
  <c r="W58" i="10"/>
  <c r="W60" i="10"/>
  <c r="W61" i="10"/>
  <c r="W62" i="10"/>
  <c r="W63" i="10"/>
  <c r="W64" i="10"/>
  <c r="W65" i="10"/>
  <c r="W66" i="10"/>
  <c r="W67" i="10"/>
  <c r="W68" i="10"/>
  <c r="W69" i="10"/>
  <c r="W70" i="10"/>
  <c r="W71" i="10"/>
  <c r="W72" i="10"/>
  <c r="W73" i="10"/>
  <c r="W74" i="10"/>
  <c r="W75" i="10"/>
  <c r="W76" i="10"/>
  <c r="W77" i="10"/>
  <c r="W79" i="10"/>
  <c r="W80" i="10"/>
  <c r="W82" i="10"/>
  <c r="W83" i="10"/>
  <c r="W84" i="10"/>
  <c r="W85" i="10"/>
  <c r="W86" i="10"/>
  <c r="W87" i="10"/>
  <c r="W88" i="10"/>
  <c r="W89" i="10"/>
  <c r="W90" i="10"/>
  <c r="W92" i="10"/>
  <c r="W93" i="10"/>
  <c r="W94" i="10"/>
  <c r="W95" i="10"/>
  <c r="W96" i="10"/>
  <c r="W97" i="10"/>
  <c r="W98" i="10"/>
  <c r="W99" i="10"/>
  <c r="W100" i="10"/>
  <c r="W101" i="10"/>
  <c r="W103" i="10"/>
  <c r="W104" i="10"/>
  <c r="W105" i="10"/>
  <c r="W106" i="10"/>
  <c r="W107" i="10"/>
  <c r="W108" i="10"/>
  <c r="W109" i="10"/>
  <c r="W110" i="10"/>
  <c r="W111" i="10"/>
  <c r="W112" i="10"/>
  <c r="W113" i="10"/>
  <c r="W114" i="10"/>
  <c r="W115" i="10"/>
  <c r="W116" i="10"/>
  <c r="W117" i="10"/>
  <c r="W119" i="10"/>
  <c r="W120" i="10"/>
  <c r="W121" i="10"/>
  <c r="W122" i="10"/>
  <c r="W123" i="10"/>
  <c r="W124" i="10"/>
  <c r="W125" i="10"/>
  <c r="W126" i="10"/>
  <c r="W127" i="10"/>
  <c r="W128" i="10"/>
  <c r="W129" i="10"/>
  <c r="W130" i="10"/>
  <c r="W131" i="10"/>
  <c r="W132" i="10"/>
  <c r="W133" i="10"/>
  <c r="W135" i="10"/>
  <c r="W136" i="10"/>
  <c r="W137" i="10"/>
  <c r="W138" i="10"/>
  <c r="W139" i="10"/>
  <c r="W140" i="10"/>
  <c r="W141" i="10"/>
  <c r="W142" i="10"/>
  <c r="W143" i="10"/>
  <c r="W144" i="10"/>
  <c r="W145" i="10"/>
  <c r="W146" i="10"/>
  <c r="W147" i="10"/>
  <c r="W148" i="10"/>
  <c r="W149" i="10"/>
  <c r="W150" i="10"/>
  <c r="W152" i="10"/>
  <c r="W153" i="10"/>
  <c r="W154" i="10"/>
  <c r="W155" i="10"/>
  <c r="W156" i="10"/>
  <c r="W157" i="10"/>
  <c r="W158" i="10"/>
  <c r="W159" i="10"/>
  <c r="W160" i="10"/>
  <c r="W161" i="10"/>
  <c r="W162" i="10"/>
  <c r="W163" i="10"/>
  <c r="W164" i="10"/>
  <c r="W165" i="10"/>
  <c r="W166" i="10"/>
  <c r="W167" i="10"/>
  <c r="W168" i="10"/>
  <c r="W169" i="10"/>
  <c r="W170" i="10"/>
  <c r="W171" i="10"/>
  <c r="W172" i="10"/>
  <c r="W173" i="10"/>
  <c r="W175" i="10"/>
  <c r="W176" i="10"/>
  <c r="W177" i="10"/>
  <c r="W178" i="10"/>
  <c r="W179" i="10"/>
  <c r="W180" i="10"/>
  <c r="W181" i="10"/>
  <c r="W182" i="10"/>
  <c r="W183" i="10"/>
  <c r="W184" i="10"/>
  <c r="W186" i="10"/>
  <c r="W188" i="10"/>
  <c r="W190" i="10"/>
  <c r="W191" i="10"/>
  <c r="W192" i="10"/>
  <c r="W193" i="10"/>
  <c r="W194" i="10"/>
  <c r="W195" i="10"/>
  <c r="W196" i="10"/>
  <c r="W197" i="10"/>
  <c r="W198" i="10"/>
  <c r="W199" i="10"/>
  <c r="W200" i="10"/>
  <c r="W201" i="10"/>
  <c r="W203" i="10"/>
  <c r="W204" i="10"/>
  <c r="W205" i="10"/>
  <c r="W206" i="10"/>
  <c r="W207" i="10"/>
  <c r="W208" i="10"/>
  <c r="W209" i="10"/>
  <c r="W210" i="10"/>
  <c r="W211" i="10"/>
  <c r="W212" i="10"/>
  <c r="W213" i="10"/>
  <c r="W214" i="10"/>
  <c r="W215" i="10"/>
  <c r="W217" i="10"/>
  <c r="W218" i="10"/>
  <c r="W220" i="10"/>
  <c r="W222" i="10"/>
  <c r="W223" i="10"/>
  <c r="W224" i="10"/>
  <c r="W225" i="10"/>
  <c r="W226" i="10"/>
  <c r="W227" i="10"/>
  <c r="W228" i="10"/>
  <c r="W229" i="10"/>
  <c r="W230" i="10"/>
  <c r="W231" i="10"/>
  <c r="W232" i="10"/>
  <c r="W233" i="10"/>
  <c r="W235" i="10"/>
  <c r="W236" i="10"/>
  <c r="W237" i="10"/>
  <c r="W238" i="10"/>
  <c r="W239" i="10"/>
  <c r="W240" i="10"/>
  <c r="W241" i="10"/>
  <c r="W242" i="10"/>
  <c r="W243" i="10"/>
  <c r="W244" i="10"/>
  <c r="W245" i="10"/>
  <c r="W246" i="10"/>
  <c r="W247" i="10"/>
  <c r="W248" i="10"/>
  <c r="W249" i="10"/>
  <c r="W250" i="10"/>
  <c r="W253" i="10"/>
  <c r="W254" i="10"/>
  <c r="W255" i="10"/>
  <c r="W256" i="10"/>
  <c r="W257" i="10"/>
  <c r="W258" i="10"/>
  <c r="W259" i="10"/>
  <c r="W260" i="10"/>
  <c r="W261" i="10"/>
  <c r="W262" i="10"/>
  <c r="W263" i="10"/>
  <c r="W264" i="10"/>
  <c r="W265" i="10"/>
  <c r="W266" i="10"/>
  <c r="W267" i="10"/>
  <c r="W268" i="10"/>
  <c r="W269" i="10"/>
  <c r="W270" i="10"/>
  <c r="W271" i="10"/>
  <c r="W272" i="10"/>
  <c r="W273" i="10"/>
  <c r="W274" i="10"/>
  <c r="W275" i="10"/>
  <c r="W276" i="10"/>
  <c r="W277" i="10"/>
  <c r="W278" i="10"/>
  <c r="W279" i="10"/>
  <c r="W280" i="10"/>
  <c r="W281" i="10"/>
  <c r="W283" i="10"/>
  <c r="W284" i="10"/>
  <c r="W285" i="10"/>
  <c r="W286" i="10"/>
  <c r="W287" i="10"/>
  <c r="W288" i="10"/>
  <c r="W289" i="10"/>
  <c r="W290" i="10"/>
  <c r="W291" i="10"/>
  <c r="W292" i="10"/>
  <c r="W293" i="10"/>
  <c r="W295" i="10"/>
  <c r="W296" i="10"/>
  <c r="W297" i="10"/>
  <c r="W298" i="10"/>
  <c r="W299" i="10"/>
  <c r="W301" i="10"/>
  <c r="W302" i="10"/>
  <c r="W303" i="10"/>
  <c r="W304" i="10"/>
  <c r="W305" i="10"/>
  <c r="W306" i="10"/>
  <c r="W307" i="10"/>
  <c r="W308" i="10"/>
  <c r="W309" i="10"/>
  <c r="W310" i="10"/>
  <c r="W311" i="10"/>
  <c r="W312" i="10"/>
  <c r="W313" i="10"/>
  <c r="W315" i="10"/>
  <c r="W316" i="10"/>
  <c r="W317" i="10"/>
  <c r="W318" i="10"/>
  <c r="W319" i="10"/>
  <c r="W320" i="10"/>
  <c r="W321" i="10"/>
  <c r="W322" i="10"/>
  <c r="W324" i="10"/>
  <c r="W326" i="10"/>
  <c r="W327" i="10"/>
  <c r="W328" i="10"/>
  <c r="W329" i="10"/>
  <c r="W330" i="10"/>
  <c r="W331" i="10"/>
  <c r="W332" i="10"/>
  <c r="W333" i="10"/>
  <c r="W334" i="10"/>
  <c r="W335" i="10"/>
  <c r="W336" i="10"/>
  <c r="W337" i="10"/>
  <c r="W339" i="10"/>
  <c r="W340" i="10"/>
  <c r="W341" i="10"/>
  <c r="W342" i="10"/>
  <c r="W343" i="10"/>
  <c r="W344" i="10"/>
  <c r="W345" i="10"/>
  <c r="W346" i="10"/>
  <c r="W347" i="10"/>
  <c r="W348" i="10"/>
  <c r="W349" i="10"/>
  <c r="W350" i="10"/>
  <c r="W351" i="10"/>
  <c r="W352" i="10"/>
  <c r="W353" i="10"/>
  <c r="W354" i="10"/>
  <c r="W355" i="10"/>
  <c r="W357" i="10"/>
  <c r="W358" i="10"/>
  <c r="W359" i="10"/>
  <c r="W360" i="10"/>
  <c r="W361" i="10"/>
  <c r="W362" i="10"/>
  <c r="W363" i="10"/>
  <c r="W364" i="10"/>
  <c r="W365" i="10"/>
  <c r="W366" i="10"/>
  <c r="W367" i="10"/>
  <c r="W368" i="10"/>
  <c r="W369" i="10"/>
  <c r="W370" i="10"/>
  <c r="W371" i="10"/>
  <c r="W372" i="10"/>
  <c r="W373" i="10"/>
  <c r="W374" i="10"/>
  <c r="W375" i="10"/>
  <c r="W376" i="10"/>
  <c r="W378" i="10"/>
  <c r="W379" i="10"/>
  <c r="W380" i="10"/>
  <c r="W382" i="10"/>
  <c r="W383" i="10"/>
  <c r="W384" i="10"/>
  <c r="W385" i="10"/>
  <c r="W386" i="10"/>
  <c r="W387" i="10"/>
  <c r="W388" i="10"/>
  <c r="W389" i="10"/>
  <c r="W391" i="10"/>
  <c r="W392" i="10"/>
  <c r="W393" i="10"/>
  <c r="W394" i="10"/>
  <c r="W395" i="10"/>
  <c r="W396" i="10"/>
  <c r="W397" i="10"/>
  <c r="W398" i="10"/>
  <c r="W399" i="10"/>
  <c r="W401" i="10"/>
  <c r="W402" i="10"/>
  <c r="W403" i="10"/>
  <c r="W405" i="10"/>
  <c r="W406" i="10"/>
  <c r="W407" i="10"/>
  <c r="W408" i="10"/>
  <c r="W409" i="10"/>
  <c r="W410" i="10"/>
  <c r="W411" i="10"/>
  <c r="W413" i="10"/>
  <c r="W414" i="10"/>
  <c r="W415" i="10"/>
  <c r="W416" i="10"/>
  <c r="W418" i="10"/>
  <c r="W420" i="10"/>
  <c r="W421" i="10"/>
  <c r="W423" i="10"/>
  <c r="W424" i="10"/>
  <c r="W425" i="10"/>
  <c r="W426" i="10"/>
  <c r="W428" i="10"/>
  <c r="W429" i="10"/>
  <c r="W430" i="10"/>
  <c r="W431" i="10"/>
  <c r="W433" i="10"/>
  <c r="W434" i="10"/>
  <c r="W435" i="10"/>
  <c r="W436" i="10"/>
  <c r="W437" i="10"/>
  <c r="W438" i="10"/>
  <c r="W439" i="10"/>
  <c r="W440" i="10"/>
  <c r="W441" i="10"/>
  <c r="W442" i="10"/>
  <c r="W443" i="10"/>
  <c r="W444" i="10"/>
  <c r="W446" i="10"/>
  <c r="W447" i="10"/>
  <c r="W448" i="10"/>
  <c r="W449" i="10"/>
  <c r="W450" i="10"/>
  <c r="W451" i="10"/>
  <c r="W452" i="10"/>
  <c r="W453" i="10"/>
  <c r="W454" i="10"/>
  <c r="W455" i="10"/>
  <c r="W456" i="10"/>
  <c r="W457" i="10"/>
  <c r="W458" i="10"/>
  <c r="W459" i="10"/>
  <c r="W461" i="10"/>
  <c r="W462" i="10"/>
  <c r="W463" i="10"/>
  <c r="W464" i="10"/>
  <c r="W465" i="10"/>
  <c r="W466" i="10"/>
  <c r="W467" i="10"/>
  <c r="W468" i="10"/>
  <c r="W469" i="10"/>
  <c r="W470" i="10"/>
  <c r="W471" i="10"/>
  <c r="W472" i="10"/>
  <c r="W473" i="10"/>
  <c r="W474" i="10"/>
  <c r="W475" i="10"/>
  <c r="W476" i="10"/>
  <c r="W477" i="10"/>
  <c r="W478" i="10"/>
  <c r="W479" i="10"/>
  <c r="W480" i="10"/>
  <c r="W481" i="10"/>
  <c r="W482" i="10"/>
  <c r="W483" i="10"/>
  <c r="W484" i="10"/>
  <c r="W485" i="10"/>
  <c r="W486" i="10"/>
  <c r="W487" i="10"/>
  <c r="W488" i="10"/>
  <c r="W489" i="10"/>
  <c r="W490" i="10"/>
  <c r="W491" i="10"/>
  <c r="W492" i="10"/>
  <c r="W493" i="10"/>
  <c r="W494" i="10"/>
  <c r="W495" i="10"/>
  <c r="W496" i="10"/>
  <c r="W497" i="10"/>
  <c r="W498" i="10"/>
  <c r="W499" i="10"/>
  <c r="W500" i="10"/>
  <c r="W501" i="10"/>
  <c r="W502" i="10"/>
  <c r="W503" i="10"/>
  <c r="W504" i="10"/>
  <c r="W505" i="10"/>
  <c r="W506" i="10"/>
  <c r="W507" i="10"/>
  <c r="W508" i="10"/>
  <c r="W509" i="10"/>
  <c r="W510" i="10"/>
  <c r="W511" i="10"/>
  <c r="W512" i="10"/>
  <c r="W513" i="10"/>
  <c r="W514" i="10"/>
  <c r="W515" i="10"/>
  <c r="W516" i="10"/>
  <c r="W517" i="10"/>
  <c r="W518" i="10"/>
  <c r="W519" i="10"/>
  <c r="W520" i="10"/>
  <c r="W521" i="10"/>
  <c r="W522" i="10"/>
  <c r="W523" i="10"/>
  <c r="W524" i="10"/>
  <c r="W525" i="10"/>
  <c r="W526" i="10"/>
  <c r="W527" i="10"/>
  <c r="W528" i="10"/>
  <c r="W529" i="10"/>
  <c r="W530" i="10"/>
  <c r="W531" i="10"/>
  <c r="W532" i="10"/>
  <c r="W533" i="10"/>
  <c r="W534" i="10"/>
  <c r="W535" i="10"/>
  <c r="W536" i="10"/>
  <c r="W537" i="10"/>
  <c r="W538" i="10"/>
  <c r="W539" i="10"/>
  <c r="W540" i="10"/>
  <c r="W541" i="10"/>
  <c r="W542" i="10"/>
  <c r="W543" i="10"/>
  <c r="W544" i="10"/>
  <c r="W545" i="10"/>
  <c r="W546" i="10"/>
  <c r="W547" i="10"/>
  <c r="W549" i="10"/>
  <c r="W550" i="10"/>
  <c r="W551" i="10"/>
  <c r="W552" i="10"/>
  <c r="W553" i="10"/>
  <c r="W554" i="10"/>
  <c r="W555" i="10"/>
  <c r="W556" i="10"/>
  <c r="W557" i="10"/>
  <c r="W558" i="10"/>
  <c r="W559" i="10"/>
  <c r="W560" i="10"/>
  <c r="W561" i="10"/>
  <c r="W562" i="10"/>
  <c r="W563" i="10"/>
  <c r="W564" i="10"/>
  <c r="W566" i="10"/>
  <c r="W567" i="10"/>
  <c r="W568" i="10"/>
  <c r="W569" i="10"/>
  <c r="W571" i="10"/>
  <c r="W572" i="10"/>
  <c r="W573" i="10"/>
  <c r="W574" i="10"/>
  <c r="W575" i="10"/>
  <c r="W576" i="10"/>
  <c r="W577" i="10"/>
  <c r="W578" i="10"/>
  <c r="W579" i="10"/>
  <c r="W580" i="10"/>
  <c r="W581" i="10"/>
  <c r="W582" i="10"/>
  <c r="W583" i="10"/>
  <c r="W584" i="10"/>
  <c r="W585" i="10"/>
  <c r="W586" i="10"/>
  <c r="W587" i="10"/>
  <c r="W588" i="10"/>
  <c r="W589" i="10"/>
  <c r="W590" i="10"/>
  <c r="W591" i="10"/>
  <c r="W592" i="10"/>
  <c r="W593" i="10"/>
  <c r="W594" i="10"/>
  <c r="W596" i="10"/>
  <c r="W597" i="10"/>
  <c r="W598" i="10"/>
  <c r="W599" i="10"/>
  <c r="W600" i="10"/>
  <c r="W601" i="10"/>
  <c r="W602" i="10"/>
  <c r="W603" i="10"/>
  <c r="W604" i="10"/>
  <c r="W605" i="10"/>
  <c r="W607" i="10"/>
  <c r="W608" i="10"/>
  <c r="W609" i="10"/>
  <c r="W610" i="10"/>
  <c r="W611" i="10"/>
  <c r="W612" i="10"/>
  <c r="W613" i="10"/>
  <c r="W614" i="10"/>
  <c r="W615" i="10"/>
  <c r="W616" i="10"/>
  <c r="W618" i="10"/>
  <c r="W620" i="10"/>
  <c r="W621" i="10"/>
  <c r="W622" i="10"/>
  <c r="W623" i="10"/>
  <c r="W624" i="10"/>
  <c r="W625" i="10"/>
  <c r="W626" i="10"/>
  <c r="W627" i="10"/>
  <c r="W628" i="10"/>
  <c r="W629" i="10"/>
  <c r="W630" i="10"/>
  <c r="W631" i="10"/>
  <c r="W633" i="10"/>
  <c r="W634" i="10"/>
  <c r="W635" i="10"/>
  <c r="W636" i="10"/>
  <c r="W637" i="10"/>
  <c r="W638" i="10"/>
  <c r="W639" i="10"/>
  <c r="W640" i="10"/>
  <c r="W641" i="10"/>
  <c r="W642" i="10"/>
  <c r="W643" i="10"/>
  <c r="W645" i="10"/>
  <c r="W646" i="10"/>
  <c r="W647" i="10"/>
  <c r="W648" i="10"/>
  <c r="W649" i="10"/>
  <c r="W650" i="10"/>
  <c r="W651" i="10"/>
  <c r="W652" i="10"/>
  <c r="W653" i="10"/>
  <c r="W656" i="10"/>
  <c r="W657" i="10"/>
  <c r="W658" i="10"/>
  <c r="W659" i="10"/>
  <c r="W660" i="10"/>
  <c r="W661" i="10"/>
  <c r="W662" i="10"/>
  <c r="W664" i="10"/>
  <c r="W665" i="10"/>
  <c r="W667" i="10"/>
  <c r="W668" i="10"/>
  <c r="W670" i="10"/>
  <c r="W672" i="10"/>
  <c r="W673" i="10"/>
  <c r="W674" i="10"/>
  <c r="W675" i="10"/>
  <c r="W676" i="10"/>
  <c r="W677" i="10"/>
  <c r="W678" i="10"/>
  <c r="W679" i="10"/>
  <c r="W680" i="10"/>
  <c r="W681" i="10"/>
  <c r="W682" i="10"/>
  <c r="W683" i="10"/>
  <c r="W684" i="10"/>
  <c r="W685" i="10"/>
  <c r="W686" i="10"/>
  <c r="W687" i="10"/>
  <c r="W688" i="10"/>
  <c r="W689" i="10"/>
  <c r="W690" i="10"/>
  <c r="W691" i="10"/>
  <c r="W692" i="10"/>
  <c r="W693" i="10"/>
  <c r="W694" i="10"/>
  <c r="W695" i="10"/>
  <c r="W696" i="10"/>
  <c r="W697" i="10"/>
  <c r="W698" i="10"/>
  <c r="W699" i="10"/>
  <c r="W700" i="10"/>
  <c r="W701" i="10"/>
  <c r="W703" i="10"/>
  <c r="W704" i="10"/>
  <c r="W705" i="10"/>
  <c r="W706" i="10"/>
  <c r="W707" i="10"/>
  <c r="W708" i="10"/>
  <c r="W709" i="10"/>
  <c r="W710" i="10"/>
  <c r="W711" i="10"/>
  <c r="W712" i="10"/>
  <c r="W713" i="10"/>
  <c r="W714" i="10"/>
  <c r="W715" i="10"/>
  <c r="W716" i="10"/>
  <c r="W717" i="10"/>
  <c r="W718" i="10"/>
  <c r="W719" i="10"/>
  <c r="W720" i="10"/>
  <c r="W721" i="10"/>
  <c r="W722" i="10"/>
  <c r="W723" i="10"/>
  <c r="W724" i="10"/>
  <c r="W725" i="10"/>
  <c r="W726" i="10"/>
  <c r="W727" i="10"/>
  <c r="W728" i="10"/>
  <c r="W729" i="10"/>
  <c r="W730" i="10"/>
  <c r="W731" i="10"/>
  <c r="W732" i="10"/>
  <c r="W733" i="10"/>
  <c r="W735" i="10"/>
  <c r="W736" i="10"/>
  <c r="W737" i="10"/>
  <c r="W738" i="10"/>
  <c r="W740" i="10"/>
  <c r="W741" i="10"/>
  <c r="W742" i="10"/>
  <c r="W743" i="10"/>
  <c r="W744" i="10"/>
  <c r="W745" i="10"/>
  <c r="W746" i="10"/>
  <c r="W747" i="10"/>
  <c r="W748" i="10"/>
  <c r="W750" i="10"/>
  <c r="W751" i="10"/>
  <c r="W752" i="10"/>
  <c r="W753" i="10"/>
  <c r="W754" i="10"/>
  <c r="W755" i="10"/>
  <c r="W757" i="10"/>
  <c r="W759" i="10"/>
  <c r="W760" i="10"/>
  <c r="W761" i="10"/>
  <c r="W762" i="10"/>
  <c r="W763" i="10"/>
  <c r="W764" i="10"/>
  <c r="W765" i="10"/>
  <c r="W766" i="10"/>
  <c r="W768" i="10"/>
  <c r="W769" i="10"/>
  <c r="W770" i="10"/>
  <c r="W771" i="10"/>
  <c r="W772" i="10"/>
  <c r="W773" i="10"/>
  <c r="W774" i="10"/>
  <c r="W775" i="10"/>
  <c r="W776" i="10"/>
  <c r="W777" i="10"/>
  <c r="W778" i="10"/>
  <c r="W779" i="10"/>
  <c r="W780" i="10"/>
  <c r="W781" i="10"/>
  <c r="W782" i="10"/>
  <c r="W783" i="10"/>
  <c r="W784" i="10"/>
  <c r="W785" i="10"/>
  <c r="W788" i="10"/>
  <c r="W789" i="10"/>
  <c r="W790" i="10"/>
  <c r="W791" i="10"/>
  <c r="W792" i="10"/>
  <c r="W793" i="10"/>
  <c r="W794" i="10"/>
  <c r="W795" i="10"/>
  <c r="W796" i="10"/>
  <c r="W797" i="10"/>
  <c r="W798" i="10"/>
  <c r="W799" i="10"/>
  <c r="W800" i="10"/>
  <c r="W801" i="10"/>
  <c r="W802" i="10"/>
  <c r="W804" i="10"/>
  <c r="W805" i="10"/>
  <c r="W806" i="10"/>
  <c r="W807" i="10"/>
  <c r="W808" i="10"/>
  <c r="W809" i="10"/>
  <c r="W810" i="10"/>
  <c r="W811" i="10"/>
  <c r="W812" i="10"/>
  <c r="W813" i="10"/>
  <c r="W814" i="10"/>
  <c r="W815" i="10"/>
  <c r="W816" i="10"/>
  <c r="W817" i="10"/>
  <c r="W819" i="10"/>
  <c r="W821" i="10"/>
  <c r="W823" i="10"/>
  <c r="W824" i="10"/>
  <c r="W825" i="10"/>
  <c r="W827" i="10"/>
  <c r="W828" i="10"/>
  <c r="W829" i="10"/>
  <c r="W832" i="10"/>
  <c r="W833" i="10"/>
  <c r="W834" i="10"/>
  <c r="W835" i="10"/>
  <c r="W836" i="10"/>
  <c r="W837" i="10"/>
  <c r="W838" i="10"/>
  <c r="W839" i="10"/>
  <c r="W840" i="10"/>
  <c r="W841" i="10"/>
  <c r="W842" i="10"/>
  <c r="W843" i="10"/>
  <c r="W844" i="10"/>
  <c r="W845" i="10"/>
  <c r="W846" i="10"/>
  <c r="W847" i="10"/>
  <c r="W848" i="10"/>
  <c r="W849" i="10"/>
  <c r="W850" i="10"/>
  <c r="W851" i="10"/>
  <c r="W852" i="10"/>
  <c r="W853" i="10"/>
  <c r="W854" i="10"/>
  <c r="W855" i="10"/>
  <c r="W856" i="10"/>
  <c r="W857" i="10"/>
  <c r="W858" i="10"/>
  <c r="W859" i="10"/>
  <c r="W860" i="10"/>
  <c r="W861" i="10"/>
  <c r="W862" i="10"/>
  <c r="W863" i="10"/>
  <c r="W864" i="10"/>
  <c r="W865" i="10"/>
  <c r="W866" i="10"/>
  <c r="W868" i="10"/>
  <c r="W869" i="10"/>
  <c r="W870" i="10"/>
  <c r="W871" i="10"/>
  <c r="W872" i="10"/>
  <c r="W873" i="10"/>
  <c r="W874" i="10"/>
  <c r="W875" i="10"/>
  <c r="W876" i="10"/>
  <c r="W877" i="10"/>
  <c r="W878" i="10"/>
  <c r="W880" i="10"/>
  <c r="W881" i="10"/>
  <c r="W882" i="10"/>
  <c r="W883" i="10"/>
  <c r="W884" i="10"/>
  <c r="W885" i="10"/>
  <c r="W886" i="10"/>
  <c r="W887" i="10"/>
  <c r="W888" i="10"/>
  <c r="W889" i="10"/>
  <c r="W891" i="10"/>
  <c r="W892" i="10"/>
  <c r="W893" i="10"/>
  <c r="W894" i="10"/>
  <c r="W895" i="10"/>
  <c r="W896" i="10"/>
  <c r="W897" i="10"/>
  <c r="W898" i="10"/>
  <c r="W899" i="10"/>
  <c r="W900" i="10"/>
  <c r="W901" i="10"/>
  <c r="W902" i="10"/>
  <c r="W903" i="10"/>
  <c r="W904" i="10"/>
  <c r="W905" i="10"/>
  <c r="W906" i="10"/>
  <c r="W907" i="10"/>
  <c r="W908" i="10"/>
  <c r="W909" i="10"/>
  <c r="W910" i="10"/>
  <c r="W911" i="10"/>
  <c r="W912" i="10"/>
  <c r="W913" i="10"/>
  <c r="W914" i="10"/>
  <c r="W915" i="10"/>
  <c r="W916" i="10"/>
  <c r="W917" i="10"/>
  <c r="W918" i="10"/>
  <c r="W919" i="10"/>
  <c r="W920" i="10"/>
  <c r="W921" i="10"/>
  <c r="W922" i="10"/>
  <c r="W923" i="10"/>
  <c r="W924" i="10"/>
  <c r="W925" i="10"/>
  <c r="W927" i="10"/>
  <c r="W928" i="10"/>
  <c r="W929" i="10"/>
  <c r="W930" i="10"/>
  <c r="W931" i="10"/>
  <c r="W933" i="10"/>
  <c r="W934" i="10"/>
  <c r="W935" i="10"/>
  <c r="W936" i="10"/>
  <c r="W937" i="10"/>
  <c r="W938" i="10"/>
  <c r="W939" i="10"/>
  <c r="W941" i="10"/>
  <c r="W942" i="10"/>
  <c r="W943" i="10"/>
  <c r="W944" i="10"/>
  <c r="W945" i="10"/>
  <c r="W946" i="10"/>
  <c r="W947" i="10"/>
  <c r="W950" i="10"/>
  <c r="W951" i="10"/>
  <c r="W952" i="10"/>
  <c r="W953" i="10"/>
  <c r="W954" i="10"/>
  <c r="W955" i="10"/>
  <c r="W956" i="10"/>
  <c r="W957" i="10"/>
  <c r="W958" i="10"/>
  <c r="W959" i="10"/>
  <c r="W960" i="10"/>
  <c r="W961" i="10"/>
  <c r="W962" i="10"/>
  <c r="W963" i="10"/>
  <c r="W964" i="10"/>
  <c r="W965" i="10"/>
  <c r="W966" i="10"/>
  <c r="W967" i="10"/>
  <c r="W968" i="10"/>
  <c r="W969" i="10"/>
  <c r="W970" i="10"/>
  <c r="W971" i="10"/>
  <c r="W972" i="10"/>
  <c r="W973" i="10"/>
  <c r="W974" i="10"/>
  <c r="W976" i="10"/>
  <c r="W977" i="10"/>
  <c r="W978" i="10"/>
  <c r="W979" i="10"/>
  <c r="W980" i="10"/>
  <c r="W981" i="10"/>
  <c r="W982" i="10"/>
  <c r="W983" i="10"/>
  <c r="W984" i="10"/>
  <c r="W985" i="10"/>
  <c r="W986" i="10"/>
  <c r="W987" i="10"/>
  <c r="W988" i="10"/>
  <c r="W989" i="10"/>
  <c r="W990" i="10"/>
  <c r="W992" i="10"/>
  <c r="W994" i="10"/>
  <c r="W995" i="10"/>
  <c r="W996" i="10"/>
  <c r="W997" i="10"/>
  <c r="W1000" i="10"/>
  <c r="W1001" i="10"/>
  <c r="W1002" i="10"/>
  <c r="W1003" i="10"/>
  <c r="W1004" i="10"/>
  <c r="W1005" i="10"/>
  <c r="W1006" i="10"/>
  <c r="W1007" i="10"/>
  <c r="W1008" i="10"/>
  <c r="W1009" i="10"/>
  <c r="W1010" i="10"/>
  <c r="W1011" i="10"/>
  <c r="W1013" i="10"/>
  <c r="W1014" i="10"/>
  <c r="W1015" i="10"/>
  <c r="W1016" i="10"/>
  <c r="W1017" i="10"/>
  <c r="W1018" i="10"/>
  <c r="W1019" i="10"/>
  <c r="W1022" i="10"/>
  <c r="W1023" i="10"/>
  <c r="W1024" i="10"/>
  <c r="W1025" i="10"/>
  <c r="W1027" i="10"/>
  <c r="W1028" i="10"/>
  <c r="W1029" i="10"/>
  <c r="W1030" i="10"/>
  <c r="W1031" i="10"/>
  <c r="W1032" i="10"/>
  <c r="W1033" i="10"/>
  <c r="W1034" i="10"/>
  <c r="W1035" i="10"/>
  <c r="W1036" i="10"/>
  <c r="W1037" i="10"/>
  <c r="W1038" i="10"/>
  <c r="W1039" i="10"/>
  <c r="W1041" i="10"/>
  <c r="W1042" i="10"/>
  <c r="W1043" i="10"/>
  <c r="W1044" i="10"/>
  <c r="W1045" i="10"/>
  <c r="W1046" i="10"/>
  <c r="W1047" i="10"/>
  <c r="W1048" i="10"/>
  <c r="W1049" i="10"/>
  <c r="W1051" i="10"/>
  <c r="W1052" i="10"/>
  <c r="W1053" i="10"/>
  <c r="W1054" i="10"/>
  <c r="W1055" i="10"/>
  <c r="W1056" i="10"/>
  <c r="W1057" i="10"/>
  <c r="W1059" i="10"/>
  <c r="W1061" i="10"/>
  <c r="W1062" i="10"/>
  <c r="W1064" i="10"/>
  <c r="W1065" i="10"/>
  <c r="W1066" i="10"/>
  <c r="W1067" i="10"/>
  <c r="W1068" i="10"/>
  <c r="W1069" i="10"/>
  <c r="W1070" i="10"/>
  <c r="W1071" i="10"/>
  <c r="W1072" i="10"/>
  <c r="W1073" i="10"/>
  <c r="W1074" i="10"/>
  <c r="W1075" i="10"/>
  <c r="W1076" i="10"/>
  <c r="W1077" i="10"/>
  <c r="W1078" i="10"/>
  <c r="W1079" i="10"/>
  <c r="W1080" i="10"/>
  <c r="W1081" i="10"/>
  <c r="W1082" i="10"/>
  <c r="W1083" i="10"/>
  <c r="W1084" i="10"/>
  <c r="W1085" i="10"/>
  <c r="W1086" i="10"/>
  <c r="W1087" i="10"/>
  <c r="W1088" i="10"/>
  <c r="W1089" i="10"/>
  <c r="W1090" i="10"/>
  <c r="W1091" i="10"/>
  <c r="W1092" i="10"/>
  <c r="W1093" i="10"/>
  <c r="W1094" i="10"/>
  <c r="W1095" i="10"/>
  <c r="W1096" i="10"/>
  <c r="W1097" i="10"/>
  <c r="W1098" i="10"/>
  <c r="W1099" i="10"/>
  <c r="W1100" i="10"/>
  <c r="W1101" i="10"/>
  <c r="W1102" i="10"/>
  <c r="W1103" i="10"/>
  <c r="W1104" i="10"/>
  <c r="W1105" i="10"/>
  <c r="W1106" i="10"/>
  <c r="W1107" i="10"/>
  <c r="W1108" i="10"/>
  <c r="W1109" i="10"/>
  <c r="W1110" i="10"/>
  <c r="W1111" i="10"/>
  <c r="W1112" i="10"/>
  <c r="W1113" i="10"/>
  <c r="W1114" i="10"/>
  <c r="W1115" i="10"/>
  <c r="W1116" i="10"/>
  <c r="W1118" i="10"/>
  <c r="W1120" i="10"/>
  <c r="W1122" i="10"/>
  <c r="W1123" i="10"/>
  <c r="W1124" i="10"/>
  <c r="W1126" i="10"/>
  <c r="W1127" i="10"/>
  <c r="W1128" i="10"/>
  <c r="W1129" i="10"/>
  <c r="W1130" i="10"/>
  <c r="W1131" i="10"/>
  <c r="W1132" i="10"/>
  <c r="W1133" i="10"/>
  <c r="W1134" i="10"/>
  <c r="W1135" i="10"/>
  <c r="W1136" i="10"/>
  <c r="W1137" i="10"/>
  <c r="W1138" i="10"/>
  <c r="W1139" i="10"/>
  <c r="W1140" i="10"/>
  <c r="W1141" i="10"/>
  <c r="W1142" i="10"/>
  <c r="W1144" i="10"/>
  <c r="W1145" i="10"/>
  <c r="W1147" i="10"/>
  <c r="W1148" i="10"/>
  <c r="W1149" i="10"/>
  <c r="W1150" i="10"/>
  <c r="W1151" i="10"/>
  <c r="W1152" i="10"/>
  <c r="W1153" i="10"/>
  <c r="W1154" i="10"/>
  <c r="W1155" i="10"/>
  <c r="W1156" i="10"/>
  <c r="W1157" i="10"/>
  <c r="W1158" i="10"/>
  <c r="W1159" i="10"/>
  <c r="W1160" i="10"/>
  <c r="W1161" i="10"/>
  <c r="W1162" i="10"/>
  <c r="W1163" i="10"/>
  <c r="W1164" i="10"/>
  <c r="W1165" i="10"/>
  <c r="W1166" i="10"/>
  <c r="W1167" i="10"/>
  <c r="W1168" i="10"/>
  <c r="W1169" i="10"/>
  <c r="W1171" i="10"/>
  <c r="W1172" i="10"/>
  <c r="W1173" i="10"/>
  <c r="W1174" i="10"/>
  <c r="W1175" i="10"/>
  <c r="W1176" i="10"/>
  <c r="W1177" i="10"/>
  <c r="W1179" i="10"/>
  <c r="W1180" i="10"/>
  <c r="W1181" i="10"/>
  <c r="W1182" i="10"/>
  <c r="W1183" i="10"/>
  <c r="W1184" i="10"/>
  <c r="W1185" i="10"/>
  <c r="W1187" i="10"/>
  <c r="W1188" i="10"/>
  <c r="W1189" i="10"/>
  <c r="W1190" i="10"/>
  <c r="W1191" i="10"/>
  <c r="W1193" i="10"/>
  <c r="W1195" i="10"/>
  <c r="W1196" i="10"/>
  <c r="W1197" i="10"/>
  <c r="W1198" i="10"/>
  <c r="W1199" i="10"/>
  <c r="W1200" i="10"/>
  <c r="W1201" i="10"/>
  <c r="W1202" i="10"/>
  <c r="W1203" i="10"/>
  <c r="W1204" i="10"/>
  <c r="W1205" i="10"/>
  <c r="W1206" i="10"/>
  <c r="W1207" i="10"/>
  <c r="W1208" i="10"/>
  <c r="W1209" i="10"/>
  <c r="W1210" i="10"/>
  <c r="W1211" i="10"/>
  <c r="W1214" i="10"/>
  <c r="W1215" i="10"/>
  <c r="W1216" i="10"/>
  <c r="W1217" i="10"/>
  <c r="W1218" i="10"/>
  <c r="W1219" i="10"/>
  <c r="W1220" i="10"/>
  <c r="W1221" i="10"/>
  <c r="W1222" i="10"/>
  <c r="W1223" i="10"/>
  <c r="W1224" i="10"/>
  <c r="W1225" i="10"/>
  <c r="W1226" i="10"/>
  <c r="W1227" i="10"/>
  <c r="W1228" i="10"/>
  <c r="W1230" i="10"/>
  <c r="W1231" i="10"/>
  <c r="W1232" i="10"/>
  <c r="W1235" i="10"/>
  <c r="W1236" i="10"/>
  <c r="W1237" i="10"/>
  <c r="W1240" i="10"/>
  <c r="W1241" i="10"/>
  <c r="W1242" i="10"/>
  <c r="W1243" i="10"/>
  <c r="W1245" i="10"/>
  <c r="W1247" i="10"/>
  <c r="W1248" i="10"/>
  <c r="W1249" i="10"/>
  <c r="W1251" i="10"/>
  <c r="W1253" i="10"/>
  <c r="W1254" i="10"/>
  <c r="W1255" i="10"/>
  <c r="W1256" i="10"/>
  <c r="W1258" i="10"/>
  <c r="W1259" i="10"/>
  <c r="W1260" i="10"/>
  <c r="W1261" i="10"/>
  <c r="W1262" i="10"/>
  <c r="W1263" i="10"/>
  <c r="W1265" i="10"/>
  <c r="W1266" i="10"/>
  <c r="W1267" i="10"/>
  <c r="W1268" i="10"/>
  <c r="W1270" i="10"/>
  <c r="W1272" i="10"/>
  <c r="W1273" i="10"/>
  <c r="W1274" i="10"/>
  <c r="W1275" i="10"/>
  <c r="W1276" i="10"/>
  <c r="W1277" i="10"/>
  <c r="W1278" i="10"/>
  <c r="W1279" i="10"/>
  <c r="W1280" i="10"/>
  <c r="W1281" i="10"/>
  <c r="W1282" i="10"/>
  <c r="W1283" i="10"/>
  <c r="W1284" i="10"/>
  <c r="W1285" i="10"/>
  <c r="W1286" i="10"/>
  <c r="W1287" i="10"/>
  <c r="W1288" i="10"/>
  <c r="W1290" i="10"/>
  <c r="W1291" i="10"/>
  <c r="W1292" i="10"/>
  <c r="W1293" i="10"/>
  <c r="W1294" i="10"/>
  <c r="W1295" i="10"/>
  <c r="W1296" i="10"/>
  <c r="W1297" i="10"/>
  <c r="W1298" i="10"/>
  <c r="W1299" i="10"/>
  <c r="W1300" i="10"/>
  <c r="W1301" i="10"/>
  <c r="W1302" i="10"/>
  <c r="W1303" i="10"/>
  <c r="W1304" i="10"/>
  <c r="W1306" i="10"/>
  <c r="W1307" i="10"/>
  <c r="W1308" i="10"/>
  <c r="W1309" i="10"/>
  <c r="W1310" i="10"/>
  <c r="W1311" i="10"/>
  <c r="W1312" i="10"/>
  <c r="W1313" i="10"/>
  <c r="W1314" i="10"/>
  <c r="W1315" i="10"/>
  <c r="W1316" i="10"/>
  <c r="W1317" i="10"/>
  <c r="W1318" i="10"/>
  <c r="W1319" i="10"/>
  <c r="W1321" i="10"/>
  <c r="W1323" i="10"/>
  <c r="W1324" i="10"/>
  <c r="W1325" i="10"/>
  <c r="W1327" i="10"/>
  <c r="W1328" i="10"/>
  <c r="W1329" i="10"/>
  <c r="W1331" i="10"/>
  <c r="W1332" i="10"/>
  <c r="W1333" i="10"/>
  <c r="W1334" i="10"/>
  <c r="W1335" i="10"/>
  <c r="W1336" i="10"/>
  <c r="W1337" i="10"/>
  <c r="W1339" i="10"/>
  <c r="W1340" i="10"/>
  <c r="W1341" i="10"/>
  <c r="W1342" i="10"/>
  <c r="W1343" i="10"/>
  <c r="W1344" i="10"/>
  <c r="W1345" i="10"/>
  <c r="W1346" i="10"/>
  <c r="W1347" i="10"/>
  <c r="W1348" i="10"/>
  <c r="W1351" i="10"/>
  <c r="W1353" i="10"/>
  <c r="W1354" i="10"/>
  <c r="W1355" i="10"/>
  <c r="W1356" i="10"/>
  <c r="W1357" i="10"/>
  <c r="W1358" i="10"/>
  <c r="W1359" i="10"/>
  <c r="W1360" i="10"/>
  <c r="W1361" i="10"/>
  <c r="W1362" i="10"/>
  <c r="W1363" i="10"/>
  <c r="W1364" i="10"/>
  <c r="W1365" i="10"/>
  <c r="W1366" i="10"/>
  <c r="W1367" i="10"/>
  <c r="W1368" i="10"/>
  <c r="W1369" i="10"/>
  <c r="W1370" i="10"/>
  <c r="W1371" i="10"/>
  <c r="V2" i="10"/>
  <c r="V3" i="10"/>
  <c r="V4" i="10"/>
  <c r="V5" i="10"/>
  <c r="V6" i="10"/>
  <c r="V7" i="10"/>
  <c r="V8" i="10"/>
  <c r="V10" i="10"/>
  <c r="V11" i="10"/>
  <c r="V12" i="10"/>
  <c r="V13" i="10"/>
  <c r="V14" i="10"/>
  <c r="V15" i="10"/>
  <c r="V16" i="10"/>
  <c r="V19" i="10"/>
  <c r="V21" i="10"/>
  <c r="V22" i="10"/>
  <c r="V23" i="10"/>
  <c r="V24" i="10"/>
  <c r="V25" i="10"/>
  <c r="V26" i="10"/>
  <c r="V27" i="10"/>
  <c r="V28" i="10"/>
  <c r="V29" i="10"/>
  <c r="V30" i="10"/>
  <c r="V31" i="10"/>
  <c r="V32" i="10"/>
  <c r="V33" i="10"/>
  <c r="V34" i="10"/>
  <c r="V35" i="10"/>
  <c r="V36" i="10"/>
  <c r="V38" i="10"/>
  <c r="V39" i="10"/>
  <c r="V40" i="10"/>
  <c r="V41" i="10"/>
  <c r="V42" i="10"/>
  <c r="V43" i="10"/>
  <c r="V44" i="10"/>
  <c r="V45" i="10"/>
  <c r="V46" i="10"/>
  <c r="V48" i="10"/>
  <c r="V49" i="10"/>
  <c r="V50" i="10"/>
  <c r="V51" i="10"/>
  <c r="V52" i="10"/>
  <c r="V53" i="10"/>
  <c r="V54" i="10"/>
  <c r="V55" i="10"/>
  <c r="V57" i="10"/>
  <c r="V58" i="10"/>
  <c r="V60" i="10"/>
  <c r="V61" i="10"/>
  <c r="V62" i="10"/>
  <c r="V63" i="10"/>
  <c r="V64" i="10"/>
  <c r="V65" i="10"/>
  <c r="V66" i="10"/>
  <c r="V67" i="10"/>
  <c r="V68" i="10"/>
  <c r="V69" i="10"/>
  <c r="V70" i="10"/>
  <c r="V71" i="10"/>
  <c r="V72" i="10"/>
  <c r="V73" i="10"/>
  <c r="V74" i="10"/>
  <c r="V75" i="10"/>
  <c r="V76" i="10"/>
  <c r="V77" i="10"/>
  <c r="V79" i="10"/>
  <c r="V80" i="10"/>
  <c r="V82" i="10"/>
  <c r="V83" i="10"/>
  <c r="V84" i="10"/>
  <c r="V85" i="10"/>
  <c r="V86" i="10"/>
  <c r="V87" i="10"/>
  <c r="V88" i="10"/>
  <c r="V89" i="10"/>
  <c r="V90" i="10"/>
  <c r="V92" i="10"/>
  <c r="V93" i="10"/>
  <c r="V94" i="10"/>
  <c r="V95" i="10"/>
  <c r="V96" i="10"/>
  <c r="V97" i="10"/>
  <c r="V98" i="10"/>
  <c r="V99" i="10"/>
  <c r="V100" i="10"/>
  <c r="V101" i="10"/>
  <c r="V103" i="10"/>
  <c r="V104" i="10"/>
  <c r="V105" i="10"/>
  <c r="V106" i="10"/>
  <c r="V107" i="10"/>
  <c r="V108" i="10"/>
  <c r="V109" i="10"/>
  <c r="V110" i="10"/>
  <c r="V111" i="10"/>
  <c r="V112" i="10"/>
  <c r="V113" i="10"/>
  <c r="V114" i="10"/>
  <c r="V115" i="10"/>
  <c r="V116" i="10"/>
  <c r="V117" i="10"/>
  <c r="V119" i="10"/>
  <c r="V120" i="10"/>
  <c r="V121" i="10"/>
  <c r="V122" i="10"/>
  <c r="V123" i="10"/>
  <c r="V124" i="10"/>
  <c r="V125" i="10"/>
  <c r="V126" i="10"/>
  <c r="V127" i="10"/>
  <c r="V128" i="10"/>
  <c r="V129" i="10"/>
  <c r="V130" i="10"/>
  <c r="V131" i="10"/>
  <c r="V132" i="10"/>
  <c r="V133" i="10"/>
  <c r="V135" i="10"/>
  <c r="V136" i="10"/>
  <c r="V137" i="10"/>
  <c r="V138" i="10"/>
  <c r="V139" i="10"/>
  <c r="V140" i="10"/>
  <c r="V141" i="10"/>
  <c r="V142" i="10"/>
  <c r="V143" i="10"/>
  <c r="V144" i="10"/>
  <c r="V145" i="10"/>
  <c r="V146" i="10"/>
  <c r="V147" i="10"/>
  <c r="V148" i="10"/>
  <c r="V149" i="10"/>
  <c r="V150" i="10"/>
  <c r="V152" i="10"/>
  <c r="V153" i="10"/>
  <c r="V154" i="10"/>
  <c r="V155" i="10"/>
  <c r="V156" i="10"/>
  <c r="V157" i="10"/>
  <c r="V158" i="10"/>
  <c r="V159" i="10"/>
  <c r="V160" i="10"/>
  <c r="V161" i="10"/>
  <c r="V162" i="10"/>
  <c r="V163" i="10"/>
  <c r="V164" i="10"/>
  <c r="V165" i="10"/>
  <c r="V166" i="10"/>
  <c r="V167" i="10"/>
  <c r="V168" i="10"/>
  <c r="V169" i="10"/>
  <c r="V170" i="10"/>
  <c r="V171" i="10"/>
  <c r="V172" i="10"/>
  <c r="V173" i="10"/>
  <c r="V175" i="10"/>
  <c r="V176" i="10"/>
  <c r="V177" i="10"/>
  <c r="V178" i="10"/>
  <c r="V179" i="10"/>
  <c r="V180" i="10"/>
  <c r="V181" i="10"/>
  <c r="V182" i="10"/>
  <c r="V183" i="10"/>
  <c r="V184" i="10"/>
  <c r="V186" i="10"/>
  <c r="V188" i="10"/>
  <c r="V190" i="10"/>
  <c r="V191" i="10"/>
  <c r="V192" i="10"/>
  <c r="V193" i="10"/>
  <c r="V194" i="10"/>
  <c r="V195" i="10"/>
  <c r="V196" i="10"/>
  <c r="V197" i="10"/>
  <c r="V198" i="10"/>
  <c r="V199" i="10"/>
  <c r="V200" i="10"/>
  <c r="V201" i="10"/>
  <c r="V203" i="10"/>
  <c r="V204" i="10"/>
  <c r="V205" i="10"/>
  <c r="V206" i="10"/>
  <c r="V207" i="10"/>
  <c r="V208" i="10"/>
  <c r="V209" i="10"/>
  <c r="V210" i="10"/>
  <c r="V211" i="10"/>
  <c r="V212" i="10"/>
  <c r="V213" i="10"/>
  <c r="V214" i="10"/>
  <c r="V215" i="10"/>
  <c r="V217" i="10"/>
  <c r="V218" i="10"/>
  <c r="V220" i="10"/>
  <c r="V222" i="10"/>
  <c r="V223" i="10"/>
  <c r="V224" i="10"/>
  <c r="V225" i="10"/>
  <c r="V226" i="10"/>
  <c r="V227" i="10"/>
  <c r="V228" i="10"/>
  <c r="V229" i="10"/>
  <c r="V230" i="10"/>
  <c r="V231" i="10"/>
  <c r="V232" i="10"/>
  <c r="V233" i="10"/>
  <c r="V235" i="10"/>
  <c r="V236" i="10"/>
  <c r="V237" i="10"/>
  <c r="V238" i="10"/>
  <c r="V239" i="10"/>
  <c r="V240" i="10"/>
  <c r="V241" i="10"/>
  <c r="V242" i="10"/>
  <c r="V243" i="10"/>
  <c r="V244" i="10"/>
  <c r="V245" i="10"/>
  <c r="V246" i="10"/>
  <c r="V247" i="10"/>
  <c r="V248" i="10"/>
  <c r="V249" i="10"/>
  <c r="V250" i="10"/>
  <c r="V253" i="10"/>
  <c r="V254" i="10"/>
  <c r="V255" i="10"/>
  <c r="V256" i="10"/>
  <c r="V257" i="10"/>
  <c r="V258" i="10"/>
  <c r="V259" i="10"/>
  <c r="V260" i="10"/>
  <c r="V261" i="10"/>
  <c r="V262" i="10"/>
  <c r="V263" i="10"/>
  <c r="V264" i="10"/>
  <c r="V265" i="10"/>
  <c r="V266" i="10"/>
  <c r="V267" i="10"/>
  <c r="V268" i="10"/>
  <c r="V269" i="10"/>
  <c r="V270" i="10"/>
  <c r="V271" i="10"/>
  <c r="V272" i="10"/>
  <c r="V273" i="10"/>
  <c r="V274" i="10"/>
  <c r="V275" i="10"/>
  <c r="V276" i="10"/>
  <c r="V277" i="10"/>
  <c r="V278" i="10"/>
  <c r="V279" i="10"/>
  <c r="V280" i="10"/>
  <c r="V281" i="10"/>
  <c r="V283" i="10"/>
  <c r="V284" i="10"/>
  <c r="V285" i="10"/>
  <c r="V286" i="10"/>
  <c r="V287" i="10"/>
  <c r="V288" i="10"/>
  <c r="V289" i="10"/>
  <c r="V290" i="10"/>
  <c r="V291" i="10"/>
  <c r="V292" i="10"/>
  <c r="V293" i="10"/>
  <c r="V295" i="10"/>
  <c r="V296" i="10"/>
  <c r="V297" i="10"/>
  <c r="V298" i="10"/>
  <c r="V299" i="10"/>
  <c r="V301" i="10"/>
  <c r="V302" i="10"/>
  <c r="V303" i="10"/>
  <c r="V304" i="10"/>
  <c r="V305" i="10"/>
  <c r="V306" i="10"/>
  <c r="V307" i="10"/>
  <c r="V308" i="10"/>
  <c r="V309" i="10"/>
  <c r="V310" i="10"/>
  <c r="V311" i="10"/>
  <c r="V312" i="10"/>
  <c r="V313" i="10"/>
  <c r="V315" i="10"/>
  <c r="V316" i="10"/>
  <c r="V317" i="10"/>
  <c r="V318" i="10"/>
  <c r="V319" i="10"/>
  <c r="V320" i="10"/>
  <c r="V321" i="10"/>
  <c r="V322" i="10"/>
  <c r="V324" i="10"/>
  <c r="V326" i="10"/>
  <c r="V327" i="10"/>
  <c r="V328" i="10"/>
  <c r="V329" i="10"/>
  <c r="V330" i="10"/>
  <c r="V331" i="10"/>
  <c r="V332" i="10"/>
  <c r="V333" i="10"/>
  <c r="V334" i="10"/>
  <c r="V335" i="10"/>
  <c r="V336" i="10"/>
  <c r="V337" i="10"/>
  <c r="V339" i="10"/>
  <c r="V340" i="10"/>
  <c r="V341" i="10"/>
  <c r="V342" i="10"/>
  <c r="V343" i="10"/>
  <c r="V344" i="10"/>
  <c r="V345" i="10"/>
  <c r="V346" i="10"/>
  <c r="V347" i="10"/>
  <c r="V348" i="10"/>
  <c r="V349" i="10"/>
  <c r="V350" i="10"/>
  <c r="V351" i="10"/>
  <c r="V352" i="10"/>
  <c r="V353" i="10"/>
  <c r="V354" i="10"/>
  <c r="V355" i="10"/>
  <c r="V357" i="10"/>
  <c r="V358" i="10"/>
  <c r="V359" i="10"/>
  <c r="V360" i="10"/>
  <c r="V361" i="10"/>
  <c r="V362" i="10"/>
  <c r="V363" i="10"/>
  <c r="V364" i="10"/>
  <c r="V365" i="10"/>
  <c r="V366" i="10"/>
  <c r="V367" i="10"/>
  <c r="V368" i="10"/>
  <c r="V369" i="10"/>
  <c r="V370" i="10"/>
  <c r="V371" i="10"/>
  <c r="V372" i="10"/>
  <c r="V373" i="10"/>
  <c r="V374" i="10"/>
  <c r="V375" i="10"/>
  <c r="V376" i="10"/>
  <c r="V378" i="10"/>
  <c r="V379" i="10"/>
  <c r="V380" i="10"/>
  <c r="V382" i="10"/>
  <c r="V383" i="10"/>
  <c r="V384" i="10"/>
  <c r="V385" i="10"/>
  <c r="V386" i="10"/>
  <c r="V387" i="10"/>
  <c r="V388" i="10"/>
  <c r="V389" i="10"/>
  <c r="V391" i="10"/>
  <c r="V392" i="10"/>
  <c r="V393" i="10"/>
  <c r="V394" i="10"/>
  <c r="V395" i="10"/>
  <c r="V396" i="10"/>
  <c r="V397" i="10"/>
  <c r="V398" i="10"/>
  <c r="V399" i="10"/>
  <c r="V401" i="10"/>
  <c r="V402" i="10"/>
  <c r="V403" i="10"/>
  <c r="V405" i="10"/>
  <c r="V406" i="10"/>
  <c r="V407" i="10"/>
  <c r="V408" i="10"/>
  <c r="V409" i="10"/>
  <c r="V410" i="10"/>
  <c r="V411" i="10"/>
  <c r="V413" i="10"/>
  <c r="V414" i="10"/>
  <c r="V415" i="10"/>
  <c r="V416" i="10"/>
  <c r="V418" i="10"/>
  <c r="V420" i="10"/>
  <c r="V421" i="10"/>
  <c r="V423" i="10"/>
  <c r="V424" i="10"/>
  <c r="V425" i="10"/>
  <c r="V426" i="10"/>
  <c r="V428" i="10"/>
  <c r="V429" i="10"/>
  <c r="V430" i="10"/>
  <c r="V431" i="10"/>
  <c r="V433" i="10"/>
  <c r="V434" i="10"/>
  <c r="V435" i="10"/>
  <c r="V436" i="10"/>
  <c r="V437" i="10"/>
  <c r="V438" i="10"/>
  <c r="V439" i="10"/>
  <c r="V440" i="10"/>
  <c r="V441" i="10"/>
  <c r="V442" i="10"/>
  <c r="V443" i="10"/>
  <c r="V444" i="10"/>
  <c r="V446" i="10"/>
  <c r="V447" i="10"/>
  <c r="V448" i="10"/>
  <c r="V449" i="10"/>
  <c r="V450" i="10"/>
  <c r="V451" i="10"/>
  <c r="V452" i="10"/>
  <c r="V453" i="10"/>
  <c r="V454" i="10"/>
  <c r="V455" i="10"/>
  <c r="V456" i="10"/>
  <c r="V457" i="10"/>
  <c r="V458" i="10"/>
  <c r="V459" i="10"/>
  <c r="V461" i="10"/>
  <c r="V462" i="10"/>
  <c r="V463" i="10"/>
  <c r="V464" i="10"/>
  <c r="V465" i="10"/>
  <c r="V466" i="10"/>
  <c r="V467" i="10"/>
  <c r="V468" i="10"/>
  <c r="V469" i="10"/>
  <c r="V470" i="10"/>
  <c r="V471" i="10"/>
  <c r="V472" i="10"/>
  <c r="V473" i="10"/>
  <c r="V474" i="10"/>
  <c r="V475" i="10"/>
  <c r="V476" i="10"/>
  <c r="V477" i="10"/>
  <c r="V478" i="10"/>
  <c r="V479" i="10"/>
  <c r="V480" i="10"/>
  <c r="V481" i="10"/>
  <c r="V482" i="10"/>
  <c r="V483" i="10"/>
  <c r="V484" i="10"/>
  <c r="V485" i="10"/>
  <c r="V486" i="10"/>
  <c r="V487" i="10"/>
  <c r="V488" i="10"/>
  <c r="V489" i="10"/>
  <c r="V490" i="10"/>
  <c r="V491" i="10"/>
  <c r="V492" i="10"/>
  <c r="V493" i="10"/>
  <c r="V494" i="10"/>
  <c r="V495" i="10"/>
  <c r="V496" i="10"/>
  <c r="V497" i="10"/>
  <c r="V498" i="10"/>
  <c r="V499" i="10"/>
  <c r="V500" i="10"/>
  <c r="V501" i="10"/>
  <c r="V502" i="10"/>
  <c r="V503" i="10"/>
  <c r="V504" i="10"/>
  <c r="V505" i="10"/>
  <c r="V506" i="10"/>
  <c r="V507" i="10"/>
  <c r="V508" i="10"/>
  <c r="V509" i="10"/>
  <c r="V510" i="10"/>
  <c r="V511" i="10"/>
  <c r="V512" i="10"/>
  <c r="V513" i="10"/>
  <c r="V514" i="10"/>
  <c r="V515" i="10"/>
  <c r="V516" i="10"/>
  <c r="V517" i="10"/>
  <c r="V518" i="10"/>
  <c r="V519" i="10"/>
  <c r="V520" i="10"/>
  <c r="V521" i="10"/>
  <c r="V522" i="10"/>
  <c r="V523" i="10"/>
  <c r="V524" i="10"/>
  <c r="V525" i="10"/>
  <c r="V526" i="10"/>
  <c r="V527" i="10"/>
  <c r="V528" i="10"/>
  <c r="V529" i="10"/>
  <c r="V530" i="10"/>
  <c r="V531" i="10"/>
  <c r="V532" i="10"/>
  <c r="V533" i="10"/>
  <c r="V534" i="10"/>
  <c r="V535" i="10"/>
  <c r="V536" i="10"/>
  <c r="V537" i="10"/>
  <c r="V538" i="10"/>
  <c r="V539" i="10"/>
  <c r="V540" i="10"/>
  <c r="V541" i="10"/>
  <c r="V542" i="10"/>
  <c r="V543" i="10"/>
  <c r="V544" i="10"/>
  <c r="V545" i="10"/>
  <c r="V546" i="10"/>
  <c r="V547" i="10"/>
  <c r="V549" i="10"/>
  <c r="V550" i="10"/>
  <c r="V551" i="10"/>
  <c r="V552" i="10"/>
  <c r="V553" i="10"/>
  <c r="V554" i="10"/>
  <c r="V555" i="10"/>
  <c r="V556" i="10"/>
  <c r="V557" i="10"/>
  <c r="V558" i="10"/>
  <c r="V559" i="10"/>
  <c r="V560" i="10"/>
  <c r="V561" i="10"/>
  <c r="V562" i="10"/>
  <c r="V563" i="10"/>
  <c r="V564" i="10"/>
  <c r="V566" i="10"/>
  <c r="V567" i="10"/>
  <c r="V568" i="10"/>
  <c r="V569" i="10"/>
  <c r="V571" i="10"/>
  <c r="V572" i="10"/>
  <c r="V573" i="10"/>
  <c r="V574" i="10"/>
  <c r="V575" i="10"/>
  <c r="V576" i="10"/>
  <c r="V577" i="10"/>
  <c r="V578" i="10"/>
  <c r="V579" i="10"/>
  <c r="V580" i="10"/>
  <c r="V581" i="10"/>
  <c r="V582" i="10"/>
  <c r="V583" i="10"/>
  <c r="V584" i="10"/>
  <c r="V585" i="10"/>
  <c r="V586" i="10"/>
  <c r="V587" i="10"/>
  <c r="V588" i="10"/>
  <c r="V589" i="10"/>
  <c r="V590" i="10"/>
  <c r="V591" i="10"/>
  <c r="V592" i="10"/>
  <c r="V593" i="10"/>
  <c r="V594" i="10"/>
  <c r="V596" i="10"/>
  <c r="V597" i="10"/>
  <c r="V598" i="10"/>
  <c r="V599" i="10"/>
  <c r="V600" i="10"/>
  <c r="V601" i="10"/>
  <c r="V602" i="10"/>
  <c r="V603" i="10"/>
  <c r="V604" i="10"/>
  <c r="V605" i="10"/>
  <c r="V607" i="10"/>
  <c r="V608" i="10"/>
  <c r="V609" i="10"/>
  <c r="V610" i="10"/>
  <c r="V611" i="10"/>
  <c r="V612" i="10"/>
  <c r="V613" i="10"/>
  <c r="V614" i="10"/>
  <c r="V615" i="10"/>
  <c r="V616" i="10"/>
  <c r="V618" i="10"/>
  <c r="V620" i="10"/>
  <c r="V621" i="10"/>
  <c r="V622" i="10"/>
  <c r="V623" i="10"/>
  <c r="V624" i="10"/>
  <c r="V625" i="10"/>
  <c r="V626" i="10"/>
  <c r="V627" i="10"/>
  <c r="V628" i="10"/>
  <c r="V629" i="10"/>
  <c r="V630" i="10"/>
  <c r="V631" i="10"/>
  <c r="V633" i="10"/>
  <c r="V634" i="10"/>
  <c r="V635" i="10"/>
  <c r="V636" i="10"/>
  <c r="V637" i="10"/>
  <c r="V638" i="10"/>
  <c r="V639" i="10"/>
  <c r="V640" i="10"/>
  <c r="V641" i="10"/>
  <c r="V642" i="10"/>
  <c r="V643" i="10"/>
  <c r="V645" i="10"/>
  <c r="V646" i="10"/>
  <c r="V647" i="10"/>
  <c r="V648" i="10"/>
  <c r="V649" i="10"/>
  <c r="V650" i="10"/>
  <c r="V651" i="10"/>
  <c r="V652" i="10"/>
  <c r="V653" i="10"/>
  <c r="V656" i="10"/>
  <c r="V657" i="10"/>
  <c r="V658" i="10"/>
  <c r="V659" i="10"/>
  <c r="V660" i="10"/>
  <c r="V661" i="10"/>
  <c r="V662" i="10"/>
  <c r="V664" i="10"/>
  <c r="V665" i="10"/>
  <c r="V667" i="10"/>
  <c r="V668" i="10"/>
  <c r="V670" i="10"/>
  <c r="V672" i="10"/>
  <c r="V673" i="10"/>
  <c r="V674" i="10"/>
  <c r="V675" i="10"/>
  <c r="V676" i="10"/>
  <c r="V677" i="10"/>
  <c r="V678" i="10"/>
  <c r="V679" i="10"/>
  <c r="V680" i="10"/>
  <c r="V681" i="10"/>
  <c r="V682" i="10"/>
  <c r="V683" i="10"/>
  <c r="V684" i="10"/>
  <c r="V685" i="10"/>
  <c r="V686" i="10"/>
  <c r="V687" i="10"/>
  <c r="V688" i="10"/>
  <c r="V689" i="10"/>
  <c r="V690" i="10"/>
  <c r="V691" i="10"/>
  <c r="V692" i="10"/>
  <c r="V693" i="10"/>
  <c r="V694" i="10"/>
  <c r="V695" i="10"/>
  <c r="V696" i="10"/>
  <c r="V697" i="10"/>
  <c r="V698" i="10"/>
  <c r="V699" i="10"/>
  <c r="V700" i="10"/>
  <c r="V701" i="10"/>
  <c r="V703" i="10"/>
  <c r="V704" i="10"/>
  <c r="V705" i="10"/>
  <c r="V706" i="10"/>
  <c r="V707" i="10"/>
  <c r="V708" i="10"/>
  <c r="V709" i="10"/>
  <c r="V710" i="10"/>
  <c r="V711" i="10"/>
  <c r="V712" i="10"/>
  <c r="V713" i="10"/>
  <c r="V714" i="10"/>
  <c r="V715" i="10"/>
  <c r="V716" i="10"/>
  <c r="V717" i="10"/>
  <c r="V718" i="10"/>
  <c r="V719" i="10"/>
  <c r="V720" i="10"/>
  <c r="V721" i="10"/>
  <c r="V722" i="10"/>
  <c r="V723" i="10"/>
  <c r="V724" i="10"/>
  <c r="V725" i="10"/>
  <c r="V726" i="10"/>
  <c r="V727" i="10"/>
  <c r="V728" i="10"/>
  <c r="V729" i="10"/>
  <c r="V730" i="10"/>
  <c r="V731" i="10"/>
  <c r="V732" i="10"/>
  <c r="V733" i="10"/>
  <c r="V735" i="10"/>
  <c r="V736" i="10"/>
  <c r="V737" i="10"/>
  <c r="V738" i="10"/>
  <c r="V740" i="10"/>
  <c r="V741" i="10"/>
  <c r="V742" i="10"/>
  <c r="V743" i="10"/>
  <c r="V744" i="10"/>
  <c r="V745" i="10"/>
  <c r="V746" i="10"/>
  <c r="V747" i="10"/>
  <c r="V748" i="10"/>
  <c r="V750" i="10"/>
  <c r="V751" i="10"/>
  <c r="V752" i="10"/>
  <c r="V753" i="10"/>
  <c r="V754" i="10"/>
  <c r="V755" i="10"/>
  <c r="V757" i="10"/>
  <c r="V759" i="10"/>
  <c r="V760" i="10"/>
  <c r="V761" i="10"/>
  <c r="V762" i="10"/>
  <c r="V763" i="10"/>
  <c r="V764" i="10"/>
  <c r="V765" i="10"/>
  <c r="V766" i="10"/>
  <c r="V768" i="10"/>
  <c r="V769" i="10"/>
  <c r="V770" i="10"/>
  <c r="V771" i="10"/>
  <c r="V772" i="10"/>
  <c r="V773" i="10"/>
  <c r="V774" i="10"/>
  <c r="V775" i="10"/>
  <c r="V776" i="10"/>
  <c r="V777" i="10"/>
  <c r="V778" i="10"/>
  <c r="V779" i="10"/>
  <c r="V780" i="10"/>
  <c r="V781" i="10"/>
  <c r="V782" i="10"/>
  <c r="V783" i="10"/>
  <c r="V784" i="10"/>
  <c r="V785" i="10"/>
  <c r="V788" i="10"/>
  <c r="V789" i="10"/>
  <c r="V790" i="10"/>
  <c r="V791" i="10"/>
  <c r="V792" i="10"/>
  <c r="V793" i="10"/>
  <c r="V794" i="10"/>
  <c r="V795" i="10"/>
  <c r="V796" i="10"/>
  <c r="V797" i="10"/>
  <c r="V798" i="10"/>
  <c r="V799" i="10"/>
  <c r="V800" i="10"/>
  <c r="V801" i="10"/>
  <c r="V802" i="10"/>
  <c r="V804" i="10"/>
  <c r="V805" i="10"/>
  <c r="V806" i="10"/>
  <c r="V807" i="10"/>
  <c r="V808" i="10"/>
  <c r="V809" i="10"/>
  <c r="V810" i="10"/>
  <c r="V811" i="10"/>
  <c r="V812" i="10"/>
  <c r="V813" i="10"/>
  <c r="V814" i="10"/>
  <c r="V815" i="10"/>
  <c r="V816" i="10"/>
  <c r="V817" i="10"/>
  <c r="V819" i="10"/>
  <c r="V821" i="10"/>
  <c r="V823" i="10"/>
  <c r="V824" i="10"/>
  <c r="V825" i="10"/>
  <c r="V827" i="10"/>
  <c r="V828" i="10"/>
  <c r="V829" i="10"/>
  <c r="V832" i="10"/>
  <c r="V833" i="10"/>
  <c r="V834" i="10"/>
  <c r="V835" i="10"/>
  <c r="V836" i="10"/>
  <c r="V837" i="10"/>
  <c r="V838" i="10"/>
  <c r="V839" i="10"/>
  <c r="V840" i="10"/>
  <c r="V841" i="10"/>
  <c r="V842" i="10"/>
  <c r="V843" i="10"/>
  <c r="V844" i="10"/>
  <c r="V845" i="10"/>
  <c r="V846" i="10"/>
  <c r="V847" i="10"/>
  <c r="V848" i="10"/>
  <c r="V849" i="10"/>
  <c r="V850" i="10"/>
  <c r="V851" i="10"/>
  <c r="V852" i="10"/>
  <c r="V853" i="10"/>
  <c r="V854" i="10"/>
  <c r="V855" i="10"/>
  <c r="V856" i="10"/>
  <c r="V857" i="10"/>
  <c r="V858" i="10"/>
  <c r="V859" i="10"/>
  <c r="V860" i="10"/>
  <c r="V861" i="10"/>
  <c r="V862" i="10"/>
  <c r="V863" i="10"/>
  <c r="V864" i="10"/>
  <c r="V865" i="10"/>
  <c r="V866" i="10"/>
  <c r="V868" i="10"/>
  <c r="V869" i="10"/>
  <c r="V870" i="10"/>
  <c r="V871" i="10"/>
  <c r="V872" i="10"/>
  <c r="V873" i="10"/>
  <c r="V874" i="10"/>
  <c r="V875" i="10"/>
  <c r="V876" i="10"/>
  <c r="V877" i="10"/>
  <c r="V878" i="10"/>
  <c r="V880" i="10"/>
  <c r="V881" i="10"/>
  <c r="V882" i="10"/>
  <c r="V883" i="10"/>
  <c r="V884" i="10"/>
  <c r="V885" i="10"/>
  <c r="V886" i="10"/>
  <c r="V887" i="10"/>
  <c r="V888" i="10"/>
  <c r="V889" i="10"/>
  <c r="V891" i="10"/>
  <c r="V892" i="10"/>
  <c r="V893" i="10"/>
  <c r="V894" i="10"/>
  <c r="V895" i="10"/>
  <c r="V896" i="10"/>
  <c r="V897" i="10"/>
  <c r="V898" i="10"/>
  <c r="V899" i="10"/>
  <c r="V900" i="10"/>
  <c r="V901" i="10"/>
  <c r="V902" i="10"/>
  <c r="V903" i="10"/>
  <c r="V904" i="10"/>
  <c r="V905" i="10"/>
  <c r="V906" i="10"/>
  <c r="V907" i="10"/>
  <c r="V908" i="10"/>
  <c r="V909" i="10"/>
  <c r="V910" i="10"/>
  <c r="V911" i="10"/>
  <c r="V912" i="10"/>
  <c r="V913" i="10"/>
  <c r="V914" i="10"/>
  <c r="V915" i="10"/>
  <c r="V916" i="10"/>
  <c r="V917" i="10"/>
  <c r="V918" i="10"/>
  <c r="V919" i="10"/>
  <c r="V920" i="10"/>
  <c r="V921" i="10"/>
  <c r="V922" i="10"/>
  <c r="V923" i="10"/>
  <c r="V924" i="10"/>
  <c r="V925" i="10"/>
  <c r="V927" i="10"/>
  <c r="V928" i="10"/>
  <c r="V929" i="10"/>
  <c r="V930" i="10"/>
  <c r="V931" i="10"/>
  <c r="V933" i="10"/>
  <c r="V934" i="10"/>
  <c r="V935" i="10"/>
  <c r="V936" i="10"/>
  <c r="V937" i="10"/>
  <c r="V938" i="10"/>
  <c r="V939" i="10"/>
  <c r="V941" i="10"/>
  <c r="V942" i="10"/>
  <c r="V943" i="10"/>
  <c r="V944" i="10"/>
  <c r="V945" i="10"/>
  <c r="V946" i="10"/>
  <c r="V947" i="10"/>
  <c r="V950" i="10"/>
  <c r="V951" i="10"/>
  <c r="V952" i="10"/>
  <c r="V953" i="10"/>
  <c r="V954" i="10"/>
  <c r="V955" i="10"/>
  <c r="V956" i="10"/>
  <c r="V957" i="10"/>
  <c r="V958" i="10"/>
  <c r="V959" i="10"/>
  <c r="V960" i="10"/>
  <c r="V961" i="10"/>
  <c r="V962" i="10"/>
  <c r="V963" i="10"/>
  <c r="V964" i="10"/>
  <c r="V965" i="10"/>
  <c r="V966" i="10"/>
  <c r="V967" i="10"/>
  <c r="V968" i="10"/>
  <c r="V969" i="10"/>
  <c r="V970" i="10"/>
  <c r="V971" i="10"/>
  <c r="V972" i="10"/>
  <c r="V973" i="10"/>
  <c r="V974" i="10"/>
  <c r="V976" i="10"/>
  <c r="V977" i="10"/>
  <c r="V978" i="10"/>
  <c r="V979" i="10"/>
  <c r="V980" i="10"/>
  <c r="V981" i="10"/>
  <c r="V982" i="10"/>
  <c r="V983" i="10"/>
  <c r="V984" i="10"/>
  <c r="V985" i="10"/>
  <c r="V986" i="10"/>
  <c r="V987" i="10"/>
  <c r="V988" i="10"/>
  <c r="V989" i="10"/>
  <c r="V990" i="10"/>
  <c r="V992" i="10"/>
  <c r="V994" i="10"/>
  <c r="V995" i="10"/>
  <c r="V996" i="10"/>
  <c r="V997" i="10"/>
  <c r="V1000" i="10"/>
  <c r="V1001" i="10"/>
  <c r="V1002" i="10"/>
  <c r="V1003" i="10"/>
  <c r="V1004" i="10"/>
  <c r="V1005" i="10"/>
  <c r="V1006" i="10"/>
  <c r="V1007" i="10"/>
  <c r="V1008" i="10"/>
  <c r="V1009" i="10"/>
  <c r="V1010" i="10"/>
  <c r="V1011" i="10"/>
  <c r="V1013" i="10"/>
  <c r="V1014" i="10"/>
  <c r="V1015" i="10"/>
  <c r="V1016" i="10"/>
  <c r="V1017" i="10"/>
  <c r="V1018" i="10"/>
  <c r="V1019" i="10"/>
  <c r="V1022" i="10"/>
  <c r="V1023" i="10"/>
  <c r="V1024" i="10"/>
  <c r="V1025" i="10"/>
  <c r="V1027" i="10"/>
  <c r="V1028" i="10"/>
  <c r="V1029" i="10"/>
  <c r="V1030" i="10"/>
  <c r="V1031" i="10"/>
  <c r="V1032" i="10"/>
  <c r="V1033" i="10"/>
  <c r="V1034" i="10"/>
  <c r="V1035" i="10"/>
  <c r="V1036" i="10"/>
  <c r="V1037" i="10"/>
  <c r="V1038" i="10"/>
  <c r="V1039" i="10"/>
  <c r="V1041" i="10"/>
  <c r="V1042" i="10"/>
  <c r="V1043" i="10"/>
  <c r="V1044" i="10"/>
  <c r="V1045" i="10"/>
  <c r="V1046" i="10"/>
  <c r="V1047" i="10"/>
  <c r="V1048" i="10"/>
  <c r="V1049" i="10"/>
  <c r="V1051" i="10"/>
  <c r="V1052" i="10"/>
  <c r="V1053" i="10"/>
  <c r="V1054" i="10"/>
  <c r="V1055" i="10"/>
  <c r="V1056" i="10"/>
  <c r="V1057" i="10"/>
  <c r="V1059" i="10"/>
  <c r="V1061" i="10"/>
  <c r="V1062" i="10"/>
  <c r="V1064" i="10"/>
  <c r="V1065" i="10"/>
  <c r="V1066" i="10"/>
  <c r="V1067" i="10"/>
  <c r="V1068" i="10"/>
  <c r="V1069" i="10"/>
  <c r="V1070" i="10"/>
  <c r="V1071" i="10"/>
  <c r="V1072" i="10"/>
  <c r="V1073" i="10"/>
  <c r="V1074" i="10"/>
  <c r="V1075" i="10"/>
  <c r="V1076" i="10"/>
  <c r="V1077" i="10"/>
  <c r="V1078" i="10"/>
  <c r="V1079" i="10"/>
  <c r="V1080" i="10"/>
  <c r="V1081" i="10"/>
  <c r="V1082" i="10"/>
  <c r="V1083" i="10"/>
  <c r="V1084" i="10"/>
  <c r="V1085" i="10"/>
  <c r="V1086" i="10"/>
  <c r="V1087" i="10"/>
  <c r="V1088" i="10"/>
  <c r="V1089" i="10"/>
  <c r="V1090" i="10"/>
  <c r="V1091" i="10"/>
  <c r="V1092" i="10"/>
  <c r="V1093" i="10"/>
  <c r="V1094" i="10"/>
  <c r="V1095" i="10"/>
  <c r="V1096" i="10"/>
  <c r="V1097" i="10"/>
  <c r="V1098" i="10"/>
  <c r="V1099" i="10"/>
  <c r="V1100" i="10"/>
  <c r="V1101" i="10"/>
  <c r="V1102" i="10"/>
  <c r="V1103" i="10"/>
  <c r="V1104" i="10"/>
  <c r="V1105" i="10"/>
  <c r="V1106" i="10"/>
  <c r="V1107" i="10"/>
  <c r="V1108" i="10"/>
  <c r="V1109" i="10"/>
  <c r="V1110" i="10"/>
  <c r="V1111" i="10"/>
  <c r="V1112" i="10"/>
  <c r="V1113" i="10"/>
  <c r="V1114" i="10"/>
  <c r="V1115" i="10"/>
  <c r="V1116" i="10"/>
  <c r="V1118" i="10"/>
  <c r="V1120" i="10"/>
  <c r="V1122" i="10"/>
  <c r="V1123" i="10"/>
  <c r="V1124" i="10"/>
  <c r="V1126" i="10"/>
  <c r="V1127" i="10"/>
  <c r="V1128" i="10"/>
  <c r="V1129" i="10"/>
  <c r="V1130" i="10"/>
  <c r="V1131" i="10"/>
  <c r="V1132" i="10"/>
  <c r="V1133" i="10"/>
  <c r="V1134" i="10"/>
  <c r="V1135" i="10"/>
  <c r="V1136" i="10"/>
  <c r="V1137" i="10"/>
  <c r="V1138" i="10"/>
  <c r="V1139" i="10"/>
  <c r="V1140" i="10"/>
  <c r="V1141" i="10"/>
  <c r="V1142" i="10"/>
  <c r="V1144" i="10"/>
  <c r="V1145" i="10"/>
  <c r="V1147" i="10"/>
  <c r="V1148" i="10"/>
  <c r="V1149" i="10"/>
  <c r="V1150" i="10"/>
  <c r="V1151" i="10"/>
  <c r="V1152" i="10"/>
  <c r="V1153" i="10"/>
  <c r="V1154" i="10"/>
  <c r="V1155" i="10"/>
  <c r="V1156" i="10"/>
  <c r="V1157" i="10"/>
  <c r="V1158" i="10"/>
  <c r="V1159" i="10"/>
  <c r="V1160" i="10"/>
  <c r="V1161" i="10"/>
  <c r="V1162" i="10"/>
  <c r="V1163" i="10"/>
  <c r="V1164" i="10"/>
  <c r="V1165" i="10"/>
  <c r="V1166" i="10"/>
  <c r="V1167" i="10"/>
  <c r="V1168" i="10"/>
  <c r="V1169" i="10"/>
  <c r="V1171" i="10"/>
  <c r="V1172" i="10"/>
  <c r="V1173" i="10"/>
  <c r="V1174" i="10"/>
  <c r="V1175" i="10"/>
  <c r="V1176" i="10"/>
  <c r="V1177" i="10"/>
  <c r="V1179" i="10"/>
  <c r="V1180" i="10"/>
  <c r="V1181" i="10"/>
  <c r="V1182" i="10"/>
  <c r="V1183" i="10"/>
  <c r="V1184" i="10"/>
  <c r="V1185" i="10"/>
  <c r="V1187" i="10"/>
  <c r="V1188" i="10"/>
  <c r="V1189" i="10"/>
  <c r="V1190" i="10"/>
  <c r="V1191" i="10"/>
  <c r="V1193" i="10"/>
  <c r="V1195" i="10"/>
  <c r="V1196" i="10"/>
  <c r="V1197" i="10"/>
  <c r="V1198" i="10"/>
  <c r="V1199" i="10"/>
  <c r="V1200" i="10"/>
  <c r="V1201" i="10"/>
  <c r="V1202" i="10"/>
  <c r="V1203" i="10"/>
  <c r="V1204" i="10"/>
  <c r="V1205" i="10"/>
  <c r="V1206" i="10"/>
  <c r="V1207" i="10"/>
  <c r="V1208" i="10"/>
  <c r="V1209" i="10"/>
  <c r="V1210" i="10"/>
  <c r="V1211" i="10"/>
  <c r="V1214" i="10"/>
  <c r="V1215" i="10"/>
  <c r="V1216" i="10"/>
  <c r="V1217" i="10"/>
  <c r="V1218" i="10"/>
  <c r="V1219" i="10"/>
  <c r="V1220" i="10"/>
  <c r="V1221" i="10"/>
  <c r="V1222" i="10"/>
  <c r="V1223" i="10"/>
  <c r="V1224" i="10"/>
  <c r="V1225" i="10"/>
  <c r="V1226" i="10"/>
  <c r="V1227" i="10"/>
  <c r="V1228" i="10"/>
  <c r="V1230" i="10"/>
  <c r="V1231" i="10"/>
  <c r="V1232" i="10"/>
  <c r="V1235" i="10"/>
  <c r="V1236" i="10"/>
  <c r="V1237" i="10"/>
  <c r="V1240" i="10"/>
  <c r="V1241" i="10"/>
  <c r="V1242" i="10"/>
  <c r="V1243" i="10"/>
  <c r="V1245" i="10"/>
  <c r="V1247" i="10"/>
  <c r="V1248" i="10"/>
  <c r="V1249" i="10"/>
  <c r="V1251" i="10"/>
  <c r="V1253" i="10"/>
  <c r="V1254" i="10"/>
  <c r="V1255" i="10"/>
  <c r="V1256" i="10"/>
  <c r="V1258" i="10"/>
  <c r="V1259" i="10"/>
  <c r="V1260" i="10"/>
  <c r="V1261" i="10"/>
  <c r="V1262" i="10"/>
  <c r="V1263" i="10"/>
  <c r="V1265" i="10"/>
  <c r="V1266" i="10"/>
  <c r="V1267" i="10"/>
  <c r="V1268" i="10"/>
  <c r="V1270" i="10"/>
  <c r="V1272" i="10"/>
  <c r="V1273" i="10"/>
  <c r="V1274" i="10"/>
  <c r="V1275" i="10"/>
  <c r="V1276" i="10"/>
  <c r="V1277" i="10"/>
  <c r="V1278" i="10"/>
  <c r="V1279" i="10"/>
  <c r="V1280" i="10"/>
  <c r="V1281" i="10"/>
  <c r="V1282" i="10"/>
  <c r="V1283" i="10"/>
  <c r="V1284" i="10"/>
  <c r="V1285" i="10"/>
  <c r="V1286" i="10"/>
  <c r="V1287" i="10"/>
  <c r="V1288" i="10"/>
  <c r="V1290" i="10"/>
  <c r="V1291" i="10"/>
  <c r="V1292" i="10"/>
  <c r="V1293" i="10"/>
  <c r="V1294" i="10"/>
  <c r="V1295" i="10"/>
  <c r="V1296" i="10"/>
  <c r="V1297" i="10"/>
  <c r="V1298" i="10"/>
  <c r="V1299" i="10"/>
  <c r="V1300" i="10"/>
  <c r="V1301" i="10"/>
  <c r="V1302" i="10"/>
  <c r="V1303" i="10"/>
  <c r="V1304" i="10"/>
  <c r="V1306" i="10"/>
  <c r="V1307" i="10"/>
  <c r="V1308" i="10"/>
  <c r="V1309" i="10"/>
  <c r="V1310" i="10"/>
  <c r="V1311" i="10"/>
  <c r="V1312" i="10"/>
  <c r="V1313" i="10"/>
  <c r="V1314" i="10"/>
  <c r="V1315" i="10"/>
  <c r="V1316" i="10"/>
  <c r="V1317" i="10"/>
  <c r="V1318" i="10"/>
  <c r="V1319" i="10"/>
  <c r="V1321" i="10"/>
  <c r="V1323" i="10"/>
  <c r="V1324" i="10"/>
  <c r="V1325" i="10"/>
  <c r="V1327" i="10"/>
  <c r="V1328" i="10"/>
  <c r="V1329" i="10"/>
  <c r="V1331" i="10"/>
  <c r="V1332" i="10"/>
  <c r="V1333" i="10"/>
  <c r="V1334" i="10"/>
  <c r="V1335" i="10"/>
  <c r="V1336" i="10"/>
  <c r="V1337" i="10"/>
  <c r="V1339" i="10"/>
  <c r="V1340" i="10"/>
  <c r="V1341" i="10"/>
  <c r="V1342" i="10"/>
  <c r="V1343" i="10"/>
  <c r="V1344" i="10"/>
  <c r="V1345" i="10"/>
  <c r="V1346" i="10"/>
  <c r="V1347" i="10"/>
  <c r="V1348" i="10"/>
  <c r="V1351" i="10"/>
  <c r="V1353" i="10"/>
  <c r="V1354" i="10"/>
  <c r="V1355" i="10"/>
  <c r="V1356" i="10"/>
  <c r="V1357" i="10"/>
  <c r="V1358" i="10"/>
  <c r="V1359" i="10"/>
  <c r="V1360" i="10"/>
  <c r="V1361" i="10"/>
  <c r="V1362" i="10"/>
  <c r="V1363" i="10"/>
  <c r="V1364" i="10"/>
  <c r="V1365" i="10"/>
  <c r="V1366" i="10"/>
  <c r="V1367" i="10"/>
  <c r="V1368" i="10"/>
  <c r="V1369" i="10"/>
  <c r="V1370" i="10"/>
  <c r="V1371" i="10"/>
  <c r="U2" i="10"/>
  <c r="U3" i="10"/>
  <c r="U4" i="10"/>
  <c r="U5" i="10"/>
  <c r="U6" i="10"/>
  <c r="U7" i="10"/>
  <c r="U8" i="10"/>
  <c r="U10" i="10"/>
  <c r="U11" i="10"/>
  <c r="U12" i="10"/>
  <c r="U13" i="10"/>
  <c r="U14" i="10"/>
  <c r="U15" i="10"/>
  <c r="U16" i="10"/>
  <c r="U19" i="10"/>
  <c r="U21" i="10"/>
  <c r="U22" i="10"/>
  <c r="U23" i="10"/>
  <c r="U24" i="10"/>
  <c r="U25" i="10"/>
  <c r="U26" i="10"/>
  <c r="U27" i="10"/>
  <c r="U28" i="10"/>
  <c r="U29" i="10"/>
  <c r="U30" i="10"/>
  <c r="U31" i="10"/>
  <c r="U32" i="10"/>
  <c r="U33" i="10"/>
  <c r="U34" i="10"/>
  <c r="U35" i="10"/>
  <c r="U36" i="10"/>
  <c r="U38" i="10"/>
  <c r="U39" i="10"/>
  <c r="U40" i="10"/>
  <c r="U41" i="10"/>
  <c r="U42" i="10"/>
  <c r="U43" i="10"/>
  <c r="U44" i="10"/>
  <c r="U45" i="10"/>
  <c r="U46" i="10"/>
  <c r="U48" i="10"/>
  <c r="U49" i="10"/>
  <c r="U50" i="10"/>
  <c r="U51" i="10"/>
  <c r="U52" i="10"/>
  <c r="U53" i="10"/>
  <c r="U54" i="10"/>
  <c r="U55" i="10"/>
  <c r="U57" i="10"/>
  <c r="U58" i="10"/>
  <c r="U60" i="10"/>
  <c r="U61" i="10"/>
  <c r="U62" i="10"/>
  <c r="U63" i="10"/>
  <c r="U64" i="10"/>
  <c r="U65" i="10"/>
  <c r="U66" i="10"/>
  <c r="U67" i="10"/>
  <c r="U68" i="10"/>
  <c r="U69" i="10"/>
  <c r="U70" i="10"/>
  <c r="U71" i="10"/>
  <c r="U72" i="10"/>
  <c r="U73" i="10"/>
  <c r="U74" i="10"/>
  <c r="U75" i="10"/>
  <c r="U76" i="10"/>
  <c r="U77" i="10"/>
  <c r="U79" i="10"/>
  <c r="U80" i="10"/>
  <c r="U82" i="10"/>
  <c r="U83" i="10"/>
  <c r="U84" i="10"/>
  <c r="U85" i="10"/>
  <c r="U86" i="10"/>
  <c r="U87" i="10"/>
  <c r="U88" i="10"/>
  <c r="U89" i="10"/>
  <c r="U90" i="10"/>
  <c r="U92" i="10"/>
  <c r="U93" i="10"/>
  <c r="U94" i="10"/>
  <c r="U95" i="10"/>
  <c r="U96" i="10"/>
  <c r="U97" i="10"/>
  <c r="U98" i="10"/>
  <c r="U99" i="10"/>
  <c r="U100" i="10"/>
  <c r="U101" i="10"/>
  <c r="U103" i="10"/>
  <c r="U104" i="10"/>
  <c r="U105" i="10"/>
  <c r="U106" i="10"/>
  <c r="U107" i="10"/>
  <c r="U108" i="10"/>
  <c r="U109" i="10"/>
  <c r="U110" i="10"/>
  <c r="U111" i="10"/>
  <c r="U112" i="10"/>
  <c r="U113" i="10"/>
  <c r="U114" i="10"/>
  <c r="U115" i="10"/>
  <c r="U116" i="10"/>
  <c r="U117" i="10"/>
  <c r="U119" i="10"/>
  <c r="U120" i="10"/>
  <c r="U121" i="10"/>
  <c r="U122" i="10"/>
  <c r="U123" i="10"/>
  <c r="U124" i="10"/>
  <c r="U125" i="10"/>
  <c r="U126" i="10"/>
  <c r="U127" i="10"/>
  <c r="U128" i="10"/>
  <c r="U129" i="10"/>
  <c r="U130" i="10"/>
  <c r="U131" i="10"/>
  <c r="U132" i="10"/>
  <c r="U133" i="10"/>
  <c r="U135" i="10"/>
  <c r="U136" i="10"/>
  <c r="U137" i="10"/>
  <c r="U138" i="10"/>
  <c r="U139" i="10"/>
  <c r="U140" i="10"/>
  <c r="U141" i="10"/>
  <c r="U142" i="10"/>
  <c r="U143" i="10"/>
  <c r="U144" i="10"/>
  <c r="U145" i="10"/>
  <c r="U146" i="10"/>
  <c r="U147" i="10"/>
  <c r="U148" i="10"/>
  <c r="U149" i="10"/>
  <c r="U150" i="10"/>
  <c r="U152" i="10"/>
  <c r="U153" i="10"/>
  <c r="U154" i="10"/>
  <c r="U155" i="10"/>
  <c r="U156" i="10"/>
  <c r="U157" i="10"/>
  <c r="U158" i="10"/>
  <c r="U159" i="10"/>
  <c r="U160" i="10"/>
  <c r="U161" i="10"/>
  <c r="U162" i="10"/>
  <c r="U163" i="10"/>
  <c r="U164" i="10"/>
  <c r="U165" i="10"/>
  <c r="U166" i="10"/>
  <c r="U167" i="10"/>
  <c r="U168" i="10"/>
  <c r="U169" i="10"/>
  <c r="U170" i="10"/>
  <c r="U171" i="10"/>
  <c r="U172" i="10"/>
  <c r="U173" i="10"/>
  <c r="U175" i="10"/>
  <c r="U176" i="10"/>
  <c r="U177" i="10"/>
  <c r="U178" i="10"/>
  <c r="U179" i="10"/>
  <c r="U180" i="10"/>
  <c r="U181" i="10"/>
  <c r="U182" i="10"/>
  <c r="U183" i="10"/>
  <c r="U184" i="10"/>
  <c r="U186" i="10"/>
  <c r="U188" i="10"/>
  <c r="U190" i="10"/>
  <c r="U191" i="10"/>
  <c r="U192" i="10"/>
  <c r="U193" i="10"/>
  <c r="U194" i="10"/>
  <c r="U195" i="10"/>
  <c r="U196" i="10"/>
  <c r="U197" i="10"/>
  <c r="U198" i="10"/>
  <c r="U199" i="10"/>
  <c r="U200" i="10"/>
  <c r="U201" i="10"/>
  <c r="U203" i="10"/>
  <c r="U204" i="10"/>
  <c r="U205" i="10"/>
  <c r="U206" i="10"/>
  <c r="U207" i="10"/>
  <c r="U208" i="10"/>
  <c r="U209" i="10"/>
  <c r="U210" i="10"/>
  <c r="U211" i="10"/>
  <c r="U212" i="10"/>
  <c r="U213" i="10"/>
  <c r="U214" i="10"/>
  <c r="U215" i="10"/>
  <c r="U217" i="10"/>
  <c r="U218" i="10"/>
  <c r="U220" i="10"/>
  <c r="U222" i="10"/>
  <c r="U223" i="10"/>
  <c r="U224" i="10"/>
  <c r="U225" i="10"/>
  <c r="U226" i="10"/>
  <c r="U227" i="10"/>
  <c r="U228" i="10"/>
  <c r="U229" i="10"/>
  <c r="U230" i="10"/>
  <c r="U231" i="10"/>
  <c r="U232" i="10"/>
  <c r="U233" i="10"/>
  <c r="U235" i="10"/>
  <c r="U236" i="10"/>
  <c r="U237" i="10"/>
  <c r="U238" i="10"/>
  <c r="U239" i="10"/>
  <c r="U240" i="10"/>
  <c r="U241" i="10"/>
  <c r="U242" i="10"/>
  <c r="U243" i="10"/>
  <c r="U244" i="10"/>
  <c r="U245" i="10"/>
  <c r="U246" i="10"/>
  <c r="U247" i="10"/>
  <c r="U248" i="10"/>
  <c r="U249" i="10"/>
  <c r="U250" i="10"/>
  <c r="U253" i="10"/>
  <c r="U254" i="10"/>
  <c r="U255" i="10"/>
  <c r="U256" i="10"/>
  <c r="U257" i="10"/>
  <c r="U258" i="10"/>
  <c r="U259" i="10"/>
  <c r="U260" i="10"/>
  <c r="U261" i="10"/>
  <c r="U262" i="10"/>
  <c r="U263" i="10"/>
  <c r="U264" i="10"/>
  <c r="U265" i="10"/>
  <c r="U266" i="10"/>
  <c r="U267" i="10"/>
  <c r="U268" i="10"/>
  <c r="U269" i="10"/>
  <c r="U270" i="10"/>
  <c r="U271" i="10"/>
  <c r="U272" i="10"/>
  <c r="U273" i="10"/>
  <c r="U274" i="10"/>
  <c r="U275" i="10"/>
  <c r="U276" i="10"/>
  <c r="U277" i="10"/>
  <c r="U278" i="10"/>
  <c r="U279" i="10"/>
  <c r="U280" i="10"/>
  <c r="U281" i="10"/>
  <c r="U283" i="10"/>
  <c r="U284" i="10"/>
  <c r="U285" i="10"/>
  <c r="U286" i="10"/>
  <c r="U287" i="10"/>
  <c r="U288" i="10"/>
  <c r="U289" i="10"/>
  <c r="U290" i="10"/>
  <c r="U291" i="10"/>
  <c r="U292" i="10"/>
  <c r="U293" i="10"/>
  <c r="U295" i="10"/>
  <c r="U296" i="10"/>
  <c r="U297" i="10"/>
  <c r="U298" i="10"/>
  <c r="U299" i="10"/>
  <c r="U301" i="10"/>
  <c r="U302" i="10"/>
  <c r="U303" i="10"/>
  <c r="U304" i="10"/>
  <c r="U305" i="10"/>
  <c r="U306" i="10"/>
  <c r="U307" i="10"/>
  <c r="U308" i="10"/>
  <c r="U309" i="10"/>
  <c r="U310" i="10"/>
  <c r="U311" i="10"/>
  <c r="U312" i="10"/>
  <c r="U313" i="10"/>
  <c r="U315" i="10"/>
  <c r="U316" i="10"/>
  <c r="U317" i="10"/>
  <c r="U318" i="10"/>
  <c r="U319" i="10"/>
  <c r="U320" i="10"/>
  <c r="U321" i="10"/>
  <c r="U322" i="10"/>
  <c r="U324" i="10"/>
  <c r="U326" i="10"/>
  <c r="U327" i="10"/>
  <c r="U328" i="10"/>
  <c r="U329" i="10"/>
  <c r="U330" i="10"/>
  <c r="U331" i="10"/>
  <c r="U332" i="10"/>
  <c r="U333" i="10"/>
  <c r="U334" i="10"/>
  <c r="U335" i="10"/>
  <c r="U336" i="10"/>
  <c r="U337" i="10"/>
  <c r="U339" i="10"/>
  <c r="U340" i="10"/>
  <c r="U341" i="10"/>
  <c r="U342" i="10"/>
  <c r="U343" i="10"/>
  <c r="U344" i="10"/>
  <c r="U345" i="10"/>
  <c r="U346" i="10"/>
  <c r="U347" i="10"/>
  <c r="U348" i="10"/>
  <c r="U349" i="10"/>
  <c r="U350" i="10"/>
  <c r="U351" i="10"/>
  <c r="U352" i="10"/>
  <c r="U353" i="10"/>
  <c r="U354" i="10"/>
  <c r="U355" i="10"/>
  <c r="U357" i="10"/>
  <c r="U358" i="10"/>
  <c r="U359" i="10"/>
  <c r="U360" i="10"/>
  <c r="U361" i="10"/>
  <c r="U362" i="10"/>
  <c r="U363" i="10"/>
  <c r="U364" i="10"/>
  <c r="U365" i="10"/>
  <c r="U366" i="10"/>
  <c r="U367" i="10"/>
  <c r="U368" i="10"/>
  <c r="U369" i="10"/>
  <c r="U370" i="10"/>
  <c r="U371" i="10"/>
  <c r="U372" i="10"/>
  <c r="U373" i="10"/>
  <c r="U374" i="10"/>
  <c r="U375" i="10"/>
  <c r="U376" i="10"/>
  <c r="U378" i="10"/>
  <c r="U379" i="10"/>
  <c r="U380" i="10"/>
  <c r="U382" i="10"/>
  <c r="U383" i="10"/>
  <c r="U384" i="10"/>
  <c r="U385" i="10"/>
  <c r="U386" i="10"/>
  <c r="U387" i="10"/>
  <c r="U388" i="10"/>
  <c r="U389" i="10"/>
  <c r="U391" i="10"/>
  <c r="U392" i="10"/>
  <c r="U393" i="10"/>
  <c r="U394" i="10"/>
  <c r="U395" i="10"/>
  <c r="U396" i="10"/>
  <c r="U397" i="10"/>
  <c r="U398" i="10"/>
  <c r="U399" i="10"/>
  <c r="U401" i="10"/>
  <c r="U402" i="10"/>
  <c r="U403" i="10"/>
  <c r="U405" i="10"/>
  <c r="U406" i="10"/>
  <c r="U407" i="10"/>
  <c r="U408" i="10"/>
  <c r="U409" i="10"/>
  <c r="U410" i="10"/>
  <c r="U411" i="10"/>
  <c r="U413" i="10"/>
  <c r="U414" i="10"/>
  <c r="U415" i="10"/>
  <c r="U416" i="10"/>
  <c r="U418" i="10"/>
  <c r="U420" i="10"/>
  <c r="U421" i="10"/>
  <c r="U423" i="10"/>
  <c r="U424" i="10"/>
  <c r="U425" i="10"/>
  <c r="U426" i="10"/>
  <c r="U428" i="10"/>
  <c r="U429" i="10"/>
  <c r="U430" i="10"/>
  <c r="U431" i="10"/>
  <c r="U433" i="10"/>
  <c r="U434" i="10"/>
  <c r="U435" i="10"/>
  <c r="U436" i="10"/>
  <c r="U437" i="10"/>
  <c r="U438" i="10"/>
  <c r="U439" i="10"/>
  <c r="U440" i="10"/>
  <c r="U441" i="10"/>
  <c r="U442" i="10"/>
  <c r="U443" i="10"/>
  <c r="U444" i="10"/>
  <c r="U446" i="10"/>
  <c r="U447" i="10"/>
  <c r="U448" i="10"/>
  <c r="U449" i="10"/>
  <c r="U450" i="10"/>
  <c r="U451" i="10"/>
  <c r="U452" i="10"/>
  <c r="U453" i="10"/>
  <c r="U454" i="10"/>
  <c r="U455" i="10"/>
  <c r="U456" i="10"/>
  <c r="U457" i="10"/>
  <c r="U458" i="10"/>
  <c r="U459" i="10"/>
  <c r="U461" i="10"/>
  <c r="U462" i="10"/>
  <c r="U463" i="10"/>
  <c r="U464" i="10"/>
  <c r="U465" i="10"/>
  <c r="U466" i="10"/>
  <c r="U467" i="10"/>
  <c r="U468" i="10"/>
  <c r="U469" i="10"/>
  <c r="U470" i="10"/>
  <c r="U471" i="10"/>
  <c r="U472" i="10"/>
  <c r="U473" i="10"/>
  <c r="U474" i="10"/>
  <c r="U475" i="10"/>
  <c r="U476" i="10"/>
  <c r="U477" i="10"/>
  <c r="U478" i="10"/>
  <c r="U479" i="10"/>
  <c r="U480" i="10"/>
  <c r="U481" i="10"/>
  <c r="U482" i="10"/>
  <c r="U483" i="10"/>
  <c r="U484" i="10"/>
  <c r="U485" i="10"/>
  <c r="U486" i="10"/>
  <c r="U487" i="10"/>
  <c r="U488" i="10"/>
  <c r="U489" i="10"/>
  <c r="U490" i="10"/>
  <c r="U491" i="10"/>
  <c r="U492" i="10"/>
  <c r="U493" i="10"/>
  <c r="U494" i="10"/>
  <c r="U495" i="10"/>
  <c r="U496" i="10"/>
  <c r="U497" i="10"/>
  <c r="U498" i="10"/>
  <c r="U499" i="10"/>
  <c r="U500" i="10"/>
  <c r="U501" i="10"/>
  <c r="U502" i="10"/>
  <c r="U503" i="10"/>
  <c r="U504" i="10"/>
  <c r="U505" i="10"/>
  <c r="U506" i="10"/>
  <c r="U507" i="10"/>
  <c r="U508" i="10"/>
  <c r="U509" i="10"/>
  <c r="U510" i="10"/>
  <c r="U511" i="10"/>
  <c r="U512" i="10"/>
  <c r="U513" i="10"/>
  <c r="U514" i="10"/>
  <c r="U515" i="10"/>
  <c r="U516" i="10"/>
  <c r="U517" i="10"/>
  <c r="U518" i="10"/>
  <c r="U519" i="10"/>
  <c r="U520" i="10"/>
  <c r="U521" i="10"/>
  <c r="U522" i="10"/>
  <c r="U523" i="10"/>
  <c r="U524" i="10"/>
  <c r="U525" i="10"/>
  <c r="U526" i="10"/>
  <c r="U527" i="10"/>
  <c r="U528" i="10"/>
  <c r="U529" i="10"/>
  <c r="U530" i="10"/>
  <c r="U531" i="10"/>
  <c r="U532" i="10"/>
  <c r="U533" i="10"/>
  <c r="U534" i="10"/>
  <c r="U535" i="10"/>
  <c r="U536" i="10"/>
  <c r="U537" i="10"/>
  <c r="U538" i="10"/>
  <c r="U539" i="10"/>
  <c r="U540" i="10"/>
  <c r="U541" i="10"/>
  <c r="U542" i="10"/>
  <c r="U543" i="10"/>
  <c r="U544" i="10"/>
  <c r="U545" i="10"/>
  <c r="U546" i="10"/>
  <c r="U547" i="10"/>
  <c r="U549" i="10"/>
  <c r="U550" i="10"/>
  <c r="U551" i="10"/>
  <c r="U552" i="10"/>
  <c r="U553" i="10"/>
  <c r="U554" i="10"/>
  <c r="U555" i="10"/>
  <c r="U556" i="10"/>
  <c r="U557" i="10"/>
  <c r="U558" i="10"/>
  <c r="U559" i="10"/>
  <c r="U560" i="10"/>
  <c r="U561" i="10"/>
  <c r="U562" i="10"/>
  <c r="U563" i="10"/>
  <c r="U564" i="10"/>
  <c r="U566" i="10"/>
  <c r="U567" i="10"/>
  <c r="U568" i="10"/>
  <c r="U569" i="10"/>
  <c r="U571" i="10"/>
  <c r="U572" i="10"/>
  <c r="U573" i="10"/>
  <c r="U574" i="10"/>
  <c r="U575" i="10"/>
  <c r="U576" i="10"/>
  <c r="U577" i="10"/>
  <c r="U578" i="10"/>
  <c r="U579" i="10"/>
  <c r="U580" i="10"/>
  <c r="U581" i="10"/>
  <c r="U582" i="10"/>
  <c r="U583" i="10"/>
  <c r="U584" i="10"/>
  <c r="U585" i="10"/>
  <c r="U586" i="10"/>
  <c r="U587" i="10"/>
  <c r="U588" i="10"/>
  <c r="U589" i="10"/>
  <c r="U590" i="10"/>
  <c r="U591" i="10"/>
  <c r="U592" i="10"/>
  <c r="U593" i="10"/>
  <c r="U594" i="10"/>
  <c r="U596" i="10"/>
  <c r="U597" i="10"/>
  <c r="U598" i="10"/>
  <c r="U599" i="10"/>
  <c r="U600" i="10"/>
  <c r="U601" i="10"/>
  <c r="U602" i="10"/>
  <c r="U603" i="10"/>
  <c r="U604" i="10"/>
  <c r="U605" i="10"/>
  <c r="U607" i="10"/>
  <c r="U608" i="10"/>
  <c r="U609" i="10"/>
  <c r="U610" i="10"/>
  <c r="U611" i="10"/>
  <c r="U612" i="10"/>
  <c r="U613" i="10"/>
  <c r="U614" i="10"/>
  <c r="U615" i="10"/>
  <c r="U616" i="10"/>
  <c r="U618" i="10"/>
  <c r="U620" i="10"/>
  <c r="U621" i="10"/>
  <c r="U622" i="10"/>
  <c r="U623" i="10"/>
  <c r="U624" i="10"/>
  <c r="U625" i="10"/>
  <c r="U626" i="10"/>
  <c r="U627" i="10"/>
  <c r="U628" i="10"/>
  <c r="U629" i="10"/>
  <c r="U630" i="10"/>
  <c r="U631" i="10"/>
  <c r="U633" i="10"/>
  <c r="U634" i="10"/>
  <c r="U635" i="10"/>
  <c r="U636" i="10"/>
  <c r="U637" i="10"/>
  <c r="U638" i="10"/>
  <c r="U639" i="10"/>
  <c r="U640" i="10"/>
  <c r="U641" i="10"/>
  <c r="U642" i="10"/>
  <c r="U643" i="10"/>
  <c r="U645" i="10"/>
  <c r="U646" i="10"/>
  <c r="U647" i="10"/>
  <c r="U648" i="10"/>
  <c r="U649" i="10"/>
  <c r="U650" i="10"/>
  <c r="U651" i="10"/>
  <c r="U652" i="10"/>
  <c r="U653" i="10"/>
  <c r="U656" i="10"/>
  <c r="U657" i="10"/>
  <c r="U658" i="10"/>
  <c r="U659" i="10"/>
  <c r="U660" i="10"/>
  <c r="U661" i="10"/>
  <c r="U662" i="10"/>
  <c r="U664" i="10"/>
  <c r="U665" i="10"/>
  <c r="U667" i="10"/>
  <c r="U668" i="10"/>
  <c r="U670" i="10"/>
  <c r="U672" i="10"/>
  <c r="U673" i="10"/>
  <c r="U674" i="10"/>
  <c r="U675" i="10"/>
  <c r="U676" i="10"/>
  <c r="U677" i="10"/>
  <c r="U678" i="10"/>
  <c r="U679" i="10"/>
  <c r="U680" i="10"/>
  <c r="U681" i="10"/>
  <c r="U682" i="10"/>
  <c r="U683" i="10"/>
  <c r="U684" i="10"/>
  <c r="U685" i="10"/>
  <c r="U686" i="10"/>
  <c r="U687" i="10"/>
  <c r="U688" i="10"/>
  <c r="U689" i="10"/>
  <c r="U690" i="10"/>
  <c r="U691" i="10"/>
  <c r="U692" i="10"/>
  <c r="U693" i="10"/>
  <c r="U694" i="10"/>
  <c r="U695" i="10"/>
  <c r="U696" i="10"/>
  <c r="U697" i="10"/>
  <c r="U698" i="10"/>
  <c r="U699" i="10"/>
  <c r="U700" i="10"/>
  <c r="U701" i="10"/>
  <c r="U703" i="10"/>
  <c r="U704" i="10"/>
  <c r="U705" i="10"/>
  <c r="U706" i="10"/>
  <c r="U707" i="10"/>
  <c r="U708" i="10"/>
  <c r="U709" i="10"/>
  <c r="U710" i="10"/>
  <c r="U711" i="10"/>
  <c r="U712" i="10"/>
  <c r="U713" i="10"/>
  <c r="U714" i="10"/>
  <c r="U715" i="10"/>
  <c r="U716" i="10"/>
  <c r="U717" i="10"/>
  <c r="U718" i="10"/>
  <c r="U719" i="10"/>
  <c r="U720" i="10"/>
  <c r="U721" i="10"/>
  <c r="U722" i="10"/>
  <c r="U723" i="10"/>
  <c r="U724" i="10"/>
  <c r="U725" i="10"/>
  <c r="U726" i="10"/>
  <c r="U727" i="10"/>
  <c r="U728" i="10"/>
  <c r="U729" i="10"/>
  <c r="U730" i="10"/>
  <c r="U731" i="10"/>
  <c r="U732" i="10"/>
  <c r="U733" i="10"/>
  <c r="U735" i="10"/>
  <c r="U736" i="10"/>
  <c r="U737" i="10"/>
  <c r="U738" i="10"/>
  <c r="U740" i="10"/>
  <c r="U741" i="10"/>
  <c r="U742" i="10"/>
  <c r="U743" i="10"/>
  <c r="U744" i="10"/>
  <c r="U745" i="10"/>
  <c r="U746" i="10"/>
  <c r="U747" i="10"/>
  <c r="U748" i="10"/>
  <c r="U750" i="10"/>
  <c r="U751" i="10"/>
  <c r="U752" i="10"/>
  <c r="U753" i="10"/>
  <c r="U754" i="10"/>
  <c r="U755" i="10"/>
  <c r="U757" i="10"/>
  <c r="U759" i="10"/>
  <c r="U760" i="10"/>
  <c r="U761" i="10"/>
  <c r="U762" i="10"/>
  <c r="U763" i="10"/>
  <c r="U764" i="10"/>
  <c r="U765" i="10"/>
  <c r="U766" i="10"/>
  <c r="U768" i="10"/>
  <c r="U769" i="10"/>
  <c r="U770" i="10"/>
  <c r="U771" i="10"/>
  <c r="U772" i="10"/>
  <c r="U773" i="10"/>
  <c r="U774" i="10"/>
  <c r="U775" i="10"/>
  <c r="U776" i="10"/>
  <c r="U777" i="10"/>
  <c r="U778" i="10"/>
  <c r="U779" i="10"/>
  <c r="U780" i="10"/>
  <c r="U781" i="10"/>
  <c r="U782" i="10"/>
  <c r="U783" i="10"/>
  <c r="U784" i="10"/>
  <c r="U785" i="10"/>
  <c r="U788" i="10"/>
  <c r="U789" i="10"/>
  <c r="U790" i="10"/>
  <c r="U791" i="10"/>
  <c r="U792" i="10"/>
  <c r="U793" i="10"/>
  <c r="U794" i="10"/>
  <c r="U795" i="10"/>
  <c r="U796" i="10"/>
  <c r="U797" i="10"/>
  <c r="U798" i="10"/>
  <c r="U799" i="10"/>
  <c r="U800" i="10"/>
  <c r="U801" i="10"/>
  <c r="U802" i="10"/>
  <c r="U804" i="10"/>
  <c r="U805" i="10"/>
  <c r="U806" i="10"/>
  <c r="U807" i="10"/>
  <c r="U808" i="10"/>
  <c r="U809" i="10"/>
  <c r="U810" i="10"/>
  <c r="U811" i="10"/>
  <c r="U812" i="10"/>
  <c r="U813" i="10"/>
  <c r="U814" i="10"/>
  <c r="U815" i="10"/>
  <c r="U816" i="10"/>
  <c r="U817" i="10"/>
  <c r="U819" i="10"/>
  <c r="U821" i="10"/>
  <c r="U823" i="10"/>
  <c r="U824" i="10"/>
  <c r="U825" i="10"/>
  <c r="U827" i="10"/>
  <c r="U828" i="10"/>
  <c r="U829" i="10"/>
  <c r="U832" i="10"/>
  <c r="U833" i="10"/>
  <c r="U834" i="10"/>
  <c r="U835" i="10"/>
  <c r="U836" i="10"/>
  <c r="U837" i="10"/>
  <c r="U838" i="10"/>
  <c r="U839" i="10"/>
  <c r="U840" i="10"/>
  <c r="U841" i="10"/>
  <c r="U842" i="10"/>
  <c r="U843" i="10"/>
  <c r="U844" i="10"/>
  <c r="U845" i="10"/>
  <c r="U846" i="10"/>
  <c r="U847" i="10"/>
  <c r="U848" i="10"/>
  <c r="U849" i="10"/>
  <c r="U850" i="10"/>
  <c r="U851" i="10"/>
  <c r="U852" i="10"/>
  <c r="U853" i="10"/>
  <c r="U854" i="10"/>
  <c r="U855" i="10"/>
  <c r="U856" i="10"/>
  <c r="U857" i="10"/>
  <c r="U858" i="10"/>
  <c r="U859" i="10"/>
  <c r="U860" i="10"/>
  <c r="U861" i="10"/>
  <c r="U862" i="10"/>
  <c r="U863" i="10"/>
  <c r="U864" i="10"/>
  <c r="U865" i="10"/>
  <c r="U866" i="10"/>
  <c r="U868" i="10"/>
  <c r="U869" i="10"/>
  <c r="U870" i="10"/>
  <c r="U871" i="10"/>
  <c r="U872" i="10"/>
  <c r="U873" i="10"/>
  <c r="U874" i="10"/>
  <c r="U875" i="10"/>
  <c r="U876" i="10"/>
  <c r="U877" i="10"/>
  <c r="U878" i="10"/>
  <c r="U880" i="10"/>
  <c r="U881" i="10"/>
  <c r="U882" i="10"/>
  <c r="U883" i="10"/>
  <c r="U884" i="10"/>
  <c r="U885" i="10"/>
  <c r="U886" i="10"/>
  <c r="U887" i="10"/>
  <c r="U888" i="10"/>
  <c r="U889" i="10"/>
  <c r="U891" i="10"/>
  <c r="U892" i="10"/>
  <c r="U893" i="10"/>
  <c r="U894" i="10"/>
  <c r="U895" i="10"/>
  <c r="U896" i="10"/>
  <c r="U897" i="10"/>
  <c r="U898" i="10"/>
  <c r="U899" i="10"/>
  <c r="U900" i="10"/>
  <c r="U901" i="10"/>
  <c r="U902" i="10"/>
  <c r="U903" i="10"/>
  <c r="U904" i="10"/>
  <c r="U905" i="10"/>
  <c r="U906" i="10"/>
  <c r="U907" i="10"/>
  <c r="U908" i="10"/>
  <c r="U909" i="10"/>
  <c r="U910" i="10"/>
  <c r="U911" i="10"/>
  <c r="U912" i="10"/>
  <c r="U913" i="10"/>
  <c r="U914" i="10"/>
  <c r="U915" i="10"/>
  <c r="U916" i="10"/>
  <c r="U917" i="10"/>
  <c r="U918" i="10"/>
  <c r="U919" i="10"/>
  <c r="U920" i="10"/>
  <c r="U921" i="10"/>
  <c r="U922" i="10"/>
  <c r="U923" i="10"/>
  <c r="U924" i="10"/>
  <c r="U925" i="10"/>
  <c r="U927" i="10"/>
  <c r="U928" i="10"/>
  <c r="U929" i="10"/>
  <c r="U930" i="10"/>
  <c r="U931" i="10"/>
  <c r="U933" i="10"/>
  <c r="U934" i="10"/>
  <c r="U935" i="10"/>
  <c r="U936" i="10"/>
  <c r="U937" i="10"/>
  <c r="U938" i="10"/>
  <c r="U939" i="10"/>
  <c r="U941" i="10"/>
  <c r="U942" i="10"/>
  <c r="U943" i="10"/>
  <c r="U944" i="10"/>
  <c r="U945" i="10"/>
  <c r="U946" i="10"/>
  <c r="U947" i="10"/>
  <c r="U950" i="10"/>
  <c r="U951" i="10"/>
  <c r="U952" i="10"/>
  <c r="U953" i="10"/>
  <c r="U954" i="10"/>
  <c r="U955" i="10"/>
  <c r="U956" i="10"/>
  <c r="U957" i="10"/>
  <c r="U958" i="10"/>
  <c r="U959" i="10"/>
  <c r="U960" i="10"/>
  <c r="U961" i="10"/>
  <c r="U962" i="10"/>
  <c r="U963" i="10"/>
  <c r="U964" i="10"/>
  <c r="U965" i="10"/>
  <c r="U966" i="10"/>
  <c r="U967" i="10"/>
  <c r="U968" i="10"/>
  <c r="U969" i="10"/>
  <c r="U970" i="10"/>
  <c r="U971" i="10"/>
  <c r="U972" i="10"/>
  <c r="U973" i="10"/>
  <c r="U974" i="10"/>
  <c r="U976" i="10"/>
  <c r="U977" i="10"/>
  <c r="U978" i="10"/>
  <c r="U979" i="10"/>
  <c r="U980" i="10"/>
  <c r="U981" i="10"/>
  <c r="U982" i="10"/>
  <c r="U983" i="10"/>
  <c r="U984" i="10"/>
  <c r="U985" i="10"/>
  <c r="U986" i="10"/>
  <c r="U987" i="10"/>
  <c r="U988" i="10"/>
  <c r="U989" i="10"/>
  <c r="U990" i="10"/>
  <c r="U992" i="10"/>
  <c r="U994" i="10"/>
  <c r="U995" i="10"/>
  <c r="U996" i="10"/>
  <c r="U997" i="10"/>
  <c r="U1000" i="10"/>
  <c r="U1001" i="10"/>
  <c r="U1002" i="10"/>
  <c r="U1003" i="10"/>
  <c r="U1004" i="10"/>
  <c r="U1005" i="10"/>
  <c r="U1006" i="10"/>
  <c r="U1007" i="10"/>
  <c r="U1008" i="10"/>
  <c r="U1009" i="10"/>
  <c r="U1010" i="10"/>
  <c r="U1011" i="10"/>
  <c r="U1013" i="10"/>
  <c r="U1014" i="10"/>
  <c r="U1015" i="10"/>
  <c r="U1016" i="10"/>
  <c r="U1017" i="10"/>
  <c r="U1018" i="10"/>
  <c r="U1019" i="10"/>
  <c r="U1022" i="10"/>
  <c r="U1023" i="10"/>
  <c r="U1024" i="10"/>
  <c r="U1025" i="10"/>
  <c r="U1027" i="10"/>
  <c r="U1028" i="10"/>
  <c r="U1029" i="10"/>
  <c r="U1030" i="10"/>
  <c r="U1031" i="10"/>
  <c r="U1032" i="10"/>
  <c r="U1033" i="10"/>
  <c r="U1034" i="10"/>
  <c r="U1035" i="10"/>
  <c r="U1036" i="10"/>
  <c r="U1037" i="10"/>
  <c r="U1038" i="10"/>
  <c r="U1039" i="10"/>
  <c r="U1041" i="10"/>
  <c r="U1042" i="10"/>
  <c r="U1043" i="10"/>
  <c r="U1044" i="10"/>
  <c r="U1045" i="10"/>
  <c r="U1046" i="10"/>
  <c r="U1047" i="10"/>
  <c r="U1048" i="10"/>
  <c r="U1049" i="10"/>
  <c r="U1051" i="10"/>
  <c r="U1052" i="10"/>
  <c r="U1053" i="10"/>
  <c r="U1054" i="10"/>
  <c r="U1055" i="10"/>
  <c r="U1056" i="10"/>
  <c r="U1057" i="10"/>
  <c r="U1059" i="10"/>
  <c r="U1061" i="10"/>
  <c r="U1062" i="10"/>
  <c r="U1064" i="10"/>
  <c r="U1065" i="10"/>
  <c r="U1066" i="10"/>
  <c r="U1067" i="10"/>
  <c r="U1068" i="10"/>
  <c r="U1069" i="10"/>
  <c r="U1070" i="10"/>
  <c r="U1071" i="10"/>
  <c r="U1072" i="10"/>
  <c r="U1073" i="10"/>
  <c r="U1074" i="10"/>
  <c r="U1075" i="10"/>
  <c r="U1076" i="10"/>
  <c r="U1077" i="10"/>
  <c r="U1078" i="10"/>
  <c r="U1079" i="10"/>
  <c r="U1080" i="10"/>
  <c r="U1081" i="10"/>
  <c r="U1082" i="10"/>
  <c r="U1083" i="10"/>
  <c r="U1084" i="10"/>
  <c r="U1085" i="10"/>
  <c r="U1086" i="10"/>
  <c r="U1087" i="10"/>
  <c r="U1088" i="10"/>
  <c r="U1089" i="10"/>
  <c r="U1090" i="10"/>
  <c r="U1091" i="10"/>
  <c r="U1092" i="10"/>
  <c r="U1093" i="10"/>
  <c r="U1094" i="10"/>
  <c r="U1095" i="10"/>
  <c r="U1096" i="10"/>
  <c r="U1097" i="10"/>
  <c r="U1098" i="10"/>
  <c r="U1099" i="10"/>
  <c r="U1100" i="10"/>
  <c r="U1101" i="10"/>
  <c r="U1102" i="10"/>
  <c r="U1103" i="10"/>
  <c r="U1104" i="10"/>
  <c r="U1105" i="10"/>
  <c r="U1106" i="10"/>
  <c r="U1107" i="10"/>
  <c r="U1108" i="10"/>
  <c r="U1109" i="10"/>
  <c r="U1110" i="10"/>
  <c r="U1111" i="10"/>
  <c r="U1112" i="10"/>
  <c r="U1113" i="10"/>
  <c r="U1114" i="10"/>
  <c r="U1115" i="10"/>
  <c r="U1116" i="10"/>
  <c r="U1118" i="10"/>
  <c r="U1120" i="10"/>
  <c r="U1122" i="10"/>
  <c r="U1123" i="10"/>
  <c r="U1124" i="10"/>
  <c r="U1126" i="10"/>
  <c r="U1127" i="10"/>
  <c r="U1128" i="10"/>
  <c r="U1129" i="10"/>
  <c r="U1130" i="10"/>
  <c r="U1131" i="10"/>
  <c r="U1132" i="10"/>
  <c r="U1133" i="10"/>
  <c r="U1134" i="10"/>
  <c r="U1135" i="10"/>
  <c r="U1136" i="10"/>
  <c r="U1137" i="10"/>
  <c r="U1138" i="10"/>
  <c r="U1139" i="10"/>
  <c r="U1140" i="10"/>
  <c r="U1141" i="10"/>
  <c r="U1142" i="10"/>
  <c r="U1144" i="10"/>
  <c r="U1145" i="10"/>
  <c r="U1147" i="10"/>
  <c r="U1148" i="10"/>
  <c r="U1149" i="10"/>
  <c r="U1150" i="10"/>
  <c r="U1151" i="10"/>
  <c r="U1152" i="10"/>
  <c r="U1153" i="10"/>
  <c r="U1154" i="10"/>
  <c r="U1155" i="10"/>
  <c r="U1156" i="10"/>
  <c r="U1157" i="10"/>
  <c r="U1158" i="10"/>
  <c r="U1159" i="10"/>
  <c r="U1160" i="10"/>
  <c r="U1161" i="10"/>
  <c r="U1162" i="10"/>
  <c r="U1163" i="10"/>
  <c r="U1164" i="10"/>
  <c r="U1165" i="10"/>
  <c r="U1166" i="10"/>
  <c r="U1167" i="10"/>
  <c r="U1168" i="10"/>
  <c r="U1169" i="10"/>
  <c r="U1171" i="10"/>
  <c r="U1172" i="10"/>
  <c r="U1173" i="10"/>
  <c r="U1174" i="10"/>
  <c r="U1175" i="10"/>
  <c r="U1176" i="10"/>
  <c r="U1177" i="10"/>
  <c r="U1179" i="10"/>
  <c r="U1180" i="10"/>
  <c r="U1181" i="10"/>
  <c r="U1182" i="10"/>
  <c r="U1183" i="10"/>
  <c r="U1184" i="10"/>
  <c r="U1185" i="10"/>
  <c r="U1187" i="10"/>
  <c r="U1188" i="10"/>
  <c r="U1189" i="10"/>
  <c r="U1190" i="10"/>
  <c r="U1191" i="10"/>
  <c r="U1193" i="10"/>
  <c r="U1195" i="10"/>
  <c r="U1196" i="10"/>
  <c r="U1197" i="10"/>
  <c r="U1198" i="10"/>
  <c r="U1199" i="10"/>
  <c r="U1200" i="10"/>
  <c r="U1201" i="10"/>
  <c r="U1202" i="10"/>
  <c r="U1203" i="10"/>
  <c r="U1204" i="10"/>
  <c r="U1205" i="10"/>
  <c r="U1206" i="10"/>
  <c r="U1207" i="10"/>
  <c r="U1208" i="10"/>
  <c r="U1209" i="10"/>
  <c r="U1210" i="10"/>
  <c r="U1211" i="10"/>
  <c r="U1214" i="10"/>
  <c r="U1215" i="10"/>
  <c r="U1216" i="10"/>
  <c r="U1217" i="10"/>
  <c r="U1218" i="10"/>
  <c r="U1219" i="10"/>
  <c r="U1220" i="10"/>
  <c r="U1221" i="10"/>
  <c r="U1222" i="10"/>
  <c r="U1223" i="10"/>
  <c r="U1224" i="10"/>
  <c r="U1225" i="10"/>
  <c r="U1226" i="10"/>
  <c r="U1227" i="10"/>
  <c r="U1228" i="10"/>
  <c r="U1230" i="10"/>
  <c r="U1231" i="10"/>
  <c r="U1232" i="10"/>
  <c r="U1235" i="10"/>
  <c r="U1236" i="10"/>
  <c r="U1237" i="10"/>
  <c r="U1240" i="10"/>
  <c r="U1241" i="10"/>
  <c r="U1242" i="10"/>
  <c r="U1243" i="10"/>
  <c r="U1245" i="10"/>
  <c r="U1247" i="10"/>
  <c r="U1248" i="10"/>
  <c r="U1249" i="10"/>
  <c r="U1251" i="10"/>
  <c r="U1253" i="10"/>
  <c r="U1254" i="10"/>
  <c r="U1255" i="10"/>
  <c r="U1256" i="10"/>
  <c r="U1258" i="10"/>
  <c r="U1259" i="10"/>
  <c r="U1260" i="10"/>
  <c r="U1261" i="10"/>
  <c r="U1262" i="10"/>
  <c r="U1263" i="10"/>
  <c r="U1265" i="10"/>
  <c r="U1266" i="10"/>
  <c r="U1267" i="10"/>
  <c r="U1268" i="10"/>
  <c r="U1270" i="10"/>
  <c r="U1272" i="10"/>
  <c r="U1273" i="10"/>
  <c r="U1274" i="10"/>
  <c r="U1275" i="10"/>
  <c r="U1276" i="10"/>
  <c r="U1277" i="10"/>
  <c r="U1278" i="10"/>
  <c r="U1279" i="10"/>
  <c r="U1280" i="10"/>
  <c r="U1281" i="10"/>
  <c r="U1282" i="10"/>
  <c r="U1283" i="10"/>
  <c r="U1284" i="10"/>
  <c r="U1285" i="10"/>
  <c r="U1286" i="10"/>
  <c r="U1287" i="10"/>
  <c r="U1288" i="10"/>
  <c r="U1290" i="10"/>
  <c r="U1291" i="10"/>
  <c r="U1292" i="10"/>
  <c r="U1293" i="10"/>
  <c r="U1294" i="10"/>
  <c r="U1295" i="10"/>
  <c r="U1296" i="10"/>
  <c r="U1297" i="10"/>
  <c r="U1298" i="10"/>
  <c r="U1299" i="10"/>
  <c r="U1300" i="10"/>
  <c r="U1301" i="10"/>
  <c r="U1302" i="10"/>
  <c r="U1303" i="10"/>
  <c r="U1304" i="10"/>
  <c r="U1306" i="10"/>
  <c r="U1307" i="10"/>
  <c r="U1308" i="10"/>
  <c r="U1309" i="10"/>
  <c r="U1310" i="10"/>
  <c r="U1311" i="10"/>
  <c r="U1312" i="10"/>
  <c r="U1313" i="10"/>
  <c r="U1314" i="10"/>
  <c r="U1315" i="10"/>
  <c r="U1316" i="10"/>
  <c r="U1317" i="10"/>
  <c r="U1318" i="10"/>
  <c r="U1319" i="10"/>
  <c r="U1321" i="10"/>
  <c r="U1323" i="10"/>
  <c r="U1324" i="10"/>
  <c r="U1325" i="10"/>
  <c r="U1327" i="10"/>
  <c r="U1328" i="10"/>
  <c r="U1329" i="10"/>
  <c r="U1331" i="10"/>
  <c r="U1332" i="10"/>
  <c r="U1333" i="10"/>
  <c r="U1334" i="10"/>
  <c r="U1335" i="10"/>
  <c r="U1336" i="10"/>
  <c r="U1337" i="10"/>
  <c r="U1339" i="10"/>
  <c r="U1340" i="10"/>
  <c r="U1341" i="10"/>
  <c r="U1342" i="10"/>
  <c r="U1343" i="10"/>
  <c r="U1344" i="10"/>
  <c r="U1345" i="10"/>
  <c r="U1346" i="10"/>
  <c r="U1347" i="10"/>
  <c r="U1348" i="10"/>
  <c r="U1351" i="10"/>
  <c r="U1353" i="10"/>
  <c r="U1354" i="10"/>
  <c r="U1355" i="10"/>
  <c r="U1356" i="10"/>
  <c r="U1357" i="10"/>
  <c r="U1358" i="10"/>
  <c r="U1359" i="10"/>
  <c r="U1360" i="10"/>
  <c r="U1361" i="10"/>
  <c r="U1362" i="10"/>
  <c r="U1363" i="10"/>
  <c r="U1364" i="10"/>
  <c r="U1365" i="10"/>
  <c r="U1366" i="10"/>
  <c r="U1367" i="10"/>
  <c r="U1368" i="10"/>
  <c r="U1369" i="10"/>
  <c r="U1370" i="10"/>
  <c r="U1371" i="10"/>
  <c r="T2" i="10"/>
  <c r="T3" i="10"/>
  <c r="T4" i="10"/>
  <c r="T5" i="10"/>
  <c r="T6" i="10"/>
  <c r="T7" i="10"/>
  <c r="T8" i="10"/>
  <c r="T10" i="10"/>
  <c r="T11" i="10"/>
  <c r="T12" i="10"/>
  <c r="T13" i="10"/>
  <c r="T14" i="10"/>
  <c r="T15" i="10"/>
  <c r="T16" i="10"/>
  <c r="T19" i="10"/>
  <c r="T21" i="10"/>
  <c r="T22" i="10"/>
  <c r="T23" i="10"/>
  <c r="T24" i="10"/>
  <c r="T25" i="10"/>
  <c r="T26" i="10"/>
  <c r="T27" i="10"/>
  <c r="T28" i="10"/>
  <c r="T29" i="10"/>
  <c r="T30" i="10"/>
  <c r="T31" i="10"/>
  <c r="T32" i="10"/>
  <c r="T33" i="10"/>
  <c r="T34" i="10"/>
  <c r="T35" i="10"/>
  <c r="T36" i="10"/>
  <c r="T38" i="10"/>
  <c r="T39" i="10"/>
  <c r="T40" i="10"/>
  <c r="T41" i="10"/>
  <c r="T42" i="10"/>
  <c r="T43" i="10"/>
  <c r="T44" i="10"/>
  <c r="T45" i="10"/>
  <c r="T46" i="10"/>
  <c r="T48" i="10"/>
  <c r="T49" i="10"/>
  <c r="T50" i="10"/>
  <c r="T51" i="10"/>
  <c r="T52" i="10"/>
  <c r="T53" i="10"/>
  <c r="T54" i="10"/>
  <c r="T55" i="10"/>
  <c r="T57" i="10"/>
  <c r="T58" i="10"/>
  <c r="T60" i="10"/>
  <c r="T61" i="10"/>
  <c r="T62" i="10"/>
  <c r="T63" i="10"/>
  <c r="T64" i="10"/>
  <c r="T65" i="10"/>
  <c r="T66" i="10"/>
  <c r="T67" i="10"/>
  <c r="T68" i="10"/>
  <c r="T69" i="10"/>
  <c r="T70" i="10"/>
  <c r="T71" i="10"/>
  <c r="T72" i="10"/>
  <c r="T73" i="10"/>
  <c r="T74" i="10"/>
  <c r="T75" i="10"/>
  <c r="T76" i="10"/>
  <c r="T77" i="10"/>
  <c r="T79" i="10"/>
  <c r="T80" i="10"/>
  <c r="T82" i="10"/>
  <c r="T83" i="10"/>
  <c r="T84" i="10"/>
  <c r="T85" i="10"/>
  <c r="T86" i="10"/>
  <c r="T87" i="10"/>
  <c r="T88" i="10"/>
  <c r="T89" i="10"/>
  <c r="T90" i="10"/>
  <c r="T92" i="10"/>
  <c r="T93" i="10"/>
  <c r="T94" i="10"/>
  <c r="T95" i="10"/>
  <c r="T96" i="10"/>
  <c r="T97" i="10"/>
  <c r="T98" i="10"/>
  <c r="T99" i="10"/>
  <c r="T100" i="10"/>
  <c r="T101" i="10"/>
  <c r="T103" i="10"/>
  <c r="T104" i="10"/>
  <c r="T105" i="10"/>
  <c r="T106" i="10"/>
  <c r="T107" i="10"/>
  <c r="T108" i="10"/>
  <c r="T109" i="10"/>
  <c r="T110" i="10"/>
  <c r="T111" i="10"/>
  <c r="T112" i="10"/>
  <c r="T113" i="10"/>
  <c r="T114" i="10"/>
  <c r="T115" i="10"/>
  <c r="T116" i="10"/>
  <c r="T117" i="10"/>
  <c r="T119" i="10"/>
  <c r="T120" i="10"/>
  <c r="T121" i="10"/>
  <c r="T122" i="10"/>
  <c r="T123" i="10"/>
  <c r="T124" i="10"/>
  <c r="T125" i="10"/>
  <c r="T126" i="10"/>
  <c r="T127" i="10"/>
  <c r="T128" i="10"/>
  <c r="T129" i="10"/>
  <c r="T130" i="10"/>
  <c r="T131" i="10"/>
  <c r="T132" i="10"/>
  <c r="T133" i="10"/>
  <c r="T135" i="10"/>
  <c r="T136" i="10"/>
  <c r="T137" i="10"/>
  <c r="T138" i="10"/>
  <c r="T139" i="10"/>
  <c r="T140" i="10"/>
  <c r="T141" i="10"/>
  <c r="T142" i="10"/>
  <c r="T143" i="10"/>
  <c r="T144" i="10"/>
  <c r="T145" i="10"/>
  <c r="T146" i="10"/>
  <c r="T147" i="10"/>
  <c r="T148" i="10"/>
  <c r="T149" i="10"/>
  <c r="T150" i="10"/>
  <c r="T152" i="10"/>
  <c r="T153" i="10"/>
  <c r="T154" i="10"/>
  <c r="T155" i="10"/>
  <c r="T156" i="10"/>
  <c r="T157" i="10"/>
  <c r="T158" i="10"/>
  <c r="T159" i="10"/>
  <c r="T160" i="10"/>
  <c r="T161" i="10"/>
  <c r="T162" i="10"/>
  <c r="T163" i="10"/>
  <c r="T164" i="10"/>
  <c r="T165" i="10"/>
  <c r="T166" i="10"/>
  <c r="T167" i="10"/>
  <c r="T168" i="10"/>
  <c r="T169" i="10"/>
  <c r="T170" i="10"/>
  <c r="T171" i="10"/>
  <c r="T172" i="10"/>
  <c r="T173" i="10"/>
  <c r="T175" i="10"/>
  <c r="T176" i="10"/>
  <c r="T177" i="10"/>
  <c r="T178" i="10"/>
  <c r="T179" i="10"/>
  <c r="T180" i="10"/>
  <c r="T181" i="10"/>
  <c r="T182" i="10"/>
  <c r="T183" i="10"/>
  <c r="T184" i="10"/>
  <c r="T186" i="10"/>
  <c r="T188" i="10"/>
  <c r="T190" i="10"/>
  <c r="T191" i="10"/>
  <c r="T192" i="10"/>
  <c r="T193" i="10"/>
  <c r="T194" i="10"/>
  <c r="T195" i="10"/>
  <c r="T196" i="10"/>
  <c r="T197" i="10"/>
  <c r="T198" i="10"/>
  <c r="T199" i="10"/>
  <c r="T200" i="10"/>
  <c r="T201" i="10"/>
  <c r="T203" i="10"/>
  <c r="T204" i="10"/>
  <c r="T205" i="10"/>
  <c r="T206" i="10"/>
  <c r="T207" i="10"/>
  <c r="T208" i="10"/>
  <c r="T209" i="10"/>
  <c r="T210" i="10"/>
  <c r="T211" i="10"/>
  <c r="T212" i="10"/>
  <c r="T213" i="10"/>
  <c r="T214" i="10"/>
  <c r="T215" i="10"/>
  <c r="T217" i="10"/>
  <c r="T218" i="10"/>
  <c r="T220" i="10"/>
  <c r="T222" i="10"/>
  <c r="T223" i="10"/>
  <c r="T224" i="10"/>
  <c r="T225" i="10"/>
  <c r="T226" i="10"/>
  <c r="T227" i="10"/>
  <c r="T228" i="10"/>
  <c r="T229" i="10"/>
  <c r="T230" i="10"/>
  <c r="T231" i="10"/>
  <c r="T232" i="10"/>
  <c r="T233" i="10"/>
  <c r="T235" i="10"/>
  <c r="T236" i="10"/>
  <c r="T237" i="10"/>
  <c r="T238" i="10"/>
  <c r="T239" i="10"/>
  <c r="T240" i="10"/>
  <c r="T241" i="10"/>
  <c r="T242" i="10"/>
  <c r="T243" i="10"/>
  <c r="T244" i="10"/>
  <c r="T245" i="10"/>
  <c r="T246" i="10"/>
  <c r="T247" i="10"/>
  <c r="T248" i="10"/>
  <c r="T249" i="10"/>
  <c r="T250" i="10"/>
  <c r="T253" i="10"/>
  <c r="T254" i="10"/>
  <c r="T255" i="10"/>
  <c r="T256" i="10"/>
  <c r="T257" i="10"/>
  <c r="T258" i="10"/>
  <c r="T259" i="10"/>
  <c r="T260" i="10"/>
  <c r="T261" i="10"/>
  <c r="T262" i="10"/>
  <c r="T263" i="10"/>
  <c r="T264" i="10"/>
  <c r="T265" i="10"/>
  <c r="T266" i="10"/>
  <c r="T267" i="10"/>
  <c r="T268" i="10"/>
  <c r="T269" i="10"/>
  <c r="T270" i="10"/>
  <c r="T271" i="10"/>
  <c r="T272" i="10"/>
  <c r="T274" i="10"/>
  <c r="T275" i="10"/>
  <c r="T276" i="10"/>
  <c r="T277" i="10"/>
  <c r="T278" i="10"/>
  <c r="T279" i="10"/>
  <c r="T280" i="10"/>
  <c r="T281" i="10"/>
  <c r="T283" i="10"/>
  <c r="T284" i="10"/>
  <c r="T285" i="10"/>
  <c r="T286" i="10"/>
  <c r="T287" i="10"/>
  <c r="T288" i="10"/>
  <c r="T289" i="10"/>
  <c r="T290" i="10"/>
  <c r="T291" i="10"/>
  <c r="T292" i="10"/>
  <c r="T293" i="10"/>
  <c r="T295" i="10"/>
  <c r="T296" i="10"/>
  <c r="T297" i="10"/>
  <c r="T298" i="10"/>
  <c r="T299" i="10"/>
  <c r="T301" i="10"/>
  <c r="T302" i="10"/>
  <c r="T303" i="10"/>
  <c r="T304" i="10"/>
  <c r="T305" i="10"/>
  <c r="T306" i="10"/>
  <c r="T307" i="10"/>
  <c r="T308" i="10"/>
  <c r="T309" i="10"/>
  <c r="T310" i="10"/>
  <c r="T311" i="10"/>
  <c r="T312" i="10"/>
  <c r="T313" i="10"/>
  <c r="T315" i="10"/>
  <c r="T316" i="10"/>
  <c r="T317" i="10"/>
  <c r="T318" i="10"/>
  <c r="T319" i="10"/>
  <c r="T320" i="10"/>
  <c r="T321" i="10"/>
  <c r="T322" i="10"/>
  <c r="T324" i="10"/>
  <c r="T326" i="10"/>
  <c r="T327" i="10"/>
  <c r="T328" i="10"/>
  <c r="T329" i="10"/>
  <c r="T330" i="10"/>
  <c r="T331" i="10"/>
  <c r="T332" i="10"/>
  <c r="T333" i="10"/>
  <c r="T334" i="10"/>
  <c r="T335" i="10"/>
  <c r="T336" i="10"/>
  <c r="T337" i="10"/>
  <c r="T339" i="10"/>
  <c r="T340" i="10"/>
  <c r="T341" i="10"/>
  <c r="T342" i="10"/>
  <c r="T343" i="10"/>
  <c r="T344" i="10"/>
  <c r="T345" i="10"/>
  <c r="T346" i="10"/>
  <c r="T347" i="10"/>
  <c r="T348" i="10"/>
  <c r="T349" i="10"/>
  <c r="T350" i="10"/>
  <c r="T351" i="10"/>
  <c r="T352" i="10"/>
  <c r="T353" i="10"/>
  <c r="T354" i="10"/>
  <c r="T355" i="10"/>
  <c r="T357" i="10"/>
  <c r="T358" i="10"/>
  <c r="T359" i="10"/>
  <c r="T360" i="10"/>
  <c r="T361" i="10"/>
  <c r="T362" i="10"/>
  <c r="T363" i="10"/>
  <c r="T364" i="10"/>
  <c r="T365" i="10"/>
  <c r="T366" i="10"/>
  <c r="T367" i="10"/>
  <c r="T368" i="10"/>
  <c r="T369" i="10"/>
  <c r="T370" i="10"/>
  <c r="T371" i="10"/>
  <c r="T372" i="10"/>
  <c r="T373" i="10"/>
  <c r="T374" i="10"/>
  <c r="T375" i="10"/>
  <c r="T376" i="10"/>
  <c r="T378" i="10"/>
  <c r="T379" i="10"/>
  <c r="T380" i="10"/>
  <c r="T382" i="10"/>
  <c r="T383" i="10"/>
  <c r="T384" i="10"/>
  <c r="T385" i="10"/>
  <c r="T386" i="10"/>
  <c r="T387" i="10"/>
  <c r="T388" i="10"/>
  <c r="T389" i="10"/>
  <c r="T391" i="10"/>
  <c r="T392" i="10"/>
  <c r="T393" i="10"/>
  <c r="T394" i="10"/>
  <c r="T395" i="10"/>
  <c r="T396" i="10"/>
  <c r="T397" i="10"/>
  <c r="T398" i="10"/>
  <c r="T399" i="10"/>
  <c r="T401" i="10"/>
  <c r="T402" i="10"/>
  <c r="T403" i="10"/>
  <c r="T405" i="10"/>
  <c r="T406" i="10"/>
  <c r="T407" i="10"/>
  <c r="T408" i="10"/>
  <c r="T409" i="10"/>
  <c r="T410" i="10"/>
  <c r="T411" i="10"/>
  <c r="T413" i="10"/>
  <c r="T414" i="10"/>
  <c r="T415" i="10"/>
  <c r="T416" i="10"/>
  <c r="T418" i="10"/>
  <c r="T420" i="10"/>
  <c r="T421" i="10"/>
  <c r="T423" i="10"/>
  <c r="T424" i="10"/>
  <c r="T425" i="10"/>
  <c r="T426" i="10"/>
  <c r="T428" i="10"/>
  <c r="T429" i="10"/>
  <c r="T430" i="10"/>
  <c r="T431" i="10"/>
  <c r="T433" i="10"/>
  <c r="T434" i="10"/>
  <c r="T435" i="10"/>
  <c r="T436" i="10"/>
  <c r="T437" i="10"/>
  <c r="T438" i="10"/>
  <c r="T439" i="10"/>
  <c r="T440" i="10"/>
  <c r="T441" i="10"/>
  <c r="T442" i="10"/>
  <c r="T443" i="10"/>
  <c r="T444" i="10"/>
  <c r="T446" i="10"/>
  <c r="T447" i="10"/>
  <c r="T448" i="10"/>
  <c r="T449" i="10"/>
  <c r="T450" i="10"/>
  <c r="T451" i="10"/>
  <c r="T452" i="10"/>
  <c r="T453" i="10"/>
  <c r="T454" i="10"/>
  <c r="T455" i="10"/>
  <c r="T456" i="10"/>
  <c r="T457" i="10"/>
  <c r="T458" i="10"/>
  <c r="T459" i="10"/>
  <c r="T461" i="10"/>
  <c r="T462" i="10"/>
  <c r="T463" i="10"/>
  <c r="T464" i="10"/>
  <c r="T465" i="10"/>
  <c r="T466" i="10"/>
  <c r="T467" i="10"/>
  <c r="T468" i="10"/>
  <c r="T469" i="10"/>
  <c r="T470" i="10"/>
  <c r="T471" i="10"/>
  <c r="T472" i="10"/>
  <c r="T473" i="10"/>
  <c r="T474" i="10"/>
  <c r="T475" i="10"/>
  <c r="T476" i="10"/>
  <c r="T477" i="10"/>
  <c r="T478" i="10"/>
  <c r="T479" i="10"/>
  <c r="T480" i="10"/>
  <c r="T481" i="10"/>
  <c r="T482" i="10"/>
  <c r="T483" i="10"/>
  <c r="T484" i="10"/>
  <c r="T485" i="10"/>
  <c r="T486" i="10"/>
  <c r="T487" i="10"/>
  <c r="T488" i="10"/>
  <c r="T489" i="10"/>
  <c r="T490" i="10"/>
  <c r="T491" i="10"/>
  <c r="T492" i="10"/>
  <c r="T493" i="10"/>
  <c r="T494" i="10"/>
  <c r="T495" i="10"/>
  <c r="T496" i="10"/>
  <c r="T497" i="10"/>
  <c r="T498" i="10"/>
  <c r="T499" i="10"/>
  <c r="T500" i="10"/>
  <c r="T501" i="10"/>
  <c r="T502" i="10"/>
  <c r="T503" i="10"/>
  <c r="T504" i="10"/>
  <c r="T505" i="10"/>
  <c r="T506" i="10"/>
  <c r="T507" i="10"/>
  <c r="T508" i="10"/>
  <c r="T509" i="10"/>
  <c r="T510" i="10"/>
  <c r="T511" i="10"/>
  <c r="T512" i="10"/>
  <c r="T513" i="10"/>
  <c r="T514" i="10"/>
  <c r="T515" i="10"/>
  <c r="T516" i="10"/>
  <c r="T517" i="10"/>
  <c r="T518" i="10"/>
  <c r="T519" i="10"/>
  <c r="T520" i="10"/>
  <c r="T521" i="10"/>
  <c r="T522" i="10"/>
  <c r="T523" i="10"/>
  <c r="T524" i="10"/>
  <c r="T525" i="10"/>
  <c r="T526" i="10"/>
  <c r="T527" i="10"/>
  <c r="T528" i="10"/>
  <c r="T529" i="10"/>
  <c r="T530" i="10"/>
  <c r="T531" i="10"/>
  <c r="T532" i="10"/>
  <c r="T533" i="10"/>
  <c r="T534" i="10"/>
  <c r="T535" i="10"/>
  <c r="T536" i="10"/>
  <c r="T537" i="10"/>
  <c r="T538" i="10"/>
  <c r="T539" i="10"/>
  <c r="T540" i="10"/>
  <c r="T541" i="10"/>
  <c r="T542" i="10"/>
  <c r="T543" i="10"/>
  <c r="T544" i="10"/>
  <c r="T545" i="10"/>
  <c r="T546" i="10"/>
  <c r="T547" i="10"/>
  <c r="T549" i="10"/>
  <c r="T550" i="10"/>
  <c r="T551" i="10"/>
  <c r="T552" i="10"/>
  <c r="T553" i="10"/>
  <c r="T554" i="10"/>
  <c r="T555" i="10"/>
  <c r="T556" i="10"/>
  <c r="T557" i="10"/>
  <c r="T558" i="10"/>
  <c r="T559" i="10"/>
  <c r="T560" i="10"/>
  <c r="T561" i="10"/>
  <c r="T562" i="10"/>
  <c r="T563" i="10"/>
  <c r="T564" i="10"/>
  <c r="T566" i="10"/>
  <c r="T567" i="10"/>
  <c r="T568" i="10"/>
  <c r="T569" i="10"/>
  <c r="T571" i="10"/>
  <c r="T572" i="10"/>
  <c r="T573" i="10"/>
  <c r="T574" i="10"/>
  <c r="T575" i="10"/>
  <c r="T576" i="10"/>
  <c r="T577" i="10"/>
  <c r="T578" i="10"/>
  <c r="T579" i="10"/>
  <c r="T580" i="10"/>
  <c r="T581" i="10"/>
  <c r="T582" i="10"/>
  <c r="T583" i="10"/>
  <c r="T584" i="10"/>
  <c r="T585" i="10"/>
  <c r="T586" i="10"/>
  <c r="T587" i="10"/>
  <c r="T588" i="10"/>
  <c r="T589" i="10"/>
  <c r="T590" i="10"/>
  <c r="T591" i="10"/>
  <c r="T592" i="10"/>
  <c r="T593" i="10"/>
  <c r="T594" i="10"/>
  <c r="T596" i="10"/>
  <c r="T597" i="10"/>
  <c r="T598" i="10"/>
  <c r="T599" i="10"/>
  <c r="T600" i="10"/>
  <c r="T601" i="10"/>
  <c r="T602" i="10"/>
  <c r="T603" i="10"/>
  <c r="T604" i="10"/>
  <c r="T605" i="10"/>
  <c r="T607" i="10"/>
  <c r="T608" i="10"/>
  <c r="T609" i="10"/>
  <c r="T610" i="10"/>
  <c r="T611" i="10"/>
  <c r="T612" i="10"/>
  <c r="T613" i="10"/>
  <c r="T614" i="10"/>
  <c r="T615" i="10"/>
  <c r="T616" i="10"/>
  <c r="T618" i="10"/>
  <c r="T620" i="10"/>
  <c r="T621" i="10"/>
  <c r="T622" i="10"/>
  <c r="T623" i="10"/>
  <c r="T624" i="10"/>
  <c r="T625" i="10"/>
  <c r="T626" i="10"/>
  <c r="T627" i="10"/>
  <c r="T628" i="10"/>
  <c r="T629" i="10"/>
  <c r="T630" i="10"/>
  <c r="T631" i="10"/>
  <c r="T633" i="10"/>
  <c r="T634" i="10"/>
  <c r="T635" i="10"/>
  <c r="T636" i="10"/>
  <c r="T637" i="10"/>
  <c r="T638" i="10"/>
  <c r="T639" i="10"/>
  <c r="T640" i="10"/>
  <c r="T641" i="10"/>
  <c r="T642" i="10"/>
  <c r="T643" i="10"/>
  <c r="T645" i="10"/>
  <c r="T646" i="10"/>
  <c r="T647" i="10"/>
  <c r="T648" i="10"/>
  <c r="T649" i="10"/>
  <c r="T650" i="10"/>
  <c r="T651" i="10"/>
  <c r="T652" i="10"/>
  <c r="T653" i="10"/>
  <c r="T656" i="10"/>
  <c r="T657" i="10"/>
  <c r="T658" i="10"/>
  <c r="T659" i="10"/>
  <c r="T660" i="10"/>
  <c r="T661" i="10"/>
  <c r="T662" i="10"/>
  <c r="T664" i="10"/>
  <c r="T665" i="10"/>
  <c r="T667" i="10"/>
  <c r="T668" i="10"/>
  <c r="T670" i="10"/>
  <c r="T672" i="10"/>
  <c r="T673" i="10"/>
  <c r="T674" i="10"/>
  <c r="T675" i="10"/>
  <c r="T676" i="10"/>
  <c r="T677" i="10"/>
  <c r="T678" i="10"/>
  <c r="T679" i="10"/>
  <c r="T680" i="10"/>
  <c r="T681" i="10"/>
  <c r="T682" i="10"/>
  <c r="T683" i="10"/>
  <c r="T684" i="10"/>
  <c r="T685" i="10"/>
  <c r="T686" i="10"/>
  <c r="T687" i="10"/>
  <c r="T688" i="10"/>
  <c r="T689" i="10"/>
  <c r="T690" i="10"/>
  <c r="T691" i="10"/>
  <c r="T692" i="10"/>
  <c r="T693" i="10"/>
  <c r="T694" i="10"/>
  <c r="T695" i="10"/>
  <c r="T696" i="10"/>
  <c r="T697" i="10"/>
  <c r="T698" i="10"/>
  <c r="T699" i="10"/>
  <c r="T700" i="10"/>
  <c r="T701" i="10"/>
  <c r="T703" i="10"/>
  <c r="T704" i="10"/>
  <c r="T705" i="10"/>
  <c r="T706" i="10"/>
  <c r="T707" i="10"/>
  <c r="T708" i="10"/>
  <c r="T709" i="10"/>
  <c r="T710" i="10"/>
  <c r="T711" i="10"/>
  <c r="T712" i="10"/>
  <c r="T713" i="10"/>
  <c r="T714" i="10"/>
  <c r="T715" i="10"/>
  <c r="T716" i="10"/>
  <c r="T717" i="10"/>
  <c r="T718" i="10"/>
  <c r="T719" i="10"/>
  <c r="T720" i="10"/>
  <c r="T721" i="10"/>
  <c r="T722" i="10"/>
  <c r="T723" i="10"/>
  <c r="T724" i="10"/>
  <c r="T725" i="10"/>
  <c r="T726" i="10"/>
  <c r="T727" i="10"/>
  <c r="T728" i="10"/>
  <c r="T729" i="10"/>
  <c r="T730" i="10"/>
  <c r="T731" i="10"/>
  <c r="T732" i="10"/>
  <c r="T733" i="10"/>
  <c r="T735" i="10"/>
  <c r="T736" i="10"/>
  <c r="T737" i="10"/>
  <c r="T738" i="10"/>
  <c r="T740" i="10"/>
  <c r="T741" i="10"/>
  <c r="T742" i="10"/>
  <c r="T743" i="10"/>
  <c r="T744" i="10"/>
  <c r="T745" i="10"/>
  <c r="T746" i="10"/>
  <c r="T747" i="10"/>
  <c r="T748" i="10"/>
  <c r="T750" i="10"/>
  <c r="T751" i="10"/>
  <c r="T752" i="10"/>
  <c r="T753" i="10"/>
  <c r="T754" i="10"/>
  <c r="T755" i="10"/>
  <c r="T757" i="10"/>
  <c r="T759" i="10"/>
  <c r="T760" i="10"/>
  <c r="T761" i="10"/>
  <c r="T762" i="10"/>
  <c r="T763" i="10"/>
  <c r="T764" i="10"/>
  <c r="T765" i="10"/>
  <c r="T766" i="10"/>
  <c r="T768" i="10"/>
  <c r="T769" i="10"/>
  <c r="T770" i="10"/>
  <c r="T771" i="10"/>
  <c r="T772" i="10"/>
  <c r="T773" i="10"/>
  <c r="T774" i="10"/>
  <c r="T775" i="10"/>
  <c r="T776" i="10"/>
  <c r="T777" i="10"/>
  <c r="T778" i="10"/>
  <c r="T779" i="10"/>
  <c r="T780" i="10"/>
  <c r="T781" i="10"/>
  <c r="T782" i="10"/>
  <c r="T783" i="10"/>
  <c r="T784" i="10"/>
  <c r="T785" i="10"/>
  <c r="T788" i="10"/>
  <c r="T789" i="10"/>
  <c r="T790" i="10"/>
  <c r="T791" i="10"/>
  <c r="T792" i="10"/>
  <c r="T793" i="10"/>
  <c r="T794" i="10"/>
  <c r="T795" i="10"/>
  <c r="T796" i="10"/>
  <c r="T797" i="10"/>
  <c r="T798" i="10"/>
  <c r="T799" i="10"/>
  <c r="T800" i="10"/>
  <c r="T801" i="10"/>
  <c r="T802" i="10"/>
  <c r="T804" i="10"/>
  <c r="T805" i="10"/>
  <c r="T806" i="10"/>
  <c r="T807" i="10"/>
  <c r="T808" i="10"/>
  <c r="T809" i="10"/>
  <c r="T810" i="10"/>
  <c r="T811" i="10"/>
  <c r="T812" i="10"/>
  <c r="T813" i="10"/>
  <c r="T814" i="10"/>
  <c r="T815" i="10"/>
  <c r="T816" i="10"/>
  <c r="T817" i="10"/>
  <c r="T819" i="10"/>
  <c r="T821" i="10"/>
  <c r="T823" i="10"/>
  <c r="T824" i="10"/>
  <c r="T825" i="10"/>
  <c r="T827" i="10"/>
  <c r="T828" i="10"/>
  <c r="T829" i="10"/>
  <c r="T832" i="10"/>
  <c r="T833" i="10"/>
  <c r="T834" i="10"/>
  <c r="T835" i="10"/>
  <c r="T836" i="10"/>
  <c r="T837" i="10"/>
  <c r="T838" i="10"/>
  <c r="T839" i="10"/>
  <c r="T840" i="10"/>
  <c r="T841" i="10"/>
  <c r="T842" i="10"/>
  <c r="T843" i="10"/>
  <c r="T844" i="10"/>
  <c r="T845" i="10"/>
  <c r="T846" i="10"/>
  <c r="T847" i="10"/>
  <c r="T848" i="10"/>
  <c r="T849" i="10"/>
  <c r="T850" i="10"/>
  <c r="T851" i="10"/>
  <c r="T852" i="10"/>
  <c r="T853" i="10"/>
  <c r="T854" i="10"/>
  <c r="T855" i="10"/>
  <c r="T856" i="10"/>
  <c r="T857" i="10"/>
  <c r="T858" i="10"/>
  <c r="T859" i="10"/>
  <c r="T860" i="10"/>
  <c r="T861" i="10"/>
  <c r="T862" i="10"/>
  <c r="T863" i="10"/>
  <c r="T864" i="10"/>
  <c r="T865" i="10"/>
  <c r="T866" i="10"/>
  <c r="T868" i="10"/>
  <c r="T869" i="10"/>
  <c r="T870" i="10"/>
  <c r="T871" i="10"/>
  <c r="T872" i="10"/>
  <c r="T873" i="10"/>
  <c r="T874" i="10"/>
  <c r="T875" i="10"/>
  <c r="T876" i="10"/>
  <c r="T877" i="10"/>
  <c r="T878" i="10"/>
  <c r="T880" i="10"/>
  <c r="T881" i="10"/>
  <c r="T882" i="10"/>
  <c r="T883" i="10"/>
  <c r="T884" i="10"/>
  <c r="T885" i="10"/>
  <c r="T886" i="10"/>
  <c r="T887" i="10"/>
  <c r="T888" i="10"/>
  <c r="T889" i="10"/>
  <c r="T891" i="10"/>
  <c r="T892" i="10"/>
  <c r="T893" i="10"/>
  <c r="T894" i="10"/>
  <c r="T895" i="10"/>
  <c r="T896" i="10"/>
  <c r="T897" i="10"/>
  <c r="T898" i="10"/>
  <c r="T899" i="10"/>
  <c r="T900" i="10"/>
  <c r="T901" i="10"/>
  <c r="T902" i="10"/>
  <c r="T903" i="10"/>
  <c r="T904" i="10"/>
  <c r="T905" i="10"/>
  <c r="T906" i="10"/>
  <c r="T907" i="10"/>
  <c r="T908" i="10"/>
  <c r="T909" i="10"/>
  <c r="T910" i="10"/>
  <c r="T911" i="10"/>
  <c r="T912" i="10"/>
  <c r="T913" i="10"/>
  <c r="T914" i="10"/>
  <c r="T915" i="10"/>
  <c r="T916" i="10"/>
  <c r="T917" i="10"/>
  <c r="T918" i="10"/>
  <c r="T919" i="10"/>
  <c r="T920" i="10"/>
  <c r="T921" i="10"/>
  <c r="T922" i="10"/>
  <c r="T923" i="10"/>
  <c r="T924" i="10"/>
  <c r="T925" i="10"/>
  <c r="T927" i="10"/>
  <c r="T928" i="10"/>
  <c r="T929" i="10"/>
  <c r="T930" i="10"/>
  <c r="T931" i="10"/>
  <c r="T933" i="10"/>
  <c r="T934" i="10"/>
  <c r="T935" i="10"/>
  <c r="T936" i="10"/>
  <c r="T937" i="10"/>
  <c r="T938" i="10"/>
  <c r="T939" i="10"/>
  <c r="T941" i="10"/>
  <c r="T942" i="10"/>
  <c r="T943" i="10"/>
  <c r="T944" i="10"/>
  <c r="T945" i="10"/>
  <c r="T946" i="10"/>
  <c r="T947" i="10"/>
  <c r="T950" i="10"/>
  <c r="T951" i="10"/>
  <c r="T952" i="10"/>
  <c r="T953" i="10"/>
  <c r="T954" i="10"/>
  <c r="T955" i="10"/>
  <c r="T956" i="10"/>
  <c r="T957" i="10"/>
  <c r="T958" i="10"/>
  <c r="T959" i="10"/>
  <c r="T960" i="10"/>
  <c r="T961" i="10"/>
  <c r="T962" i="10"/>
  <c r="T963" i="10"/>
  <c r="T964" i="10"/>
  <c r="T965" i="10"/>
  <c r="T966" i="10"/>
  <c r="T967" i="10"/>
  <c r="T968" i="10"/>
  <c r="T969" i="10"/>
  <c r="T970" i="10"/>
  <c r="T971" i="10"/>
  <c r="T972" i="10"/>
  <c r="T973" i="10"/>
  <c r="T974" i="10"/>
  <c r="T976" i="10"/>
  <c r="T977" i="10"/>
  <c r="T978" i="10"/>
  <c r="T979" i="10"/>
  <c r="T980" i="10"/>
  <c r="T981" i="10"/>
  <c r="T982" i="10"/>
  <c r="T983" i="10"/>
  <c r="T984" i="10"/>
  <c r="T985" i="10"/>
  <c r="T986" i="10"/>
  <c r="T987" i="10"/>
  <c r="T988" i="10"/>
  <c r="T989" i="10"/>
  <c r="T990" i="10"/>
  <c r="T992" i="10"/>
  <c r="T994" i="10"/>
  <c r="T995" i="10"/>
  <c r="T996" i="10"/>
  <c r="T997" i="10"/>
  <c r="T1000" i="10"/>
  <c r="T1001" i="10"/>
  <c r="T1002" i="10"/>
  <c r="T1003" i="10"/>
  <c r="T1004" i="10"/>
  <c r="T1005" i="10"/>
  <c r="T1006" i="10"/>
  <c r="T1007" i="10"/>
  <c r="T1008" i="10"/>
  <c r="T1009" i="10"/>
  <c r="T1010" i="10"/>
  <c r="T1011" i="10"/>
  <c r="T1013" i="10"/>
  <c r="T1014" i="10"/>
  <c r="T1015" i="10"/>
  <c r="T1016" i="10"/>
  <c r="T1017" i="10"/>
  <c r="T1018" i="10"/>
  <c r="T1019" i="10"/>
  <c r="T1022" i="10"/>
  <c r="T1023" i="10"/>
  <c r="T1024" i="10"/>
  <c r="T1025" i="10"/>
  <c r="T1027" i="10"/>
  <c r="T1028" i="10"/>
  <c r="T1029" i="10"/>
  <c r="T1030" i="10"/>
  <c r="T1031" i="10"/>
  <c r="T1032" i="10"/>
  <c r="T1033" i="10"/>
  <c r="T1034" i="10"/>
  <c r="T1035" i="10"/>
  <c r="T1036" i="10"/>
  <c r="T1037" i="10"/>
  <c r="T1038" i="10"/>
  <c r="T1039" i="10"/>
  <c r="T1041" i="10"/>
  <c r="T1042" i="10"/>
  <c r="T1043" i="10"/>
  <c r="T1044" i="10"/>
  <c r="T1045" i="10"/>
  <c r="T1046" i="10"/>
  <c r="T1047" i="10"/>
  <c r="T1048" i="10"/>
  <c r="T1049" i="10"/>
  <c r="T1051" i="10"/>
  <c r="T1052" i="10"/>
  <c r="T1053" i="10"/>
  <c r="T1054" i="10"/>
  <c r="T1055" i="10"/>
  <c r="T1056" i="10"/>
  <c r="T1057" i="10"/>
  <c r="T1059" i="10"/>
  <c r="T1061" i="10"/>
  <c r="T1062" i="10"/>
  <c r="T1064" i="10"/>
  <c r="T1065" i="10"/>
  <c r="T1066" i="10"/>
  <c r="T1067" i="10"/>
  <c r="T1068" i="10"/>
  <c r="T1069" i="10"/>
  <c r="T1070" i="10"/>
  <c r="T1071" i="10"/>
  <c r="T1072" i="10"/>
  <c r="T1073" i="10"/>
  <c r="T1074" i="10"/>
  <c r="T1075" i="10"/>
  <c r="T1076" i="10"/>
  <c r="T1077" i="10"/>
  <c r="T1078" i="10"/>
  <c r="T1079" i="10"/>
  <c r="T1080" i="10"/>
  <c r="T1081" i="10"/>
  <c r="T1082" i="10"/>
  <c r="T1083" i="10"/>
  <c r="T1084" i="10"/>
  <c r="T1085" i="10"/>
  <c r="T1086" i="10"/>
  <c r="T1087" i="10"/>
  <c r="T1088" i="10"/>
  <c r="T1089" i="10"/>
  <c r="T1090" i="10"/>
  <c r="T1091" i="10"/>
  <c r="T1092" i="10"/>
  <c r="T1093" i="10"/>
  <c r="T1094" i="10"/>
  <c r="T1095" i="10"/>
  <c r="T1096" i="10"/>
  <c r="T1097" i="10"/>
  <c r="T1098" i="10"/>
  <c r="T1099" i="10"/>
  <c r="T1100" i="10"/>
  <c r="T1101" i="10"/>
  <c r="T1102" i="10"/>
  <c r="T1103" i="10"/>
  <c r="T1104" i="10"/>
  <c r="T1105" i="10"/>
  <c r="T1106" i="10"/>
  <c r="T1107" i="10"/>
  <c r="T1108" i="10"/>
  <c r="T1109" i="10"/>
  <c r="T1110" i="10"/>
  <c r="T1111" i="10"/>
  <c r="T1112" i="10"/>
  <c r="T1113" i="10"/>
  <c r="T1114" i="10"/>
  <c r="T1115" i="10"/>
  <c r="T1116" i="10"/>
  <c r="T1118" i="10"/>
  <c r="T1120" i="10"/>
  <c r="T1122" i="10"/>
  <c r="T1123" i="10"/>
  <c r="T1124" i="10"/>
  <c r="T1126" i="10"/>
  <c r="T1127" i="10"/>
  <c r="T1128" i="10"/>
  <c r="T1129" i="10"/>
  <c r="T1130" i="10"/>
  <c r="T1131" i="10"/>
  <c r="T1132" i="10"/>
  <c r="T1133" i="10"/>
  <c r="T1134" i="10"/>
  <c r="T1135" i="10"/>
  <c r="T1136" i="10"/>
  <c r="T1137" i="10"/>
  <c r="T1138" i="10"/>
  <c r="T1139" i="10"/>
  <c r="T1140" i="10"/>
  <c r="T1141" i="10"/>
  <c r="T1142" i="10"/>
  <c r="T1144" i="10"/>
  <c r="T1145" i="10"/>
  <c r="T1147" i="10"/>
  <c r="T1148" i="10"/>
  <c r="T1149" i="10"/>
  <c r="T1150" i="10"/>
  <c r="T1151" i="10"/>
  <c r="T1152" i="10"/>
  <c r="T1153" i="10"/>
  <c r="T1154" i="10"/>
  <c r="T1155" i="10"/>
  <c r="T1156" i="10"/>
  <c r="T1157" i="10"/>
  <c r="T1158" i="10"/>
  <c r="T1159" i="10"/>
  <c r="T1160" i="10"/>
  <c r="T1161" i="10"/>
  <c r="T1162" i="10"/>
  <c r="T1163" i="10"/>
  <c r="T1164" i="10"/>
  <c r="T1165" i="10"/>
  <c r="T1166" i="10"/>
  <c r="T1167" i="10"/>
  <c r="T1168" i="10"/>
  <c r="T1169" i="10"/>
  <c r="T1171" i="10"/>
  <c r="T1172" i="10"/>
  <c r="T1173" i="10"/>
  <c r="T1174" i="10"/>
  <c r="T1175" i="10"/>
  <c r="T1176" i="10"/>
  <c r="T1177" i="10"/>
  <c r="T1179" i="10"/>
  <c r="T1180" i="10"/>
  <c r="T1181" i="10"/>
  <c r="T1182" i="10"/>
  <c r="T1183" i="10"/>
  <c r="T1184" i="10"/>
  <c r="T1185" i="10"/>
  <c r="T1187" i="10"/>
  <c r="T1188" i="10"/>
  <c r="T1189" i="10"/>
  <c r="T1190" i="10"/>
  <c r="T1191" i="10"/>
  <c r="T1193" i="10"/>
  <c r="T1195" i="10"/>
  <c r="T1196" i="10"/>
  <c r="T1197" i="10"/>
  <c r="T1198" i="10"/>
  <c r="T1199" i="10"/>
  <c r="T1200" i="10"/>
  <c r="T1201" i="10"/>
  <c r="T1202" i="10"/>
  <c r="T1203" i="10"/>
  <c r="T1204" i="10"/>
  <c r="T1205" i="10"/>
  <c r="T1206" i="10"/>
  <c r="T1207" i="10"/>
  <c r="T1208" i="10"/>
  <c r="T1209" i="10"/>
  <c r="T1210" i="10"/>
  <c r="T1211" i="10"/>
  <c r="T1214" i="10"/>
  <c r="T1215" i="10"/>
  <c r="T1216" i="10"/>
  <c r="T1217" i="10"/>
  <c r="T1218" i="10"/>
  <c r="T1219" i="10"/>
  <c r="T1220" i="10"/>
  <c r="T1221" i="10"/>
  <c r="T1222" i="10"/>
  <c r="T1223" i="10"/>
  <c r="T1224" i="10"/>
  <c r="T1225" i="10"/>
  <c r="T1226" i="10"/>
  <c r="T1227" i="10"/>
  <c r="T1228" i="10"/>
  <c r="T1230" i="10"/>
  <c r="T1231" i="10"/>
  <c r="T1232" i="10"/>
  <c r="T1235" i="10"/>
  <c r="T1236" i="10"/>
  <c r="T1237" i="10"/>
  <c r="T1240" i="10"/>
  <c r="T1241" i="10"/>
  <c r="T1242" i="10"/>
  <c r="T1243" i="10"/>
  <c r="T1245" i="10"/>
  <c r="T1247" i="10"/>
  <c r="T1248" i="10"/>
  <c r="T1249" i="10"/>
  <c r="T1251" i="10"/>
  <c r="T1253" i="10"/>
  <c r="T1254" i="10"/>
  <c r="T1255" i="10"/>
  <c r="T1256" i="10"/>
  <c r="T1258" i="10"/>
  <c r="T1259" i="10"/>
  <c r="T1260" i="10"/>
  <c r="T1261" i="10"/>
  <c r="T1262" i="10"/>
  <c r="T1263" i="10"/>
  <c r="T1265" i="10"/>
  <c r="T1266" i="10"/>
  <c r="T1267" i="10"/>
  <c r="T1268" i="10"/>
  <c r="T1270" i="10"/>
  <c r="T1272" i="10"/>
  <c r="T1273" i="10"/>
  <c r="T1274" i="10"/>
  <c r="T1275" i="10"/>
  <c r="T1276" i="10"/>
  <c r="T1277" i="10"/>
  <c r="T1278" i="10"/>
  <c r="T1279" i="10"/>
  <c r="T1280" i="10"/>
  <c r="T1281" i="10"/>
  <c r="T1282" i="10"/>
  <c r="T1283" i="10"/>
  <c r="T1284" i="10"/>
  <c r="T1285" i="10"/>
  <c r="T1286" i="10"/>
  <c r="T1287" i="10"/>
  <c r="T1288" i="10"/>
  <c r="T1290" i="10"/>
  <c r="T1291" i="10"/>
  <c r="T1292" i="10"/>
  <c r="T1293" i="10"/>
  <c r="T1294" i="10"/>
  <c r="T1295" i="10"/>
  <c r="T1296" i="10"/>
  <c r="T1297" i="10"/>
  <c r="T1298" i="10"/>
  <c r="T1299" i="10"/>
  <c r="T1300" i="10"/>
  <c r="T1301" i="10"/>
  <c r="T1302" i="10"/>
  <c r="T1303" i="10"/>
  <c r="T1304" i="10"/>
  <c r="T1306" i="10"/>
  <c r="T1307" i="10"/>
  <c r="T1308" i="10"/>
  <c r="T1309" i="10"/>
  <c r="T1310" i="10"/>
  <c r="T1311" i="10"/>
  <c r="T1312" i="10"/>
  <c r="T1313" i="10"/>
  <c r="T1314" i="10"/>
  <c r="T1315" i="10"/>
  <c r="T1316" i="10"/>
  <c r="T1317" i="10"/>
  <c r="T1318" i="10"/>
  <c r="T1319" i="10"/>
  <c r="T1321" i="10"/>
  <c r="T1323" i="10"/>
  <c r="T1324" i="10"/>
  <c r="T1325" i="10"/>
  <c r="T1327" i="10"/>
  <c r="T1328" i="10"/>
  <c r="T1329" i="10"/>
  <c r="T1331" i="10"/>
  <c r="T1332" i="10"/>
  <c r="T1333" i="10"/>
  <c r="T1334" i="10"/>
  <c r="T1335" i="10"/>
  <c r="T1336" i="10"/>
  <c r="T1337" i="10"/>
  <c r="T1339" i="10"/>
  <c r="T1340" i="10"/>
  <c r="T1341" i="10"/>
  <c r="T1342" i="10"/>
  <c r="T1343" i="10"/>
  <c r="T1344" i="10"/>
  <c r="T1345" i="10"/>
  <c r="T1346" i="10"/>
  <c r="T1347" i="10"/>
  <c r="T1348" i="10"/>
  <c r="T1351" i="10"/>
  <c r="T1353" i="10"/>
  <c r="T1354" i="10"/>
  <c r="T1355" i="10"/>
  <c r="T1356" i="10"/>
  <c r="T1357" i="10"/>
  <c r="T1358" i="10"/>
  <c r="T1359" i="10"/>
  <c r="T1360" i="10"/>
  <c r="T1361" i="10"/>
  <c r="T1362" i="10"/>
  <c r="T1363" i="10"/>
  <c r="T1364" i="10"/>
  <c r="T1365" i="10"/>
  <c r="T1366" i="10"/>
  <c r="T1367" i="10"/>
  <c r="T1368" i="10"/>
  <c r="T1369" i="10"/>
  <c r="T1370" i="10"/>
  <c r="T1371" i="10"/>
  <c r="R2" i="10"/>
  <c r="S2" i="10" s="1"/>
  <c r="R3" i="10"/>
  <c r="S3" i="10" s="1"/>
  <c r="R4" i="10"/>
  <c r="S4" i="10" s="1"/>
  <c r="R5" i="10"/>
  <c r="S5" i="10" s="1"/>
  <c r="R6" i="10"/>
  <c r="S6" i="10" s="1"/>
  <c r="R7" i="10"/>
  <c r="S7" i="10" s="1"/>
  <c r="R8" i="10"/>
  <c r="S8" i="10" s="1"/>
  <c r="R9" i="10"/>
  <c r="S9" i="10" s="1"/>
  <c r="R10" i="10"/>
  <c r="S10" i="10" s="1"/>
  <c r="R11" i="10"/>
  <c r="S11" i="10" s="1"/>
  <c r="R12" i="10"/>
  <c r="S12" i="10" s="1"/>
  <c r="R13" i="10"/>
  <c r="S13" i="10" s="1"/>
  <c r="R14" i="10"/>
  <c r="S14" i="10" s="1"/>
  <c r="R15" i="10"/>
  <c r="S15" i="10" s="1"/>
  <c r="R16" i="10"/>
  <c r="S16" i="10" s="1"/>
  <c r="R17" i="10"/>
  <c r="S17" i="10" s="1"/>
  <c r="R18" i="10"/>
  <c r="S18" i="10" s="1"/>
  <c r="R19" i="10"/>
  <c r="S19" i="10" s="1"/>
  <c r="R20" i="10"/>
  <c r="S20" i="10" s="1"/>
  <c r="R21" i="10"/>
  <c r="S21" i="10" s="1"/>
  <c r="R22" i="10"/>
  <c r="S22" i="10" s="1"/>
  <c r="R23" i="10"/>
  <c r="S23" i="10" s="1"/>
  <c r="R24" i="10"/>
  <c r="S24" i="10" s="1"/>
  <c r="R25" i="10"/>
  <c r="S25" i="10" s="1"/>
  <c r="R26" i="10"/>
  <c r="S26" i="10" s="1"/>
  <c r="R27" i="10"/>
  <c r="S27" i="10" s="1"/>
  <c r="R28" i="10"/>
  <c r="S28" i="10" s="1"/>
  <c r="R29" i="10"/>
  <c r="S29" i="10" s="1"/>
  <c r="R30" i="10"/>
  <c r="S30" i="10" s="1"/>
  <c r="R31" i="10"/>
  <c r="S31" i="10" s="1"/>
  <c r="R32" i="10"/>
  <c r="S32" i="10" s="1"/>
  <c r="R33" i="10"/>
  <c r="S33" i="10" s="1"/>
  <c r="R34" i="10"/>
  <c r="S34" i="10" s="1"/>
  <c r="R35" i="10"/>
  <c r="S35" i="10" s="1"/>
  <c r="R36" i="10"/>
  <c r="S36" i="10" s="1"/>
  <c r="R37" i="10"/>
  <c r="S37" i="10" s="1"/>
  <c r="R38" i="10"/>
  <c r="S38" i="10" s="1"/>
  <c r="R39" i="10"/>
  <c r="S39" i="10" s="1"/>
  <c r="R40" i="10"/>
  <c r="S40" i="10" s="1"/>
  <c r="R41" i="10"/>
  <c r="S41" i="10" s="1"/>
  <c r="R42" i="10"/>
  <c r="S42" i="10" s="1"/>
  <c r="R43" i="10"/>
  <c r="S43" i="10" s="1"/>
  <c r="R44" i="10"/>
  <c r="S44" i="10" s="1"/>
  <c r="R45" i="10"/>
  <c r="S45" i="10" s="1"/>
  <c r="R46" i="10"/>
  <c r="S46" i="10" s="1"/>
  <c r="R47" i="10"/>
  <c r="S47" i="10" s="1"/>
  <c r="R48" i="10"/>
  <c r="S48" i="10" s="1"/>
  <c r="R49" i="10"/>
  <c r="S49" i="10" s="1"/>
  <c r="R50" i="10"/>
  <c r="S50" i="10" s="1"/>
  <c r="R51" i="10"/>
  <c r="S51" i="10" s="1"/>
  <c r="R52" i="10"/>
  <c r="S52" i="10" s="1"/>
  <c r="R53" i="10"/>
  <c r="S53" i="10" s="1"/>
  <c r="R54" i="10"/>
  <c r="S54" i="10" s="1"/>
  <c r="R55" i="10"/>
  <c r="S55" i="10" s="1"/>
  <c r="R56" i="10"/>
  <c r="S56" i="10" s="1"/>
  <c r="R57" i="10"/>
  <c r="S57" i="10" s="1"/>
  <c r="R58" i="10"/>
  <c r="S58" i="10" s="1"/>
  <c r="R59" i="10"/>
  <c r="S59" i="10" s="1"/>
  <c r="R60" i="10"/>
  <c r="S60" i="10" s="1"/>
  <c r="R61" i="10"/>
  <c r="S61" i="10" s="1"/>
  <c r="R62" i="10"/>
  <c r="S62" i="10" s="1"/>
  <c r="R63" i="10"/>
  <c r="S63" i="10" s="1"/>
  <c r="R64" i="10"/>
  <c r="S64" i="10" s="1"/>
  <c r="R65" i="10"/>
  <c r="S65" i="10" s="1"/>
  <c r="R66" i="10"/>
  <c r="S66" i="10" s="1"/>
  <c r="R67" i="10"/>
  <c r="S67" i="10" s="1"/>
  <c r="R68" i="10"/>
  <c r="S68" i="10" s="1"/>
  <c r="R69" i="10"/>
  <c r="S69" i="10" s="1"/>
  <c r="R70" i="10"/>
  <c r="S70" i="10" s="1"/>
  <c r="R71" i="10"/>
  <c r="S71" i="10" s="1"/>
  <c r="R72" i="10"/>
  <c r="S72" i="10" s="1"/>
  <c r="R73" i="10"/>
  <c r="S73" i="10" s="1"/>
  <c r="R74" i="10"/>
  <c r="S74" i="10" s="1"/>
  <c r="R75" i="10"/>
  <c r="S75" i="10" s="1"/>
  <c r="R76" i="10"/>
  <c r="S76" i="10" s="1"/>
  <c r="R77" i="10"/>
  <c r="S77" i="10" s="1"/>
  <c r="R78" i="10"/>
  <c r="S78" i="10" s="1"/>
  <c r="R79" i="10"/>
  <c r="S79" i="10" s="1"/>
  <c r="R80" i="10"/>
  <c r="S80" i="10" s="1"/>
  <c r="R81" i="10"/>
  <c r="S81" i="10" s="1"/>
  <c r="R82" i="10"/>
  <c r="S82" i="10" s="1"/>
  <c r="R83" i="10"/>
  <c r="S83" i="10" s="1"/>
  <c r="R84" i="10"/>
  <c r="S84" i="10" s="1"/>
  <c r="R85" i="10"/>
  <c r="S85" i="10" s="1"/>
  <c r="R86" i="10"/>
  <c r="S86" i="10" s="1"/>
  <c r="R87" i="10"/>
  <c r="S87" i="10" s="1"/>
  <c r="R88" i="10"/>
  <c r="S88" i="10" s="1"/>
  <c r="R89" i="10"/>
  <c r="S89" i="10" s="1"/>
  <c r="R90" i="10"/>
  <c r="S90" i="10" s="1"/>
  <c r="R91" i="10"/>
  <c r="S91" i="10" s="1"/>
  <c r="R92" i="10"/>
  <c r="S92" i="10" s="1"/>
  <c r="R93" i="10"/>
  <c r="S93" i="10" s="1"/>
  <c r="R94" i="10"/>
  <c r="S94" i="10" s="1"/>
  <c r="R95" i="10"/>
  <c r="S95" i="10" s="1"/>
  <c r="R96" i="10"/>
  <c r="S96" i="10" s="1"/>
  <c r="R97" i="10"/>
  <c r="S97" i="10" s="1"/>
  <c r="R98" i="10"/>
  <c r="S98" i="10" s="1"/>
  <c r="R99" i="10"/>
  <c r="S99" i="10" s="1"/>
  <c r="R100" i="10"/>
  <c r="S100" i="10" s="1"/>
  <c r="R101" i="10"/>
  <c r="S101" i="10" s="1"/>
  <c r="R102" i="10"/>
  <c r="S102" i="10" s="1"/>
  <c r="R103" i="10"/>
  <c r="S103" i="10" s="1"/>
  <c r="R104" i="10"/>
  <c r="S104" i="10" s="1"/>
  <c r="R105" i="10"/>
  <c r="S105" i="10" s="1"/>
  <c r="R106" i="10"/>
  <c r="S106" i="10" s="1"/>
  <c r="R107" i="10"/>
  <c r="S107" i="10" s="1"/>
  <c r="R108" i="10"/>
  <c r="S108" i="10" s="1"/>
  <c r="R109" i="10"/>
  <c r="S109" i="10" s="1"/>
  <c r="R110" i="10"/>
  <c r="S110" i="10" s="1"/>
  <c r="R111" i="10"/>
  <c r="S111" i="10" s="1"/>
  <c r="R112" i="10"/>
  <c r="S112" i="10" s="1"/>
  <c r="R113" i="10"/>
  <c r="S113" i="10" s="1"/>
  <c r="R114" i="10"/>
  <c r="S114" i="10" s="1"/>
  <c r="R115" i="10"/>
  <c r="S115" i="10" s="1"/>
  <c r="R116" i="10"/>
  <c r="S116" i="10" s="1"/>
  <c r="R117" i="10"/>
  <c r="S117" i="10" s="1"/>
  <c r="R118" i="10"/>
  <c r="S118" i="10" s="1"/>
  <c r="R119" i="10"/>
  <c r="S119" i="10" s="1"/>
  <c r="R120" i="10"/>
  <c r="S120" i="10" s="1"/>
  <c r="R121" i="10"/>
  <c r="S121" i="10" s="1"/>
  <c r="R122" i="10"/>
  <c r="S122" i="10" s="1"/>
  <c r="R123" i="10"/>
  <c r="S123" i="10" s="1"/>
  <c r="R124" i="10"/>
  <c r="S124" i="10" s="1"/>
  <c r="R125" i="10"/>
  <c r="S125" i="10" s="1"/>
  <c r="R126" i="10"/>
  <c r="S126" i="10" s="1"/>
  <c r="R127" i="10"/>
  <c r="S127" i="10" s="1"/>
  <c r="R128" i="10"/>
  <c r="S128" i="10" s="1"/>
  <c r="R129" i="10"/>
  <c r="S129" i="10" s="1"/>
  <c r="R130" i="10"/>
  <c r="S130" i="10" s="1"/>
  <c r="R131" i="10"/>
  <c r="S131" i="10" s="1"/>
  <c r="R132" i="10"/>
  <c r="S132" i="10" s="1"/>
  <c r="R133" i="10"/>
  <c r="S133" i="10" s="1"/>
  <c r="R134" i="10"/>
  <c r="S134" i="10" s="1"/>
  <c r="R135" i="10"/>
  <c r="S135" i="10" s="1"/>
  <c r="R136" i="10"/>
  <c r="S136" i="10" s="1"/>
  <c r="R137" i="10"/>
  <c r="S137" i="10" s="1"/>
  <c r="R138" i="10"/>
  <c r="S138" i="10" s="1"/>
  <c r="R139" i="10"/>
  <c r="S139" i="10" s="1"/>
  <c r="R140" i="10"/>
  <c r="S140" i="10" s="1"/>
  <c r="R141" i="10"/>
  <c r="S141" i="10" s="1"/>
  <c r="R142" i="10"/>
  <c r="S142" i="10" s="1"/>
  <c r="R143" i="10"/>
  <c r="S143" i="10" s="1"/>
  <c r="R144" i="10"/>
  <c r="S144" i="10" s="1"/>
  <c r="R145" i="10"/>
  <c r="S145" i="10" s="1"/>
  <c r="R146" i="10"/>
  <c r="S146" i="10" s="1"/>
  <c r="R147" i="10"/>
  <c r="S147" i="10" s="1"/>
  <c r="R148" i="10"/>
  <c r="S148" i="10" s="1"/>
  <c r="R149" i="10"/>
  <c r="S149" i="10" s="1"/>
  <c r="R150" i="10"/>
  <c r="S150" i="10" s="1"/>
  <c r="R151" i="10"/>
  <c r="S151" i="10" s="1"/>
  <c r="R152" i="10"/>
  <c r="S152" i="10" s="1"/>
  <c r="R153" i="10"/>
  <c r="S153" i="10" s="1"/>
  <c r="R154" i="10"/>
  <c r="S154" i="10" s="1"/>
  <c r="R155" i="10"/>
  <c r="S155" i="10" s="1"/>
  <c r="R156" i="10"/>
  <c r="S156" i="10" s="1"/>
  <c r="R157" i="10"/>
  <c r="S157" i="10" s="1"/>
  <c r="R158" i="10"/>
  <c r="S158" i="10" s="1"/>
  <c r="R159" i="10"/>
  <c r="S159" i="10" s="1"/>
  <c r="R160" i="10"/>
  <c r="S160" i="10" s="1"/>
  <c r="R161" i="10"/>
  <c r="S161" i="10" s="1"/>
  <c r="R162" i="10"/>
  <c r="S162" i="10" s="1"/>
  <c r="R163" i="10"/>
  <c r="S163" i="10" s="1"/>
  <c r="R164" i="10"/>
  <c r="S164" i="10" s="1"/>
  <c r="R165" i="10"/>
  <c r="S165" i="10" s="1"/>
  <c r="R166" i="10"/>
  <c r="S166" i="10" s="1"/>
  <c r="R167" i="10"/>
  <c r="S167" i="10" s="1"/>
  <c r="R168" i="10"/>
  <c r="S168" i="10" s="1"/>
  <c r="R169" i="10"/>
  <c r="S169" i="10" s="1"/>
  <c r="R170" i="10"/>
  <c r="S170" i="10" s="1"/>
  <c r="R171" i="10"/>
  <c r="S171" i="10" s="1"/>
  <c r="R172" i="10"/>
  <c r="S172" i="10" s="1"/>
  <c r="R173" i="10"/>
  <c r="S173" i="10" s="1"/>
  <c r="R174" i="10"/>
  <c r="S174" i="10" s="1"/>
  <c r="R175" i="10"/>
  <c r="S175" i="10" s="1"/>
  <c r="R176" i="10"/>
  <c r="S176" i="10" s="1"/>
  <c r="R177" i="10"/>
  <c r="S177" i="10" s="1"/>
  <c r="R178" i="10"/>
  <c r="S178" i="10" s="1"/>
  <c r="R179" i="10"/>
  <c r="S179" i="10" s="1"/>
  <c r="R180" i="10"/>
  <c r="S180" i="10" s="1"/>
  <c r="R181" i="10"/>
  <c r="S181" i="10" s="1"/>
  <c r="R182" i="10"/>
  <c r="S182" i="10" s="1"/>
  <c r="R183" i="10"/>
  <c r="S183" i="10" s="1"/>
  <c r="R184" i="10"/>
  <c r="S184" i="10" s="1"/>
  <c r="R185" i="10"/>
  <c r="S185" i="10" s="1"/>
  <c r="R186" i="10"/>
  <c r="S186" i="10" s="1"/>
  <c r="R187" i="10"/>
  <c r="S187" i="10" s="1"/>
  <c r="R188" i="10"/>
  <c r="S188" i="10" s="1"/>
  <c r="R189" i="10"/>
  <c r="S189" i="10" s="1"/>
  <c r="R190" i="10"/>
  <c r="S190" i="10" s="1"/>
  <c r="R191" i="10"/>
  <c r="S191" i="10" s="1"/>
  <c r="R192" i="10"/>
  <c r="S192" i="10" s="1"/>
  <c r="R193" i="10"/>
  <c r="S193" i="10" s="1"/>
  <c r="R194" i="10"/>
  <c r="S194" i="10" s="1"/>
  <c r="R195" i="10"/>
  <c r="S195" i="10" s="1"/>
  <c r="R196" i="10"/>
  <c r="S196" i="10" s="1"/>
  <c r="R197" i="10"/>
  <c r="S197" i="10" s="1"/>
  <c r="R198" i="10"/>
  <c r="S198" i="10" s="1"/>
  <c r="R199" i="10"/>
  <c r="S199" i="10" s="1"/>
  <c r="R200" i="10"/>
  <c r="S200" i="10" s="1"/>
  <c r="R201" i="10"/>
  <c r="S201" i="10" s="1"/>
  <c r="R202" i="10"/>
  <c r="S202" i="10" s="1"/>
  <c r="R203" i="10"/>
  <c r="S203" i="10" s="1"/>
  <c r="R204" i="10"/>
  <c r="S204" i="10" s="1"/>
  <c r="R205" i="10"/>
  <c r="S205" i="10" s="1"/>
  <c r="R206" i="10"/>
  <c r="S206" i="10" s="1"/>
  <c r="R207" i="10"/>
  <c r="S207" i="10" s="1"/>
  <c r="R208" i="10"/>
  <c r="S208" i="10" s="1"/>
  <c r="R209" i="10"/>
  <c r="S209" i="10" s="1"/>
  <c r="R210" i="10"/>
  <c r="S210" i="10" s="1"/>
  <c r="R211" i="10"/>
  <c r="S211" i="10" s="1"/>
  <c r="R212" i="10"/>
  <c r="S212" i="10" s="1"/>
  <c r="R213" i="10"/>
  <c r="S213" i="10" s="1"/>
  <c r="R214" i="10"/>
  <c r="S214" i="10" s="1"/>
  <c r="R215" i="10"/>
  <c r="S215" i="10" s="1"/>
  <c r="R216" i="10"/>
  <c r="S216" i="10" s="1"/>
  <c r="R217" i="10"/>
  <c r="S217" i="10" s="1"/>
  <c r="R218" i="10"/>
  <c r="S218" i="10" s="1"/>
  <c r="R219" i="10"/>
  <c r="S219" i="10" s="1"/>
  <c r="R220" i="10"/>
  <c r="S220" i="10" s="1"/>
  <c r="R221" i="10"/>
  <c r="S221" i="10" s="1"/>
  <c r="R222" i="10"/>
  <c r="S222" i="10" s="1"/>
  <c r="R223" i="10"/>
  <c r="S223" i="10" s="1"/>
  <c r="R224" i="10"/>
  <c r="S224" i="10" s="1"/>
  <c r="R225" i="10"/>
  <c r="S225" i="10" s="1"/>
  <c r="R226" i="10"/>
  <c r="S226" i="10" s="1"/>
  <c r="R227" i="10"/>
  <c r="S227" i="10" s="1"/>
  <c r="R228" i="10"/>
  <c r="S228" i="10" s="1"/>
  <c r="R229" i="10"/>
  <c r="S229" i="10" s="1"/>
  <c r="R230" i="10"/>
  <c r="S230" i="10" s="1"/>
  <c r="R231" i="10"/>
  <c r="S231" i="10" s="1"/>
  <c r="R232" i="10"/>
  <c r="S232" i="10" s="1"/>
  <c r="R233" i="10"/>
  <c r="S233" i="10" s="1"/>
  <c r="R234" i="10"/>
  <c r="S234" i="10" s="1"/>
  <c r="R235" i="10"/>
  <c r="S235" i="10" s="1"/>
  <c r="R236" i="10"/>
  <c r="S236" i="10" s="1"/>
  <c r="R237" i="10"/>
  <c r="S237" i="10" s="1"/>
  <c r="R238" i="10"/>
  <c r="S238" i="10" s="1"/>
  <c r="R239" i="10"/>
  <c r="S239" i="10" s="1"/>
  <c r="R240" i="10"/>
  <c r="S240" i="10" s="1"/>
  <c r="R241" i="10"/>
  <c r="S241" i="10" s="1"/>
  <c r="R242" i="10"/>
  <c r="S242" i="10" s="1"/>
  <c r="R243" i="10"/>
  <c r="S243" i="10" s="1"/>
  <c r="R244" i="10"/>
  <c r="S244" i="10" s="1"/>
  <c r="R245" i="10"/>
  <c r="S245" i="10" s="1"/>
  <c r="R246" i="10"/>
  <c r="S246" i="10" s="1"/>
  <c r="R247" i="10"/>
  <c r="S247" i="10" s="1"/>
  <c r="R248" i="10"/>
  <c r="S248" i="10" s="1"/>
  <c r="R249" i="10"/>
  <c r="S249" i="10" s="1"/>
  <c r="R250" i="10"/>
  <c r="S250" i="10" s="1"/>
  <c r="R251" i="10"/>
  <c r="S251" i="10" s="1"/>
  <c r="R252" i="10"/>
  <c r="S252" i="10" s="1"/>
  <c r="R253" i="10"/>
  <c r="S253" i="10" s="1"/>
  <c r="R254" i="10"/>
  <c r="S254" i="10" s="1"/>
  <c r="R255" i="10"/>
  <c r="S255" i="10" s="1"/>
  <c r="R256" i="10"/>
  <c r="S256" i="10" s="1"/>
  <c r="R257" i="10"/>
  <c r="S257" i="10" s="1"/>
  <c r="R258" i="10"/>
  <c r="S258" i="10" s="1"/>
  <c r="R259" i="10"/>
  <c r="S259" i="10" s="1"/>
  <c r="R260" i="10"/>
  <c r="S260" i="10" s="1"/>
  <c r="R261" i="10"/>
  <c r="S261" i="10" s="1"/>
  <c r="R262" i="10"/>
  <c r="S262" i="10" s="1"/>
  <c r="R263" i="10"/>
  <c r="S263" i="10" s="1"/>
  <c r="R264" i="10"/>
  <c r="S264" i="10" s="1"/>
  <c r="R265" i="10"/>
  <c r="S265" i="10" s="1"/>
  <c r="R266" i="10"/>
  <c r="S266" i="10" s="1"/>
  <c r="R267" i="10"/>
  <c r="S267" i="10" s="1"/>
  <c r="R268" i="10"/>
  <c r="S268" i="10" s="1"/>
  <c r="R269" i="10"/>
  <c r="S269" i="10" s="1"/>
  <c r="R270" i="10"/>
  <c r="S270" i="10" s="1"/>
  <c r="R271" i="10"/>
  <c r="S271" i="10" s="1"/>
  <c r="R272" i="10"/>
  <c r="S272" i="10" s="1"/>
  <c r="R273" i="10"/>
  <c r="S273" i="10" s="1"/>
  <c r="R274" i="10"/>
  <c r="S274" i="10" s="1"/>
  <c r="R275" i="10"/>
  <c r="S275" i="10" s="1"/>
  <c r="R276" i="10"/>
  <c r="S276" i="10" s="1"/>
  <c r="R277" i="10"/>
  <c r="S277" i="10" s="1"/>
  <c r="R278" i="10"/>
  <c r="S278" i="10" s="1"/>
  <c r="R279" i="10"/>
  <c r="S279" i="10" s="1"/>
  <c r="R280" i="10"/>
  <c r="S280" i="10" s="1"/>
  <c r="R281" i="10"/>
  <c r="S281" i="10" s="1"/>
  <c r="R282" i="10"/>
  <c r="S282" i="10" s="1"/>
  <c r="R283" i="10"/>
  <c r="S283" i="10" s="1"/>
  <c r="R284" i="10"/>
  <c r="S284" i="10" s="1"/>
  <c r="R285" i="10"/>
  <c r="S285" i="10" s="1"/>
  <c r="R286" i="10"/>
  <c r="S286" i="10" s="1"/>
  <c r="R287" i="10"/>
  <c r="S287" i="10" s="1"/>
  <c r="R288" i="10"/>
  <c r="S288" i="10" s="1"/>
  <c r="R289" i="10"/>
  <c r="S289" i="10" s="1"/>
  <c r="R290" i="10"/>
  <c r="S290" i="10" s="1"/>
  <c r="R291" i="10"/>
  <c r="S291" i="10" s="1"/>
  <c r="R292" i="10"/>
  <c r="S292" i="10" s="1"/>
  <c r="R293" i="10"/>
  <c r="S293" i="10" s="1"/>
  <c r="R294" i="10"/>
  <c r="S294" i="10" s="1"/>
  <c r="R295" i="10"/>
  <c r="S295" i="10" s="1"/>
  <c r="R296" i="10"/>
  <c r="S296" i="10" s="1"/>
  <c r="R297" i="10"/>
  <c r="S297" i="10" s="1"/>
  <c r="R298" i="10"/>
  <c r="S298" i="10" s="1"/>
  <c r="R299" i="10"/>
  <c r="S299" i="10" s="1"/>
  <c r="R300" i="10"/>
  <c r="S300" i="10" s="1"/>
  <c r="R301" i="10"/>
  <c r="S301" i="10" s="1"/>
  <c r="R302" i="10"/>
  <c r="S302" i="10" s="1"/>
  <c r="R303" i="10"/>
  <c r="S303" i="10" s="1"/>
  <c r="R304" i="10"/>
  <c r="S304" i="10" s="1"/>
  <c r="R305" i="10"/>
  <c r="S305" i="10" s="1"/>
  <c r="R306" i="10"/>
  <c r="S306" i="10" s="1"/>
  <c r="R307" i="10"/>
  <c r="S307" i="10" s="1"/>
  <c r="R308" i="10"/>
  <c r="S308" i="10" s="1"/>
  <c r="R309" i="10"/>
  <c r="S309" i="10" s="1"/>
  <c r="R310" i="10"/>
  <c r="S310" i="10" s="1"/>
  <c r="R311" i="10"/>
  <c r="S311" i="10" s="1"/>
  <c r="R312" i="10"/>
  <c r="S312" i="10" s="1"/>
  <c r="R313" i="10"/>
  <c r="S313" i="10" s="1"/>
  <c r="R314" i="10"/>
  <c r="S314" i="10" s="1"/>
  <c r="R315" i="10"/>
  <c r="S315" i="10" s="1"/>
  <c r="R316" i="10"/>
  <c r="S316" i="10" s="1"/>
  <c r="R317" i="10"/>
  <c r="S317" i="10" s="1"/>
  <c r="R318" i="10"/>
  <c r="S318" i="10" s="1"/>
  <c r="R319" i="10"/>
  <c r="S319" i="10" s="1"/>
  <c r="R320" i="10"/>
  <c r="S320" i="10" s="1"/>
  <c r="R321" i="10"/>
  <c r="S321" i="10" s="1"/>
  <c r="R322" i="10"/>
  <c r="S322" i="10" s="1"/>
  <c r="R323" i="10"/>
  <c r="S323" i="10" s="1"/>
  <c r="R324" i="10"/>
  <c r="S324" i="10" s="1"/>
  <c r="R325" i="10"/>
  <c r="S325" i="10" s="1"/>
  <c r="R326" i="10"/>
  <c r="S326" i="10" s="1"/>
  <c r="R327" i="10"/>
  <c r="S327" i="10" s="1"/>
  <c r="R328" i="10"/>
  <c r="S328" i="10" s="1"/>
  <c r="R329" i="10"/>
  <c r="S329" i="10" s="1"/>
  <c r="R330" i="10"/>
  <c r="S330" i="10" s="1"/>
  <c r="R331" i="10"/>
  <c r="S331" i="10" s="1"/>
  <c r="R332" i="10"/>
  <c r="S332" i="10" s="1"/>
  <c r="R333" i="10"/>
  <c r="S333" i="10" s="1"/>
  <c r="R334" i="10"/>
  <c r="S334" i="10" s="1"/>
  <c r="R335" i="10"/>
  <c r="S335" i="10" s="1"/>
  <c r="R336" i="10"/>
  <c r="S336" i="10" s="1"/>
  <c r="R337" i="10"/>
  <c r="S337" i="10" s="1"/>
  <c r="R338" i="10"/>
  <c r="S338" i="10" s="1"/>
  <c r="R339" i="10"/>
  <c r="S339" i="10" s="1"/>
  <c r="R340" i="10"/>
  <c r="S340" i="10" s="1"/>
  <c r="R341" i="10"/>
  <c r="S341" i="10" s="1"/>
  <c r="R342" i="10"/>
  <c r="S342" i="10" s="1"/>
  <c r="R343" i="10"/>
  <c r="S343" i="10" s="1"/>
  <c r="R344" i="10"/>
  <c r="S344" i="10" s="1"/>
  <c r="R345" i="10"/>
  <c r="S345" i="10" s="1"/>
  <c r="R346" i="10"/>
  <c r="S346" i="10" s="1"/>
  <c r="R347" i="10"/>
  <c r="S347" i="10" s="1"/>
  <c r="R348" i="10"/>
  <c r="S348" i="10" s="1"/>
  <c r="R349" i="10"/>
  <c r="S349" i="10" s="1"/>
  <c r="R350" i="10"/>
  <c r="S350" i="10" s="1"/>
  <c r="R351" i="10"/>
  <c r="S351" i="10" s="1"/>
  <c r="R352" i="10"/>
  <c r="S352" i="10" s="1"/>
  <c r="R353" i="10"/>
  <c r="S353" i="10" s="1"/>
  <c r="R354" i="10"/>
  <c r="S354" i="10" s="1"/>
  <c r="R355" i="10"/>
  <c r="S355" i="10" s="1"/>
  <c r="R356" i="10"/>
  <c r="S356" i="10" s="1"/>
  <c r="R357" i="10"/>
  <c r="S357" i="10" s="1"/>
  <c r="R358" i="10"/>
  <c r="S358" i="10" s="1"/>
  <c r="R359" i="10"/>
  <c r="S359" i="10" s="1"/>
  <c r="R360" i="10"/>
  <c r="S360" i="10" s="1"/>
  <c r="R361" i="10"/>
  <c r="S361" i="10" s="1"/>
  <c r="R362" i="10"/>
  <c r="S362" i="10" s="1"/>
  <c r="R363" i="10"/>
  <c r="S363" i="10" s="1"/>
  <c r="R364" i="10"/>
  <c r="S364" i="10" s="1"/>
  <c r="R365" i="10"/>
  <c r="S365" i="10" s="1"/>
  <c r="R366" i="10"/>
  <c r="S366" i="10" s="1"/>
  <c r="R367" i="10"/>
  <c r="S367" i="10" s="1"/>
  <c r="R368" i="10"/>
  <c r="S368" i="10" s="1"/>
  <c r="R369" i="10"/>
  <c r="S369" i="10" s="1"/>
  <c r="R370" i="10"/>
  <c r="S370" i="10" s="1"/>
  <c r="R371" i="10"/>
  <c r="S371" i="10" s="1"/>
  <c r="R372" i="10"/>
  <c r="S372" i="10" s="1"/>
  <c r="R373" i="10"/>
  <c r="S373" i="10" s="1"/>
  <c r="R374" i="10"/>
  <c r="S374" i="10" s="1"/>
  <c r="R375" i="10"/>
  <c r="S375" i="10" s="1"/>
  <c r="R376" i="10"/>
  <c r="S376" i="10" s="1"/>
  <c r="R377" i="10"/>
  <c r="S377" i="10" s="1"/>
  <c r="R378" i="10"/>
  <c r="S378" i="10" s="1"/>
  <c r="R379" i="10"/>
  <c r="S379" i="10" s="1"/>
  <c r="R380" i="10"/>
  <c r="S380" i="10" s="1"/>
  <c r="R381" i="10"/>
  <c r="S381" i="10" s="1"/>
  <c r="R382" i="10"/>
  <c r="S382" i="10" s="1"/>
  <c r="R383" i="10"/>
  <c r="S383" i="10" s="1"/>
  <c r="R384" i="10"/>
  <c r="S384" i="10" s="1"/>
  <c r="R385" i="10"/>
  <c r="S385" i="10" s="1"/>
  <c r="R386" i="10"/>
  <c r="S386" i="10" s="1"/>
  <c r="R387" i="10"/>
  <c r="S387" i="10" s="1"/>
  <c r="R388" i="10"/>
  <c r="S388" i="10" s="1"/>
  <c r="R389" i="10"/>
  <c r="S389" i="10" s="1"/>
  <c r="R390" i="10"/>
  <c r="S390" i="10" s="1"/>
  <c r="R391" i="10"/>
  <c r="S391" i="10" s="1"/>
  <c r="R392" i="10"/>
  <c r="S392" i="10" s="1"/>
  <c r="R393" i="10"/>
  <c r="S393" i="10" s="1"/>
  <c r="R394" i="10"/>
  <c r="S394" i="10" s="1"/>
  <c r="R395" i="10"/>
  <c r="S395" i="10" s="1"/>
  <c r="R396" i="10"/>
  <c r="S396" i="10" s="1"/>
  <c r="R397" i="10"/>
  <c r="S397" i="10" s="1"/>
  <c r="R398" i="10"/>
  <c r="S398" i="10" s="1"/>
  <c r="R399" i="10"/>
  <c r="S399" i="10" s="1"/>
  <c r="R400" i="10"/>
  <c r="S400" i="10" s="1"/>
  <c r="R401" i="10"/>
  <c r="S401" i="10" s="1"/>
  <c r="R402" i="10"/>
  <c r="S402" i="10" s="1"/>
  <c r="R403" i="10"/>
  <c r="S403" i="10" s="1"/>
  <c r="R404" i="10"/>
  <c r="S404" i="10" s="1"/>
  <c r="R405" i="10"/>
  <c r="S405" i="10" s="1"/>
  <c r="R406" i="10"/>
  <c r="S406" i="10" s="1"/>
  <c r="R407" i="10"/>
  <c r="S407" i="10" s="1"/>
  <c r="R408" i="10"/>
  <c r="S408" i="10" s="1"/>
  <c r="R409" i="10"/>
  <c r="S409" i="10" s="1"/>
  <c r="R410" i="10"/>
  <c r="S410" i="10" s="1"/>
  <c r="R411" i="10"/>
  <c r="S411" i="10" s="1"/>
  <c r="R412" i="10"/>
  <c r="S412" i="10" s="1"/>
  <c r="R413" i="10"/>
  <c r="S413" i="10" s="1"/>
  <c r="R414" i="10"/>
  <c r="S414" i="10" s="1"/>
  <c r="R415" i="10"/>
  <c r="S415" i="10" s="1"/>
  <c r="R416" i="10"/>
  <c r="S416" i="10" s="1"/>
  <c r="R417" i="10"/>
  <c r="S417" i="10" s="1"/>
  <c r="R418" i="10"/>
  <c r="S418" i="10" s="1"/>
  <c r="R419" i="10"/>
  <c r="S419" i="10" s="1"/>
  <c r="R420" i="10"/>
  <c r="S420" i="10" s="1"/>
  <c r="R421" i="10"/>
  <c r="S421" i="10" s="1"/>
  <c r="R422" i="10"/>
  <c r="S422" i="10" s="1"/>
  <c r="R423" i="10"/>
  <c r="S423" i="10" s="1"/>
  <c r="R424" i="10"/>
  <c r="S424" i="10" s="1"/>
  <c r="R425" i="10"/>
  <c r="S425" i="10" s="1"/>
  <c r="R426" i="10"/>
  <c r="S426" i="10" s="1"/>
  <c r="R427" i="10"/>
  <c r="S427" i="10" s="1"/>
  <c r="R428" i="10"/>
  <c r="S428" i="10" s="1"/>
  <c r="R429" i="10"/>
  <c r="S429" i="10" s="1"/>
  <c r="R430" i="10"/>
  <c r="S430" i="10" s="1"/>
  <c r="R431" i="10"/>
  <c r="S431" i="10" s="1"/>
  <c r="R432" i="10"/>
  <c r="S432" i="10" s="1"/>
  <c r="R433" i="10"/>
  <c r="S433" i="10" s="1"/>
  <c r="R434" i="10"/>
  <c r="S434" i="10" s="1"/>
  <c r="R435" i="10"/>
  <c r="S435" i="10" s="1"/>
  <c r="R436" i="10"/>
  <c r="S436" i="10" s="1"/>
  <c r="R437" i="10"/>
  <c r="S437" i="10" s="1"/>
  <c r="R438" i="10"/>
  <c r="S438" i="10" s="1"/>
  <c r="R439" i="10"/>
  <c r="S439" i="10" s="1"/>
  <c r="R440" i="10"/>
  <c r="S440" i="10" s="1"/>
  <c r="R441" i="10"/>
  <c r="S441" i="10" s="1"/>
  <c r="R442" i="10"/>
  <c r="S442" i="10" s="1"/>
  <c r="R443" i="10"/>
  <c r="S443" i="10" s="1"/>
  <c r="R444" i="10"/>
  <c r="S444" i="10" s="1"/>
  <c r="R445" i="10"/>
  <c r="S445" i="10" s="1"/>
  <c r="R446" i="10"/>
  <c r="S446" i="10" s="1"/>
  <c r="R447" i="10"/>
  <c r="S447" i="10" s="1"/>
  <c r="R448" i="10"/>
  <c r="S448" i="10" s="1"/>
  <c r="R449" i="10"/>
  <c r="S449" i="10" s="1"/>
  <c r="R450" i="10"/>
  <c r="S450" i="10" s="1"/>
  <c r="R451" i="10"/>
  <c r="S451" i="10" s="1"/>
  <c r="R452" i="10"/>
  <c r="S452" i="10" s="1"/>
  <c r="R453" i="10"/>
  <c r="S453" i="10" s="1"/>
  <c r="R454" i="10"/>
  <c r="S454" i="10" s="1"/>
  <c r="R455" i="10"/>
  <c r="S455" i="10" s="1"/>
  <c r="R456" i="10"/>
  <c r="S456" i="10" s="1"/>
  <c r="R457" i="10"/>
  <c r="S457" i="10" s="1"/>
  <c r="R458" i="10"/>
  <c r="S458" i="10" s="1"/>
  <c r="R459" i="10"/>
  <c r="S459" i="10" s="1"/>
  <c r="R460" i="10"/>
  <c r="S460" i="10" s="1"/>
  <c r="R461" i="10"/>
  <c r="S461" i="10" s="1"/>
  <c r="R462" i="10"/>
  <c r="S462" i="10" s="1"/>
  <c r="R463" i="10"/>
  <c r="S463" i="10" s="1"/>
  <c r="R464" i="10"/>
  <c r="S464" i="10" s="1"/>
  <c r="R465" i="10"/>
  <c r="S465" i="10" s="1"/>
  <c r="R466" i="10"/>
  <c r="S466" i="10" s="1"/>
  <c r="R467" i="10"/>
  <c r="S467" i="10" s="1"/>
  <c r="R468" i="10"/>
  <c r="S468" i="10" s="1"/>
  <c r="R469" i="10"/>
  <c r="S469" i="10" s="1"/>
  <c r="R470" i="10"/>
  <c r="S470" i="10" s="1"/>
  <c r="R471" i="10"/>
  <c r="S471" i="10" s="1"/>
  <c r="R472" i="10"/>
  <c r="S472" i="10" s="1"/>
  <c r="R473" i="10"/>
  <c r="S473" i="10" s="1"/>
  <c r="R474" i="10"/>
  <c r="S474" i="10" s="1"/>
  <c r="R475" i="10"/>
  <c r="S475" i="10" s="1"/>
  <c r="R476" i="10"/>
  <c r="S476" i="10" s="1"/>
  <c r="R477" i="10"/>
  <c r="S477" i="10" s="1"/>
  <c r="R478" i="10"/>
  <c r="S478" i="10" s="1"/>
  <c r="R479" i="10"/>
  <c r="S479" i="10" s="1"/>
  <c r="R480" i="10"/>
  <c r="S480" i="10" s="1"/>
  <c r="R481" i="10"/>
  <c r="S481" i="10" s="1"/>
  <c r="R482" i="10"/>
  <c r="S482" i="10" s="1"/>
  <c r="R483" i="10"/>
  <c r="S483" i="10" s="1"/>
  <c r="R484" i="10"/>
  <c r="S484" i="10" s="1"/>
  <c r="R485" i="10"/>
  <c r="S485" i="10" s="1"/>
  <c r="R486" i="10"/>
  <c r="S486" i="10" s="1"/>
  <c r="R487" i="10"/>
  <c r="S487" i="10" s="1"/>
  <c r="R488" i="10"/>
  <c r="S488" i="10" s="1"/>
  <c r="R489" i="10"/>
  <c r="S489" i="10" s="1"/>
  <c r="R490" i="10"/>
  <c r="S490" i="10" s="1"/>
  <c r="R491" i="10"/>
  <c r="S491" i="10" s="1"/>
  <c r="R492" i="10"/>
  <c r="S492" i="10" s="1"/>
  <c r="R493" i="10"/>
  <c r="S493" i="10" s="1"/>
  <c r="R494" i="10"/>
  <c r="S494" i="10" s="1"/>
  <c r="R495" i="10"/>
  <c r="S495" i="10" s="1"/>
  <c r="R496" i="10"/>
  <c r="S496" i="10" s="1"/>
  <c r="R497" i="10"/>
  <c r="S497" i="10" s="1"/>
  <c r="R498" i="10"/>
  <c r="S498" i="10" s="1"/>
  <c r="R499" i="10"/>
  <c r="S499" i="10" s="1"/>
  <c r="R500" i="10"/>
  <c r="S500" i="10" s="1"/>
  <c r="R501" i="10"/>
  <c r="S501" i="10" s="1"/>
  <c r="R502" i="10"/>
  <c r="S502" i="10" s="1"/>
  <c r="R503" i="10"/>
  <c r="S503" i="10" s="1"/>
  <c r="R504" i="10"/>
  <c r="S504" i="10" s="1"/>
  <c r="R505" i="10"/>
  <c r="S505" i="10" s="1"/>
  <c r="R506" i="10"/>
  <c r="S506" i="10" s="1"/>
  <c r="R507" i="10"/>
  <c r="S507" i="10" s="1"/>
  <c r="R508" i="10"/>
  <c r="S508" i="10" s="1"/>
  <c r="R509" i="10"/>
  <c r="S509" i="10" s="1"/>
  <c r="R510" i="10"/>
  <c r="S510" i="10" s="1"/>
  <c r="R511" i="10"/>
  <c r="S511" i="10" s="1"/>
  <c r="R512" i="10"/>
  <c r="S512" i="10" s="1"/>
  <c r="R513" i="10"/>
  <c r="S513" i="10" s="1"/>
  <c r="R514" i="10"/>
  <c r="S514" i="10" s="1"/>
  <c r="R515" i="10"/>
  <c r="S515" i="10" s="1"/>
  <c r="R516" i="10"/>
  <c r="S516" i="10" s="1"/>
  <c r="R517" i="10"/>
  <c r="S517" i="10" s="1"/>
  <c r="R518" i="10"/>
  <c r="S518" i="10" s="1"/>
  <c r="R519" i="10"/>
  <c r="S519" i="10" s="1"/>
  <c r="R520" i="10"/>
  <c r="S520" i="10" s="1"/>
  <c r="R521" i="10"/>
  <c r="S521" i="10" s="1"/>
  <c r="R522" i="10"/>
  <c r="S522" i="10" s="1"/>
  <c r="R523" i="10"/>
  <c r="S523" i="10" s="1"/>
  <c r="R524" i="10"/>
  <c r="S524" i="10" s="1"/>
  <c r="R525" i="10"/>
  <c r="S525" i="10" s="1"/>
  <c r="R526" i="10"/>
  <c r="S526" i="10" s="1"/>
  <c r="R527" i="10"/>
  <c r="S527" i="10" s="1"/>
  <c r="R528" i="10"/>
  <c r="S528" i="10" s="1"/>
  <c r="R529" i="10"/>
  <c r="S529" i="10" s="1"/>
  <c r="R530" i="10"/>
  <c r="S530" i="10" s="1"/>
  <c r="R531" i="10"/>
  <c r="S531" i="10" s="1"/>
  <c r="R532" i="10"/>
  <c r="S532" i="10" s="1"/>
  <c r="R533" i="10"/>
  <c r="S533" i="10" s="1"/>
  <c r="R534" i="10"/>
  <c r="S534" i="10" s="1"/>
  <c r="R535" i="10"/>
  <c r="S535" i="10" s="1"/>
  <c r="R536" i="10"/>
  <c r="S536" i="10" s="1"/>
  <c r="R537" i="10"/>
  <c r="S537" i="10" s="1"/>
  <c r="R538" i="10"/>
  <c r="S538" i="10" s="1"/>
  <c r="R539" i="10"/>
  <c r="S539" i="10" s="1"/>
  <c r="R540" i="10"/>
  <c r="S540" i="10" s="1"/>
  <c r="R541" i="10"/>
  <c r="S541" i="10" s="1"/>
  <c r="R542" i="10"/>
  <c r="S542" i="10" s="1"/>
  <c r="R543" i="10"/>
  <c r="S543" i="10" s="1"/>
  <c r="R544" i="10"/>
  <c r="S544" i="10" s="1"/>
  <c r="R545" i="10"/>
  <c r="S545" i="10" s="1"/>
  <c r="R546" i="10"/>
  <c r="S546" i="10" s="1"/>
  <c r="R547" i="10"/>
  <c r="S547" i="10" s="1"/>
  <c r="R548" i="10"/>
  <c r="S548" i="10" s="1"/>
  <c r="R549" i="10"/>
  <c r="S549" i="10" s="1"/>
  <c r="R550" i="10"/>
  <c r="S550" i="10" s="1"/>
  <c r="R551" i="10"/>
  <c r="S551" i="10" s="1"/>
  <c r="R552" i="10"/>
  <c r="S552" i="10" s="1"/>
  <c r="R553" i="10"/>
  <c r="S553" i="10" s="1"/>
  <c r="R554" i="10"/>
  <c r="S554" i="10" s="1"/>
  <c r="R555" i="10"/>
  <c r="S555" i="10" s="1"/>
  <c r="R556" i="10"/>
  <c r="S556" i="10" s="1"/>
  <c r="R557" i="10"/>
  <c r="S557" i="10" s="1"/>
  <c r="R558" i="10"/>
  <c r="S558" i="10" s="1"/>
  <c r="R559" i="10"/>
  <c r="S559" i="10" s="1"/>
  <c r="R560" i="10"/>
  <c r="S560" i="10" s="1"/>
  <c r="R561" i="10"/>
  <c r="S561" i="10" s="1"/>
  <c r="R562" i="10"/>
  <c r="S562" i="10" s="1"/>
  <c r="R563" i="10"/>
  <c r="S563" i="10" s="1"/>
  <c r="R564" i="10"/>
  <c r="S564" i="10" s="1"/>
  <c r="R565" i="10"/>
  <c r="S565" i="10" s="1"/>
  <c r="R566" i="10"/>
  <c r="S566" i="10" s="1"/>
  <c r="R567" i="10"/>
  <c r="S567" i="10" s="1"/>
  <c r="R568" i="10"/>
  <c r="S568" i="10" s="1"/>
  <c r="R569" i="10"/>
  <c r="S569" i="10" s="1"/>
  <c r="R570" i="10"/>
  <c r="S570" i="10" s="1"/>
  <c r="R571" i="10"/>
  <c r="S571" i="10" s="1"/>
  <c r="R572" i="10"/>
  <c r="S572" i="10" s="1"/>
  <c r="R573" i="10"/>
  <c r="S573" i="10" s="1"/>
  <c r="R574" i="10"/>
  <c r="S574" i="10" s="1"/>
  <c r="R575" i="10"/>
  <c r="S575" i="10" s="1"/>
  <c r="R576" i="10"/>
  <c r="S576" i="10" s="1"/>
  <c r="R577" i="10"/>
  <c r="S577" i="10" s="1"/>
  <c r="R578" i="10"/>
  <c r="S578" i="10" s="1"/>
  <c r="R579" i="10"/>
  <c r="S579" i="10" s="1"/>
  <c r="R580" i="10"/>
  <c r="S580" i="10" s="1"/>
  <c r="R581" i="10"/>
  <c r="S581" i="10" s="1"/>
  <c r="R582" i="10"/>
  <c r="S582" i="10" s="1"/>
  <c r="R583" i="10"/>
  <c r="S583" i="10" s="1"/>
  <c r="R584" i="10"/>
  <c r="S584" i="10" s="1"/>
  <c r="R585" i="10"/>
  <c r="S585" i="10" s="1"/>
  <c r="R586" i="10"/>
  <c r="S586" i="10" s="1"/>
  <c r="R587" i="10"/>
  <c r="S587" i="10" s="1"/>
  <c r="R588" i="10"/>
  <c r="S588" i="10" s="1"/>
  <c r="R589" i="10"/>
  <c r="S589" i="10" s="1"/>
  <c r="R590" i="10"/>
  <c r="S590" i="10" s="1"/>
  <c r="R591" i="10"/>
  <c r="S591" i="10" s="1"/>
  <c r="R592" i="10"/>
  <c r="S592" i="10" s="1"/>
  <c r="R593" i="10"/>
  <c r="S593" i="10" s="1"/>
  <c r="R594" i="10"/>
  <c r="S594" i="10" s="1"/>
  <c r="R595" i="10"/>
  <c r="S595" i="10" s="1"/>
  <c r="R596" i="10"/>
  <c r="S596" i="10" s="1"/>
  <c r="R597" i="10"/>
  <c r="S597" i="10" s="1"/>
  <c r="R598" i="10"/>
  <c r="S598" i="10" s="1"/>
  <c r="R599" i="10"/>
  <c r="S599" i="10" s="1"/>
  <c r="R600" i="10"/>
  <c r="S600" i="10" s="1"/>
  <c r="R601" i="10"/>
  <c r="S601" i="10" s="1"/>
  <c r="R602" i="10"/>
  <c r="S602" i="10" s="1"/>
  <c r="R603" i="10"/>
  <c r="S603" i="10" s="1"/>
  <c r="R604" i="10"/>
  <c r="S604" i="10" s="1"/>
  <c r="R605" i="10"/>
  <c r="S605" i="10" s="1"/>
  <c r="R606" i="10"/>
  <c r="S606" i="10" s="1"/>
  <c r="R607" i="10"/>
  <c r="S607" i="10" s="1"/>
  <c r="R608" i="10"/>
  <c r="S608" i="10" s="1"/>
  <c r="R609" i="10"/>
  <c r="S609" i="10" s="1"/>
  <c r="R610" i="10"/>
  <c r="S610" i="10" s="1"/>
  <c r="R611" i="10"/>
  <c r="S611" i="10" s="1"/>
  <c r="R612" i="10"/>
  <c r="S612" i="10" s="1"/>
  <c r="R613" i="10"/>
  <c r="S613" i="10" s="1"/>
  <c r="R614" i="10"/>
  <c r="S614" i="10" s="1"/>
  <c r="R615" i="10"/>
  <c r="S615" i="10" s="1"/>
  <c r="R616" i="10"/>
  <c r="S616" i="10" s="1"/>
  <c r="R617" i="10"/>
  <c r="S617" i="10" s="1"/>
  <c r="R618" i="10"/>
  <c r="S618" i="10" s="1"/>
  <c r="R619" i="10"/>
  <c r="S619" i="10" s="1"/>
  <c r="R620" i="10"/>
  <c r="S620" i="10" s="1"/>
  <c r="R621" i="10"/>
  <c r="S621" i="10" s="1"/>
  <c r="R622" i="10"/>
  <c r="S622" i="10" s="1"/>
  <c r="R623" i="10"/>
  <c r="S623" i="10" s="1"/>
  <c r="R624" i="10"/>
  <c r="S624" i="10" s="1"/>
  <c r="R625" i="10"/>
  <c r="S625" i="10" s="1"/>
  <c r="R626" i="10"/>
  <c r="S626" i="10" s="1"/>
  <c r="R627" i="10"/>
  <c r="S627" i="10" s="1"/>
  <c r="R628" i="10"/>
  <c r="S628" i="10" s="1"/>
  <c r="R629" i="10"/>
  <c r="S629" i="10" s="1"/>
  <c r="R630" i="10"/>
  <c r="S630" i="10" s="1"/>
  <c r="R631" i="10"/>
  <c r="S631" i="10" s="1"/>
  <c r="R632" i="10"/>
  <c r="S632" i="10" s="1"/>
  <c r="R633" i="10"/>
  <c r="S633" i="10" s="1"/>
  <c r="R634" i="10"/>
  <c r="S634" i="10" s="1"/>
  <c r="R635" i="10"/>
  <c r="S635" i="10" s="1"/>
  <c r="R636" i="10"/>
  <c r="S636" i="10" s="1"/>
  <c r="R637" i="10"/>
  <c r="S637" i="10" s="1"/>
  <c r="R638" i="10"/>
  <c r="S638" i="10" s="1"/>
  <c r="R639" i="10"/>
  <c r="S639" i="10" s="1"/>
  <c r="R640" i="10"/>
  <c r="S640" i="10" s="1"/>
  <c r="R641" i="10"/>
  <c r="S641" i="10" s="1"/>
  <c r="R642" i="10"/>
  <c r="S642" i="10" s="1"/>
  <c r="R643" i="10"/>
  <c r="S643" i="10" s="1"/>
  <c r="R644" i="10"/>
  <c r="S644" i="10" s="1"/>
  <c r="R645" i="10"/>
  <c r="S645" i="10" s="1"/>
  <c r="R646" i="10"/>
  <c r="S646" i="10" s="1"/>
  <c r="R647" i="10"/>
  <c r="S647" i="10" s="1"/>
  <c r="R648" i="10"/>
  <c r="S648" i="10" s="1"/>
  <c r="R649" i="10"/>
  <c r="S649" i="10" s="1"/>
  <c r="R650" i="10"/>
  <c r="S650" i="10" s="1"/>
  <c r="R651" i="10"/>
  <c r="S651" i="10" s="1"/>
  <c r="R652" i="10"/>
  <c r="S652" i="10" s="1"/>
  <c r="R653" i="10"/>
  <c r="S653" i="10" s="1"/>
  <c r="R654" i="10"/>
  <c r="S654" i="10" s="1"/>
  <c r="R655" i="10"/>
  <c r="S655" i="10" s="1"/>
  <c r="R656" i="10"/>
  <c r="S656" i="10" s="1"/>
  <c r="R657" i="10"/>
  <c r="S657" i="10" s="1"/>
  <c r="R658" i="10"/>
  <c r="S658" i="10" s="1"/>
  <c r="R659" i="10"/>
  <c r="S659" i="10" s="1"/>
  <c r="R660" i="10"/>
  <c r="S660" i="10" s="1"/>
  <c r="R661" i="10"/>
  <c r="S661" i="10" s="1"/>
  <c r="R662" i="10"/>
  <c r="S662" i="10" s="1"/>
  <c r="R663" i="10"/>
  <c r="S663" i="10" s="1"/>
  <c r="R664" i="10"/>
  <c r="S664" i="10" s="1"/>
  <c r="R665" i="10"/>
  <c r="S665" i="10" s="1"/>
  <c r="R666" i="10"/>
  <c r="S666" i="10" s="1"/>
  <c r="R667" i="10"/>
  <c r="S667" i="10" s="1"/>
  <c r="R668" i="10"/>
  <c r="S668" i="10" s="1"/>
  <c r="R669" i="10"/>
  <c r="S669" i="10" s="1"/>
  <c r="R670" i="10"/>
  <c r="S670" i="10" s="1"/>
  <c r="R671" i="10"/>
  <c r="S671" i="10" s="1"/>
  <c r="R672" i="10"/>
  <c r="S672" i="10" s="1"/>
  <c r="R673" i="10"/>
  <c r="S673" i="10" s="1"/>
  <c r="R674" i="10"/>
  <c r="S674" i="10" s="1"/>
  <c r="R675" i="10"/>
  <c r="S675" i="10" s="1"/>
  <c r="R676" i="10"/>
  <c r="S676" i="10" s="1"/>
  <c r="R677" i="10"/>
  <c r="S677" i="10" s="1"/>
  <c r="R678" i="10"/>
  <c r="S678" i="10" s="1"/>
  <c r="R679" i="10"/>
  <c r="S679" i="10" s="1"/>
  <c r="R680" i="10"/>
  <c r="S680" i="10" s="1"/>
  <c r="R681" i="10"/>
  <c r="S681" i="10" s="1"/>
  <c r="R682" i="10"/>
  <c r="S682" i="10" s="1"/>
  <c r="R683" i="10"/>
  <c r="S683" i="10" s="1"/>
  <c r="R684" i="10"/>
  <c r="S684" i="10" s="1"/>
  <c r="R685" i="10"/>
  <c r="S685" i="10" s="1"/>
  <c r="R686" i="10"/>
  <c r="S686" i="10" s="1"/>
  <c r="R687" i="10"/>
  <c r="S687" i="10" s="1"/>
  <c r="R688" i="10"/>
  <c r="S688" i="10" s="1"/>
  <c r="R689" i="10"/>
  <c r="S689" i="10" s="1"/>
  <c r="R690" i="10"/>
  <c r="S690" i="10" s="1"/>
  <c r="R691" i="10"/>
  <c r="S691" i="10" s="1"/>
  <c r="R692" i="10"/>
  <c r="S692" i="10" s="1"/>
  <c r="R693" i="10"/>
  <c r="S693" i="10" s="1"/>
  <c r="R694" i="10"/>
  <c r="S694" i="10" s="1"/>
  <c r="R695" i="10"/>
  <c r="S695" i="10" s="1"/>
  <c r="R696" i="10"/>
  <c r="S696" i="10" s="1"/>
  <c r="R697" i="10"/>
  <c r="S697" i="10" s="1"/>
  <c r="R698" i="10"/>
  <c r="S698" i="10" s="1"/>
  <c r="R699" i="10"/>
  <c r="S699" i="10" s="1"/>
  <c r="R700" i="10"/>
  <c r="S700" i="10" s="1"/>
  <c r="R701" i="10"/>
  <c r="S701" i="10" s="1"/>
  <c r="R702" i="10"/>
  <c r="S702" i="10" s="1"/>
  <c r="R703" i="10"/>
  <c r="S703" i="10" s="1"/>
  <c r="R704" i="10"/>
  <c r="S704" i="10" s="1"/>
  <c r="R705" i="10"/>
  <c r="S705" i="10" s="1"/>
  <c r="R706" i="10"/>
  <c r="S706" i="10" s="1"/>
  <c r="R707" i="10"/>
  <c r="S707" i="10" s="1"/>
  <c r="R708" i="10"/>
  <c r="S708" i="10" s="1"/>
  <c r="R709" i="10"/>
  <c r="S709" i="10" s="1"/>
  <c r="R710" i="10"/>
  <c r="S710" i="10" s="1"/>
  <c r="R711" i="10"/>
  <c r="S711" i="10" s="1"/>
  <c r="R712" i="10"/>
  <c r="S712" i="10" s="1"/>
  <c r="R713" i="10"/>
  <c r="S713" i="10" s="1"/>
  <c r="R714" i="10"/>
  <c r="S714" i="10" s="1"/>
  <c r="R715" i="10"/>
  <c r="S715" i="10" s="1"/>
  <c r="R716" i="10"/>
  <c r="S716" i="10" s="1"/>
  <c r="R717" i="10"/>
  <c r="S717" i="10" s="1"/>
  <c r="R718" i="10"/>
  <c r="S718" i="10" s="1"/>
  <c r="R719" i="10"/>
  <c r="S719" i="10" s="1"/>
  <c r="R720" i="10"/>
  <c r="S720" i="10" s="1"/>
  <c r="R721" i="10"/>
  <c r="S721" i="10" s="1"/>
  <c r="R722" i="10"/>
  <c r="S722" i="10" s="1"/>
  <c r="R723" i="10"/>
  <c r="S723" i="10" s="1"/>
  <c r="R724" i="10"/>
  <c r="S724" i="10" s="1"/>
  <c r="R725" i="10"/>
  <c r="S725" i="10" s="1"/>
  <c r="R726" i="10"/>
  <c r="S726" i="10" s="1"/>
  <c r="R727" i="10"/>
  <c r="S727" i="10" s="1"/>
  <c r="R728" i="10"/>
  <c r="S728" i="10" s="1"/>
  <c r="R729" i="10"/>
  <c r="S729" i="10" s="1"/>
  <c r="R730" i="10"/>
  <c r="S730" i="10" s="1"/>
  <c r="R731" i="10"/>
  <c r="S731" i="10" s="1"/>
  <c r="R732" i="10"/>
  <c r="S732" i="10" s="1"/>
  <c r="R733" i="10"/>
  <c r="S733" i="10" s="1"/>
  <c r="R734" i="10"/>
  <c r="S734" i="10" s="1"/>
  <c r="R735" i="10"/>
  <c r="S735" i="10" s="1"/>
  <c r="R736" i="10"/>
  <c r="S736" i="10" s="1"/>
  <c r="R737" i="10"/>
  <c r="S737" i="10" s="1"/>
  <c r="R738" i="10"/>
  <c r="S738" i="10" s="1"/>
  <c r="R739" i="10"/>
  <c r="S739" i="10" s="1"/>
  <c r="R740" i="10"/>
  <c r="S740" i="10" s="1"/>
  <c r="R741" i="10"/>
  <c r="S741" i="10" s="1"/>
  <c r="R742" i="10"/>
  <c r="S742" i="10" s="1"/>
  <c r="R743" i="10"/>
  <c r="S743" i="10" s="1"/>
  <c r="R744" i="10"/>
  <c r="S744" i="10" s="1"/>
  <c r="R745" i="10"/>
  <c r="S745" i="10" s="1"/>
  <c r="R746" i="10"/>
  <c r="S746" i="10" s="1"/>
  <c r="R747" i="10"/>
  <c r="S747" i="10" s="1"/>
  <c r="R748" i="10"/>
  <c r="S748" i="10" s="1"/>
  <c r="R749" i="10"/>
  <c r="S749" i="10" s="1"/>
  <c r="R750" i="10"/>
  <c r="S750" i="10" s="1"/>
  <c r="R751" i="10"/>
  <c r="S751" i="10" s="1"/>
  <c r="R752" i="10"/>
  <c r="S752" i="10" s="1"/>
  <c r="R753" i="10"/>
  <c r="S753" i="10" s="1"/>
  <c r="R754" i="10"/>
  <c r="S754" i="10" s="1"/>
  <c r="R755" i="10"/>
  <c r="S755" i="10" s="1"/>
  <c r="R756" i="10"/>
  <c r="S756" i="10" s="1"/>
  <c r="R757" i="10"/>
  <c r="S757" i="10" s="1"/>
  <c r="R758" i="10"/>
  <c r="S758" i="10" s="1"/>
  <c r="R759" i="10"/>
  <c r="S759" i="10" s="1"/>
  <c r="R760" i="10"/>
  <c r="S760" i="10" s="1"/>
  <c r="R761" i="10"/>
  <c r="S761" i="10" s="1"/>
  <c r="R762" i="10"/>
  <c r="S762" i="10" s="1"/>
  <c r="R763" i="10"/>
  <c r="S763" i="10" s="1"/>
  <c r="R764" i="10"/>
  <c r="S764" i="10" s="1"/>
  <c r="R765" i="10"/>
  <c r="S765" i="10" s="1"/>
  <c r="R766" i="10"/>
  <c r="S766" i="10" s="1"/>
  <c r="R767" i="10"/>
  <c r="S767" i="10" s="1"/>
  <c r="R768" i="10"/>
  <c r="S768" i="10" s="1"/>
  <c r="R769" i="10"/>
  <c r="S769" i="10" s="1"/>
  <c r="R770" i="10"/>
  <c r="S770" i="10" s="1"/>
  <c r="R771" i="10"/>
  <c r="S771" i="10" s="1"/>
  <c r="R772" i="10"/>
  <c r="S772" i="10" s="1"/>
  <c r="R773" i="10"/>
  <c r="S773" i="10" s="1"/>
  <c r="R774" i="10"/>
  <c r="S774" i="10" s="1"/>
  <c r="R775" i="10"/>
  <c r="S775" i="10" s="1"/>
  <c r="R776" i="10"/>
  <c r="S776" i="10" s="1"/>
  <c r="R777" i="10"/>
  <c r="S777" i="10" s="1"/>
  <c r="R778" i="10"/>
  <c r="S778" i="10" s="1"/>
  <c r="R779" i="10"/>
  <c r="S779" i="10" s="1"/>
  <c r="R780" i="10"/>
  <c r="S780" i="10" s="1"/>
  <c r="R781" i="10"/>
  <c r="S781" i="10" s="1"/>
  <c r="R782" i="10"/>
  <c r="S782" i="10" s="1"/>
  <c r="R783" i="10"/>
  <c r="S783" i="10" s="1"/>
  <c r="R784" i="10"/>
  <c r="S784" i="10" s="1"/>
  <c r="R785" i="10"/>
  <c r="S785" i="10" s="1"/>
  <c r="R786" i="10"/>
  <c r="S786" i="10" s="1"/>
  <c r="R787" i="10"/>
  <c r="S787" i="10" s="1"/>
  <c r="R788" i="10"/>
  <c r="S788" i="10" s="1"/>
  <c r="R789" i="10"/>
  <c r="S789" i="10" s="1"/>
  <c r="R790" i="10"/>
  <c r="S790" i="10" s="1"/>
  <c r="R791" i="10"/>
  <c r="S791" i="10" s="1"/>
  <c r="R792" i="10"/>
  <c r="S792" i="10" s="1"/>
  <c r="R793" i="10"/>
  <c r="S793" i="10" s="1"/>
  <c r="R794" i="10"/>
  <c r="S794" i="10" s="1"/>
  <c r="R795" i="10"/>
  <c r="S795" i="10" s="1"/>
  <c r="R796" i="10"/>
  <c r="S796" i="10" s="1"/>
  <c r="R797" i="10"/>
  <c r="S797" i="10" s="1"/>
  <c r="R798" i="10"/>
  <c r="S798" i="10" s="1"/>
  <c r="R799" i="10"/>
  <c r="S799" i="10" s="1"/>
  <c r="R800" i="10"/>
  <c r="S800" i="10" s="1"/>
  <c r="R801" i="10"/>
  <c r="S801" i="10" s="1"/>
  <c r="R802" i="10"/>
  <c r="S802" i="10" s="1"/>
  <c r="R803" i="10"/>
  <c r="S803" i="10" s="1"/>
  <c r="R804" i="10"/>
  <c r="S804" i="10" s="1"/>
  <c r="R805" i="10"/>
  <c r="S805" i="10" s="1"/>
  <c r="R806" i="10"/>
  <c r="S806" i="10" s="1"/>
  <c r="R807" i="10"/>
  <c r="S807" i="10" s="1"/>
  <c r="R808" i="10"/>
  <c r="S808" i="10" s="1"/>
  <c r="R809" i="10"/>
  <c r="S809" i="10" s="1"/>
  <c r="R810" i="10"/>
  <c r="S810" i="10" s="1"/>
  <c r="R811" i="10"/>
  <c r="S811" i="10" s="1"/>
  <c r="R812" i="10"/>
  <c r="S812" i="10" s="1"/>
  <c r="R813" i="10"/>
  <c r="S813" i="10" s="1"/>
  <c r="R814" i="10"/>
  <c r="S814" i="10" s="1"/>
  <c r="R815" i="10"/>
  <c r="S815" i="10" s="1"/>
  <c r="R816" i="10"/>
  <c r="S816" i="10" s="1"/>
  <c r="R817" i="10"/>
  <c r="S817" i="10" s="1"/>
  <c r="R818" i="10"/>
  <c r="S818" i="10" s="1"/>
  <c r="R819" i="10"/>
  <c r="S819" i="10" s="1"/>
  <c r="R820" i="10"/>
  <c r="S820" i="10" s="1"/>
  <c r="R821" i="10"/>
  <c r="S821" i="10" s="1"/>
  <c r="R822" i="10"/>
  <c r="S822" i="10" s="1"/>
  <c r="R823" i="10"/>
  <c r="S823" i="10" s="1"/>
  <c r="R824" i="10"/>
  <c r="S824" i="10" s="1"/>
  <c r="R825" i="10"/>
  <c r="S825" i="10" s="1"/>
  <c r="R826" i="10"/>
  <c r="S826" i="10" s="1"/>
  <c r="R827" i="10"/>
  <c r="S827" i="10" s="1"/>
  <c r="R828" i="10"/>
  <c r="S828" i="10" s="1"/>
  <c r="R829" i="10"/>
  <c r="S829" i="10" s="1"/>
  <c r="R830" i="10"/>
  <c r="S830" i="10" s="1"/>
  <c r="R831" i="10"/>
  <c r="S831" i="10" s="1"/>
  <c r="R832" i="10"/>
  <c r="S832" i="10" s="1"/>
  <c r="R833" i="10"/>
  <c r="S833" i="10" s="1"/>
  <c r="R834" i="10"/>
  <c r="S834" i="10" s="1"/>
  <c r="R835" i="10"/>
  <c r="S835" i="10" s="1"/>
  <c r="R836" i="10"/>
  <c r="S836" i="10" s="1"/>
  <c r="R837" i="10"/>
  <c r="S837" i="10" s="1"/>
  <c r="R838" i="10"/>
  <c r="S838" i="10" s="1"/>
  <c r="R839" i="10"/>
  <c r="S839" i="10" s="1"/>
  <c r="R840" i="10"/>
  <c r="S840" i="10" s="1"/>
  <c r="R841" i="10"/>
  <c r="S841" i="10" s="1"/>
  <c r="R842" i="10"/>
  <c r="S842" i="10" s="1"/>
  <c r="R843" i="10"/>
  <c r="S843" i="10" s="1"/>
  <c r="R844" i="10"/>
  <c r="S844" i="10" s="1"/>
  <c r="R845" i="10"/>
  <c r="S845" i="10" s="1"/>
  <c r="R846" i="10"/>
  <c r="S846" i="10" s="1"/>
  <c r="R847" i="10"/>
  <c r="S847" i="10" s="1"/>
  <c r="R848" i="10"/>
  <c r="S848" i="10" s="1"/>
  <c r="R849" i="10"/>
  <c r="S849" i="10" s="1"/>
  <c r="R850" i="10"/>
  <c r="S850" i="10" s="1"/>
  <c r="R851" i="10"/>
  <c r="S851" i="10" s="1"/>
  <c r="R852" i="10"/>
  <c r="S852" i="10" s="1"/>
  <c r="R853" i="10"/>
  <c r="S853" i="10" s="1"/>
  <c r="R854" i="10"/>
  <c r="S854" i="10" s="1"/>
  <c r="R855" i="10"/>
  <c r="S855" i="10" s="1"/>
  <c r="R856" i="10"/>
  <c r="S856" i="10" s="1"/>
  <c r="R857" i="10"/>
  <c r="S857" i="10" s="1"/>
  <c r="R858" i="10"/>
  <c r="S858" i="10" s="1"/>
  <c r="R859" i="10"/>
  <c r="S859" i="10" s="1"/>
  <c r="R860" i="10"/>
  <c r="S860" i="10" s="1"/>
  <c r="R861" i="10"/>
  <c r="S861" i="10" s="1"/>
  <c r="R862" i="10"/>
  <c r="S862" i="10" s="1"/>
  <c r="R863" i="10"/>
  <c r="S863" i="10" s="1"/>
  <c r="R864" i="10"/>
  <c r="S864" i="10" s="1"/>
  <c r="R865" i="10"/>
  <c r="S865" i="10" s="1"/>
  <c r="R866" i="10"/>
  <c r="S866" i="10" s="1"/>
  <c r="R867" i="10"/>
  <c r="S867" i="10" s="1"/>
  <c r="R868" i="10"/>
  <c r="S868" i="10" s="1"/>
  <c r="R869" i="10"/>
  <c r="S869" i="10" s="1"/>
  <c r="R870" i="10"/>
  <c r="S870" i="10" s="1"/>
  <c r="R871" i="10"/>
  <c r="S871" i="10" s="1"/>
  <c r="R872" i="10"/>
  <c r="S872" i="10" s="1"/>
  <c r="R873" i="10"/>
  <c r="S873" i="10" s="1"/>
  <c r="R874" i="10"/>
  <c r="S874" i="10" s="1"/>
  <c r="R875" i="10"/>
  <c r="S875" i="10" s="1"/>
  <c r="R876" i="10"/>
  <c r="S876" i="10" s="1"/>
  <c r="R877" i="10"/>
  <c r="S877" i="10" s="1"/>
  <c r="R878" i="10"/>
  <c r="S878" i="10" s="1"/>
  <c r="R879" i="10"/>
  <c r="S879" i="10" s="1"/>
  <c r="R880" i="10"/>
  <c r="S880" i="10" s="1"/>
  <c r="R881" i="10"/>
  <c r="S881" i="10" s="1"/>
  <c r="R882" i="10"/>
  <c r="S882" i="10" s="1"/>
  <c r="R883" i="10"/>
  <c r="S883" i="10" s="1"/>
  <c r="R884" i="10"/>
  <c r="S884" i="10" s="1"/>
  <c r="R885" i="10"/>
  <c r="S885" i="10" s="1"/>
  <c r="R886" i="10"/>
  <c r="S886" i="10" s="1"/>
  <c r="R887" i="10"/>
  <c r="S887" i="10" s="1"/>
  <c r="R888" i="10"/>
  <c r="S888" i="10" s="1"/>
  <c r="R889" i="10"/>
  <c r="S889" i="10" s="1"/>
  <c r="R890" i="10"/>
  <c r="S890" i="10" s="1"/>
  <c r="R891" i="10"/>
  <c r="S891" i="10" s="1"/>
  <c r="R892" i="10"/>
  <c r="S892" i="10" s="1"/>
  <c r="R893" i="10"/>
  <c r="S893" i="10" s="1"/>
  <c r="R894" i="10"/>
  <c r="S894" i="10" s="1"/>
  <c r="R895" i="10"/>
  <c r="S895" i="10" s="1"/>
  <c r="R896" i="10"/>
  <c r="S896" i="10" s="1"/>
  <c r="R897" i="10"/>
  <c r="S897" i="10" s="1"/>
  <c r="R898" i="10"/>
  <c r="S898" i="10" s="1"/>
  <c r="R899" i="10"/>
  <c r="S899" i="10" s="1"/>
  <c r="R900" i="10"/>
  <c r="S900" i="10" s="1"/>
  <c r="R901" i="10"/>
  <c r="S901" i="10" s="1"/>
  <c r="R902" i="10"/>
  <c r="S902" i="10" s="1"/>
  <c r="R903" i="10"/>
  <c r="S903" i="10" s="1"/>
  <c r="R904" i="10"/>
  <c r="S904" i="10" s="1"/>
  <c r="R905" i="10"/>
  <c r="S905" i="10" s="1"/>
  <c r="R906" i="10"/>
  <c r="S906" i="10" s="1"/>
  <c r="R907" i="10"/>
  <c r="S907" i="10" s="1"/>
  <c r="R908" i="10"/>
  <c r="S908" i="10" s="1"/>
  <c r="R909" i="10"/>
  <c r="S909" i="10" s="1"/>
  <c r="R910" i="10"/>
  <c r="S910" i="10" s="1"/>
  <c r="R911" i="10"/>
  <c r="S911" i="10" s="1"/>
  <c r="R912" i="10"/>
  <c r="S912" i="10" s="1"/>
  <c r="R913" i="10"/>
  <c r="S913" i="10" s="1"/>
  <c r="R914" i="10"/>
  <c r="S914" i="10" s="1"/>
  <c r="R915" i="10"/>
  <c r="S915" i="10" s="1"/>
  <c r="R916" i="10"/>
  <c r="S916" i="10" s="1"/>
  <c r="R917" i="10"/>
  <c r="S917" i="10" s="1"/>
  <c r="R918" i="10"/>
  <c r="S918" i="10" s="1"/>
  <c r="R919" i="10"/>
  <c r="S919" i="10" s="1"/>
  <c r="R920" i="10"/>
  <c r="S920" i="10" s="1"/>
  <c r="R921" i="10"/>
  <c r="S921" i="10" s="1"/>
  <c r="R922" i="10"/>
  <c r="S922" i="10" s="1"/>
  <c r="R923" i="10"/>
  <c r="S923" i="10" s="1"/>
  <c r="R924" i="10"/>
  <c r="S924" i="10" s="1"/>
  <c r="R925" i="10"/>
  <c r="S925" i="10" s="1"/>
  <c r="R926" i="10"/>
  <c r="S926" i="10" s="1"/>
  <c r="R927" i="10"/>
  <c r="S927" i="10" s="1"/>
  <c r="R928" i="10"/>
  <c r="S928" i="10" s="1"/>
  <c r="R929" i="10"/>
  <c r="S929" i="10" s="1"/>
  <c r="R930" i="10"/>
  <c r="S930" i="10" s="1"/>
  <c r="R931" i="10"/>
  <c r="S931" i="10" s="1"/>
  <c r="R932" i="10"/>
  <c r="S932" i="10" s="1"/>
  <c r="R933" i="10"/>
  <c r="S933" i="10" s="1"/>
  <c r="R934" i="10"/>
  <c r="S934" i="10" s="1"/>
  <c r="R935" i="10"/>
  <c r="S935" i="10" s="1"/>
  <c r="R936" i="10"/>
  <c r="S936" i="10" s="1"/>
  <c r="R937" i="10"/>
  <c r="S937" i="10" s="1"/>
  <c r="R938" i="10"/>
  <c r="S938" i="10" s="1"/>
  <c r="R939" i="10"/>
  <c r="S939" i="10" s="1"/>
  <c r="R940" i="10"/>
  <c r="S940" i="10" s="1"/>
  <c r="R941" i="10"/>
  <c r="S941" i="10" s="1"/>
  <c r="R942" i="10"/>
  <c r="S942" i="10" s="1"/>
  <c r="R943" i="10"/>
  <c r="S943" i="10" s="1"/>
  <c r="R944" i="10"/>
  <c r="S944" i="10" s="1"/>
  <c r="R945" i="10"/>
  <c r="S945" i="10" s="1"/>
  <c r="R946" i="10"/>
  <c r="S946" i="10" s="1"/>
  <c r="R947" i="10"/>
  <c r="S947" i="10" s="1"/>
  <c r="R948" i="10"/>
  <c r="S948" i="10" s="1"/>
  <c r="R949" i="10"/>
  <c r="S949" i="10" s="1"/>
  <c r="R950" i="10"/>
  <c r="S950" i="10" s="1"/>
  <c r="R951" i="10"/>
  <c r="S951" i="10" s="1"/>
  <c r="R952" i="10"/>
  <c r="S952" i="10" s="1"/>
  <c r="R953" i="10"/>
  <c r="S953" i="10" s="1"/>
  <c r="R954" i="10"/>
  <c r="S954" i="10" s="1"/>
  <c r="R955" i="10"/>
  <c r="S955" i="10" s="1"/>
  <c r="R956" i="10"/>
  <c r="S956" i="10" s="1"/>
  <c r="R957" i="10"/>
  <c r="S957" i="10" s="1"/>
  <c r="R958" i="10"/>
  <c r="S958" i="10" s="1"/>
  <c r="R959" i="10"/>
  <c r="S959" i="10" s="1"/>
  <c r="R960" i="10"/>
  <c r="S960" i="10" s="1"/>
  <c r="R961" i="10"/>
  <c r="S961" i="10" s="1"/>
  <c r="R962" i="10"/>
  <c r="S962" i="10" s="1"/>
  <c r="R963" i="10"/>
  <c r="S963" i="10" s="1"/>
  <c r="R964" i="10"/>
  <c r="S964" i="10" s="1"/>
  <c r="R965" i="10"/>
  <c r="S965" i="10" s="1"/>
  <c r="R966" i="10"/>
  <c r="S966" i="10" s="1"/>
  <c r="R967" i="10"/>
  <c r="S967" i="10" s="1"/>
  <c r="R968" i="10"/>
  <c r="S968" i="10" s="1"/>
  <c r="R969" i="10"/>
  <c r="S969" i="10" s="1"/>
  <c r="R970" i="10"/>
  <c r="S970" i="10" s="1"/>
  <c r="R971" i="10"/>
  <c r="S971" i="10" s="1"/>
  <c r="R972" i="10"/>
  <c r="S972" i="10" s="1"/>
  <c r="R973" i="10"/>
  <c r="S973" i="10" s="1"/>
  <c r="R974" i="10"/>
  <c r="S974" i="10" s="1"/>
  <c r="R975" i="10"/>
  <c r="S975" i="10" s="1"/>
  <c r="R976" i="10"/>
  <c r="S976" i="10" s="1"/>
  <c r="R977" i="10"/>
  <c r="S977" i="10" s="1"/>
  <c r="R978" i="10"/>
  <c r="S978" i="10" s="1"/>
  <c r="R979" i="10"/>
  <c r="S979" i="10" s="1"/>
  <c r="R980" i="10"/>
  <c r="S980" i="10" s="1"/>
  <c r="R981" i="10"/>
  <c r="S981" i="10" s="1"/>
  <c r="R982" i="10"/>
  <c r="S982" i="10" s="1"/>
  <c r="R983" i="10"/>
  <c r="S983" i="10" s="1"/>
  <c r="R984" i="10"/>
  <c r="S984" i="10" s="1"/>
  <c r="R985" i="10"/>
  <c r="S985" i="10" s="1"/>
  <c r="R986" i="10"/>
  <c r="S986" i="10" s="1"/>
  <c r="R987" i="10"/>
  <c r="S987" i="10" s="1"/>
  <c r="R988" i="10"/>
  <c r="S988" i="10" s="1"/>
  <c r="R989" i="10"/>
  <c r="S989" i="10" s="1"/>
  <c r="R990" i="10"/>
  <c r="S990" i="10" s="1"/>
  <c r="R991" i="10"/>
  <c r="S991" i="10" s="1"/>
  <c r="R992" i="10"/>
  <c r="S992" i="10" s="1"/>
  <c r="R993" i="10"/>
  <c r="S993" i="10" s="1"/>
  <c r="R994" i="10"/>
  <c r="S994" i="10" s="1"/>
  <c r="R995" i="10"/>
  <c r="S995" i="10" s="1"/>
  <c r="R996" i="10"/>
  <c r="S996" i="10" s="1"/>
  <c r="R997" i="10"/>
  <c r="S997" i="10" s="1"/>
  <c r="R998" i="10"/>
  <c r="S998" i="10" s="1"/>
  <c r="R999" i="10"/>
  <c r="S999" i="10" s="1"/>
  <c r="R1000" i="10"/>
  <c r="S1000" i="10" s="1"/>
  <c r="R1001" i="10"/>
  <c r="S1001" i="10" s="1"/>
  <c r="R1002" i="10"/>
  <c r="S1002" i="10" s="1"/>
  <c r="R1003" i="10"/>
  <c r="S1003" i="10" s="1"/>
  <c r="R1004" i="10"/>
  <c r="S1004" i="10" s="1"/>
  <c r="R1005" i="10"/>
  <c r="S1005" i="10" s="1"/>
  <c r="R1006" i="10"/>
  <c r="S1006" i="10" s="1"/>
  <c r="R1007" i="10"/>
  <c r="S1007" i="10" s="1"/>
  <c r="R1008" i="10"/>
  <c r="S1008" i="10" s="1"/>
  <c r="R1009" i="10"/>
  <c r="S1009" i="10" s="1"/>
  <c r="R1010" i="10"/>
  <c r="S1010" i="10" s="1"/>
  <c r="R1011" i="10"/>
  <c r="S1011" i="10" s="1"/>
  <c r="R1012" i="10"/>
  <c r="S1012" i="10" s="1"/>
  <c r="R1013" i="10"/>
  <c r="S1013" i="10" s="1"/>
  <c r="R1014" i="10"/>
  <c r="S1014" i="10" s="1"/>
  <c r="R1015" i="10"/>
  <c r="S1015" i="10" s="1"/>
  <c r="R1016" i="10"/>
  <c r="S1016" i="10" s="1"/>
  <c r="R1017" i="10"/>
  <c r="S1017" i="10" s="1"/>
  <c r="R1018" i="10"/>
  <c r="S1018" i="10" s="1"/>
  <c r="R1019" i="10"/>
  <c r="S1019" i="10" s="1"/>
  <c r="R1020" i="10"/>
  <c r="S1020" i="10" s="1"/>
  <c r="R1021" i="10"/>
  <c r="S1021" i="10" s="1"/>
  <c r="R1022" i="10"/>
  <c r="S1022" i="10" s="1"/>
  <c r="R1023" i="10"/>
  <c r="S1023" i="10" s="1"/>
  <c r="R1024" i="10"/>
  <c r="S1024" i="10" s="1"/>
  <c r="R1025" i="10"/>
  <c r="S1025" i="10" s="1"/>
  <c r="R1026" i="10"/>
  <c r="S1026" i="10" s="1"/>
  <c r="R1027" i="10"/>
  <c r="S1027" i="10" s="1"/>
  <c r="R1028" i="10"/>
  <c r="S1028" i="10" s="1"/>
  <c r="R1029" i="10"/>
  <c r="S1029" i="10" s="1"/>
  <c r="R1030" i="10"/>
  <c r="S1030" i="10" s="1"/>
  <c r="R1031" i="10"/>
  <c r="S1031" i="10" s="1"/>
  <c r="R1032" i="10"/>
  <c r="S1032" i="10" s="1"/>
  <c r="R1033" i="10"/>
  <c r="S1033" i="10" s="1"/>
  <c r="R1034" i="10"/>
  <c r="S1034" i="10" s="1"/>
  <c r="R1035" i="10"/>
  <c r="S1035" i="10" s="1"/>
  <c r="R1036" i="10"/>
  <c r="S1036" i="10" s="1"/>
  <c r="R1037" i="10"/>
  <c r="S1037" i="10" s="1"/>
  <c r="R1038" i="10"/>
  <c r="S1038" i="10" s="1"/>
  <c r="R1039" i="10"/>
  <c r="S1039" i="10" s="1"/>
  <c r="R1040" i="10"/>
  <c r="S1040" i="10" s="1"/>
  <c r="R1041" i="10"/>
  <c r="S1041" i="10" s="1"/>
  <c r="R1042" i="10"/>
  <c r="S1042" i="10" s="1"/>
  <c r="R1043" i="10"/>
  <c r="S1043" i="10" s="1"/>
  <c r="R1044" i="10"/>
  <c r="S1044" i="10" s="1"/>
  <c r="R1045" i="10"/>
  <c r="S1045" i="10" s="1"/>
  <c r="R1046" i="10"/>
  <c r="S1046" i="10" s="1"/>
  <c r="R1047" i="10"/>
  <c r="S1047" i="10" s="1"/>
  <c r="R1048" i="10"/>
  <c r="S1048" i="10" s="1"/>
  <c r="R1049" i="10"/>
  <c r="S1049" i="10" s="1"/>
  <c r="R1050" i="10"/>
  <c r="S1050" i="10" s="1"/>
  <c r="R1051" i="10"/>
  <c r="S1051" i="10" s="1"/>
  <c r="R1052" i="10"/>
  <c r="S1052" i="10" s="1"/>
  <c r="R1053" i="10"/>
  <c r="S1053" i="10" s="1"/>
  <c r="R1054" i="10"/>
  <c r="S1054" i="10" s="1"/>
  <c r="R1055" i="10"/>
  <c r="S1055" i="10" s="1"/>
  <c r="R1056" i="10"/>
  <c r="S1056" i="10" s="1"/>
  <c r="R1057" i="10"/>
  <c r="S1057" i="10" s="1"/>
  <c r="R1058" i="10"/>
  <c r="S1058" i="10" s="1"/>
  <c r="R1059" i="10"/>
  <c r="S1059" i="10" s="1"/>
  <c r="R1060" i="10"/>
  <c r="S1060" i="10" s="1"/>
  <c r="R1061" i="10"/>
  <c r="S1061" i="10" s="1"/>
  <c r="R1062" i="10"/>
  <c r="S1062" i="10" s="1"/>
  <c r="R1063" i="10"/>
  <c r="S1063" i="10" s="1"/>
  <c r="R1064" i="10"/>
  <c r="S1064" i="10" s="1"/>
  <c r="R1065" i="10"/>
  <c r="S1065" i="10" s="1"/>
  <c r="R1066" i="10"/>
  <c r="S1066" i="10" s="1"/>
  <c r="R1067" i="10"/>
  <c r="S1067" i="10" s="1"/>
  <c r="R1068" i="10"/>
  <c r="S1068" i="10" s="1"/>
  <c r="R1069" i="10"/>
  <c r="S1069" i="10" s="1"/>
  <c r="R1070" i="10"/>
  <c r="S1070" i="10" s="1"/>
  <c r="R1071" i="10"/>
  <c r="S1071" i="10" s="1"/>
  <c r="R1072" i="10"/>
  <c r="S1072" i="10" s="1"/>
  <c r="R1073" i="10"/>
  <c r="S1073" i="10" s="1"/>
  <c r="R1074" i="10"/>
  <c r="S1074" i="10" s="1"/>
  <c r="R1075" i="10"/>
  <c r="S1075" i="10" s="1"/>
  <c r="R1076" i="10"/>
  <c r="S1076" i="10" s="1"/>
  <c r="R1077" i="10"/>
  <c r="S1077" i="10" s="1"/>
  <c r="R1078" i="10"/>
  <c r="S1078" i="10" s="1"/>
  <c r="R1079" i="10"/>
  <c r="S1079" i="10" s="1"/>
  <c r="R1080" i="10"/>
  <c r="S1080" i="10" s="1"/>
  <c r="R1081" i="10"/>
  <c r="S1081" i="10" s="1"/>
  <c r="R1082" i="10"/>
  <c r="S1082" i="10" s="1"/>
  <c r="R1083" i="10"/>
  <c r="S1083" i="10" s="1"/>
  <c r="R1084" i="10"/>
  <c r="S1084" i="10" s="1"/>
  <c r="R1085" i="10"/>
  <c r="S1085" i="10" s="1"/>
  <c r="R1086" i="10"/>
  <c r="S1086" i="10" s="1"/>
  <c r="R1087" i="10"/>
  <c r="S1087" i="10" s="1"/>
  <c r="R1088" i="10"/>
  <c r="S1088" i="10" s="1"/>
  <c r="R1089" i="10"/>
  <c r="S1089" i="10" s="1"/>
  <c r="R1090" i="10"/>
  <c r="S1090" i="10" s="1"/>
  <c r="R1091" i="10"/>
  <c r="S1091" i="10" s="1"/>
  <c r="R1092" i="10"/>
  <c r="S1092" i="10" s="1"/>
  <c r="R1093" i="10"/>
  <c r="S1093" i="10" s="1"/>
  <c r="R1094" i="10"/>
  <c r="S1094" i="10" s="1"/>
  <c r="R1095" i="10"/>
  <c r="S1095" i="10" s="1"/>
  <c r="R1096" i="10"/>
  <c r="S1096" i="10" s="1"/>
  <c r="R1097" i="10"/>
  <c r="S1097" i="10" s="1"/>
  <c r="R1098" i="10"/>
  <c r="S1098" i="10" s="1"/>
  <c r="R1099" i="10"/>
  <c r="S1099" i="10" s="1"/>
  <c r="R1100" i="10"/>
  <c r="S1100" i="10" s="1"/>
  <c r="R1101" i="10"/>
  <c r="S1101" i="10" s="1"/>
  <c r="R1102" i="10"/>
  <c r="S1102" i="10" s="1"/>
  <c r="R1103" i="10"/>
  <c r="S1103" i="10" s="1"/>
  <c r="R1104" i="10"/>
  <c r="S1104" i="10" s="1"/>
  <c r="R1105" i="10"/>
  <c r="S1105" i="10" s="1"/>
  <c r="R1106" i="10"/>
  <c r="S1106" i="10" s="1"/>
  <c r="R1107" i="10"/>
  <c r="S1107" i="10" s="1"/>
  <c r="R1108" i="10"/>
  <c r="S1108" i="10" s="1"/>
  <c r="R1109" i="10"/>
  <c r="S1109" i="10" s="1"/>
  <c r="R1110" i="10"/>
  <c r="S1110" i="10" s="1"/>
  <c r="R1111" i="10"/>
  <c r="S1111" i="10" s="1"/>
  <c r="R1112" i="10"/>
  <c r="S1112" i="10" s="1"/>
  <c r="R1113" i="10"/>
  <c r="S1113" i="10" s="1"/>
  <c r="R1114" i="10"/>
  <c r="S1114" i="10" s="1"/>
  <c r="R1115" i="10"/>
  <c r="S1115" i="10" s="1"/>
  <c r="R1116" i="10"/>
  <c r="S1116" i="10" s="1"/>
  <c r="R1117" i="10"/>
  <c r="S1117" i="10" s="1"/>
  <c r="R1118" i="10"/>
  <c r="S1118" i="10" s="1"/>
  <c r="R1119" i="10"/>
  <c r="S1119" i="10" s="1"/>
  <c r="R1120" i="10"/>
  <c r="S1120" i="10" s="1"/>
  <c r="R1121" i="10"/>
  <c r="S1121" i="10" s="1"/>
  <c r="R1122" i="10"/>
  <c r="S1122" i="10" s="1"/>
  <c r="R1123" i="10"/>
  <c r="S1123" i="10" s="1"/>
  <c r="R1124" i="10"/>
  <c r="S1124" i="10" s="1"/>
  <c r="R1125" i="10"/>
  <c r="S1125" i="10" s="1"/>
  <c r="R1126" i="10"/>
  <c r="S1126" i="10" s="1"/>
  <c r="R1127" i="10"/>
  <c r="S1127" i="10" s="1"/>
  <c r="R1128" i="10"/>
  <c r="S1128" i="10" s="1"/>
  <c r="R1129" i="10"/>
  <c r="S1129" i="10" s="1"/>
  <c r="R1130" i="10"/>
  <c r="S1130" i="10" s="1"/>
  <c r="R1131" i="10"/>
  <c r="S1131" i="10" s="1"/>
  <c r="R1132" i="10"/>
  <c r="S1132" i="10" s="1"/>
  <c r="R1133" i="10"/>
  <c r="S1133" i="10" s="1"/>
  <c r="R1134" i="10"/>
  <c r="S1134" i="10" s="1"/>
  <c r="R1135" i="10"/>
  <c r="S1135" i="10" s="1"/>
  <c r="R1136" i="10"/>
  <c r="S1136" i="10" s="1"/>
  <c r="R1137" i="10"/>
  <c r="S1137" i="10" s="1"/>
  <c r="R1138" i="10"/>
  <c r="S1138" i="10" s="1"/>
  <c r="R1139" i="10"/>
  <c r="S1139" i="10" s="1"/>
  <c r="R1140" i="10"/>
  <c r="S1140" i="10" s="1"/>
  <c r="R1141" i="10"/>
  <c r="S1141" i="10" s="1"/>
  <c r="R1142" i="10"/>
  <c r="S1142" i="10" s="1"/>
  <c r="R1143" i="10"/>
  <c r="S1143" i="10" s="1"/>
  <c r="R1144" i="10"/>
  <c r="S1144" i="10" s="1"/>
  <c r="R1145" i="10"/>
  <c r="S1145" i="10" s="1"/>
  <c r="R1146" i="10"/>
  <c r="S1146" i="10" s="1"/>
  <c r="R1147" i="10"/>
  <c r="S1147" i="10" s="1"/>
  <c r="R1148" i="10"/>
  <c r="S1148" i="10" s="1"/>
  <c r="R1149" i="10"/>
  <c r="S1149" i="10" s="1"/>
  <c r="R1150" i="10"/>
  <c r="S1150" i="10" s="1"/>
  <c r="R1151" i="10"/>
  <c r="S1151" i="10" s="1"/>
  <c r="R1152" i="10"/>
  <c r="S1152" i="10" s="1"/>
  <c r="R1153" i="10"/>
  <c r="S1153" i="10" s="1"/>
  <c r="R1154" i="10"/>
  <c r="S1154" i="10" s="1"/>
  <c r="R1155" i="10"/>
  <c r="S1155" i="10" s="1"/>
  <c r="R1156" i="10"/>
  <c r="S1156" i="10" s="1"/>
  <c r="R1157" i="10"/>
  <c r="S1157" i="10" s="1"/>
  <c r="R1158" i="10"/>
  <c r="S1158" i="10" s="1"/>
  <c r="R1159" i="10"/>
  <c r="S1159" i="10" s="1"/>
  <c r="R1160" i="10"/>
  <c r="S1160" i="10" s="1"/>
  <c r="R1161" i="10"/>
  <c r="S1161" i="10" s="1"/>
  <c r="R1162" i="10"/>
  <c r="S1162" i="10" s="1"/>
  <c r="R1163" i="10"/>
  <c r="S1163" i="10" s="1"/>
  <c r="R1164" i="10"/>
  <c r="S1164" i="10" s="1"/>
  <c r="R1165" i="10"/>
  <c r="S1165" i="10" s="1"/>
  <c r="R1166" i="10"/>
  <c r="S1166" i="10" s="1"/>
  <c r="R1167" i="10"/>
  <c r="S1167" i="10" s="1"/>
  <c r="R1168" i="10"/>
  <c r="S1168" i="10" s="1"/>
  <c r="R1169" i="10"/>
  <c r="S1169" i="10" s="1"/>
  <c r="R1170" i="10"/>
  <c r="S1170" i="10" s="1"/>
  <c r="R1171" i="10"/>
  <c r="S1171" i="10" s="1"/>
  <c r="R1172" i="10"/>
  <c r="S1172" i="10" s="1"/>
  <c r="R1173" i="10"/>
  <c r="S1173" i="10" s="1"/>
  <c r="R1174" i="10"/>
  <c r="S1174" i="10" s="1"/>
  <c r="R1175" i="10"/>
  <c r="S1175" i="10" s="1"/>
  <c r="R1176" i="10"/>
  <c r="S1176" i="10" s="1"/>
  <c r="R1177" i="10"/>
  <c r="S1177" i="10" s="1"/>
  <c r="R1178" i="10"/>
  <c r="S1178" i="10" s="1"/>
  <c r="R1179" i="10"/>
  <c r="S1179" i="10" s="1"/>
  <c r="R1180" i="10"/>
  <c r="S1180" i="10" s="1"/>
  <c r="R1181" i="10"/>
  <c r="S1181" i="10" s="1"/>
  <c r="R1182" i="10"/>
  <c r="S1182" i="10" s="1"/>
  <c r="R1183" i="10"/>
  <c r="S1183" i="10" s="1"/>
  <c r="R1184" i="10"/>
  <c r="S1184" i="10" s="1"/>
  <c r="R1185" i="10"/>
  <c r="S1185" i="10" s="1"/>
  <c r="R1186" i="10"/>
  <c r="S1186" i="10" s="1"/>
  <c r="R1187" i="10"/>
  <c r="S1187" i="10" s="1"/>
  <c r="R1188" i="10"/>
  <c r="S1188" i="10" s="1"/>
  <c r="R1189" i="10"/>
  <c r="S1189" i="10" s="1"/>
  <c r="R1190" i="10"/>
  <c r="S1190" i="10" s="1"/>
  <c r="R1191" i="10"/>
  <c r="S1191" i="10" s="1"/>
  <c r="R1192" i="10"/>
  <c r="S1192" i="10" s="1"/>
  <c r="R1193" i="10"/>
  <c r="S1193" i="10" s="1"/>
  <c r="R1194" i="10"/>
  <c r="S1194" i="10" s="1"/>
  <c r="R1195" i="10"/>
  <c r="S1195" i="10" s="1"/>
  <c r="R1196" i="10"/>
  <c r="S1196" i="10" s="1"/>
  <c r="R1197" i="10"/>
  <c r="S1197" i="10" s="1"/>
  <c r="R1198" i="10"/>
  <c r="S1198" i="10" s="1"/>
  <c r="R1199" i="10"/>
  <c r="S1199" i="10" s="1"/>
  <c r="R1200" i="10"/>
  <c r="S1200" i="10" s="1"/>
  <c r="R1201" i="10"/>
  <c r="S1201" i="10" s="1"/>
  <c r="R1202" i="10"/>
  <c r="S1202" i="10" s="1"/>
  <c r="R1203" i="10"/>
  <c r="S1203" i="10" s="1"/>
  <c r="R1204" i="10"/>
  <c r="S1204" i="10" s="1"/>
  <c r="R1205" i="10"/>
  <c r="S1205" i="10" s="1"/>
  <c r="R1206" i="10"/>
  <c r="S1206" i="10" s="1"/>
  <c r="R1207" i="10"/>
  <c r="S1207" i="10" s="1"/>
  <c r="R1208" i="10"/>
  <c r="S1208" i="10" s="1"/>
  <c r="R1209" i="10"/>
  <c r="S1209" i="10" s="1"/>
  <c r="R1210" i="10"/>
  <c r="S1210" i="10" s="1"/>
  <c r="R1211" i="10"/>
  <c r="S1211" i="10" s="1"/>
  <c r="R1212" i="10"/>
  <c r="S1212" i="10" s="1"/>
  <c r="R1213" i="10"/>
  <c r="S1213" i="10" s="1"/>
  <c r="R1214" i="10"/>
  <c r="S1214" i="10" s="1"/>
  <c r="R1215" i="10"/>
  <c r="S1215" i="10" s="1"/>
  <c r="R1216" i="10"/>
  <c r="S1216" i="10" s="1"/>
  <c r="R1217" i="10"/>
  <c r="S1217" i="10" s="1"/>
  <c r="R1218" i="10"/>
  <c r="S1218" i="10" s="1"/>
  <c r="R1219" i="10"/>
  <c r="S1219" i="10" s="1"/>
  <c r="R1220" i="10"/>
  <c r="S1220" i="10" s="1"/>
  <c r="R1221" i="10"/>
  <c r="S1221" i="10" s="1"/>
  <c r="R1222" i="10"/>
  <c r="S1222" i="10" s="1"/>
  <c r="R1223" i="10"/>
  <c r="S1223" i="10" s="1"/>
  <c r="R1224" i="10"/>
  <c r="S1224" i="10" s="1"/>
  <c r="R1225" i="10"/>
  <c r="S1225" i="10" s="1"/>
  <c r="R1226" i="10"/>
  <c r="S1226" i="10" s="1"/>
  <c r="R1227" i="10"/>
  <c r="S1227" i="10" s="1"/>
  <c r="R1228" i="10"/>
  <c r="S1228" i="10" s="1"/>
  <c r="R1229" i="10"/>
  <c r="S1229" i="10" s="1"/>
  <c r="R1230" i="10"/>
  <c r="S1230" i="10" s="1"/>
  <c r="R1231" i="10"/>
  <c r="S1231" i="10" s="1"/>
  <c r="R1232" i="10"/>
  <c r="S1232" i="10" s="1"/>
  <c r="R1233" i="10"/>
  <c r="S1233" i="10" s="1"/>
  <c r="R1234" i="10"/>
  <c r="S1234" i="10" s="1"/>
  <c r="R1235" i="10"/>
  <c r="S1235" i="10" s="1"/>
  <c r="R1236" i="10"/>
  <c r="S1236" i="10" s="1"/>
  <c r="R1237" i="10"/>
  <c r="S1237" i="10" s="1"/>
  <c r="R1238" i="10"/>
  <c r="S1238" i="10" s="1"/>
  <c r="R1239" i="10"/>
  <c r="S1239" i="10" s="1"/>
  <c r="R1240" i="10"/>
  <c r="S1240" i="10" s="1"/>
  <c r="R1241" i="10"/>
  <c r="S1241" i="10" s="1"/>
  <c r="R1242" i="10"/>
  <c r="S1242" i="10" s="1"/>
  <c r="R1243" i="10"/>
  <c r="S1243" i="10" s="1"/>
  <c r="R1244" i="10"/>
  <c r="S1244" i="10" s="1"/>
  <c r="R1245" i="10"/>
  <c r="S1245" i="10" s="1"/>
  <c r="R1246" i="10"/>
  <c r="S1246" i="10" s="1"/>
  <c r="R1247" i="10"/>
  <c r="S1247" i="10" s="1"/>
  <c r="R1248" i="10"/>
  <c r="S1248" i="10" s="1"/>
  <c r="R1249" i="10"/>
  <c r="S1249" i="10" s="1"/>
  <c r="R1250" i="10"/>
  <c r="S1250" i="10" s="1"/>
  <c r="R1251" i="10"/>
  <c r="S1251" i="10" s="1"/>
  <c r="R1252" i="10"/>
  <c r="S1252" i="10" s="1"/>
  <c r="R1253" i="10"/>
  <c r="S1253" i="10" s="1"/>
  <c r="R1254" i="10"/>
  <c r="S1254" i="10" s="1"/>
  <c r="R1255" i="10"/>
  <c r="S1255" i="10" s="1"/>
  <c r="R1256" i="10"/>
  <c r="S1256" i="10" s="1"/>
  <c r="R1257" i="10"/>
  <c r="S1257" i="10" s="1"/>
  <c r="R1258" i="10"/>
  <c r="S1258" i="10" s="1"/>
  <c r="R1259" i="10"/>
  <c r="S1259" i="10" s="1"/>
  <c r="R1260" i="10"/>
  <c r="S1260" i="10" s="1"/>
  <c r="R1261" i="10"/>
  <c r="S1261" i="10" s="1"/>
  <c r="R1262" i="10"/>
  <c r="S1262" i="10" s="1"/>
  <c r="R1263" i="10"/>
  <c r="S1263" i="10" s="1"/>
  <c r="R1264" i="10"/>
  <c r="S1264" i="10" s="1"/>
  <c r="R1265" i="10"/>
  <c r="S1265" i="10" s="1"/>
  <c r="R1266" i="10"/>
  <c r="S1266" i="10" s="1"/>
  <c r="R1267" i="10"/>
  <c r="S1267" i="10" s="1"/>
  <c r="R1268" i="10"/>
  <c r="S1268" i="10" s="1"/>
  <c r="R1269" i="10"/>
  <c r="S1269" i="10" s="1"/>
  <c r="R1270" i="10"/>
  <c r="S1270" i="10" s="1"/>
  <c r="R1271" i="10"/>
  <c r="S1271" i="10" s="1"/>
  <c r="R1272" i="10"/>
  <c r="S1272" i="10" s="1"/>
  <c r="R1273" i="10"/>
  <c r="S1273" i="10" s="1"/>
  <c r="R1274" i="10"/>
  <c r="S1274" i="10" s="1"/>
  <c r="R1275" i="10"/>
  <c r="S1275" i="10" s="1"/>
  <c r="R1276" i="10"/>
  <c r="S1276" i="10" s="1"/>
  <c r="R1277" i="10"/>
  <c r="S1277" i="10" s="1"/>
  <c r="R1278" i="10"/>
  <c r="S1278" i="10" s="1"/>
  <c r="R1279" i="10"/>
  <c r="S1279" i="10" s="1"/>
  <c r="R1280" i="10"/>
  <c r="S1280" i="10" s="1"/>
  <c r="R1281" i="10"/>
  <c r="S1281" i="10" s="1"/>
  <c r="R1282" i="10"/>
  <c r="S1282" i="10" s="1"/>
  <c r="R1283" i="10"/>
  <c r="S1283" i="10" s="1"/>
  <c r="R1284" i="10"/>
  <c r="S1284" i="10" s="1"/>
  <c r="R1285" i="10"/>
  <c r="S1285" i="10" s="1"/>
  <c r="R1286" i="10"/>
  <c r="S1286" i="10" s="1"/>
  <c r="R1287" i="10"/>
  <c r="S1287" i="10" s="1"/>
  <c r="R1288" i="10"/>
  <c r="S1288" i="10" s="1"/>
  <c r="R1289" i="10"/>
  <c r="S1289" i="10" s="1"/>
  <c r="R1290" i="10"/>
  <c r="S1290" i="10" s="1"/>
  <c r="R1291" i="10"/>
  <c r="S1291" i="10" s="1"/>
  <c r="R1292" i="10"/>
  <c r="S1292" i="10" s="1"/>
  <c r="R1293" i="10"/>
  <c r="S1293" i="10" s="1"/>
  <c r="R1294" i="10"/>
  <c r="S1294" i="10" s="1"/>
  <c r="R1295" i="10"/>
  <c r="S1295" i="10" s="1"/>
  <c r="R1296" i="10"/>
  <c r="S1296" i="10" s="1"/>
  <c r="R1297" i="10"/>
  <c r="S1297" i="10" s="1"/>
  <c r="R1298" i="10"/>
  <c r="S1298" i="10" s="1"/>
  <c r="R1299" i="10"/>
  <c r="S1299" i="10" s="1"/>
  <c r="R1300" i="10"/>
  <c r="S1300" i="10" s="1"/>
  <c r="R1301" i="10"/>
  <c r="S1301" i="10" s="1"/>
  <c r="R1302" i="10"/>
  <c r="S1302" i="10" s="1"/>
  <c r="R1303" i="10"/>
  <c r="S1303" i="10" s="1"/>
  <c r="R1304" i="10"/>
  <c r="S1304" i="10" s="1"/>
  <c r="R1305" i="10"/>
  <c r="S1305" i="10" s="1"/>
  <c r="R1306" i="10"/>
  <c r="S1306" i="10" s="1"/>
  <c r="R1307" i="10"/>
  <c r="S1307" i="10" s="1"/>
  <c r="R1308" i="10"/>
  <c r="S1308" i="10" s="1"/>
  <c r="R1309" i="10"/>
  <c r="S1309" i="10" s="1"/>
  <c r="R1310" i="10"/>
  <c r="S1310" i="10" s="1"/>
  <c r="R1311" i="10"/>
  <c r="S1311" i="10" s="1"/>
  <c r="R1312" i="10"/>
  <c r="S1312" i="10" s="1"/>
  <c r="R1313" i="10"/>
  <c r="S1313" i="10" s="1"/>
  <c r="R1314" i="10"/>
  <c r="S1314" i="10" s="1"/>
  <c r="R1315" i="10"/>
  <c r="S1315" i="10" s="1"/>
  <c r="R1316" i="10"/>
  <c r="S1316" i="10" s="1"/>
  <c r="R1317" i="10"/>
  <c r="S1317" i="10" s="1"/>
  <c r="R1318" i="10"/>
  <c r="S1318" i="10" s="1"/>
  <c r="R1319" i="10"/>
  <c r="S1319" i="10" s="1"/>
  <c r="R1320" i="10"/>
  <c r="S1320" i="10" s="1"/>
  <c r="R1321" i="10"/>
  <c r="S1321" i="10" s="1"/>
  <c r="R1322" i="10"/>
  <c r="S1322" i="10" s="1"/>
  <c r="R1323" i="10"/>
  <c r="S1323" i="10" s="1"/>
  <c r="R1324" i="10"/>
  <c r="S1324" i="10" s="1"/>
  <c r="R1325" i="10"/>
  <c r="S1325" i="10" s="1"/>
  <c r="R1326" i="10"/>
  <c r="S1326" i="10" s="1"/>
  <c r="R1327" i="10"/>
  <c r="S1327" i="10" s="1"/>
  <c r="R1328" i="10"/>
  <c r="S1328" i="10" s="1"/>
  <c r="R1329" i="10"/>
  <c r="S1329" i="10" s="1"/>
  <c r="R1330" i="10"/>
  <c r="S1330" i="10" s="1"/>
  <c r="R1331" i="10"/>
  <c r="S1331" i="10" s="1"/>
  <c r="R1332" i="10"/>
  <c r="S1332" i="10" s="1"/>
  <c r="R1333" i="10"/>
  <c r="S1333" i="10" s="1"/>
  <c r="R1334" i="10"/>
  <c r="S1334" i="10" s="1"/>
  <c r="R1335" i="10"/>
  <c r="S1335" i="10" s="1"/>
  <c r="R1336" i="10"/>
  <c r="S1336" i="10" s="1"/>
  <c r="R1337" i="10"/>
  <c r="S1337" i="10" s="1"/>
  <c r="R1338" i="10"/>
  <c r="S1338" i="10" s="1"/>
  <c r="R1339" i="10"/>
  <c r="S1339" i="10" s="1"/>
  <c r="R1340" i="10"/>
  <c r="S1340" i="10" s="1"/>
  <c r="R1341" i="10"/>
  <c r="S1341" i="10" s="1"/>
  <c r="R1342" i="10"/>
  <c r="S1342" i="10" s="1"/>
  <c r="R1343" i="10"/>
  <c r="S1343" i="10" s="1"/>
  <c r="R1344" i="10"/>
  <c r="S1344" i="10" s="1"/>
  <c r="R1345" i="10"/>
  <c r="S1345" i="10" s="1"/>
  <c r="R1346" i="10"/>
  <c r="S1346" i="10" s="1"/>
  <c r="R1347" i="10"/>
  <c r="S1347" i="10" s="1"/>
  <c r="R1348" i="10"/>
  <c r="S1348" i="10" s="1"/>
  <c r="R1349" i="10"/>
  <c r="S1349" i="10" s="1"/>
  <c r="R1350" i="10"/>
  <c r="S1350" i="10" s="1"/>
  <c r="R1351" i="10"/>
  <c r="S1351" i="10" s="1"/>
  <c r="R1352" i="10"/>
  <c r="S1352" i="10" s="1"/>
  <c r="R1353" i="10"/>
  <c r="S1353" i="10" s="1"/>
  <c r="R1354" i="10"/>
  <c r="S1354" i="10" s="1"/>
  <c r="R1355" i="10"/>
  <c r="S1355" i="10" s="1"/>
  <c r="R1356" i="10"/>
  <c r="S1356" i="10" s="1"/>
  <c r="R1357" i="10"/>
  <c r="S1357" i="10" s="1"/>
  <c r="R1358" i="10"/>
  <c r="S1358" i="10" s="1"/>
  <c r="R1359" i="10"/>
  <c r="S1359" i="10" s="1"/>
  <c r="R1360" i="10"/>
  <c r="S1360" i="10" s="1"/>
  <c r="R1361" i="10"/>
  <c r="S1361" i="10" s="1"/>
  <c r="R1362" i="10"/>
  <c r="S1362" i="10" s="1"/>
  <c r="R1363" i="10"/>
  <c r="S1363" i="10" s="1"/>
  <c r="R1364" i="10"/>
  <c r="S1364" i="10" s="1"/>
  <c r="R1365" i="10"/>
  <c r="S1365" i="10" s="1"/>
  <c r="R1366" i="10"/>
  <c r="S1366" i="10" s="1"/>
  <c r="R1367" i="10"/>
  <c r="S1367" i="10" s="1"/>
  <c r="R1368" i="10"/>
  <c r="S1368" i="10" s="1"/>
  <c r="R1369" i="10"/>
  <c r="S1369" i="10" s="1"/>
  <c r="R1370" i="10"/>
  <c r="S1370" i="10" s="1"/>
  <c r="R1371" i="10"/>
  <c r="S1371" i="10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D56195B-7846-4204-930B-5238171E075E}" keepAlive="1" name="Запрос — Кредиты_2000_0" description="Соединение с запросом &quot;Кредиты_2000_0&quot; в книге." type="5" refreshedVersion="6" background="1">
    <dbPr connection="Provider=Microsoft.Mashup.OleDb.1;Data Source=$Workbook$;Location=Кредиты_2000_0;Extended Properties=&quot;&quot;" command="SELECT * FROM [Кредиты_2000_0]"/>
  </connection>
  <connection id="2" xr16:uid="{5B244A63-441A-4091-B6F4-B1ED8D9FCE90}" keepAlive="1" name="Запрос — Кредиты_2000_0 (2)" description="Соединение с запросом &quot;Кредиты_2000_0 (2)&quot; в книге." type="5" refreshedVersion="6" background="1" saveData="1">
    <dbPr connection="Provider=Microsoft.Mashup.OleDb.1;Data Source=$Workbook$;Location=Кредиты_2000_0 (2);Extended Properties=&quot;&quot;" command="SELECT * FROM [Кредиты_2000_0 (2)]"/>
  </connection>
  <connection id="3" xr16:uid="{D0EF591B-D788-AE42-9F14-439FAC3275B1}" keepAlive="1" name="Запрос — Кредиты_2000_0 (2)1" description="Соединение с запросом &quot;Кредиты_2000_0 (2)&quot; в книге." type="5" refreshedVersion="6" background="1" saveData="1">
    <dbPr connection="Provider=Microsoft.Mashup.OleDb.1;Data Source=$Workbook$;Location=Кредиты_2000_0 (2);Extended Properties=&quot;&quot;" command="SELECT * FROM [Кредиты_2000_0 (2)]"/>
  </connection>
</connections>
</file>

<file path=xl/sharedStrings.xml><?xml version="1.0" encoding="utf-8"?>
<sst xmlns="http://schemas.openxmlformats.org/spreadsheetml/2006/main" count="16631" uniqueCount="1466">
  <si>
    <t>Номер  договора</t>
  </si>
  <si>
    <t>Идентификатор клиента</t>
  </si>
  <si>
    <t>Статус кредита</t>
  </si>
  <si>
    <t>Размер кредита</t>
  </si>
  <si>
    <t>Срок кредита</t>
  </si>
  <si>
    <t>Кредитный рейтинг</t>
  </si>
  <si>
    <t>Годовой доход</t>
  </si>
  <si>
    <t>Стаж работы на текущем месте</t>
  </si>
  <si>
    <t>Недвижимость</t>
  </si>
  <si>
    <t>Цель кредита</t>
  </si>
  <si>
    <t>Ежемесячный платеж</t>
  </si>
  <si>
    <t>Срок кредитной истории (лет)</t>
  </si>
  <si>
    <t>Срок с последнего нарушения кредитного договора (мес.)</t>
  </si>
  <si>
    <t>Количество кредитных карт</t>
  </si>
  <si>
    <t>Число нарушений кредитных договоров</t>
  </si>
  <si>
    <t>981165ec-3274-42f5-a3b4-d104041a9ca9</t>
  </si>
  <si>
    <t>погашен</t>
  </si>
  <si>
    <t>краткосрочный</t>
  </si>
  <si>
    <t>8 лет</t>
  </si>
  <si>
    <t>в ипотеке</t>
  </si>
  <si>
    <t>ремонт жилья</t>
  </si>
  <si>
    <t/>
  </si>
  <si>
    <t>10+ лет</t>
  </si>
  <si>
    <t>консолидация кредитов</t>
  </si>
  <si>
    <t>в собственности</t>
  </si>
  <si>
    <t>e777faab-98ae-45af-9a86-7ce5b33b1011</t>
  </si>
  <si>
    <t>долгосрочный</t>
  </si>
  <si>
    <t>3 года</t>
  </si>
  <si>
    <t>5 лет</t>
  </si>
  <si>
    <t>в аренде</t>
  </si>
  <si>
    <t>4ffe99d3-7f2a-44db-afc1-40943f1f9750</t>
  </si>
  <si>
    <t>не погашен</t>
  </si>
  <si>
    <t>90a75dde-34d5-419c-90dc-1e58b04b3e35</t>
  </si>
  <si>
    <t>&lt; 1 года</t>
  </si>
  <si>
    <t>приобретение жилья</t>
  </si>
  <si>
    <t>af534dea-d27e-4fd6-9de8-efaa52a78ec0</t>
  </si>
  <si>
    <t>2 года</t>
  </si>
  <si>
    <t>235c4a43-dadf-483d-aa44-9d6d77ae4583</t>
  </si>
  <si>
    <t>4 года</t>
  </si>
  <si>
    <t>2ac05980-7848-4692-89ae-9321afe650f8</t>
  </si>
  <si>
    <t>9 лет</t>
  </si>
  <si>
    <t>7 лет</t>
  </si>
  <si>
    <t>967e8733-7189-49b7-a3ab-6a1d0e1abdac</t>
  </si>
  <si>
    <t>422f9b72-5041-407c-8ac4-982213deacd1</t>
  </si>
  <si>
    <t>40f729c9-54c7-4768-9fb5-2fa41d074c48</t>
  </si>
  <si>
    <t>016c5139-4da2-44ba-a0a6-7b23597526a8</t>
  </si>
  <si>
    <t>5b53e176-8fc7-48bf-9d78-ceb5aa284f36</t>
  </si>
  <si>
    <t>eb166545-76e5-43ae-8c64-3fe5ebb9c729</t>
  </si>
  <si>
    <t>54f57722-2473-4dd8-b69b-82b5b0c1c9f9</t>
  </si>
  <si>
    <t>cbe53e22-ba67-4eaf-a4fb-c5acdd12ec66</t>
  </si>
  <si>
    <t>1 год</t>
  </si>
  <si>
    <t>2bdc133d-cbbf-46c1-a902-488924082993</t>
  </si>
  <si>
    <t>иное</t>
  </si>
  <si>
    <t>6 лет</t>
  </si>
  <si>
    <t>бизнес</t>
  </si>
  <si>
    <t>247c59e9-cf6b-40a7-ae35-d102b69991cc</t>
  </si>
  <si>
    <t>1c9b6b3e-060d-4a70-8b08-522a7f589e89</t>
  </si>
  <si>
    <t>61a4f1ed-e2c3-401e-aec8-9b0d7178f5ff</t>
  </si>
  <si>
    <t>приобретение автомобиля</t>
  </si>
  <si>
    <t>b91032a8-107c-4c0f-9ef8-c517e696f497</t>
  </si>
  <si>
    <t>d1d8497b-90bf-48ea-a8b1-40c909ab1f97</t>
  </si>
  <si>
    <t>f7581a72-d073-48a3-934f-14bdfae93691</t>
  </si>
  <si>
    <t>64560eb4-f50d-4f14-8a86-b46c0381bef2</t>
  </si>
  <si>
    <t>628b0914-b1d7-4028-b590-b50f5da53d06</t>
  </si>
  <si>
    <t>c5a714bb-75c6-4264-a807-8a35bb12ce7d</t>
  </si>
  <si>
    <t>64a23638-0025-41de-b41d-85c01eee6f1a</t>
  </si>
  <si>
    <t>5d71bb9d-ce8b-499d-91bf-3df92426430d</t>
  </si>
  <si>
    <t>24f6b0cb-17bd-4931-8cc9-b957f20efea5</t>
  </si>
  <si>
    <t>6cfb0765-7cd8-4ef5-aa6e-f935caf57cf0</t>
  </si>
  <si>
    <t>1ee733fd-fda7-4666-bbcb-059103773627</t>
  </si>
  <si>
    <t>86d02184-ce07-4f47-9f68-45743fa29ced</t>
  </si>
  <si>
    <t>2884d362-391a-4941-af69-c825cae18002</t>
  </si>
  <si>
    <t>41988ec9-7368-42a3-bc2f-9882fb3779f6</t>
  </si>
  <si>
    <t>48e551b4-6a6f-4450-bf3c-f0ee9bcb266e</t>
  </si>
  <si>
    <t>9966e08c-04a6-41ab-86d0-e4062c64bd41</t>
  </si>
  <si>
    <t>крупная покупка</t>
  </si>
  <si>
    <t>b6f9e737-6609-45fd-8d6c-37b1b64c45df</t>
  </si>
  <si>
    <t>0b25e0aa-3fe1-4540-8e6d-f6e579dfc84a</t>
  </si>
  <si>
    <t>cdb9037a-a7e4-49e5-ace2-61cb3df0e1e0</t>
  </si>
  <si>
    <t>путешествие</t>
  </si>
  <si>
    <t>e947abb6-87fa-4e75-b381-d487bc4dd0bf</t>
  </si>
  <si>
    <t>2b8d9ed7-d6d4-491e-82f9-f5bee3bd9408</t>
  </si>
  <si>
    <t>c5e8d25e-4417-4e67-ac03-9d5cf3f903ca</t>
  </si>
  <si>
    <t>8e49b9f9-b15f-4d76-a1f8-2bc90dfdb07f</t>
  </si>
  <si>
    <t>88f97adf-070a-47b1-9657-38276eef7d19</t>
  </si>
  <si>
    <t>0c0f26c2-c4c9-4f63-ae6c-1895438c6966</t>
  </si>
  <si>
    <t>570f58b9-c502-4c7d-b1a8-9df512e9daf5</t>
  </si>
  <si>
    <t>c2fe5a7f-9826-48ad-ae02-b2c31cae3463</t>
  </si>
  <si>
    <t>e978f6d8-912e-418e-8649-1b970583f4c8</t>
  </si>
  <si>
    <t>a17de546-6b7f-4abf-9af4-99047eeda08a</t>
  </si>
  <si>
    <t>8980b1b1-7f07-49c7-a4f7-4268a61210f5</t>
  </si>
  <si>
    <t>55012e48-1a72-4609-b289-cd25b03f1aea</t>
  </si>
  <si>
    <t>d377d2ea-5cf8-4ee2-b7ba-f5be4dbb1b11</t>
  </si>
  <si>
    <t>47e5d0b1-228e-4fae-a0a5-22f4b9f8ad7d</t>
  </si>
  <si>
    <t>3c75455c-6827-49fc-b91d-3001a1a5c9ba</t>
  </si>
  <si>
    <t>ac460fac-928b-4149-b919-69ea4eb9750f</t>
  </si>
  <si>
    <t>034ce7a6-999c-4ffa-a1d2-610f88a29606</t>
  </si>
  <si>
    <t>0f9f9ea4-6122-4fc6-99fd-6c6c38a32138</t>
  </si>
  <si>
    <t>f55d6d2b-646b-4d5d-996e-85f78f6fe3f2</t>
  </si>
  <si>
    <t>377a2055-0d25-4dd0-a7c9-28cb61f68259</t>
  </si>
  <si>
    <t>46dce277-4cdd-4b47-83f8-97078cb41bc0</t>
  </si>
  <si>
    <t>f4a63c54-c7b6-4132-a5c1-160b09c0a1cf</t>
  </si>
  <si>
    <t>403bdb3c-e326-4172-9f81-4e6b992cc349</t>
  </si>
  <si>
    <t>168cc347-945f-43d4-827b-1c06c7a80722</t>
  </si>
  <si>
    <t>d110ff2c-c936-487a-8e4f-8a192bad9cd8</t>
  </si>
  <si>
    <t>e298cbfc-074f-4441-9faf-d452aba7487f</t>
  </si>
  <si>
    <t>4b8c3426-83b6-4e7a-bd22-ab5695587508</t>
  </si>
  <si>
    <t>5df79973-ce71-49e2-a6a2-a52221cd1b1a</t>
  </si>
  <si>
    <t>fc5cff9c-c6b5-4616-a83f-c6866e7ce032</t>
  </si>
  <si>
    <t>ba4f8d7d-4907-4870-a1b1-e79f7055e13d</t>
  </si>
  <si>
    <t>4bdc5535-cbfe-4f08-9852-0d2a690a4644</t>
  </si>
  <si>
    <t>f0d6b352-bcf0-4114-9180-3e25878ddf69</t>
  </si>
  <si>
    <t>151e8706-cbcc-4d7f-bff0-a13ef9f5807a</t>
  </si>
  <si>
    <t>455d606b-6b1e-4222-9b90-987c55d001e6</t>
  </si>
  <si>
    <t>8823b7a8-9c0b-4f2d-a1dc-ffcb37ee4efb</t>
  </si>
  <si>
    <t>9d42ab3f-ccf7-4b8e-9dc0-54caaae9c343</t>
  </si>
  <si>
    <t>3fcb95d2-9f4f-4877-b959-a02948af9de4</t>
  </si>
  <si>
    <t>3edb6bb1-2045-4746-bd78-cdd4a7683b8d</t>
  </si>
  <si>
    <t>030a28e3-11ef-4d3f-9601-0479039ac27c</t>
  </si>
  <si>
    <t>90303eb6-110d-4aed-98e9-5bdb1ce8bb10</t>
  </si>
  <si>
    <t>dccb0b43-a54d-47ae-b01b-382d193b475b</t>
  </si>
  <si>
    <t>44c5392a-dab7-4747-a2c7-da56763c6a5e</t>
  </si>
  <si>
    <t>3ecdcd82-6b30-4518-bdf9-92de5833caee</t>
  </si>
  <si>
    <t>4bf2f68f-20e5-44ce-b073-a31953b2f646</t>
  </si>
  <si>
    <t>7a826762-3889-4043-9425-363df5f6101d</t>
  </si>
  <si>
    <t>4e5b7ae7-5341-4435-8da8-fa5ed89b6905</t>
  </si>
  <si>
    <t>453062fa-f96e-42e4-add5-d15c812fc141</t>
  </si>
  <si>
    <t>eb9b4903-d0df-4a68-bec9-00583ed78f33</t>
  </si>
  <si>
    <t>f99cee77-ac7d-4d8b-936e-93ada7836e1b</t>
  </si>
  <si>
    <t>c9e10069-780c-4853-aa6f-092a425f2663</t>
  </si>
  <si>
    <t>36096b3d-97e7-4b1e-89bd-660289a7a62d</t>
  </si>
  <si>
    <t>9fa0a981-d220-4f8a-99c2-5321c42f070f</t>
  </si>
  <si>
    <t>1d77b9af-c36c-4683-81e2-54bfb01f00d6</t>
  </si>
  <si>
    <t>735e7283-7724-484c-b113-d50e04e92c63</t>
  </si>
  <si>
    <t>e6b4ef94-b40d-451e-b0f7-a164ca3831fc</t>
  </si>
  <si>
    <t>cf4d223b-958a-4a31-8b82-09ae3996fd0c</t>
  </si>
  <si>
    <t>5e02406a-3cd6-49f7-bdc7-0f90ec0bb030</t>
  </si>
  <si>
    <t>b0d26cc8-cf23-4eb3-aa53-8074353532ce</t>
  </si>
  <si>
    <t>0d165460-bb88-4a53-b8aa-cdbf8c3f342c</t>
  </si>
  <si>
    <t>6ecfe8c1-8b24-472b-9efa-0fd181df38e9</t>
  </si>
  <si>
    <t>01246538-e5a4-46e1-9db5-082889444846</t>
  </si>
  <si>
    <t>6adde19f-937f-4369-a6ad-cfe94b41d6dc</t>
  </si>
  <si>
    <t>ba0dcc40-2355-4934-a4f8-1dc189964279</t>
  </si>
  <si>
    <t>37c41379-e56c-4455-a94b-2b810d80a058</t>
  </si>
  <si>
    <t>45f8e491-a49a-478d-8ec0-68d6fbd10c90</t>
  </si>
  <si>
    <t>12be2338-32c8-459d-8201-e85308164a9b</t>
  </si>
  <si>
    <t>a18c315b-1918-4c8c-bf77-15886243427f</t>
  </si>
  <si>
    <t>886e3ac5-357d-42ab-81cd-aaee8d28c706</t>
  </si>
  <si>
    <t>f922a1c3-98e7-4870-ade3-dd9a9b2fa5ee</t>
  </si>
  <si>
    <t>68b77d5b-94b9-46b3-a979-d9ae507df0e2</t>
  </si>
  <si>
    <t>7e1c0a75-f49e-4a18-aa19-260ff92b57df</t>
  </si>
  <si>
    <t>f20cccab-9676-4fba-a5c2-7e6d52d07bba</t>
  </si>
  <si>
    <t>f36792bd-e4e8-432a-95b6-49c8965cf1d9</t>
  </si>
  <si>
    <t>0af8fb87-4963-408f-824d-63c51cfb7f92</t>
  </si>
  <si>
    <t>c202ba1a-d4a2-42d7-a2f1-d0093fc4509b</t>
  </si>
  <si>
    <t>fc950ca6-8f85-425c-a800-85a71a4e0870</t>
  </si>
  <si>
    <t>fd4ca23b-1ad4-404e-97c4-f1834094d9d8</t>
  </si>
  <si>
    <t>ab77813a-d625-4f19-9772-f17d6654656c</t>
  </si>
  <si>
    <t>50b9be84-4a19-4005-b50a-016352734f4d</t>
  </si>
  <si>
    <t>47fdd7c4-e629-4826-a847-d2438cf2f445</t>
  </si>
  <si>
    <t>a32475a6-e244-4386-98a7-b02c1c78e2c1</t>
  </si>
  <si>
    <t>ee43e681-9eca-4f0a-9b37-0c7a242b7963</t>
  </si>
  <si>
    <t>a2dc4e54-eaa7-4bbc-b103-8d06d05a3f54</t>
  </si>
  <si>
    <t>860862ac-4148-48de-88df-fff9e7f4d784</t>
  </si>
  <si>
    <t>1eefc01a-2551-44c9-8305-0fd083e770ac</t>
  </si>
  <si>
    <t>133bad47-5555-49f6-9885-70756e18ad74</t>
  </si>
  <si>
    <t>3d444fd0-12df-4671-a439-e6933570da1b</t>
  </si>
  <si>
    <t>64dcd3aa-3c82-4c70-929a-a83d249d894a</t>
  </si>
  <si>
    <t>51fcba2d-c634-4e05-ba0f-9d1b3e2e70a5</t>
  </si>
  <si>
    <t>62c2c24e-d73e-424b-b344-173ff9c1ab34</t>
  </si>
  <si>
    <t>7d09ca08-2cdd-4da0-8419-56efa1742725</t>
  </si>
  <si>
    <t>bc0556e1-ef0d-4ad8-a579-83fffe860d50</t>
  </si>
  <si>
    <t>2cfaebac-5ad2-44c3-804f-8cee5fd8ea96</t>
  </si>
  <si>
    <t>e3c54e03-73c7-418d-9672-f3eda66c4f4f</t>
  </si>
  <si>
    <t>b48dacc4-9a81-4817-9efc-62f4678f632b</t>
  </si>
  <si>
    <t>bcb7a8a2-54b9-4d2e-907d-066d7db1332f</t>
  </si>
  <si>
    <t>3569687c-9c83-4902-8499-07554a9de12b</t>
  </si>
  <si>
    <t>67d9a806-c23d-45fc-8c49-aec86224c66f</t>
  </si>
  <si>
    <t>36a90e1f-25bb-4666-b78a-62b17ecc427d</t>
  </si>
  <si>
    <t>86ea6dde-87de-443a-98a8-1ddb8c454811</t>
  </si>
  <si>
    <t>f0d0fb77-c03c-4e41-86ce-421999997be0</t>
  </si>
  <si>
    <t>c68e4653-01eb-4e55-88c3-80b151fa9c90</t>
  </si>
  <si>
    <t>142ac1e6-9f6b-4656-b1c5-a3aeca3b3736</t>
  </si>
  <si>
    <t>91a2224e-3024-4b3c-848b-3ecf24503d71</t>
  </si>
  <si>
    <t>51e76175-9403-4871-a6e4-c5b5ea7a1412</t>
  </si>
  <si>
    <t>546408e9-0300-401e-a111-446b87b78fa2</t>
  </si>
  <si>
    <t>0e0fa488-b6cb-444e-b3cf-c2021a74cad8</t>
  </si>
  <si>
    <t>2bac8213-2ea9-4aa7-9112-8cc72cbb616e</t>
  </si>
  <si>
    <t>117496d1-3c6e-4299-a8f6-0e4668b6bef9</t>
  </si>
  <si>
    <t>289b5992-ceed-469a-9c30-9a8c5567a1ee</t>
  </si>
  <si>
    <t>50d18312-05f4-44c6-8b25-5afe86526d33</t>
  </si>
  <si>
    <t>8156ed23-5700-4450-a981-dcff4cf322ce</t>
  </si>
  <si>
    <t>fa3af482-4fd5-4b0c-8d75-d3292a195463</t>
  </si>
  <si>
    <t>9af01efe-ca83-4a69-bae2-a2d80b18e467</t>
  </si>
  <si>
    <t>660e1e64-6904-4904-acd7-6c7dc096bbfc</t>
  </si>
  <si>
    <t>1eff98c5-6382-4c2b-8241-1193ea885216</t>
  </si>
  <si>
    <t>580287c4-97f3-4e12-b815-4a57be8fc372</t>
  </si>
  <si>
    <t>b0e36332-8a35-45a8-94bb-a2ccdbb43f93</t>
  </si>
  <si>
    <t>f2679b6f-e5c8-4af8-8027-b2933a535741</t>
  </si>
  <si>
    <t>3ee8dea0-7560-4a54-8cf2-18a196f68618</t>
  </si>
  <si>
    <t>e74223bc-f0d9-4ae5-8616-229c49df7902</t>
  </si>
  <si>
    <t>7fa3a146-1ab1-48bf-8917-41022a07383a</t>
  </si>
  <si>
    <t>0ce26174-19c8-48b5-8a4d-226aca78367e</t>
  </si>
  <si>
    <t>9f9bb0ba-9afd-4b10-b489-28cd65bbf75c</t>
  </si>
  <si>
    <t>529f45cf-801d-4844-994d-8b3b2db40bd9</t>
  </si>
  <si>
    <t>4c328ed4-c746-4ae6-92cc-8c648dd8c366</t>
  </si>
  <si>
    <t>248d929d-28d2-437b-a3ab-912346b03513</t>
  </si>
  <si>
    <t>bdc8384b-c937-4c0b-b2a5-8e3d755c8d7b</t>
  </si>
  <si>
    <t>c746e142-7048-4f4d-b3ff-294bc3673b3c</t>
  </si>
  <si>
    <t>2f026faa-1ea6-47b1-8be0-c69631b988f6</t>
  </si>
  <si>
    <t>7b2a256c-be3f-4f98-b797-f9f38f075a66</t>
  </si>
  <si>
    <t>a02537d3-16b1-4a7a-a8a0-e7cf0ff98e6c</t>
  </si>
  <si>
    <t>c8d35d40-d82a-4eed-9768-c09e61f8fe68</t>
  </si>
  <si>
    <t>7a4ecabe-6d54-4609-a0f0-17b20b1622a9</t>
  </si>
  <si>
    <t>4a38f197-1e4a-49f9-bc02-7563c7663f69</t>
  </si>
  <si>
    <t>ee5f9ebe-0bc7-4be2-ba09-07329fb9f0f9</t>
  </si>
  <si>
    <t>70e8b7c3-5c89-43d9-91b2-54c5f82e6aeb</t>
  </si>
  <si>
    <t>1c9b370f-8dce-4135-af08-8fdea9fcc3fa</t>
  </si>
  <si>
    <t>fe12ac96-f1c9-4ee1-8564-7b9c407be684</t>
  </si>
  <si>
    <t>016cec7a-d077-4efa-8ce1-01cb0c3f14ce</t>
  </si>
  <si>
    <t>d05982f1-bfcd-418f-add8-afcdd79c1e02</t>
  </si>
  <si>
    <t>597d860d-c890-4f31-b476-f8996bb8fdc4</t>
  </si>
  <si>
    <t>ce0e117f-d104-4681-82cb-4bbe32ca48dd</t>
  </si>
  <si>
    <t>19542fc0-6f7e-4e88-8d98-bb678d68ea30</t>
  </si>
  <si>
    <t>6841d292-bf4d-4f08-bdef-b851643cee7f</t>
  </si>
  <si>
    <t>f4a4857d-fdac-4f25-8886-607574527864</t>
  </si>
  <si>
    <t>07838ed8-d984-456f-bd10-308126ab9774</t>
  </si>
  <si>
    <t>ee5e2ea2-6641-428d-9770-455672dfdd17</t>
  </si>
  <si>
    <t>2d1f095e-2db8-4c97-a8aa-557615b67804</t>
  </si>
  <si>
    <t>70f10338-c42a-442b-8d27-fd47fe3f6d39</t>
  </si>
  <si>
    <t>e460bc99-b5fc-4b3b-979e-1e7c5be6c81d</t>
  </si>
  <si>
    <t>63796095-b7b6-4f04-b17c-e77f3c799fa5</t>
  </si>
  <si>
    <t>6883114b-f6c5-4eec-8048-91be2a5068a7</t>
  </si>
  <si>
    <t>f7f8e132-37ed-4cc7-a5f9-5d5dea766cdb</t>
  </si>
  <si>
    <t>f36aa067-20f8-4fc1-a4b3-ee8583e1771e</t>
  </si>
  <si>
    <t>a8cd0882-f4ae-44ed-bdba-b0fa88032f8d</t>
  </si>
  <si>
    <t>f5b57b23-e214-427a-8d8f-79e3120cc3f5</t>
  </si>
  <si>
    <t>1b7eb5be-f3f3-4fbd-9ea9-f5375ded5692</t>
  </si>
  <si>
    <t>2ea0bc45-2e41-4932-af65-e4ed6e8554cf</t>
  </si>
  <si>
    <t>8cd8a9f1-ee07-4ba2-a0f8-87aa31435c90</t>
  </si>
  <si>
    <t>baba73db-8398-4d46-be16-3344448fc21f</t>
  </si>
  <si>
    <t>22702252-ce3f-49f3-b62b-92022bf4c7fb</t>
  </si>
  <si>
    <t>efb8142e-318b-4c95-ab8a-0debf34bea04</t>
  </si>
  <si>
    <t>7d58405b-a575-43df-882d-3053fef20637</t>
  </si>
  <si>
    <t>db57077a-6e13-425c-8e82-211c0e2f79c0</t>
  </si>
  <si>
    <t>191d6883-713d-4380-96d6-417a9cc0830d</t>
  </si>
  <si>
    <t>26fa597c-e2b9-4873-8894-f3574e95503b</t>
  </si>
  <si>
    <t>87630839-daf3-4eab-9d2a-f53837fbb87a</t>
  </si>
  <si>
    <t>9d6258bf-f326-4fa5-8d51-c61c4e09ea84</t>
  </si>
  <si>
    <t>ceb55b24-7481-4290-a522-f9455d6f051c</t>
  </si>
  <si>
    <t>735ddd4f-0c4a-41b8-ba3b-f52b98fa8e2e</t>
  </si>
  <si>
    <t>0abf8e06-2433-4009-8ad5-adf64ddc80c8</t>
  </si>
  <si>
    <t>1dc24b5e-f322-469b-a154-a15fea750baf</t>
  </si>
  <si>
    <t>33bf0df2-a905-4963-9d22-7375ee815b3d</t>
  </si>
  <si>
    <t>662a169b-55a7-49ff-be87-861f0fdbb357</t>
  </si>
  <si>
    <t>9a9e3ed2-d6b2-47e3-b87a-312a5da73343</t>
  </si>
  <si>
    <t>e50769c7-d01a-43af-b66d-9a13dc014f36</t>
  </si>
  <si>
    <t>a3e68c54-ec6c-4f27-861b-d60025f36cde</t>
  </si>
  <si>
    <t>f83594ba-4d1d-45e2-ba80-5cf51e8c35f1</t>
  </si>
  <si>
    <t>9281ecfc-e6e4-42cf-97d9-bd7911ed4dae</t>
  </si>
  <si>
    <t>847a26f1-a423-49df-ae24-9b604609ad92</t>
  </si>
  <si>
    <t>073e047d-fe1a-4d74-87e8-27fc569a9052</t>
  </si>
  <si>
    <t>c793367c-0942-4d2b-b453-df38f94d345d</t>
  </si>
  <si>
    <t>d959a0ee-3b70-4344-a4ec-faecafd20145</t>
  </si>
  <si>
    <t>a54d79f2-4314-4964-9c88-d1b2f0450a41</t>
  </si>
  <si>
    <t>a2a44277-fd9b-45ff-a28c-9a4c3678c41a</t>
  </si>
  <si>
    <t>597b6a21-89f4-4c78-83a4-ab24a7725c52</t>
  </si>
  <si>
    <t>1ccd46bb-adc7-4676-a406-f3eeb3dbb284</t>
  </si>
  <si>
    <t>9f4ebd2a-621d-44c3-b4cc-02952d3227e6</t>
  </si>
  <si>
    <t>a239a831-642f-4cf8-926c-beac6ee5f36d</t>
  </si>
  <si>
    <t>a5590971-4224-4f70-bfc1-a561c65e01ec</t>
  </si>
  <si>
    <t>aed4c830-c921-4cd4-8fc8-f2622828d3e9</t>
  </si>
  <si>
    <t>2b0b8447-335c-408d-9226-919788601a79</t>
  </si>
  <si>
    <t>78d34582-bfa9-4905-87f6-e2388392350e</t>
  </si>
  <si>
    <t>a4daa4ec-bafe-4c1b-960e-905b5b2644f0</t>
  </si>
  <si>
    <t>b183e74e-c2f5-44ca-82bb-edfb87dca58c</t>
  </si>
  <si>
    <t>cc8b7adc-f294-45d6-9348-240f1899f6cf</t>
  </si>
  <si>
    <t>dcc6ab9d-f70d-4b50-975e-4c165c09b9af</t>
  </si>
  <si>
    <t>445a6146-6b1f-47c1-8550-cf396f30d24b</t>
  </si>
  <si>
    <t>a516d48a-155e-4cbb-8710-43bddd55b655</t>
  </si>
  <si>
    <t>58e605ce-de2a-4851-9126-022c7591fc2f</t>
  </si>
  <si>
    <t>7d0315cd-ebd7-4580-b1fd-5396d5719556</t>
  </si>
  <si>
    <t>6f0fb886-cacf-4e15-82cb-d125472a0c7b</t>
  </si>
  <si>
    <t>0c4d94c3-2e19-4e78-a4f2-bc6e3b40d5cb</t>
  </si>
  <si>
    <t>b594bff7-3030-4318-933e-427e57129cb7</t>
  </si>
  <si>
    <t>865bd443-5b86-4b07-9218-8dffe43209fc</t>
  </si>
  <si>
    <t>3ba73ec7-aa01-49b2-beb0-53eaab294c0a</t>
  </si>
  <si>
    <t>f06b759a-06f2-4061-b10a-b09e05b04d82</t>
  </si>
  <si>
    <t>ef3ea28c-01b1-478a-aa98-4ea0b3398a15</t>
  </si>
  <si>
    <t>271886d9-a9f9-4d48-b335-c6386e852408</t>
  </si>
  <si>
    <t>4eab7a13-91ce-450a-8d34-e85e2c11570a</t>
  </si>
  <si>
    <t>b2f2d7d2-e4c6-4f63-8dc0-e6ef40555d4a</t>
  </si>
  <si>
    <t>c98e31fb-7471-4a58-9cb7-a04c8104abd8</t>
  </si>
  <si>
    <t>535b4968-b8f8-45a0-8840-796cc7ec0098</t>
  </si>
  <si>
    <t>f104bb8f-a70d-4e89-8dae-81db356d8452</t>
  </si>
  <si>
    <t>8b3823d4-d69f-48cc-b829-a97174e1d5fa</t>
  </si>
  <si>
    <t>fc22174a-fbb3-4cc5-bbbe-37846690c20a</t>
  </si>
  <si>
    <t>ca3da155-a63a-4d39-b8b4-898b0e6c28f6</t>
  </si>
  <si>
    <t>decba3f3-c30b-4116-821f-b26898388a7e</t>
  </si>
  <si>
    <t>03709adc-3272-4711-9845-70f4cb09550a</t>
  </si>
  <si>
    <t>edfb58ce-4aaa-4ab9-a448-caba8034a937</t>
  </si>
  <si>
    <t>de7e5f8e-bdf9-4eaa-8266-9e16da5be3c2</t>
  </si>
  <si>
    <t>884afe37-a98f-4454-ac38-512e49de8002</t>
  </si>
  <si>
    <t>f48c2e72-a017-483f-8bd2-c260d081cbee</t>
  </si>
  <si>
    <t>42790d99-2adc-4eee-9c18-1937c3b43424</t>
  </si>
  <si>
    <t>b4e257bc-1da0-4273-9272-0f93d9b26e3a</t>
  </si>
  <si>
    <t>5d39e9c4-d45d-4f24-a767-8e96ee964643</t>
  </si>
  <si>
    <t>4ae48a91-7be2-40b1-a66d-6f7d5b6b5e7f</t>
  </si>
  <si>
    <t>cadc3a31-59f7-4e44-86d5-1244409aa0a3</t>
  </si>
  <si>
    <t>315c2ccc-48c7-4f48-bf39-ab34f49a8c31</t>
  </si>
  <si>
    <t>09c612b9-a6f2-4a03-9901-160dbc03b4a9</t>
  </si>
  <si>
    <t>17f9fb19-deb1-4746-a388-491b55556cc3</t>
  </si>
  <si>
    <t>0cdf50b9-efc7-4577-8bf6-6ff6ffdf86c1</t>
  </si>
  <si>
    <t>bb433d07-83ce-45b4-95aa-88f6da823bbe</t>
  </si>
  <si>
    <t>a7a06859-14a2-4e5b-ab74-92fe625a229c</t>
  </si>
  <si>
    <t>0a0ed036-ce6b-41a9-b0ee-8db814a85425</t>
  </si>
  <si>
    <t>3c6f7594-ac3f-4a3b-8546-61137ee93213</t>
  </si>
  <si>
    <t>1818da89-2018-4750-b7e4-70ba4d13e86a</t>
  </si>
  <si>
    <t>96014749-34d9-4449-9a6d-874b6b762986</t>
  </si>
  <si>
    <t>160993af-7836-4e58-9f0c-1c894dc1b764</t>
  </si>
  <si>
    <t>faa524e8-2e89-414e-9a18-3042d1ef9166</t>
  </si>
  <si>
    <t>77cc7b59-b2db-4c65-bfb6-d878b1a228fa</t>
  </si>
  <si>
    <t>7352605a-a1fc-4f3a-804d-bb7df0dbf646</t>
  </si>
  <si>
    <t>6e1f347c-42e6-46e5-9af0-e982346990c1</t>
  </si>
  <si>
    <t>6d385ad8-34ab-4eb7-8364-97a516c00e3a</t>
  </si>
  <si>
    <t>d0a8be34-eef9-4005-beb5-cfb5b0468222</t>
  </si>
  <si>
    <t>6c301164-4828-4de3-9a2c-767bf95e9c23</t>
  </si>
  <si>
    <t>a7f14ec6-d7f1-41c1-8a88-69fd6a5d807b</t>
  </si>
  <si>
    <t>efe184e6-8ff3-437b-9990-9cd1870cadf3</t>
  </si>
  <si>
    <t>d532715b-a0ea-4ceb-8b35-71f5a626815e</t>
  </si>
  <si>
    <t>023fa202-c60a-4d28-9961-3fe45d280800</t>
  </si>
  <si>
    <t>314a1015-c9e0-4fd1-bc2f-f210436d1a62</t>
  </si>
  <si>
    <t>f51f824d-fb8a-4ab6-b211-4db6d706b00c</t>
  </si>
  <si>
    <t>847a95e9-1543-4b45-8b42-3b93b5acc8c0</t>
  </si>
  <si>
    <t>1a7fbc55-d351-48ef-b7eb-d1680fb416cd</t>
  </si>
  <si>
    <t>cb675274-6c28-4bf7-a075-5cc990cf5c51</t>
  </si>
  <si>
    <t>0ec4572c-0882-4245-b2a1-7015771148b7</t>
  </si>
  <si>
    <t>ba68a268-8b71-4107-950a-8c5f17a76950</t>
  </si>
  <si>
    <t>8e3e3601-6f19-4818-8915-4c3e3f58c2fd</t>
  </si>
  <si>
    <t>14caac2b-1ab5-4625-adce-733b26643f70</t>
  </si>
  <si>
    <t>ab46b1a7-f937-4ba9-ac98-270344120cf7</t>
  </si>
  <si>
    <t>d3291318-0960-44db-beb2-cae8cf8029d4</t>
  </si>
  <si>
    <t>9a0ed640-48ab-48c4-9948-5bbb27cd1fe5</t>
  </si>
  <si>
    <t>9d65a472-7fdb-4eb8-8fcd-5597554a6082</t>
  </si>
  <si>
    <t>4e3eee3d-4f66-4a08-8060-154c1cbc29fc</t>
  </si>
  <si>
    <t>21a58539-2489-4b5a-8606-b7a64e606fec</t>
  </si>
  <si>
    <t>c6abf067-c8b9-44f9-be06-4271cb13e550</t>
  </si>
  <si>
    <t>7c5ef5d9-ff25-4006-a399-cee0e175e54a</t>
  </si>
  <si>
    <t>3d6b26e0-e22a-4b63-8f4f-aecc83b723b9</t>
  </si>
  <si>
    <t>35de5f47-b2b9-4e16-af6a-5455ade15f11</t>
  </si>
  <si>
    <t>23fbae3c-895e-43d9-bae9-077999282de3</t>
  </si>
  <si>
    <t>3cec97a7-6e88-4d1c-8ce1-b635c7ffd354</t>
  </si>
  <si>
    <t>6c9bb30e-e5eb-4b42-a5af-936e5f86bf00</t>
  </si>
  <si>
    <t>f8fe1ce7-dd1b-45e4-86d8-1446b353b817</t>
  </si>
  <si>
    <t>67df0dd6-0eba-4a63-b3cd-e9333d9e8e79</t>
  </si>
  <si>
    <t>65fae922-65ac-42d8-910a-d43c187b0c07</t>
  </si>
  <si>
    <t>bd34e363-b56a-4c33-8c77-0a49d20728ac</t>
  </si>
  <si>
    <t>3e6f9a14-595e-4c93-b16a-6b9e0691a39a</t>
  </si>
  <si>
    <t>35ff2d58-59e1-4455-af50-3438a78ed021</t>
  </si>
  <si>
    <t>e9402e8e-ca22-4834-a024-d89e674b5afb</t>
  </si>
  <si>
    <t>39b4e50e-b907-42c4-9741-322c29dbe476</t>
  </si>
  <si>
    <t>277f0c8d-3100-4734-acde-eabfda554112</t>
  </si>
  <si>
    <t>d52fe572-9db8-419c-91c9-33ec04025163</t>
  </si>
  <si>
    <t>ea4d01b3-bfe1-4759-b165-10a3043c7257</t>
  </si>
  <si>
    <t>e15c3081-4cec-4988-ae46-073d7ef52a61</t>
  </si>
  <si>
    <t>e7bbc5c3-bd7a-4803-a170-7eaa2d8de78a</t>
  </si>
  <si>
    <t>7b1a2716-7c87-4cb3-9524-214c04ab6312</t>
  </si>
  <si>
    <t>62550808-4d89-4058-9a93-b8dec2606e71</t>
  </si>
  <si>
    <t>a8cc187e-2d6d-4fda-867a-f4b527a5349f</t>
  </si>
  <si>
    <t>87af014b-f368-4d7c-8f8d-8f59d5efc338</t>
  </si>
  <si>
    <t>fd04a9be-10df-4847-92f5-c647e16d40a5</t>
  </si>
  <si>
    <t>b9254a96-7185-49bb-a1a9-ab93a4adbe24</t>
  </si>
  <si>
    <t>66db7b31-792a-493f-88fb-b576cd826198</t>
  </si>
  <si>
    <t>86c10392-9210-4d48-a02b-49ff0beff2de</t>
  </si>
  <si>
    <t>9ac101a6-a72e-4ecb-ae9c-091200a88209</t>
  </si>
  <si>
    <t>834b3cbc-fdb2-4084-9dfc-9cdcae945acf</t>
  </si>
  <si>
    <t>eb069b14-27ec-4f73-ac76-ae19d18cef36</t>
  </si>
  <si>
    <t>7e2225b8-85aa-45ea-a7e5-e36bbdd6b818</t>
  </si>
  <si>
    <t>af9daf28-5add-454c-8a37-4ea08e5593dd</t>
  </si>
  <si>
    <t>9cfde7db-c5d9-40cb-84e4-210f6b28204d</t>
  </si>
  <si>
    <t>a6f2c994-d1ca-4230-98de-8e7c0f77daf1</t>
  </si>
  <si>
    <t>86c15f3a-1d5d-497c-8780-0d3935c0a927</t>
  </si>
  <si>
    <t>46918079-5f39-4ca0-b881-fe0e13db717d</t>
  </si>
  <si>
    <t>8aacac3d-297b-4853-b81d-4d0a86cefa73</t>
  </si>
  <si>
    <t>67fe8a0d-24d8-4d2c-a212-301c782b0bbb</t>
  </si>
  <si>
    <t>e758f401-7fae-409a-8a8f-54dc97a29e14</t>
  </si>
  <si>
    <t>917fae66-8e65-4cea-8888-c52996f6f7dd</t>
  </si>
  <si>
    <t>e5bac7ba-ee32-48e5-a24c-4ed300c4996a</t>
  </si>
  <si>
    <t>01d4703a-b407-4737-aa0b-21ae1f759cdc</t>
  </si>
  <si>
    <t>994cadf0-0f3e-4ca1-9f65-171ab50b572b</t>
  </si>
  <si>
    <t>b99a249c-a1e8-4322-b109-6ad4c085abd8</t>
  </si>
  <si>
    <t>0ea38510-e4fa-4271-ab0d-cf0a005da8ff</t>
  </si>
  <si>
    <t>90ae759f-f8c8-41b7-ba0c-e0d1a334f568</t>
  </si>
  <si>
    <t>93035ff7-abf6-4594-b4dd-311b27fdc293</t>
  </si>
  <si>
    <t>bf18ff24-a3f4-43a6-9681-2cc2c4aa383c</t>
  </si>
  <si>
    <t>287ed51c-6930-4d09-8110-f2632691d379</t>
  </si>
  <si>
    <t>be7854ab-8631-4c85-ae9d-988847bcc8bb</t>
  </si>
  <si>
    <t>c0b14676-6848-4f87-b8e1-d18ebf229a98</t>
  </si>
  <si>
    <t>c62a4a9f-659c-44bb-a0a8-ab18d2caa2e7</t>
  </si>
  <si>
    <t>97c74279-0e75-4470-b870-c2549bafe481</t>
  </si>
  <si>
    <t>80ac7202-710e-4b07-a850-dda14db27dd5</t>
  </si>
  <si>
    <t>b2432894-f244-4e24-a344-651609be1420</t>
  </si>
  <si>
    <t>0bfa5f34-ee9c-4366-b656-08f4540b198f</t>
  </si>
  <si>
    <t>33fe01b7-03a2-4b28-a52a-5614a33e5cd6</t>
  </si>
  <si>
    <t>13e096cd-097c-4b51-8c32-c57776e6d263</t>
  </si>
  <si>
    <t>f07498c8-c9ae-463f-8c8a-2736112aff77</t>
  </si>
  <si>
    <t>80a8c004-596d-42b3-8356-f5ce225b11dc</t>
  </si>
  <si>
    <t>f4786c56-1c62-41e7-9946-d9edf07d8491</t>
  </si>
  <si>
    <t>c0144ec8-abb0-447e-8637-063a93f1a6dd</t>
  </si>
  <si>
    <t>488ad40c-c9e3-4c56-8cdc-ebb49305ce25</t>
  </si>
  <si>
    <t>4f8a034b-1384-48ec-a86d-2c0a2cfe390e</t>
  </si>
  <si>
    <t>359270ce-98da-4061-b44d-f0d8badb452e</t>
  </si>
  <si>
    <t>1e8b7f7b-2457-4e41-a98a-81331aa0584f</t>
  </si>
  <si>
    <t>9ce42db6-b72e-47f5-a49c-74014a4a7bde</t>
  </si>
  <si>
    <t>7a0a192b-0424-44e3-bc72-d29cda2084b6</t>
  </si>
  <si>
    <t>c3c81bcd-a37d-4b94-850b-ea17e0fc173b</t>
  </si>
  <si>
    <t>01c3faa5-4779-415f-99a1-2fc4e18b1ef0</t>
  </si>
  <si>
    <t>8b7a6700-768d-46a2-929e-3b0053404c36</t>
  </si>
  <si>
    <t>88e65c1a-6017-4b90-b665-cab74ecc5111</t>
  </si>
  <si>
    <t>3c8fc36b-be7a-4ba3-87ed-41bb85d9c82e</t>
  </si>
  <si>
    <t>fd1688de-094b-43e1-a37c-94c0f457636d</t>
  </si>
  <si>
    <t>5c206a5b-58d6-45b2-b04c-afc78fd2e626</t>
  </si>
  <si>
    <t>a19d9e8c-59ba-4947-b93c-d8a2fd69aa6e</t>
  </si>
  <si>
    <t>a02041a6-5e86-419c-b310-81dbc197a429</t>
  </si>
  <si>
    <t>05be333d-e498-4135-86bd-71f66f22046e</t>
  </si>
  <si>
    <t>e2ff8f23-4dfe-4e67-91d6-0576fdf3d3fe</t>
  </si>
  <si>
    <t>bcfc5daa-1875-4b43-9959-326bf1f020f1</t>
  </si>
  <si>
    <t>f28fdba7-d8f7-4dfa-ad9b-d0dc72626e0d</t>
  </si>
  <si>
    <t>5956b460-87f2-466a-8d49-338fdd1c313a</t>
  </si>
  <si>
    <t>86eb3c64-6f2e-4d6d-a60b-38b395d17aaa</t>
  </si>
  <si>
    <t>09ee63a5-6cb1-4932-af98-24c383ed9ce5</t>
  </si>
  <si>
    <t>005c1c39-6a07-45e1-8765-4371ab87ebed</t>
  </si>
  <si>
    <t>3b667742-8ffe-490d-98c8-36a4a320be23</t>
  </si>
  <si>
    <t>7c56471d-9264-446c-aea9-bcc97aef3912</t>
  </si>
  <si>
    <t>1fc91e0a-c35a-4042-b5fb-b7e89f60146d</t>
  </si>
  <si>
    <t>7fcad6e2-0549-426b-be7c-ffe7f31bdbc1</t>
  </si>
  <si>
    <t>2ef213c3-9919-4851-be10-8ccacecb9a4f</t>
  </si>
  <si>
    <t>acce851e-641d-4ebb-affc-45346df60602</t>
  </si>
  <si>
    <t>c0342d1a-fe13-4ccd-85ef-47eecf2d352a</t>
  </si>
  <si>
    <t>525a4cbf-87dc-4623-ae8e-1641af410590</t>
  </si>
  <si>
    <t>3878d3e2-a8d8-400d-8ae2-5b460d609913</t>
  </si>
  <si>
    <t>adb067a4-39d8-418c-a672-837f84201faa</t>
  </si>
  <si>
    <t>f1edd45a-607c-4712-b661-36435d7a753a</t>
  </si>
  <si>
    <t>3272e293-7cea-4e6d-9faf-be025b52f3a6</t>
  </si>
  <si>
    <t>46da16d2-4b4f-4f73-b4ae-e6a778af2ef1</t>
  </si>
  <si>
    <t>6cdb1de1-e420-4734-84a1-e42f9a3af7da</t>
  </si>
  <si>
    <t>55a84bbe-5ec0-47a3-9d29-b9c3b7708e68</t>
  </si>
  <si>
    <t>12f7d0e9-66be-4a6a-9d1b-d1e3779da118</t>
  </si>
  <si>
    <t>9f70483e-90ec-4f3b-a90e-21ae4ef76eb9</t>
  </si>
  <si>
    <t>7a8fcb05-e8d3-449e-8379-a1c6d2500d48</t>
  </si>
  <si>
    <t>c0af1fb1-7c34-46ad-bc06-b742f44c7f2e</t>
  </si>
  <si>
    <t>5bc78d33-49c5-4f9a-834b-e726309106b9</t>
  </si>
  <si>
    <t>4b0ad1aa-c7c6-40fb-ba30-4c19c5fd9508</t>
  </si>
  <si>
    <t>a632ac98-65e0-4871-8dcb-c78deb9a1158</t>
  </si>
  <si>
    <t>9ed1cd35-8374-43b8-a683-961004917032</t>
  </si>
  <si>
    <t>e821735e-ec9d-46d7-a8c6-4142629d7045</t>
  </si>
  <si>
    <t>7aa65e91-926c-4e4d-949c-0e63a72bb5bc</t>
  </si>
  <si>
    <t>d7f9c457-1001-4f8b-bf74-24cdb67adefc</t>
  </si>
  <si>
    <t>d1d30005-1f5e-4aed-aa30-e56fd3d50f88</t>
  </si>
  <si>
    <t>144df0a2-30a3-4224-8d51-4a04563e2bd0</t>
  </si>
  <si>
    <t>4b22d634-71bf-4e1e-8db9-27d9571a7e63</t>
  </si>
  <si>
    <t>15ada1d7-0ee1-462f-9623-2de3a0da2ea5</t>
  </si>
  <si>
    <t>2f084f8f-afbd-44d2-939d-c914fbe9b62a</t>
  </si>
  <si>
    <t>6491a9a1-488c-4d4b-8fd4-cd7362f5b318</t>
  </si>
  <si>
    <t>dc327cb6-0187-492e-966d-6fc1882ba662</t>
  </si>
  <si>
    <t>b40f89f8-aa26-4fe6-bc2d-756562001ac2</t>
  </si>
  <si>
    <t>7393cb63-a4db-42cb-931f-d909baef6381</t>
  </si>
  <si>
    <t>2c84d7cb-d702-4479-bc5b-7cf5a9f0e1c8</t>
  </si>
  <si>
    <t>fdb1f63e-b46d-437f-bae6-062b7ed14cdd</t>
  </si>
  <si>
    <t>3d0ca2af-8ce7-45cf-b804-dc315671e47c</t>
  </si>
  <si>
    <t>b64a9da6-0107-4012-bba3-2057ae6efbb2</t>
  </si>
  <si>
    <t>88883a49-e435-445b-939a-167ca08d47f2</t>
  </si>
  <si>
    <t>260809c5-f100-49d1-a1c9-a73e1f02bbff</t>
  </si>
  <si>
    <t>ab2e62f5-cdde-4939-a971-7e334e0ab26c</t>
  </si>
  <si>
    <t>c08b3ba3-53f4-4d42-9cfb-df4382418e02</t>
  </si>
  <si>
    <t>4bfbef83-43cb-4f97-83d8-b8fe05fd4a57</t>
  </si>
  <si>
    <t>919ec1ef-5fe8-465a-8b3e-8442108780b6</t>
  </si>
  <si>
    <t>cdd7fa9b-100c-46e4-807c-5fd55a682c95</t>
  </si>
  <si>
    <t>af703c39-6da8-4954-afb0-2641eefba352</t>
  </si>
  <si>
    <t>71708fcd-2fd3-4452-b9c1-11dd2a764751</t>
  </si>
  <si>
    <t>058cea79-8bb7-4ac1-9b7d-c698263e3622</t>
  </si>
  <si>
    <t>040a5b08-32b2-40db-a2bd-09a0d85e2c75</t>
  </si>
  <si>
    <t>2d43639a-7c09-4b47-86f4-359d631fb58b</t>
  </si>
  <si>
    <t>ecf9e047-4fad-4208-a3aa-30499d6dbb01</t>
  </si>
  <si>
    <t>31d33215-6af6-4b2b-954f-5d626138fa21</t>
  </si>
  <si>
    <t>7fc3ea13-7274-446a-b5d0-a82980065b03</t>
  </si>
  <si>
    <t>2a336913-4dc5-4657-be02-6e6c96aef479</t>
  </si>
  <si>
    <t>0e08ccde-bc5d-4523-8186-93ebf58083ac</t>
  </si>
  <si>
    <t>6019769e-7c0e-464c-bfb5-ffb2846a0e2c</t>
  </si>
  <si>
    <t>78d2100e-deb0-46af-b422-98b4ce2c301f</t>
  </si>
  <si>
    <t>98fbe987-4102-4f0e-91c3-19f7e80e1f08</t>
  </si>
  <si>
    <t>121da01c-1787-44ec-9e7e-97051b47b465</t>
  </si>
  <si>
    <t>41e70412-d206-4b83-8fe8-fc402a235a04</t>
  </si>
  <si>
    <t>9449d282-eb22-4e87-90f6-8b1642d47375</t>
  </si>
  <si>
    <t>be8343f8-4c74-4450-85ee-ffd3dab35b8a</t>
  </si>
  <si>
    <t>fce04ba9-317f-4df7-a5f9-a1bd69e006d3</t>
  </si>
  <si>
    <t>9b89e440-9e23-4e14-ae4d-5bcd1c45aece</t>
  </si>
  <si>
    <t>ed13f60c-50b4-42f6-a7b0-e3dc666e645a</t>
  </si>
  <si>
    <t>dc77eba0-0429-44bb-87e0-88ce3d7dc6d3</t>
  </si>
  <si>
    <t>dc696953-fa56-4593-9a55-0b3a15c837b2</t>
  </si>
  <si>
    <t>4cd8f95a-1974-4201-9bb3-c4407dae8b2b</t>
  </si>
  <si>
    <t>8ce48a9b-f9fe-4eb5-b400-220822b8660e</t>
  </si>
  <si>
    <t>0ae12723-f0b0-42a7-aa49-a8253d1d3697</t>
  </si>
  <si>
    <t>bef198dc-af56-4a47-bbbf-e2164e0fd9ad</t>
  </si>
  <si>
    <t>5a23a6b1-6292-47d4-a8f0-6743c97eb370</t>
  </si>
  <si>
    <t>3ffb0266-65fa-410d-a65a-569ac504ec01</t>
  </si>
  <si>
    <t>b9780ccd-cae9-4727-a002-1549fc0ac424</t>
  </si>
  <si>
    <t>1b643740-54c8-493f-8bfe-b2d1645c3a19</t>
  </si>
  <si>
    <t>4237e26b-6a82-4b5a-8906-51db1c66718c</t>
  </si>
  <si>
    <t>562b632e-fcc1-438a-9748-951e1d9867ce</t>
  </si>
  <si>
    <t>c81a3693-b832-4a9a-bec0-722932d0ea54</t>
  </si>
  <si>
    <t>2b8ce339-04fe-4247-b357-fc1ea38eccf7</t>
  </si>
  <si>
    <t>55df5dac-6c24-4b89-ba00-41b1d89c2258</t>
  </si>
  <si>
    <t>0de9ae4f-0669-45d4-97ad-5a71425ac218</t>
  </si>
  <si>
    <t>a82ed54f-4dcb-4dea-aeaa-1676af5f6d88</t>
  </si>
  <si>
    <t>ad4cef79-7205-4b52-b573-ed285926e547</t>
  </si>
  <si>
    <t>de78587a-56e8-495c-9a23-a2921b1f803d</t>
  </si>
  <si>
    <t>644c8a1d-3e59-4cbf-9fc1-238399b28477</t>
  </si>
  <si>
    <t>3463ebf8-6567-4a00-a378-51cd39c932b1</t>
  </si>
  <si>
    <t>8f6929dc-88b1-4b8c-a87f-e1e4457c60dd</t>
  </si>
  <si>
    <t>823293b1-6fea-4db4-b406-2d68e574715b</t>
  </si>
  <si>
    <t>780a5a3e-61e6-4473-b00d-a4109f2361a6</t>
  </si>
  <si>
    <t>7d91c943-f6f8-45e9-aedc-cdcddf7401dd</t>
  </si>
  <si>
    <t>2a77ea34-2350-483d-a390-c76268532c1c</t>
  </si>
  <si>
    <t>9f62fff8-b67f-4ba1-be06-1c9af63cfe52</t>
  </si>
  <si>
    <t>839089ec-b35d-460c-b623-da93ffb39960</t>
  </si>
  <si>
    <t>d103a2d9-3534-4715-b33d-458f45697a66</t>
  </si>
  <si>
    <t>e6446832-189d-488a-a695-a9589b523962</t>
  </si>
  <si>
    <t>a77fcfef-91ab-400b-89ec-4b18e66301be</t>
  </si>
  <si>
    <t>25647df0-688c-4181-948b-d2d6d3277e1c</t>
  </si>
  <si>
    <t>cf1765cc-be60-4fe6-8b18-249245fa037a</t>
  </si>
  <si>
    <t>f8e19364-1e97-4ceb-9054-1145091a633f</t>
  </si>
  <si>
    <t>a0bbfba5-c0a0-44b9-9ac2-e6404bd6607b</t>
  </si>
  <si>
    <t>7420fe92-229c-4643-a3ad-4d12ce7c1f6d</t>
  </si>
  <si>
    <t>5e255085-de6f-4e39-b35e-c1a86231d357</t>
  </si>
  <si>
    <t>106c85d5-cdf6-4323-99d3-22d993aaecd0</t>
  </si>
  <si>
    <t>2158463f-c6e7-4985-86ea-c38e06b924f7</t>
  </si>
  <si>
    <t>064d7dae-46be-46c8-b635-459f33cc3b3a</t>
  </si>
  <si>
    <t>e6f03157-2859-413f-b8e4-039707805c4b</t>
  </si>
  <si>
    <t>f04a5152-3154-426b-8647-4f9ce778f861</t>
  </si>
  <si>
    <t>057a4126-5b06-4b0a-8d3e-37c272cd2003</t>
  </si>
  <si>
    <t>c49e61bf-8cee-4519-9de4-84ca2499a87c</t>
  </si>
  <si>
    <t>0f002804-4b3c-4ab3-a5ad-331f1548ca2c</t>
  </si>
  <si>
    <t>b6c081e1-9fd8-41c2-ae40-166c03119b91</t>
  </si>
  <si>
    <t>fb5343f3-f71f-470e-ac14-789b902c6a88</t>
  </si>
  <si>
    <t>716d4bf3-6479-428d-9979-904aaf7a453c</t>
  </si>
  <si>
    <t>f4649e39-0bda-4aee-a665-18d1ea6cf9e7</t>
  </si>
  <si>
    <t>e6664f24-0b69-45aa-9f50-95941f12cd9f</t>
  </si>
  <si>
    <t>3535c73e-af3a-458a-90d6-0ba0d7a92f27</t>
  </si>
  <si>
    <t>ef0bd291-121a-4eeb-974e-ac80930ccf00</t>
  </si>
  <si>
    <t>bd94000f-f10c-4f88-a464-bdc439f69fc2</t>
  </si>
  <si>
    <t>15e0d842-f101-40a2-830a-ac58c51457a1</t>
  </si>
  <si>
    <t>d37a7231-7dce-491a-bdb6-4688d55711e1</t>
  </si>
  <si>
    <t>19941661-98e2-4800-93c9-a0e92057c813</t>
  </si>
  <si>
    <t>2f2aa20b-d173-4318-9435-85de7eee4f7f</t>
  </si>
  <si>
    <t>a645ef75-f106-4530-aab5-24ff886e55a1</t>
  </si>
  <si>
    <t>d5e9db4d-98d3-49c6-98cb-c4feca082127</t>
  </si>
  <si>
    <t>8ce9f4e4-0044-4779-a4c5-66552927d0ab</t>
  </si>
  <si>
    <t>631347a6-b027-4f5f-8363-594b79aff617</t>
  </si>
  <si>
    <t>756777d0-42b5-4e33-bd4d-58bf1d13f644</t>
  </si>
  <si>
    <t>7fd1cdc8-2eff-400d-a705-1602bdbbc87d</t>
  </si>
  <si>
    <t>89d77bcf-9910-477d-a755-0dd046cb35ff</t>
  </si>
  <si>
    <t>6e114107-2576-4a5b-91af-a7669333eca3</t>
  </si>
  <si>
    <t>7e90afe4-c090-43ac-b39e-90eed8c2d2fe</t>
  </si>
  <si>
    <t>206609fa-9e43-4fcf-a0f9-4e7103eecc4c</t>
  </si>
  <si>
    <t>2ae52dc5-742e-4377-b498-2070e163aa1d</t>
  </si>
  <si>
    <t>78b23697-9228-4ef6-a770-478c0171b764</t>
  </si>
  <si>
    <t>3c4686b9-b1f9-4afe-8f92-613aefa52e85</t>
  </si>
  <si>
    <t>51a7e7bb-5520-48f9-a1b8-9813e8107db3</t>
  </si>
  <si>
    <t>a647389d-fee2-463d-86c1-c7b8e9be8d27</t>
  </si>
  <si>
    <t>d2592b4e-f032-42c6-8fdf-3023fa3c9ce7</t>
  </si>
  <si>
    <t>5fdf69f6-b95f-4247-afe5-314efffc8bee</t>
  </si>
  <si>
    <t>f589bab3-3e5c-47aa-b3c5-8617f9098254</t>
  </si>
  <si>
    <t>8075f523-a006-49d5-bbfb-347cba8b4351</t>
  </si>
  <si>
    <t>1bdb2782-30ef-45e4-b936-48fbc200b5ac</t>
  </si>
  <si>
    <t>86242eec-2c69-448a-93c5-c7d128eba38a</t>
  </si>
  <si>
    <t>579a0930-b731-47c4-afb0-36ee23e772eb</t>
  </si>
  <si>
    <t>8b9f778b-c3a4-4d51-9940-6ae35bc4b7db</t>
  </si>
  <si>
    <t>4e974240-4b7e-46ea-9d3c-2702989f18be</t>
  </si>
  <si>
    <t>a3e9cb3b-5724-402c-9d6f-cf616d9b7b35</t>
  </si>
  <si>
    <t>3b5dda29-a465-4715-87f0-86d6e7dc3e12</t>
  </si>
  <si>
    <t>a91c4290-8a2d-4cdd-bab9-60788dc14eb2</t>
  </si>
  <si>
    <t>01057261-5054-4448-b725-90ba98b82152</t>
  </si>
  <si>
    <t>2ad6f371-7797-4609-92af-23eb4a30a4bf</t>
  </si>
  <si>
    <t>c3e3bd3e-2841-41a2-8ed8-ace9f6f13a4a</t>
  </si>
  <si>
    <t>11d42688-d6c7-4f1d-b32d-547d432050b8</t>
  </si>
  <si>
    <t>d3008cbd-e499-4080-813b-629b5d6695ca</t>
  </si>
  <si>
    <t>40e2a136-e855-411c-877a-acff6f143d7c</t>
  </si>
  <si>
    <t>97514ea0-93a1-4b44-8c87-8852571f16a6</t>
  </si>
  <si>
    <t>666c0266-76b1-4f00-934e-6047498e61be</t>
  </si>
  <si>
    <t>173c7174-1d5e-4e59-bdee-354b32a171c5</t>
  </si>
  <si>
    <t>719e7e4b-b7e7-4967-9b89-f833d81ccf0f</t>
  </si>
  <si>
    <t>a76f88e5-205d-4172-a260-a02d31dc975c</t>
  </si>
  <si>
    <t>fd7eb7a2-a39e-4f4e-b5ee-dec42f3a537a</t>
  </si>
  <si>
    <t>c322611d-f268-4a44-82a6-8eec45ae92fa</t>
  </si>
  <si>
    <t>13dca6a4-d993-4e0e-bafe-9efe877b8669</t>
  </si>
  <si>
    <t>c5b34502-10c1-46e6-b4fb-bfd3ecb95d1e</t>
  </si>
  <si>
    <t>823589bf-3911-4be5-8a44-368e8db077c9</t>
  </si>
  <si>
    <t>676a91e7-f978-4897-857d-b0619a354c08</t>
  </si>
  <si>
    <t>862cb1c6-cf59-4108-9ade-3edbd57ac59e</t>
  </si>
  <si>
    <t>85338b3c-6715-4eca-81f4-44540110f1cb</t>
  </si>
  <si>
    <t>817f26dc-b23c-44ca-a4e8-aa076cb7ea05</t>
  </si>
  <si>
    <t>018d5599-8c09-4c98-95ab-6d450dc6e416</t>
  </si>
  <si>
    <t>7f97ade2-4720-42c6-ab28-9ebcea043cf2</t>
  </si>
  <si>
    <t>1cd3aa7c-4376-493b-acad-cb29ebcd9257</t>
  </si>
  <si>
    <t>409c81f2-fbf9-4636-a734-f67e176f6589</t>
  </si>
  <si>
    <t>f6af927e-8cf8-4f51-bf42-bc3a84e880e0</t>
  </si>
  <si>
    <t>9d1f6f0e-a3ee-4e39-a6e5-727390babdba</t>
  </si>
  <si>
    <t>48c25a2a-a932-4080-9709-81c783151fe1</t>
  </si>
  <si>
    <t>64c6b07b-c8d7-47a2-bd19-4a698e6d0863</t>
  </si>
  <si>
    <t>5d745ebc-1eb1-4a7a-a14d-c71693e03fe6</t>
  </si>
  <si>
    <t>b470a9ba-f292-40c8-8930-bc030ef950d7</t>
  </si>
  <si>
    <t>06e9516e-b22b-4659-80ac-aad5e871f195</t>
  </si>
  <si>
    <t>362ee5ad-b494-4847-a3b0-f9cd5ddcd2c0</t>
  </si>
  <si>
    <t>92791a70-fc97-460a-aa6e-ad0b0a0e68d3</t>
  </si>
  <si>
    <t>7e9d3fa1-b9d6-4869-9c37-26a99d3a1143</t>
  </si>
  <si>
    <t>3fa09eea-e901-4afb-a78d-adb917a38a45</t>
  </si>
  <si>
    <t>c0979432-6b2b-47fb-88be-290b2e0d3010</t>
  </si>
  <si>
    <t>8e6658e5-4eec-4397-ba60-dd279eb6f448</t>
  </si>
  <si>
    <t>ab4e245b-381d-4260-acff-8a6a58ba94c0</t>
  </si>
  <si>
    <t>66124403-409b-42e0-b79c-61187746de84</t>
  </si>
  <si>
    <t>3a749d28-13c8-444f-af8c-788d2d944eb5</t>
  </si>
  <si>
    <t>9e815288-f863-4b4c-bc31-2ef070869c5e</t>
  </si>
  <si>
    <t>1376430c-3aec-4f17-acb5-c1b4626fbf94</t>
  </si>
  <si>
    <t>cc20dd6b-0229-40cd-8485-610a36c8a246</t>
  </si>
  <si>
    <t>0b7ab558-9e37-4bd2-81e1-55a099fdb4e8</t>
  </si>
  <si>
    <t>eb0579cb-0c08-4b7b-b1ec-f7ba5ef1e95b</t>
  </si>
  <si>
    <t>a98bbd37-206d-4f81-a644-dacac1b23e51</t>
  </si>
  <si>
    <t>48e17c7f-648f-4110-b8bf-cb6c55934cee</t>
  </si>
  <si>
    <t>9b2e47fe-07db-4d5f-9ca0-116e650496d3</t>
  </si>
  <si>
    <t>b913a3cc-c4c4-461f-8553-7ac2a88410e0</t>
  </si>
  <si>
    <t>fb366861-2a26-4a0c-80c4-8fdae26e9099</t>
  </si>
  <si>
    <t>adfbb01f-2156-471f-87d2-84a91af0d93f</t>
  </si>
  <si>
    <t>4f09dde1-a987-433a-99de-91f3c2d445e6</t>
  </si>
  <si>
    <t>86b62db7-9526-4335-a386-063bcd82cb3d</t>
  </si>
  <si>
    <t>2105a980-75d4-4191-a12b-2e5cc7c18161</t>
  </si>
  <si>
    <t>1299f13c-514e-40b1-bb0e-57add6fe3e37</t>
  </si>
  <si>
    <t>bde2c558-d1f8-4e9b-8920-ea8241a90ee9</t>
  </si>
  <si>
    <t>82f5b5f0-0ccb-4e8a-8067-c7e34e6771ba</t>
  </si>
  <si>
    <t>3483498c-c247-4329-acec-91aeb5c245ab</t>
  </si>
  <si>
    <t>bcbd22b7-3fdf-4de9-8400-10e62f657f64</t>
  </si>
  <si>
    <t>2b374e0f-e505-479c-9f67-77ca8b1a5261</t>
  </si>
  <si>
    <t>6337b5c4-3745-42b2-9bc9-313b66f6d99a</t>
  </si>
  <si>
    <t>f41b3508-a8af-4cd4-8b6f-8ed437fb68b4</t>
  </si>
  <si>
    <t>5d2aedf5-4d9a-409c-a600-d33f3a04e103</t>
  </si>
  <si>
    <t>a0605c6c-50ae-44ce-b6c0-00819a2bfc34</t>
  </si>
  <si>
    <t>8e92af1d-3239-455a-b1a5-9795d4b11bbb</t>
  </si>
  <si>
    <t>5fd1a1d0-ab03-4eb3-89a0-d761f6e2fe09</t>
  </si>
  <si>
    <t>8d9740d1-d26c-4db6-a042-6b8b6465e366</t>
  </si>
  <si>
    <t>15f37032-75b5-4dcb-86a0-6a47557cba61</t>
  </si>
  <si>
    <t>e65846b9-f042-4bfd-84c2-61688ed2ab17</t>
  </si>
  <si>
    <t>da105bec-b959-451e-9830-0f01afb1a940</t>
  </si>
  <si>
    <t>cf6e16f5-e498-470e-a26b-be9716e7cee0</t>
  </si>
  <si>
    <t>f0031fd4-9e59-4661-8ada-f9a9739a90d9</t>
  </si>
  <si>
    <t>e3ad961a-dcaa-4f64-9bc8-3b272bc74ef7</t>
  </si>
  <si>
    <t>6bf8c8ce-4837-4fc7-8c35-fb847a413c17</t>
  </si>
  <si>
    <t>12edd88d-c4e2-475e-862c-92c7cec78bbe</t>
  </si>
  <si>
    <t>3d2ea5a2-7d1a-47d3-89c9-4e3dd926aaeb</t>
  </si>
  <si>
    <t>3b9812d3-595f-48ee-baf3-726f3dc117c5</t>
  </si>
  <si>
    <t>f822a943-eda5-4a79-bf70-ff28e86d47f5</t>
  </si>
  <si>
    <t>ee7af071-be80-42a0-a5c7-0a3c39b2e3db</t>
  </si>
  <si>
    <t>6eb17931-dd7d-4623-a857-09b59b1b0a61</t>
  </si>
  <si>
    <t>355dd59f-4903-4bed-a1ad-cc31129457f9</t>
  </si>
  <si>
    <t>620fec8d-80ff-44a8-b11c-cc63d5b6aacf</t>
  </si>
  <si>
    <t>b3d41859-2c02-48e7-a0ae-ff9a4e76ae8b</t>
  </si>
  <si>
    <t>f97a1cdd-7f92-4dc5-bccf-ebe1da480b0b</t>
  </si>
  <si>
    <t>e08c3d21-9329-4b19-a505-d8f287ccf5a7</t>
  </si>
  <si>
    <t>673bcab3-a781-4dc4-95e0-14a78276e6a2</t>
  </si>
  <si>
    <t>e53e2f03-33d4-4c4c-a387-578ebd999b1b</t>
  </si>
  <si>
    <t>fad03dfc-cc27-4955-ba69-93fa069e3431</t>
  </si>
  <si>
    <t>6298e152-84e5-4dd3-a4cd-41cd40ef58c1</t>
  </si>
  <si>
    <t>a992d10d-d4fb-4edf-8614-98b723f1b435</t>
  </si>
  <si>
    <t>916d95cf-2225-4ea8-a273-2ae5567be19d</t>
  </si>
  <si>
    <t>c8568b7f-d4d2-4b1a-aa95-a1a4d4e8a3c5</t>
  </si>
  <si>
    <t>5a12f723-b483-4929-aaaf-30c2e840476c</t>
  </si>
  <si>
    <t>32d06b3a-5a7d-4e40-aa83-c0c51d37cc51</t>
  </si>
  <si>
    <t>86685553-f46b-492d-abad-06d2dc1bc370</t>
  </si>
  <si>
    <t>e5865761-30b2-444c-8b07-1e44a57df561</t>
  </si>
  <si>
    <t>058f0963-9ad6-49b9-84c2-a50d2b283837</t>
  </si>
  <si>
    <t>eabbf22d-6170-46ce-a511-d8cee63fc00f</t>
  </si>
  <si>
    <t>10fad0e9-073d-460c-a41b-b3adf38ca369</t>
  </si>
  <si>
    <t>e344c542-c88d-4067-8fca-c8c4ca3974d2</t>
  </si>
  <si>
    <t>af6f67a1-3a23-4b84-ad7f-716b9c09ef78</t>
  </si>
  <si>
    <t>1299929d-cf69-401d-9e39-ab96c1ff8a66</t>
  </si>
  <si>
    <t>887c4c97-0da1-44ca-872d-53c0c0ba04f3</t>
  </si>
  <si>
    <t>9a11bbae-5df7-4840-8364-ce28852805f7</t>
  </si>
  <si>
    <t>87efeab2-2997-4005-a7aa-9b2cc908c1c6</t>
  </si>
  <si>
    <t>577ab45e-47ee-4be2-af61-2d944512c5fb</t>
  </si>
  <si>
    <t>10abd023-2f6d-4bc3-9ff1-fa84b3fc061d</t>
  </si>
  <si>
    <t>e8307e3f-f70f-4d02-b418-18734b746017</t>
  </si>
  <si>
    <t>3319838f-c476-40ed-b142-a5ad9a2813d7</t>
  </si>
  <si>
    <t>47eadf69-2fea-43f2-885c-a76f7c92d7e1</t>
  </si>
  <si>
    <t>cd85fc71-a410-492e-a260-dfd660a31b30</t>
  </si>
  <si>
    <t>979675c7-4cb6-497d-9941-9ed2562c6c60</t>
  </si>
  <si>
    <t>278914f0-fe04-49cd-844d-a6dd8476b600</t>
  </si>
  <si>
    <t>71a86951-50e3-43ab-9d06-87d7bc264e33</t>
  </si>
  <si>
    <t>480ecd21-b00e-4bf9-8547-7b5269d05ede</t>
  </si>
  <si>
    <t>840763ec-bdab-4bb2-ab0a-87c037c3a378</t>
  </si>
  <si>
    <t>b2892b2c-c302-41a1-8a6a-1a52338fd2b1</t>
  </si>
  <si>
    <t>77c6b54a-a0a3-4dda-8ac2-2af5988846f5</t>
  </si>
  <si>
    <t>d11855a2-35f1-4370-bf82-1e1e7fe6d817</t>
  </si>
  <si>
    <t>baf401b2-5313-499c-9ae3-1d9369c37d3a</t>
  </si>
  <si>
    <t>6134f961-2dd3-4773-806c-33289517dddc</t>
  </si>
  <si>
    <t>8d25ce7b-92be-4ff0-a134-f3398fb4624e</t>
  </si>
  <si>
    <t>deed9021-d878-4200-b8f4-94f4c63b9b01</t>
  </si>
  <si>
    <t>ab10e32a-c187-4313-b9cd-9e210ce93bdf</t>
  </si>
  <si>
    <t>2d658da1-af60-4906-a23e-dcbac33d95b9</t>
  </si>
  <si>
    <t>f70e194c-3df7-4ebe-acfb-388cac5fcfdd</t>
  </si>
  <si>
    <t>5d4cc1e3-7890-401e-9760-2a1dafb7d00c</t>
  </si>
  <si>
    <t>1278e0fd-cc5b-4e65-8282-f9ace5e87bf4</t>
  </si>
  <si>
    <t>653ec81a-ef1d-4033-9b7e-cb17ac527ccf</t>
  </si>
  <si>
    <t>57edc3a9-1995-4333-b173-a45504ac7a1e</t>
  </si>
  <si>
    <t>22e6fc82-11a7-4da1-939c-ec3c8101d698</t>
  </si>
  <si>
    <t>6025af4b-cdab-4afc-9a6f-d54be33360b2</t>
  </si>
  <si>
    <t>e3c0b9f3-6eda-4c0f-adc8-2e11dc28ec6f</t>
  </si>
  <si>
    <t>6dcac565-9aeb-4a3f-b1dc-b9e9ea2bfb08</t>
  </si>
  <si>
    <t>2b38d634-6d1b-438e-b614-3b3dbac96d48</t>
  </si>
  <si>
    <t>9377bdfc-c01a-4b7f-9dcd-6e6155cce7e8</t>
  </si>
  <si>
    <t>46c28ad4-17c7-4e10-9d9f-f36bfa3dc44f</t>
  </si>
  <si>
    <t>035d46fb-9903-4e90-9954-fb605622d539</t>
  </si>
  <si>
    <t>9f971c03-73fa-4cb0-9b71-95eb9a8ff399</t>
  </si>
  <si>
    <t>70187894-7f5b-4101-90d4-62c4b925c1f0</t>
  </si>
  <si>
    <t>f3aeb64c-5712-43d3-9896-6eab7adbdc6c</t>
  </si>
  <si>
    <t>aac67f72-fe21-4656-b675-af81e6d1c4ac</t>
  </si>
  <si>
    <t>3bae464f-b995-470a-8f0d-29826f10756e</t>
  </si>
  <si>
    <t>d05e0fef-0b8a-4f1b-bffe-24f3fe30bf42</t>
  </si>
  <si>
    <t>6bc91a19-3e02-4ac7-8951-914fa7c139c5</t>
  </si>
  <si>
    <t>7bed6288-37f6-473c-8a6f-6b76491aa4f3</t>
  </si>
  <si>
    <t>8f31d7d2-e50b-4071-97e5-718e956f3632</t>
  </si>
  <si>
    <t>9305ecb1-87c6-4046-8326-fd16ca5e5800</t>
  </si>
  <si>
    <t>4468f98f-a921-4524-bc8e-eded86ec4b10</t>
  </si>
  <si>
    <t>3bf47435-6990-439e-bd56-f0bcf7c913be</t>
  </si>
  <si>
    <t>93863691-c7ed-4af7-b53e-a85570383460</t>
  </si>
  <si>
    <t>9443557f-17dc-4de9-9eb5-621c3046dd24</t>
  </si>
  <si>
    <t>d3945e29-69fd-4c57-8b07-e5152ebc33f0</t>
  </si>
  <si>
    <t>e849b404-a91e-4ffe-92f1-2a06e99d65a6</t>
  </si>
  <si>
    <t>328c2ba0-7bab-4cc6-839f-5b282bc7d38a</t>
  </si>
  <si>
    <t>4b0824a8-9ef4-4e93-889d-d120ebe5c5e1</t>
  </si>
  <si>
    <t>84afbad5-a16f-4af3-b4d8-37d475b540fe</t>
  </si>
  <si>
    <t>df7bea99-4e87-4c5e-8f76-9c2c4d147e01</t>
  </si>
  <si>
    <t>ea3c5f6d-1d77-4d32-89ff-d31291001e7e</t>
  </si>
  <si>
    <t>710ccb54-2251-4dd0-a366-9c5777018558</t>
  </si>
  <si>
    <t>db4a19fb-f3b0-4098-bc2b-23c7bc4d8d76</t>
  </si>
  <si>
    <t>53b0f0d1-f02e-4e23-8f8d-389313b665d3</t>
  </si>
  <si>
    <t>857ca84f-1696-49b2-91cb-a7e12a824a24</t>
  </si>
  <si>
    <t>967cf3f5-6e9c-4819-8a89-4b6e3ec6770f</t>
  </si>
  <si>
    <t>e9756027-6058-4a39-b52b-d2ac5f6646f3</t>
  </si>
  <si>
    <t>c11b696d-457d-457f-94e2-daa36cd68831</t>
  </si>
  <si>
    <t>e27b5bfc-6f93-48d0-970f-59341606062e</t>
  </si>
  <si>
    <t>04777e65-e65b-4149-85fc-89556cbcec96</t>
  </si>
  <si>
    <t>0f58de51-9c4a-4a09-9ebf-25b35fccb543</t>
  </si>
  <si>
    <t>078f7f4d-bdb9-4c11-944e-657bf9b5a333</t>
  </si>
  <si>
    <t>18672bb4-e1e4-4e7c-aa98-2fde18bf316c</t>
  </si>
  <si>
    <t>fe6a921b-f70f-4901-ad30-1c15b6bf5f27</t>
  </si>
  <si>
    <t>9a92cfc9-0786-4873-adeb-67991ee049dc</t>
  </si>
  <si>
    <t>fae73d75-089a-4406-9c2b-94c37baa8009</t>
  </si>
  <si>
    <t>3e904b87-dd61-411f-9d1e-7383e632e7c3</t>
  </si>
  <si>
    <t>d0e52082-50bd-4742-8af7-13819832fac9</t>
  </si>
  <si>
    <t>79f991de-7a20-4f7a-8663-60f8758a590b</t>
  </si>
  <si>
    <t>2065177a-fe64-4039-9ccc-048fd32b2bc2</t>
  </si>
  <si>
    <t>c86ed289-e22e-48ea-bbb4-b5d5da20c3c0</t>
  </si>
  <si>
    <t>1406f826-a4af-4f0e-b4b2-f2dda2fa1623</t>
  </si>
  <si>
    <t>f554efff-6a6f-4c68-8627-e2a9f4641af6</t>
  </si>
  <si>
    <t>8837e9f1-de9e-43fb-86ac-9f7540c1d7ac</t>
  </si>
  <si>
    <t>5e4a0a10-4dfd-4f9f-85c2-abfbd448a5c0</t>
  </si>
  <si>
    <t>c776cd24-04e5-4040-b5dd-4eea0f1aff00</t>
  </si>
  <si>
    <t>e01e2fc6-3811-48e3-ab85-95e125b4a617</t>
  </si>
  <si>
    <t>4c216b6b-acf7-4d78-8d42-ab29b9e7930b</t>
  </si>
  <si>
    <t>047408bc-a739-445c-bf15-78e78e5dd412</t>
  </si>
  <si>
    <t>d7cf94ac-982c-49b7-9ff0-2cbda3c67f93</t>
  </si>
  <si>
    <t>32bf9369-54dc-4138-993b-89773ccf470a</t>
  </si>
  <si>
    <t>282cc900-5994-4524-842d-7434fd38fc50</t>
  </si>
  <si>
    <t>1a450add-37fa-45e6-be63-976ef50d98c4</t>
  </si>
  <si>
    <t>00bfbeb5-3807-4afa-a66f-244ca100b986</t>
  </si>
  <si>
    <t>2e97377f-8e54-4f67-acac-1743397c547f</t>
  </si>
  <si>
    <t>5a3155c1-ef6e-4e7f-a149-73fe87028dfa</t>
  </si>
  <si>
    <t>d0b91e68-6d24-4a62-8b89-155620a21f8d</t>
  </si>
  <si>
    <t>ce0d05e9-62e8-48d0-b4cd-6b1c1d78eb2e</t>
  </si>
  <si>
    <t>a9d21c1b-d737-4ede-b121-958b02aea759</t>
  </si>
  <si>
    <t>50d9a522-3780-4ddb-8158-10d4cc9a00ed</t>
  </si>
  <si>
    <t>6fe407e0-0b9b-4356-8fd7-0c52f828a559</t>
  </si>
  <si>
    <t>b7f6c39f-26a9-4c99-b4ab-7a8222835753</t>
  </si>
  <si>
    <t>16dea61c-e055-4790-b466-2abdc8e839c6</t>
  </si>
  <si>
    <t>602b0ed8-728b-4330-908e-30b006916239</t>
  </si>
  <si>
    <t>13ce2659-2f0c-4ef0-b607-4b591052a666</t>
  </si>
  <si>
    <t>28918fca-f642-469b-a04d-c7f1082de76e</t>
  </si>
  <si>
    <t>3e1dfda5-8c2b-4cae-9a5d-e7a3dc8be311</t>
  </si>
  <si>
    <t>b31c5fee-2153-4cc4-9834-74e924468c1b</t>
  </si>
  <si>
    <t>4d0dae14-74e4-4038-b07f-affbb5d72dd2</t>
  </si>
  <si>
    <t>62194645-4f3a-4f41-b592-d18784346be3</t>
  </si>
  <si>
    <t>5398f0c1-60ee-4434-9279-9f20997c27e6</t>
  </si>
  <si>
    <t>f8a4e585-6a0c-49b7-8664-3294433f6c5f</t>
  </si>
  <si>
    <t>971bf336-dc0c-4087-801b-37622569659c</t>
  </si>
  <si>
    <t>83301fda-d1cf-49f4-a92a-5ff7385ec05e</t>
  </si>
  <si>
    <t>a09815c0-ed19-4e3f-89a4-c6c69437a869</t>
  </si>
  <si>
    <t>cd0b815b-28fe-44f2-8621-696419628213</t>
  </si>
  <si>
    <t>17b3a950-d9a4-4a65-8468-e5f8b92c826b</t>
  </si>
  <si>
    <t>8b2b7db8-80f3-43f0-a71a-5adf7f79ef43</t>
  </si>
  <si>
    <t>c2e8c7a6-7578-45d7-9407-39ae9bf21521</t>
  </si>
  <si>
    <t>2001cb68-b7a1-4863-9b03-db9595ccabf6</t>
  </si>
  <si>
    <t>e9577b96-ac54-40af-b20c-0cc40dd9a4a8</t>
  </si>
  <si>
    <t>7e4f7f54-1d18-425c-aa67-8e40fd4b38a2</t>
  </si>
  <si>
    <t>03ead93f-4a1e-40f2-a515-38ad3501c373</t>
  </si>
  <si>
    <t>8e2c334e-025d-4f1b-905f-34cb098caf14</t>
  </si>
  <si>
    <t>41efe084-10a2-421e-887d-a7bdcac12bf7</t>
  </si>
  <si>
    <t>93e27a0a-2578-4e93-be99-ee7d6bbc55f5</t>
  </si>
  <si>
    <t>a28b8613-1a56-4488-b144-17a0b398d0a0</t>
  </si>
  <si>
    <t>61a450f6-180d-48ae-9ccc-1f8e8a873afc</t>
  </si>
  <si>
    <t>b7c9cf87-28d8-4733-9676-4f168c938b9e</t>
  </si>
  <si>
    <t>5f2f3ec8-45e0-4506-961c-d37ed6ffd3b4</t>
  </si>
  <si>
    <t>442eacdb-5cef-4093-ab03-1d1c561eef1b</t>
  </si>
  <si>
    <t>66cce1d8-9e3d-484f-8849-971ee395e4d4</t>
  </si>
  <si>
    <t>2f5a2f24-52b0-4ff4-a6b6-12902fc04c19</t>
  </si>
  <si>
    <t>48378452-205b-44ad-aefc-ec2a217af9e2</t>
  </si>
  <si>
    <t>2719fe1b-0ab4-4dfe-9a9e-69bfa365cbbd</t>
  </si>
  <si>
    <t>12213715-551a-4afd-9a27-7ba91a2dc460</t>
  </si>
  <si>
    <t>656de0ac-9b9f-4c47-9b9f-bb460de2204b</t>
  </si>
  <si>
    <t>aaabd1d3-ca88-4655-b234-09941a699a89</t>
  </si>
  <si>
    <t>d5218d6b-9db2-4fc9-872d-ec5fa358f9dd</t>
  </si>
  <si>
    <t>226e350f-e782-4ae3-876b-4d2b676afc19</t>
  </si>
  <si>
    <t>93e2bda9-b01a-429d-b4e9-00485f49fbf3</t>
  </si>
  <si>
    <t>3be3170c-f4cc-4160-9329-3bdcfe4e2344</t>
  </si>
  <si>
    <t>49b32f45-ca26-4fa3-9ec6-2bf05e7bd3f8</t>
  </si>
  <si>
    <t>c33eb25a-f3ea-438f-b348-2d5fbb68b761</t>
  </si>
  <si>
    <t>6b27a3e6-9c2d-42f3-b14f-b6eeddf6394d</t>
  </si>
  <si>
    <t>575d5aba-ad45-49a1-9b21-19026bd6c2c7</t>
  </si>
  <si>
    <t>828e215d-dd59-4ed1-be52-6b9d0d6027a2</t>
  </si>
  <si>
    <t>5c821f35-7ee0-4d75-9daf-f7c49085c3d0</t>
  </si>
  <si>
    <t>118ec4b7-c76c-4df6-9f7e-9e2951ccc30b</t>
  </si>
  <si>
    <t>4a2db08b-579c-4d44-b3fa-e8e7d258d7b4</t>
  </si>
  <si>
    <t>40a36fd0-2874-4734-85b1-c445a89feaf8</t>
  </si>
  <si>
    <t>0b63b0da-eb15-489c-9a9e-2d6ca233207c</t>
  </si>
  <si>
    <t>6c855362-32f5-4639-bbbb-b040821488de</t>
  </si>
  <si>
    <t>d9f81f39-8908-4939-8724-2902b1aa2e35</t>
  </si>
  <si>
    <t>bca21dc6-1316-4d73-99ba-f527dc2f2328</t>
  </si>
  <si>
    <t>8cf8ffd1-870f-43f0-bec1-e4a5d3d5f70a</t>
  </si>
  <si>
    <t>450fa09c-d15f-4103-a767-78ec95c89072</t>
  </si>
  <si>
    <t>bf242e3e-66ac-43ae-bfc0-73c9c556b9d0</t>
  </si>
  <si>
    <t>6ce7e08c-2852-431a-8c6e-630215246b06</t>
  </si>
  <si>
    <t>c8353a98-95d7-4142-8b97-4e6b8adad954</t>
  </si>
  <si>
    <t>a885cac6-1500-44df-9f7d-9e4c6841be39</t>
  </si>
  <si>
    <t>dbe8e6bb-392c-4873-bfd8-1c1f4b41c8d2</t>
  </si>
  <si>
    <t>020dd440-42ea-47c0-8fd1-4ce13904f5c8</t>
  </si>
  <si>
    <t>fbf0a5bc-1f06-4e05-9b0b-cc6a4caf1f6c</t>
  </si>
  <si>
    <t>066064a0-41e5-42af-9824-a240adbcd8e6</t>
  </si>
  <si>
    <t>de4d30d6-70ed-4189-82b2-41a9ab4824bc</t>
  </si>
  <si>
    <t>39fb4ac1-798f-4646-ae79-c3f2c22acd1c</t>
  </si>
  <si>
    <t>5570f76e-5113-460a-a5f8-6cc0b44a9b83</t>
  </si>
  <si>
    <t>575bad5b-ac46-43eb-8e4c-6edff7985a83</t>
  </si>
  <si>
    <t>38d74813-5774-4e82-95e0-fb3ef557e599</t>
  </si>
  <si>
    <t>9358e279-5801-484b-87cb-ebef567bc122</t>
  </si>
  <si>
    <t>6e8cf0e7-979a-4f14-a2fe-ba740d6ba278</t>
  </si>
  <si>
    <t>3b423e5c-b7e1-42f9-9157-487237d1c31b</t>
  </si>
  <si>
    <t>666cc3ad-65fe-4708-9fd4-75910d6b5ccc</t>
  </si>
  <si>
    <t>6706eabd-8728-4cbe-9893-145f3b22be1d</t>
  </si>
  <si>
    <t>55034780-31c1-40bd-9c2c-e7898d360362</t>
  </si>
  <si>
    <t>c10cd4e0-1805-439b-b062-25a8df63396a</t>
  </si>
  <si>
    <t>48558568-496f-437f-b04b-6a99d8390fc3</t>
  </si>
  <si>
    <t>8147b8dc-d83b-449e-a7ef-8ffa03702f5d</t>
  </si>
  <si>
    <t>d65533b4-2903-440e-8934-dbdf0e26fc88</t>
  </si>
  <si>
    <t>5bad259c-eb19-49f6-acf8-b4fe2f24b700</t>
  </si>
  <si>
    <t>a9742d60-56a6-4ab0-b3d9-b463eab995eb</t>
  </si>
  <si>
    <t>17baf7de-35aa-4755-90d7-fffc1eaeff3a</t>
  </si>
  <si>
    <t>93774e00-bedb-4ce4-8582-9cb01c10b702</t>
  </si>
  <si>
    <t>1042c873-8a49-420f-b62a-08dfcc71cb5e</t>
  </si>
  <si>
    <t>a58b1f58-8799-4537-a014-14706d0abb55</t>
  </si>
  <si>
    <t>d0a63fa7-5d32-4775-890a-8cd2e92faf24</t>
  </si>
  <si>
    <t>7f9d9c68-622f-43bf-a2a6-54dff3c1836f</t>
  </si>
  <si>
    <t>c5c7c00f-e785-4221-8204-e1959e5e6982</t>
  </si>
  <si>
    <t>957f81ed-be3c-4d28-8786-8de65160c78d</t>
  </si>
  <si>
    <t>c5d1ed0a-01b1-465f-bc67-93ad442e9ecf</t>
  </si>
  <si>
    <t>47ffb722-c5ef-428c-a9e9-697e9b89b36c</t>
  </si>
  <si>
    <t>e2e48aed-a63a-4e86-b726-eeaac2163064</t>
  </si>
  <si>
    <t>22435cfd-b071-455f-901a-dd2a9d3eda3c</t>
  </si>
  <si>
    <t>54d8a404-711d-44dd-8226-cd94ac5afe1f</t>
  </si>
  <si>
    <t>31ab777c-c885-45fb-a0d4-471a6a144d69</t>
  </si>
  <si>
    <t>3b501624-1455-4427-96f4-2b92411e9652</t>
  </si>
  <si>
    <t>8cb62404-9df4-4102-ae2a-78a19389f9bc</t>
  </si>
  <si>
    <t>09551bce-da2c-4512-b811-6c32a07c11c8</t>
  </si>
  <si>
    <t>ad04e26e-bc99-4680-967a-a19f809993c6</t>
  </si>
  <si>
    <t>a8215401-eadb-488c-9775-578794150174</t>
  </si>
  <si>
    <t>0c03bf72-7ce6-4ba9-a929-e4103da5dba5</t>
  </si>
  <si>
    <t>9b904ba2-1fd1-4b7f-94d6-018682203871</t>
  </si>
  <si>
    <t>839feba9-0007-417c-917e-802af3aac580</t>
  </si>
  <si>
    <t>0c006a8d-9e9d-4e10-abd8-a213d7766b8c</t>
  </si>
  <si>
    <t>4cfb59ad-828c-42d2-9ba7-cf242f2845bc</t>
  </si>
  <si>
    <t>32b9f205-1f85-4fc9-ace0-8e0e52ee309d</t>
  </si>
  <si>
    <t>f751cace-c532-4677-998d-a9d74a8d9806</t>
  </si>
  <si>
    <t>cdaade7b-fce4-430c-96ab-cc072212088c</t>
  </si>
  <si>
    <t>bd4174b5-b81c-48d5-84a2-efce7273360e</t>
  </si>
  <si>
    <t>07693021-ce94-437a-a82f-2b8483a769ce</t>
  </si>
  <si>
    <t>06eadc94-9408-4b48-9520-38864489871f</t>
  </si>
  <si>
    <t>8b7827e2-15a3-451c-8f4f-17858c5e81fc</t>
  </si>
  <si>
    <t>25410b76-2896-48b4-ae77-a1e30c7f2089</t>
  </si>
  <si>
    <t>a5ab2a03-4e66-4a0b-ba2e-b77cee28cb93</t>
  </si>
  <si>
    <t>1cc6e22c-5007-408e-ad2d-eed48279474a</t>
  </si>
  <si>
    <t>4c5b171c-40d9-4cb9-beab-27bbc3bce9d3</t>
  </si>
  <si>
    <t>45809eb7-4537-40bd-84aa-820f7ab277c7</t>
  </si>
  <si>
    <t>3b4fc8db-2218-4c9d-9824-ca06626e0211</t>
  </si>
  <si>
    <t>a2e3645c-dac6-4f31-8e42-99d76e20aa78</t>
  </si>
  <si>
    <t>f4c5fe16-e3e8-43cb-8253-1d28c25770e7</t>
  </si>
  <si>
    <t>2bd2c7ac-7a04-472a-940f-e8a64ad63160</t>
  </si>
  <si>
    <t>c5512d92-3712-40a6-b1f5-f196403e503d</t>
  </si>
  <si>
    <t>4c394e3d-b54a-499c-8dae-243317a60720</t>
  </si>
  <si>
    <t>a78200ed-9a91-4667-9647-47cfe8041150</t>
  </si>
  <si>
    <t>02a92d8a-0508-40eb-9bb5-a9c6fc1019cd</t>
  </si>
  <si>
    <t>608611e2-f6f2-4516-9b0f-80cee808c05d</t>
  </si>
  <si>
    <t>b8720b8a-10df-4c9c-b499-021a8cb9dd5d</t>
  </si>
  <si>
    <t>c99be92d-e51f-4bec-9cd9-8732c7dfa298</t>
  </si>
  <si>
    <t>1a38d11c-9698-4695-9070-f8d818a9c6dd</t>
  </si>
  <si>
    <t>9df45839-070a-4ca9-8823-fad775d80f7e</t>
  </si>
  <si>
    <t>59d717c7-daba-4eac-b818-ee5a6a257083</t>
  </si>
  <si>
    <t>e6c640ef-c258-4fdc-b92a-af7f8acf34da</t>
  </si>
  <si>
    <t>adb75e4c-be7f-4032-8ced-da782f476bb2</t>
  </si>
  <si>
    <t>bbb3383b-f33c-407c-98f4-9dd63b878928</t>
  </si>
  <si>
    <t>82e6f16a-2597-4559-8eea-5229fe35d6e5</t>
  </si>
  <si>
    <t>d4683df2-6cb0-4417-a1b7-af6e37757085</t>
  </si>
  <si>
    <t>9da1da45-484e-42cd-b450-b81764db5e56</t>
  </si>
  <si>
    <t>306a3005-7f22-4c19-a8e6-cb69c50faa43</t>
  </si>
  <si>
    <t>91e4ce3b-d824-4041-aedb-fb4f64142cd9</t>
  </si>
  <si>
    <t>3ddfc2ab-e751-47bc-88ad-cce07763e3f5</t>
  </si>
  <si>
    <t>56577b66-07a6-417b-acca-394d7a42170c</t>
  </si>
  <si>
    <t>cd45d3db-94cb-415b-95ea-a0d7705a015d</t>
  </si>
  <si>
    <t>60715bc6-ea96-44d4-bb93-3a67e777d397</t>
  </si>
  <si>
    <t>044ed96e-752a-41b9-a21b-18f9b18c1c34</t>
  </si>
  <si>
    <t>8e31da98-a5d1-43a4-bd7d-08d389ccd9aa</t>
  </si>
  <si>
    <t>da832d82-ba12-4be1-a2c9-944bfa59c9dd</t>
  </si>
  <si>
    <t>cbd968ff-3af4-493b-86d0-9bbc1a0c9100</t>
  </si>
  <si>
    <t>48ecb5f6-bd0f-4c88-b254-74e8e1eeb814</t>
  </si>
  <si>
    <t>43de4f4e-4813-4b98-ab3b-ebb116e0a569</t>
  </si>
  <si>
    <t>1918512f-7d02-4e03-ad10-c321db9bd0d6</t>
  </si>
  <si>
    <t>d942d440-d71a-4c23-b5eb-45d4a4169c9a</t>
  </si>
  <si>
    <t>259d8be6-6afb-46b4-9309-14bfdcc9fedc</t>
  </si>
  <si>
    <t>6201f781-d2a6-4bbf-8f5b-afa83c412559</t>
  </si>
  <si>
    <t>4f1eb263-76e7-42e0-abb7-99358e951730</t>
  </si>
  <si>
    <t>511909f0-3ab2-4929-a383-6bf74f93b74d</t>
  </si>
  <si>
    <t>6742cff9-8609-4f27-8de8-be461bde7a04</t>
  </si>
  <si>
    <t>4da089b3-2a0e-4bd1-ac95-1ba125bdcdbb</t>
  </si>
  <si>
    <t>6b128802-bdc6-4a16-ae1c-c0851167e752</t>
  </si>
  <si>
    <t>d0ff9097-bed0-480b-80d1-39777a50792c</t>
  </si>
  <si>
    <t>c85e8ff9-0e5e-482c-9ad6-35acd16cdeab</t>
  </si>
  <si>
    <t>2af8bfa6-3ab7-4f14-b71a-2ee5dfed5038</t>
  </si>
  <si>
    <t>6504d7a6-628f-4b67-b2cf-a62876bf65bd</t>
  </si>
  <si>
    <t>e14cce30-64ca-4c2d-a561-2a9e32794fae</t>
  </si>
  <si>
    <t>be208dcb-f79d-44b2-9f69-75589499372c</t>
  </si>
  <si>
    <t>1ad45ded-1e86-4f41-ba2c-3fbb11a7228d</t>
  </si>
  <si>
    <t>804213f4-73b3-49d4-9f6b-cd8bfa09d279</t>
  </si>
  <si>
    <t>1f8a2969-be14-4b17-9ed0-bf7d9465c962</t>
  </si>
  <si>
    <t>f1ca4068-7914-4058-b276-a40d4e71d6c0</t>
  </si>
  <si>
    <t>8f316f59-314a-4dbb-9625-a9f1df648c0d</t>
  </si>
  <si>
    <t>755a116f-d5b7-40fb-b8f0-583c9b52cabc</t>
  </si>
  <si>
    <t>a5ceece0-c917-49f4-9c92-933093287117</t>
  </si>
  <si>
    <t>0a1cbeab-44e8-4366-bd31-9459dcce1ff0</t>
  </si>
  <si>
    <t>2d783eed-deb5-42b7-a7a4-d34408141253</t>
  </si>
  <si>
    <t>85ee2e04-1cd1-428d-a66a-e658f9ea48f7</t>
  </si>
  <si>
    <t>48af83bc-a382-4872-aa82-362c7d23c440</t>
  </si>
  <si>
    <t>32821491-7434-4977-b5d3-0c54c17d8869</t>
  </si>
  <si>
    <t>24eeadbe-2a30-47d8-8289-bced495414ac</t>
  </si>
  <si>
    <t>c4552960-5389-4827-bbc9-ecfa0c7fe071</t>
  </si>
  <si>
    <t>96c6e2cf-9715-47d7-adee-8e58478be793</t>
  </si>
  <si>
    <t>a2f53cf0-4be4-4fb3-b256-99715f5310ca</t>
  </si>
  <si>
    <t>2fd6c069-3088-425c-a103-2bcd39045412</t>
  </si>
  <si>
    <t>4f136098-a7fb-4473-aa86-4f7e140bde0f</t>
  </si>
  <si>
    <t>5e0dbf17-0568-41fa-8534-d5336c6ed89a</t>
  </si>
  <si>
    <t>748bc205-e205-481b-9012-60f0385f288f</t>
  </si>
  <si>
    <t>27aa06c2-806d-4fe0-8726-a94a767424eb</t>
  </si>
  <si>
    <t>7db5f79b-ebae-49a4-9055-a7562b285389</t>
  </si>
  <si>
    <t>0b0d12e0-e593-49fc-9dd2-e01b8a3ae121</t>
  </si>
  <si>
    <t>eaa4e4e9-ea49-43c9-b49f-8c45fb8e7de6</t>
  </si>
  <si>
    <t>10b6058c-c637-4a3b-a909-ac130555ed0e</t>
  </si>
  <si>
    <t>2fbbb212-4c9a-4469-a001-4096ab2ed7f7</t>
  </si>
  <si>
    <t>4ea67148-38ca-4688-9356-db14e56d6e10</t>
  </si>
  <si>
    <t>da1de7f3-8d7e-4680-b47d-5ec0c205b9bc</t>
  </si>
  <si>
    <t>68f48b57-2a62-4da7-8e4f-b53aae8c1a4d</t>
  </si>
  <si>
    <t>ac1693b3-7df6-4456-88ea-51a21724661a</t>
  </si>
  <si>
    <t>192bc557-cd9b-4c14-a9e6-59ba96fc5f06</t>
  </si>
  <si>
    <t>9fb1ad76-eeb4-4e22-9533-4b94d89edf02</t>
  </si>
  <si>
    <t>61c1ced2-5271-40e4-92c8-e8425fd52143</t>
  </si>
  <si>
    <t>2c433864-b08e-4dfa-850b-395a36e84950</t>
  </si>
  <si>
    <t>60f0f4e0-3986-46e3-bb5e-64bdce9c045f</t>
  </si>
  <si>
    <t>d19fe356-f219-4624-ab6d-be53df6deee7</t>
  </si>
  <si>
    <t>f99719f4-0dc6-4ed2-ac0f-2e1e88e7ac3e</t>
  </si>
  <si>
    <t>7c8e2129-fb3b-480c-b0eb-532a151812c5</t>
  </si>
  <si>
    <t>b5f3fb8d-95f7-4df9-8180-e5ee8a46de70</t>
  </si>
  <si>
    <t>bc301b42-c7ac-43a0-afc4-f628d1ae8918</t>
  </si>
  <si>
    <t>cc58d787-d423-40ee-b1e5-706be95eaf7f</t>
  </si>
  <si>
    <t>27f90c43-00bd-4d09-bdec-1a865c679f00</t>
  </si>
  <si>
    <t>0cbfb2a5-ff94-4dbb-bcf9-6bc0bd5c9e95</t>
  </si>
  <si>
    <t>28f97812-a3ad-40e0-acf8-426a838504f1</t>
  </si>
  <si>
    <t>31f34c02-a3c9-4384-adff-a591b06a177c</t>
  </si>
  <si>
    <t>2446bd8f-e614-4a93-8c99-55c4824eba13</t>
  </si>
  <si>
    <t>a7abd60b-7a59-425d-9925-460987ec6c3e</t>
  </si>
  <si>
    <t>9c015267-04ee-4b5f-bed8-0e10f6ea36ea</t>
  </si>
  <si>
    <t>603246c5-8c17-4aa7-8879-e1a5c9c3de87</t>
  </si>
  <si>
    <t>8d4039e2-37db-400c-9fd8-b63fbf875555</t>
  </si>
  <si>
    <t>30c4cfc2-15e7-4833-b4fd-8823d362118d</t>
  </si>
  <si>
    <t>fdd59d55-6bfb-497c-9858-42883d4ba3f6</t>
  </si>
  <si>
    <t>a49ad179-164a-4109-8353-b7589d8bf594</t>
  </si>
  <si>
    <t>6181e925-d5d8-46a2-af7c-2eb1e0880257</t>
  </si>
  <si>
    <t>59d3bc3f-9409-4911-b987-cb2ae9b89ccc</t>
  </si>
  <si>
    <t>69cf6d62-9f60-4786-a2a8-afaedf87ce2e</t>
  </si>
  <si>
    <t>f7e430c4-029f-4ca6-9ca3-21ffca56f5bf</t>
  </si>
  <si>
    <t>8d1de553-e0ea-429f-9791-f55fa8c99ee1</t>
  </si>
  <si>
    <t>6944e76f-c877-4782-bd47-8689b418d091</t>
  </si>
  <si>
    <t>e4b13240-43a4-49e6-be12-bf70f69d9492</t>
  </si>
  <si>
    <t>349a9d0c-f5b0-49df-991e-1d628d2f47c1</t>
  </si>
  <si>
    <t>336159c4-7a7a-4ece-ac14-dbba1de63e4a</t>
  </si>
  <si>
    <t>c91f11ac-68fe-4303-8f44-8a4dc3d1e0fe</t>
  </si>
  <si>
    <t>f03980f5-58c2-46b6-ba61-55c5b71c3471</t>
  </si>
  <si>
    <t>5c9f4154-4962-4f0f-abf5-db4f2a8ce2d5</t>
  </si>
  <si>
    <t>9547beca-dd1e-4da8-8a3e-d121eabe920c</t>
  </si>
  <si>
    <t>d40c5b24-8646-4128-8fec-6e005d4bcaff</t>
  </si>
  <si>
    <t>dace8b80-194b-410d-8eec-5df2afb17310</t>
  </si>
  <si>
    <t>da591410-ac89-4bdb-9dbb-a4dc0a514350</t>
  </si>
  <si>
    <t>2448e353-eaa6-48b3-9c84-b1555faf5d2c</t>
  </si>
  <si>
    <t>9e13a612-6c1e-461d-b830-e77e5752c2b5</t>
  </si>
  <si>
    <t>f79fecc8-b33e-43ec-b850-521380e615e7</t>
  </si>
  <si>
    <t>f00775f8-f70a-47e2-84c2-7597aab3b430</t>
  </si>
  <si>
    <t>5f071653-25b3-4940-82b2-74a44cb5c052</t>
  </si>
  <si>
    <t>28720c21-9466-4e16-8b15-047adae95389</t>
  </si>
  <si>
    <t>ad9257ea-3056-4867-a4d3-7b1938405649</t>
  </si>
  <si>
    <t>6c75b88b-30d4-4109-83c6-f5134fe42195</t>
  </si>
  <si>
    <t>c2ddd5b7-5938-46f1-bfc0-321c571ebf9e</t>
  </si>
  <si>
    <t>f596990e-f36d-4914-b29e-9d87c99b200e</t>
  </si>
  <si>
    <t>4a369b32-499f-4112-adf5-0f739ffbf8bb</t>
  </si>
  <si>
    <t>57df5806-e920-48df-842e-361487781af6</t>
  </si>
  <si>
    <t>0fde2e42-e7af-4ec6-b51a-b74b5c410f03</t>
  </si>
  <si>
    <t>a76aab6a-4b42-46ab-8898-91351e25d969</t>
  </si>
  <si>
    <t>2f77b396-4687-4189-9781-dd7edec088d1</t>
  </si>
  <si>
    <t>30e42314-3fe5-49e7-a758-dabd45d5901c</t>
  </si>
  <si>
    <t>5e4a0b86-f639-4aad-a38c-7646c7bb15d3</t>
  </si>
  <si>
    <t>4962cffe-c225-4f8c-95b2-7207a1655a4a</t>
  </si>
  <si>
    <t>a3de6da6-d59c-4320-b4b9-d32404bc7a1b</t>
  </si>
  <si>
    <t>0fdd6b51-cf89-4a42-9064-c88c90581acc</t>
  </si>
  <si>
    <t>75fc6688-6d38-4b76-b145-c80552130679</t>
  </si>
  <si>
    <t>af21db09-b0d1-42c7-92e6-170170f5dcf8</t>
  </si>
  <si>
    <t>ad125cf7-946f-459a-a3d0-08d36748b7aa</t>
  </si>
  <si>
    <t>fd2a90b1-b171-4416-a473-4272aeb1b7e8</t>
  </si>
  <si>
    <t>2b7823a3-a277-4ca0-8e70-a52608a32549</t>
  </si>
  <si>
    <t>58ddda92-44e9-4eef-b2e4-4de06813de2b</t>
  </si>
  <si>
    <t>64eae788-ea19-403a-b2d5-9bc9d1c8ce12</t>
  </si>
  <si>
    <t>9dbdf5a9-9d16-4ade-8c3f-2c0b86636f60</t>
  </si>
  <si>
    <t>3efc3a71-b34c-4ce8-9087-ccd589ea2529</t>
  </si>
  <si>
    <t>ed62d057-7b85-4de7-8fd1-9a0a213eef6e</t>
  </si>
  <si>
    <t>70e18920-01ef-4210-99cb-b4cb5f6dd5fd</t>
  </si>
  <si>
    <t>c8a92289-6e3a-418e-acf6-c0ebcd93983c</t>
  </si>
  <si>
    <t>b1c51dbc-523f-466a-a72c-c18d0d619b84</t>
  </si>
  <si>
    <t>3c5478e3-eabc-4103-af2c-c132af2998e7</t>
  </si>
  <si>
    <t>be88bd89-226e-4349-90e1-8647f88bb5d0</t>
  </si>
  <si>
    <t>621b894b-261a-41dc-88a3-ea6d863a3a61</t>
  </si>
  <si>
    <t>b5b425c5-c4b6-48c4-95e3-53792305f6ed</t>
  </si>
  <si>
    <t>3af35d63-33c0-4d72-868d-e485331e0da6</t>
  </si>
  <si>
    <t>265c20dd-90b0-4fd3-8429-1dd4bf918af3</t>
  </si>
  <si>
    <t>4d1a6974-a684-474e-b47c-b1496352e95c</t>
  </si>
  <si>
    <t>e104b113-a9e7-459f-b196-cff5c6de9f12</t>
  </si>
  <si>
    <t>1c80d5ad-8367-4894-ab6f-cdda4c5504af</t>
  </si>
  <si>
    <t>a1a1755e-9ef6-4af4-b331-444e2756dac4</t>
  </si>
  <si>
    <t>3e7e8f60-1fc1-411f-886b-3964cb9bc807</t>
  </si>
  <si>
    <t>65dd53bb-6b66-46c4-87c5-137dbed15bf6</t>
  </si>
  <si>
    <t>e49ded88-29f1-40f8-8048-5ef1a30eeef6</t>
  </si>
  <si>
    <t>8cbfe936-992a-436f-b005-6edb06018847</t>
  </si>
  <si>
    <t>e604834b-2b48-44dd-9e24-19fad4c81602</t>
  </si>
  <si>
    <t>91688b35-d725-4ac5-85f8-981a9a75b06d</t>
  </si>
  <si>
    <t>f0dbbaf0-b2d7-48d5-8248-073986908b40</t>
  </si>
  <si>
    <t>a1156a6b-62a3-4cea-b7d3-27592e8f26ed</t>
  </si>
  <si>
    <t>81e5428b-a03d-4f53-b150-00aef1d1ed68</t>
  </si>
  <si>
    <t>1e1534ac-8c70-4298-a7e0-eb74462ae000</t>
  </si>
  <si>
    <t>0e467f42-e276-4bee-a032-de91fc0571c2</t>
  </si>
  <si>
    <t>1e8561ec-4905-42f6-b4e3-2310e45227e0</t>
  </si>
  <si>
    <t>90dcefd9-b407-45eb-9937-cf0b0177eb10</t>
  </si>
  <si>
    <t>e5ba349d-d3a4-4822-870b-d333152133db</t>
  </si>
  <si>
    <t>0f772e7e-f71a-4fd0-ac87-50db06d4f263</t>
  </si>
  <si>
    <t>eb6e6610-5f80-4552-8839-ce4d88ada950</t>
  </si>
  <si>
    <t>823f3d4a-da40-4f0e-85f7-83e3fd0aa351</t>
  </si>
  <si>
    <t>85bc0dad-26b3-429d-83e8-486559bb4640</t>
  </si>
  <si>
    <t>ce2d5b7f-5c98-40ac-a6fc-e3f23ad7878d</t>
  </si>
  <si>
    <t>9d143754-01a5-444d-8f02-acf85b51c55c</t>
  </si>
  <si>
    <t>e4f235d2-1867-4741-813e-9896f760ceb6</t>
  </si>
  <si>
    <t>f1a06b3f-5500-4988-b7dc-551304c90e22</t>
  </si>
  <si>
    <t>3a91fac6-fd28-464a-990f-f0a533d2efe0</t>
  </si>
  <si>
    <t>49b74cc7-4736-40f6-9f72-e9c98a787c08</t>
  </si>
  <si>
    <t>0c1ed830-7fe1-402b-af4a-ab7e722c2a49</t>
  </si>
  <si>
    <t>68dcbeb3-fa40-459b-abbc-27190252dab6</t>
  </si>
  <si>
    <t>5f182706-5f96-4d9c-a103-3796e3a0a612</t>
  </si>
  <si>
    <t>20cec3d1-26e8-4b68-9d5e-92c9482ef377</t>
  </si>
  <si>
    <t>f3d82ff4-05d0-4513-9254-a267db8be887</t>
  </si>
  <si>
    <t>60218360-9629-4cba-a91b-111951e7dbba</t>
  </si>
  <si>
    <t>4d99f63f-df13-4e54-aec1-1f0e77dee138</t>
  </si>
  <si>
    <t>359d092f-2884-4cad-adec-5c3bfe2fbf76</t>
  </si>
  <si>
    <t>a8694f04-0d6f-4b18-851a-2b5496bbc394</t>
  </si>
  <si>
    <t>02c36826-da5d-41b3-8b8e-5b58add0c339</t>
  </si>
  <si>
    <t>dd44a6d0-4997-487f-adf0-e85f537dd45b</t>
  </si>
  <si>
    <t>b1db9aaf-739a-4e1a-9453-1cb51ed562f1</t>
  </si>
  <si>
    <t>06d51e8e-ef9f-4ccf-9b6d-219e97b15fb3</t>
  </si>
  <si>
    <t>daef3dd3-ac49-43e3-a90e-e44f45af8dca</t>
  </si>
  <si>
    <t>b8a66042-638c-4b8e-88f1-6b9c7d094bb4</t>
  </si>
  <si>
    <t>4287473b-57b4-44f6-bdc2-8bb70a8c5b85</t>
  </si>
  <si>
    <t>29ccf1c2-c56f-47bc-ba23-cc40f58076b9</t>
  </si>
  <si>
    <t>5875264a-d7cf-4f6b-8be6-9cb4ed78142b</t>
  </si>
  <si>
    <t>01d86d59-a20f-4d2e-9cb4-b9157a6b13e8</t>
  </si>
  <si>
    <t>3ff1f7f8-d578-48f8-9466-7550c3aa0e85</t>
  </si>
  <si>
    <t>6b257294-0226-467c-8767-3ef94c7fb2c7</t>
  </si>
  <si>
    <t>145159fa-cfd1-4b9c-9848-f80631497bb6</t>
  </si>
  <si>
    <t>b28905eb-a713-4f51-88ca-e264d2667f54</t>
  </si>
  <si>
    <t>33748f75-2183-410f-80f1-6137f15dc6cf</t>
  </si>
  <si>
    <t>f1f9e87c-d5a6-4315-be58-ef2992d3d185</t>
  </si>
  <si>
    <t>8c6678d2-f486-428d-9ea2-a9a54ffb5246</t>
  </si>
  <si>
    <t>d85626a4-48c9-4746-b073-3348864324f5</t>
  </si>
  <si>
    <t>94c8b781-f9eb-4dc1-932d-ab47ad51d042</t>
  </si>
  <si>
    <t>a18cb579-6dd3-484e-abd9-65846d31bca7</t>
  </si>
  <si>
    <t>fa54d330-b6a8-4c39-b245-9527bb483378</t>
  </si>
  <si>
    <t>58569d71-b1d2-4226-b524-8fd1bacb5453</t>
  </si>
  <si>
    <t>c03878ff-cce3-496a-8055-b5baa510084b</t>
  </si>
  <si>
    <t>945ebe95-ca44-41f5-b1fa-dfdefa4e0477</t>
  </si>
  <si>
    <t>a75fc3a1-677e-408b-bc43-8cd272905092</t>
  </si>
  <si>
    <t>ed74b109-325f-44b5-9d66-619bb2a8fff0</t>
  </si>
  <si>
    <t>33aa069d-a514-4c4e-b8c5-eaf9d20831aa</t>
  </si>
  <si>
    <t>8c979501-9968-4e5b-8eca-8c22405a899c</t>
  </si>
  <si>
    <t>63c5a3e5-1b7d-423b-9a8e-b93e8ff2ad3b</t>
  </si>
  <si>
    <t>649c03f7-478d-439f-abcf-260688117cc7</t>
  </si>
  <si>
    <t>cc3cdc8d-b2ec-48c3-8c50-5e597443296e</t>
  </si>
  <si>
    <t>b8602659-ced8-47b6-bb1e-34036163c025</t>
  </si>
  <si>
    <t>686dbe54-31da-48de-aa5e-23209628ee30</t>
  </si>
  <si>
    <t>1f364296-f23f-4f4e-ac15-ca0328004750</t>
  </si>
  <si>
    <t>d37955be-29fb-42e9-b9fc-2795dfd2a381</t>
  </si>
  <si>
    <t>3c0cf898-1a00-4d16-a4ed-7f09fa5e71ea</t>
  </si>
  <si>
    <t>c7624725-b91d-4eec-a065-0430f9e4a8ce</t>
  </si>
  <si>
    <t>80f1cdaf-3225-4f44-8b1c-f88bbcae57c5</t>
  </si>
  <si>
    <t>7d960bb3-0274-4b69-9d07-11e7af87ba70</t>
  </si>
  <si>
    <t>9804713b-61de-44a9-9efc-14e520018481</t>
  </si>
  <si>
    <t>d18edc72-d117-4491-b73f-f6f4761c36cb</t>
  </si>
  <si>
    <t>90b0ee93-dabc-4e96-851b-e5865bb02fa0</t>
  </si>
  <si>
    <t>7d592a84-c9c5-41ef-9e95-56182f1d657d</t>
  </si>
  <si>
    <t>51a37845-1b53-450c-9e65-83d462be3270</t>
  </si>
  <si>
    <t>2728bf13-764f-44da-8938-0c1cea146b4e</t>
  </si>
  <si>
    <t>ced8bb43-4628-43bb-8018-eeb25fc8403e</t>
  </si>
  <si>
    <t>6fb791ca-5124-4149-a445-b9f1bc40d990</t>
  </si>
  <si>
    <t>4c4f7973-829d-48bd-91db-1f96ce1d6f24</t>
  </si>
  <si>
    <t>0d327452-6657-45d3-9260-cd9ae68ffaa2</t>
  </si>
  <si>
    <t>dbec6e5e-d9f4-4a31-bb2d-c48788f08448</t>
  </si>
  <si>
    <t>b1559fc5-f350-4930-ac2d-cfb347693b93</t>
  </si>
  <si>
    <t>29b4a514-5220-40d8-bd70-aeb73d08831e</t>
  </si>
  <si>
    <t>96b7db3f-0a45-4260-b8e2-6d04c2f7c0b0</t>
  </si>
  <si>
    <t>8f29694d-8b10-433d-908c-f78f736ae40d</t>
  </si>
  <si>
    <t>569bdc25-e6f9-4f99-bcfe-2ae85a5e944d</t>
  </si>
  <si>
    <t>a0f51fd3-d44e-478a-93e5-8eb103aae837</t>
  </si>
  <si>
    <t>bd2970f9-92ce-4192-b80c-ff83cea87bd3</t>
  </si>
  <si>
    <t>01bd144a-479e-4317-adff-8138388bf998</t>
  </si>
  <si>
    <t>4143f442-9590-4552-9eb3-baf1ca0326a9</t>
  </si>
  <si>
    <t>dd151820-42c3-401b-aae1-c49ced57a6ba</t>
  </si>
  <si>
    <t>a55184ff-cd24-4248-893a-4e0f93d91e47</t>
  </si>
  <si>
    <t>93479576-2563-451f-9752-120784c76ef2</t>
  </si>
  <si>
    <t>8b2f90cf-d08b-4b9e-9583-c415a383050d</t>
  </si>
  <si>
    <t>bc1b324c-f66d-4f60-a8ec-525fe6456ab4</t>
  </si>
  <si>
    <t>5b351e23-f3ca-4a7e-ba50-b2ae9b7071fc</t>
  </si>
  <si>
    <t>10cb1231-2c52-4636-9837-3d00cd32ff99</t>
  </si>
  <si>
    <t>c7ca1a28-e92a-4008-8150-db0bce34b03f</t>
  </si>
  <si>
    <t>2014280f-4223-404a-b077-e79ba9a79cff</t>
  </si>
  <si>
    <t>49abfdda-f725-47f1-9ecc-e56a426dfc43</t>
  </si>
  <si>
    <t>b568aacf-dd27-46b8-acf1-522c7de59985</t>
  </si>
  <si>
    <t>8bac7b01-376b-4d3c-8134-965683795f55</t>
  </si>
  <si>
    <t>40061953-706e-4329-919c-faa927a9adbe</t>
  </si>
  <si>
    <t>4de7f66c-71a9-4b46-841b-1690269e98a2</t>
  </si>
  <si>
    <t>4a448cc6-5759-4e8d-bdbb-ab728bfb7dc8</t>
  </si>
  <si>
    <t>e774b29a-b846-4025-b71f-7085b26d3420</t>
  </si>
  <si>
    <t>476d4337-26cd-4f3f-9b78-06e0947f59bb</t>
  </si>
  <si>
    <t>de5dd7c7-007d-48fb-b46e-86834df7030b</t>
  </si>
  <si>
    <t>ea28c5f1-320b-41e9-b363-0ef8ff11f147</t>
  </si>
  <si>
    <t>b1e73481-ba55-4b0f-bb94-f5221888d790</t>
  </si>
  <si>
    <t>650bb2dc-df1e-4744-af4d-e4f2d7016c6d</t>
  </si>
  <si>
    <t>e5d35061-0c80-43fa-953d-837443a4dbec</t>
  </si>
  <si>
    <t>524a08da-9a15-4796-b930-736dd4567d90</t>
  </si>
  <si>
    <t>75cdaf88-6cad-4a52-9264-53dae3afdb4d</t>
  </si>
  <si>
    <t>0594396c-a1e1-4efb-9baf-6a80716d7c3d</t>
  </si>
  <si>
    <t>df80bc8e-d8fe-4ef3-b31d-ce38a91fce7d</t>
  </si>
  <si>
    <t>2afaa2bf-afe8-40eb-851b-c076bd9217e7</t>
  </si>
  <si>
    <t>0f606a5d-9a63-4f00-8415-9d6cad41e08f</t>
  </si>
  <si>
    <t>4959fbc6-301c-4a74-8e4d-2c186f722e1f</t>
  </si>
  <si>
    <t>45153cbc-4c45-48cd-a927-33113dc00dab</t>
  </si>
  <si>
    <t>b4775d32-426f-4619-a30c-67a3ae73d1a0</t>
  </si>
  <si>
    <t>8a589bd6-5856-45e9-87f9-68ddda842c4e</t>
  </si>
  <si>
    <t>7121f2ba-7291-4d14-9df7-37b1497c8aa9</t>
  </si>
  <si>
    <t>51912caf-1e03-4ac7-bfec-e899a2e2375b</t>
  </si>
  <si>
    <t>2e3817d2-1fd0-433a-8474-6855663ba1f9</t>
  </si>
  <si>
    <t>bb578c23-5a0d-474b-ba68-14cacc9b4081</t>
  </si>
  <si>
    <t>f4bdfc41-dee0-4457-adf1-0b83d61b8173</t>
  </si>
  <si>
    <t>7b439716-513e-46a3-bcec-9f8fec82101a</t>
  </si>
  <si>
    <t>7d20bfbe-3a36-4eb8-b237-cab70920d527</t>
  </si>
  <si>
    <t>afe5a05c-8165-4767-82e8-28d0b6e55136</t>
  </si>
  <si>
    <t>64cba960-e172-4db3-bc0e-a4fa5fc127bf</t>
  </si>
  <si>
    <t>208fecb9-40fb-47aa-8e3b-e5d28faceea9</t>
  </si>
  <si>
    <t>0890811f-0a70-4caa-b8ca-adadcaa4a826</t>
  </si>
  <si>
    <t>dfe87834-58da-4fd1-a688-16b7b5c1b8d9</t>
  </si>
  <si>
    <t>94b29841-fd9f-44c6-8e2d-8ae244c7bb83</t>
  </si>
  <si>
    <t>483f9f34-14a6-4344-802d-8e371c06e157</t>
  </si>
  <si>
    <t>b1b25b17-bfbe-450f-911b-0f187ae6abf2</t>
  </si>
  <si>
    <t>a8821e0c-35c7-4279-a9e9-96984c838262</t>
  </si>
  <si>
    <t>5a169042-6120-4528-be22-c8d81582246a</t>
  </si>
  <si>
    <t>9ce8ebe2-7dde-428f-8f8d-ac7e2b101845</t>
  </si>
  <si>
    <t>353a480d-6ee8-4588-acc6-6a1c77363429</t>
  </si>
  <si>
    <t>1fa5ff55-f380-45bd-90ce-c8b35b0b0b29</t>
  </si>
  <si>
    <t>b4f7b5d3-e138-46cd-b77b-2b28b70e2890</t>
  </si>
  <si>
    <t>ea91b8ee-58bb-416f-a519-8dad286fb595</t>
  </si>
  <si>
    <t>64c41a05-5d70-4d73-8292-23194f167da1</t>
  </si>
  <si>
    <t>a97b4197-7c89-4078-a3b1-1618f4bb35be</t>
  </si>
  <si>
    <t>3eb3d13f-9afa-4f01-b614-cb93795727e2</t>
  </si>
  <si>
    <t>4a1f3508-77ef-493d-89bd-128026651e39</t>
  </si>
  <si>
    <t>4d598004-cc29-4049-9b5e-03f101b399aa</t>
  </si>
  <si>
    <t>2288c274-d686-4215-a9ef-9c82b313ca16</t>
  </si>
  <si>
    <t>c6f9d8c6-d3c1-4ee0-8638-12a29a11b9f6</t>
  </si>
  <si>
    <t>12a1dc68-9813-4265-8355-2821cfe623f4</t>
  </si>
  <si>
    <t>fdad9d0d-c631-4e4d-8914-cbe37e5ada02</t>
  </si>
  <si>
    <t>27d3f54e-a464-47de-add1-24b30505915a</t>
  </si>
  <si>
    <t>f2e2c480-fa67-4014-aa27-fcb2cbac5a81</t>
  </si>
  <si>
    <t>124273e4-98b8-41b3-a877-da1a539fd702</t>
  </si>
  <si>
    <t>c4c869e3-2a17-4ff7-ad41-f39de0b214a6</t>
  </si>
  <si>
    <t>b96ec9d5-8be9-40d2-8edd-18ca8c2b62ce</t>
  </si>
  <si>
    <t>6c85e576-941f-4976-be30-658881607d79</t>
  </si>
  <si>
    <t>f4d3a933-cecf-432e-a547-6cba6db72612</t>
  </si>
  <si>
    <t>6491574f-763e-40b9-8630-2905c89598b4</t>
  </si>
  <si>
    <t>5bb9b80c-71bb-4f64-8e1e-62eea2969362</t>
  </si>
  <si>
    <t>4a944c24-87b1-4079-9f7a-e28f03eb42ce</t>
  </si>
  <si>
    <t>3a1aa0e3-db3a-4d9b-be76-32b37f9bda3b</t>
  </si>
  <si>
    <t>464c6df6-9bf3-4c1a-b5cb-6084d36bdc76</t>
  </si>
  <si>
    <t>1894c80f-a3e7-4e01-8c22-64c8d49b7f43</t>
  </si>
  <si>
    <t>ec2502b6-b5fb-4b48-b06c-99c0ced63970</t>
  </si>
  <si>
    <t>23c9fb16-14b9-403b-a1b7-6a6f53e3acdb</t>
  </si>
  <si>
    <t>ea180b24-4885-4db7-9994-cce672820151</t>
  </si>
  <si>
    <t>0cb93236-178f-4c4e-bd3e-483e49924f08</t>
  </si>
  <si>
    <t>85d23b5e-2312-4e0a-89e6-3ffb241653d1</t>
  </si>
  <si>
    <t>322db8fc-2a16-4349-9903-eb8f9d0dab92</t>
  </si>
  <si>
    <t>4fc0a4e1-30e1-4df5-bcb5-ec7db9fc1fd9</t>
  </si>
  <si>
    <t>1fab6177-f5c3-4f5d-8d6a-76fceb9054bb</t>
  </si>
  <si>
    <t>4ccbe775-c172-4f1f-8642-3831c4be2f2f</t>
  </si>
  <si>
    <t>5505ca45-e465-42b1-9dbb-d434bae74e1d</t>
  </si>
  <si>
    <t>295d68cc-7359-4604-96c2-2e0464dc5e5d</t>
  </si>
  <si>
    <t>03c4d4ba-1def-4e5d-b87e-3d62069d1660</t>
  </si>
  <si>
    <t>5a0dd0f3-f6e4-4713-8e89-d695cb0e2ce9</t>
  </si>
  <si>
    <t>b33a9ce3-60a4-4e4f-8d8c-51c7944b4c0e</t>
  </si>
  <si>
    <t>dec07619-7502-4afa-8066-bd69a8109611</t>
  </si>
  <si>
    <t>bd1e4061-1540-4680-846c-316f10d23c63</t>
  </si>
  <si>
    <t>ee8d7b44-2acb-4285-853e-a3d9e4dd01b4</t>
  </si>
  <si>
    <t>386fbae9-f1d7-4b31-bc8c-3b08e6c32cde</t>
  </si>
  <si>
    <t>b7bd8b48-bd4f-4574-bed3-ccfc89c24233</t>
  </si>
  <si>
    <t>a912d984-3920-46d0-9b82-334da50596d2</t>
  </si>
  <si>
    <t>992b007f-65e9-4673-9136-55062a615c1c</t>
  </si>
  <si>
    <t>acffb102-0839-4764-86f4-e76bffbf69df</t>
  </si>
  <si>
    <t>e13b36eb-1f88-4b41-8827-b1133c8bfb38</t>
  </si>
  <si>
    <t>206499dc-8502-434b-a892-74231226cb29</t>
  </si>
  <si>
    <t>d25bc86d-2a6f-4853-b064-ec966a73ceff</t>
  </si>
  <si>
    <t>5d789cde-6e92-4d61-a1a8-da8dd8c3668e</t>
  </si>
  <si>
    <t>7c8ca538-9ede-4473-b978-e8de6cace8f0</t>
  </si>
  <si>
    <t>ed635a2a-c667-45e4-9c56-a03c5af5fb97</t>
  </si>
  <si>
    <t>d438794b-f38a-4784-a6e6-ca98a1201e08</t>
  </si>
  <si>
    <t>04e5927e-4063-4b87-96bc-b0926869c8dd</t>
  </si>
  <si>
    <t>df37ec52-079d-4fe1-ac3e-9af957a1e86c</t>
  </si>
  <si>
    <t>15979d91-955d-4351-8a60-e97babba6c68</t>
  </si>
  <si>
    <t>7d33560e-5b32-4864-a54b-a5bf715bd882</t>
  </si>
  <si>
    <t>c1df0fdb-52a5-4e7d-a420-01751a56e47e</t>
  </si>
  <si>
    <t>903248cd-fa88-4cfc-9a3b-87ad94994897</t>
  </si>
  <si>
    <t>80caf145-783c-4f8d-aa6a-bd2d57e89c56</t>
  </si>
  <si>
    <t>cac82069-9262-42f7-b497-c5e38d7c743b</t>
  </si>
  <si>
    <t>15e77ff6-fe81-4749-b5ab-182542d22e8a</t>
  </si>
  <si>
    <t>b46d7e04-32da-405c-9396-4225cfeb94fc</t>
  </si>
  <si>
    <t>cf80b3b2-3622-46a0-8bf6-f92bf329c3c7</t>
  </si>
  <si>
    <t>bb94fa1f-3774-4f49-925d-d9adb7dfa19a</t>
  </si>
  <si>
    <t>e91506f3-e37a-4025-ab10-407a25f8cb14</t>
  </si>
  <si>
    <t>5ce0f793-44ef-494d-8105-5cc4ba5622e2</t>
  </si>
  <si>
    <t>29911bdf-fafc-49a2-a45c-a854ff0f444f</t>
  </si>
  <si>
    <t>bf87fb55-da6c-4fc8-ad65-56ccb8aae0f8</t>
  </si>
  <si>
    <t>f95c7892-188a-472f-ad85-39dec27ffe67</t>
  </si>
  <si>
    <t>f1c23786-bf76-48be-8b27-9da9ee7e5a26</t>
  </si>
  <si>
    <t>33eaf352-8701-497e-b4e9-0442605335ce</t>
  </si>
  <si>
    <t>d5bfc52d-e31b-4990-be6a-6d9299706138</t>
  </si>
  <si>
    <t>fd202d91-4d91-42e3-88f7-eb38ba631d14</t>
  </si>
  <si>
    <t>3657dc46-f5a6-419f-b835-f942cc5e381d</t>
  </si>
  <si>
    <t>4224da98-3662-4e91-9cff-1c7d2af1bbb4</t>
  </si>
  <si>
    <t>443fea84-3ddf-4472-8bc8-e4db719b3d35</t>
  </si>
  <si>
    <t>8d8f2eae-fe09-4cbe-bc84-3f9f9d374cf6</t>
  </si>
  <si>
    <t>417671d7-7f78-4710-8ecf-8c69136c5a4c</t>
  </si>
  <si>
    <t>4a21cd29-1a0a-4a64-8431-6dff208b636f</t>
  </si>
  <si>
    <t>5a52b571-4ed3-45b4-8ab1-b35a8576d8a2</t>
  </si>
  <si>
    <t>f74c8300-4f96-4bac-8ad7-2d5bede99073</t>
  </si>
  <si>
    <t>27cf0603-9f07-4ab5-8d9b-45bebce92589</t>
  </si>
  <si>
    <t>ff6617e2-b455-4541-b105-8e30fa0f87cf</t>
  </si>
  <si>
    <t>2efb40b1-c1ca-4ff9-b2e2-176960af0cd5</t>
  </si>
  <si>
    <t>fc5d0f5f-ffed-42eb-a5a1-6dcb145b1ea5</t>
  </si>
  <si>
    <t>1c12fa16-9788-4efd-81ff-58aa00de59da</t>
  </si>
  <si>
    <t>24e09d5f-5b36-4f80-ac2b-eb57b49765f1</t>
  </si>
  <si>
    <t>f14d8042-6d7c-4f87-bfb1-e1e6758db9c3</t>
  </si>
  <si>
    <t>15458da9-e186-4945-b56f-4a8702020344</t>
  </si>
  <si>
    <t>fe285526-b332-4bec-8576-e554224a4962</t>
  </si>
  <si>
    <t>7b3f10eb-6b39-4122-81a4-b4f375d46da9</t>
  </si>
  <si>
    <t>348d4912-a6b0-4328-aa6e-73caee88c600</t>
  </si>
  <si>
    <t>c1c626d1-2999-44b7-a488-fb242f8d28bd</t>
  </si>
  <si>
    <t>a6793f8e-40f4-4717-b48f-e707acc56be0</t>
  </si>
  <si>
    <t>5ba3fc10-5312-4a91-8c35-6c4742c04b4a</t>
  </si>
  <si>
    <t>c18b046c-c153-4f10-8f20-b6c56355dcd3</t>
  </si>
  <si>
    <t>5baceee3-78d0-4ef7-af55-28b6dd72089d</t>
  </si>
  <si>
    <t>f4720df9-8034-46d2-95cc-0b116c744d92</t>
  </si>
  <si>
    <t>a1f66da4-ba46-450c-9490-b42e54177fac</t>
  </si>
  <si>
    <t>c06a4fdd-4893-49a3-bf19-b9af1d23e97f</t>
  </si>
  <si>
    <t>fc0054df-047a-4a37-a3d3-16147bceac69</t>
  </si>
  <si>
    <t>99d451ca-47a0-46f6-bf98-19511d43891d</t>
  </si>
  <si>
    <t>4d450bf0-9372-4462-8e7b-21922366b1d5</t>
  </si>
  <si>
    <t>05f78068-1064-46ed-9463-01a574e96196</t>
  </si>
  <si>
    <t>167f6b3b-11c3-424f-b2e7-8765fb05e6a2</t>
  </si>
  <si>
    <t>9afc8fec-2360-42e4-93b9-c3746f342218</t>
  </si>
  <si>
    <t>687a242e-2127-45af-a616-8b869244a464</t>
  </si>
  <si>
    <t>09fc9d20-236f-40e6-b388-c714337c319e</t>
  </si>
  <si>
    <t>26853fe1-2a98-4852-8ec6-8946ab8c223e</t>
  </si>
  <si>
    <t>0e2a24d3-2cb5-4a11-8a49-81fc770a2d63</t>
  </si>
  <si>
    <t>57d5e3fa-bd51-4ef4-8251-83cc8eb4f7cc</t>
  </si>
  <si>
    <t>c33ac172-49f7-4766-8e8c-858621ab4f33</t>
  </si>
  <si>
    <t>db3c9de4-ae89-4796-8fa6-42aab7e2654f</t>
  </si>
  <si>
    <t>1ef230bc-76eb-4c7c-92f0-35d92fd0492c</t>
  </si>
  <si>
    <t>f738301c-62e3-45b7-a7e6-73f78887096d</t>
  </si>
  <si>
    <t>8e2c22a7-51dc-4cfa-9739-d2222d7a7854</t>
  </si>
  <si>
    <t>7e83d1cc-ea59-4db8-9b3a-01ed5a1ec4dc</t>
  </si>
  <si>
    <t>ac1a7711-2b3b-4f33-b288-0f8fccbb0a19</t>
  </si>
  <si>
    <t>8ff8af7c-4658-467d-96b4-06f68a9fc489</t>
  </si>
  <si>
    <t>6d0d9fe9-e992-4521-819b-6342246f0104</t>
  </si>
  <si>
    <t>197faede-c725-430a-bcdb-68c97625af7c</t>
  </si>
  <si>
    <t>80396301-b0ac-417c-8e58-faf83f80a07e</t>
  </si>
  <si>
    <t>4bba7bfc-965b-4648-915e-54ca7e32e759</t>
  </si>
  <si>
    <t>145c77a3-a407-4161-85f8-67ae951a35f1</t>
  </si>
  <si>
    <t>1bb59090-ee78-45ba-8568-f66da087d5d8</t>
  </si>
  <si>
    <t>93ca1f42-39fb-4fff-b665-cc68d2d4e422</t>
  </si>
  <si>
    <t>b64f1334-0b0e-46d9-b4b0-7de2eb2f81fb</t>
  </si>
  <si>
    <t>32d66015-938a-4bb7-8f96-2d7ce8b2e476</t>
  </si>
  <si>
    <t>1fb2387f-9ed7-4978-9cdc-79b46bbb7eda</t>
  </si>
  <si>
    <t>c5aebfd0-7545-4d98-8875-bc835da4f9d4</t>
  </si>
  <si>
    <t>90b6a3db-4808-4131-a0d1-5dbbb66af4d4</t>
  </si>
  <si>
    <t>bb51fa53-de03-452c-9642-e794fec1a9ae</t>
  </si>
  <si>
    <t>d351c139-4aa5-4ff6-a0da-7fbf467fd80c</t>
  </si>
  <si>
    <t>cf835aa5-6820-4152-80d5-4d0aa3507bc5</t>
  </si>
  <si>
    <t>b66d5ba5-f729-4282-93cf-83ec060a4088</t>
  </si>
  <si>
    <t>70b37d05-48fc-4079-8567-f09dfe69d22d</t>
  </si>
  <si>
    <t>90e43776-79d2-45c4-ad89-13b148c95e4d</t>
  </si>
  <si>
    <t>18ca1522-d603-4b4e-811b-ecdfb2d249b3</t>
  </si>
  <si>
    <t>39e68e74-15af-406c-a32f-6a4546a90154</t>
  </si>
  <si>
    <t>c964919c-8f7f-4872-a8e0-b9110349b22a</t>
  </si>
  <si>
    <t>cb6a4ea4-83ec-4185-a9dd-0fc472450fb2</t>
  </si>
  <si>
    <t>69a39e2e-a3cc-45fc-b256-a72aac52e928</t>
  </si>
  <si>
    <t>c36b7534-1046-46a9-941b-c6fbd137676a</t>
  </si>
  <si>
    <t>c5fe1722-fe80-4e3b-bd50-26f49068b3ef</t>
  </si>
  <si>
    <t>8c3e2b19-860e-4367-8aae-12d03200e05e</t>
  </si>
  <si>
    <t>cb87b478-27fd-42bc-9324-57e044dbbe17</t>
  </si>
  <si>
    <t>146f1b5b-8372-4ead-a912-8a5a166d7593</t>
  </si>
  <si>
    <t>33ea67f5-abd0-4a59-9e22-0525e226c7cb</t>
  </si>
  <si>
    <t>277ce792-7895-4df7-ae9b-6349b7e48261</t>
  </si>
  <si>
    <t>a4a5ad5b-bc2a-4c16-aff0-f14baf1ec1d6</t>
  </si>
  <si>
    <t>1c7ced74-b1c5-4728-b25c-f69ddfa5a060</t>
  </si>
  <si>
    <t>66ed9248-b192-4286-8b87-13fe055cdf92</t>
  </si>
  <si>
    <t>5757e8a3-0615-4fb7-9033-7cae3458aa6f</t>
  </si>
  <si>
    <t>b5122a31-c91e-461d-b678-8215eeacc69c</t>
  </si>
  <si>
    <t>0820ef0b-c1d9-40a1-ad87-225e7cfc72f5</t>
  </si>
  <si>
    <t>f36523d1-3060-47e1-be7c-33ff7abca005</t>
  </si>
  <si>
    <t>04facb53-8f64-4aea-980c-3a3febb0dbe3</t>
  </si>
  <si>
    <t>01f8453b-bc09-413c-aef9-fbded7f9d375</t>
  </si>
  <si>
    <t>4c9d4eae-19ea-43cd-bc45-6c35c0cbc8ee</t>
  </si>
  <si>
    <t>c02351cb-9530-4340-b05f-8621040428f9</t>
  </si>
  <si>
    <t>6a6d91c6-e8ff-4ad2-9207-78f886ccba91</t>
  </si>
  <si>
    <t>0b945b76-a670-4e55-8528-dee971bac49e</t>
  </si>
  <si>
    <t>5e818401-25c4-42c4-b8c9-4a769945ba71</t>
  </si>
  <si>
    <t>cb8000e4-3993-4bad-ae0f-533302d4361d</t>
  </si>
  <si>
    <t>5a2a5685-477e-4470-aa22-aa85467d17ff</t>
  </si>
  <si>
    <t>bf77fdc1-24fb-427a-9a0d-fe8552ec57fa</t>
  </si>
  <si>
    <t>e11932bb-38c9-4a31-b470-cf101a5bd5a5</t>
  </si>
  <si>
    <t>bb5aae8a-6389-4583-8aeb-4524cd3c1358</t>
  </si>
  <si>
    <t>d2b6ea87-e5c3-476e-81e8-65c286318457</t>
  </si>
  <si>
    <t>03e63399-7b68-4979-a4ba-78faf7731cf7</t>
  </si>
  <si>
    <t>96aa1b52-496d-40dd-b2ee-5305559684b6</t>
  </si>
  <si>
    <t>9e0bf23e-a657-4052-adc3-a9a4e406608d</t>
  </si>
  <si>
    <t>0969ef37-1387-4cf2-bf5a-569fb3510066</t>
  </si>
  <si>
    <t>4592eec7-7939-4448-b040-0182f5b85a86</t>
  </si>
  <si>
    <t>5c828bae-028e-4c5c-a1d8-a2748735b6d6</t>
  </si>
  <si>
    <t>978586ee-05e8-4d9e-a01e-e844538ffcc2</t>
  </si>
  <si>
    <t>7b3250d2-400e-4a96-a912-972495ee464d</t>
  </si>
  <si>
    <t>729aa0fe-b5c2-4c9e-9bda-bbbae9a472d9</t>
  </si>
  <si>
    <t>8ea60eb5-c8c2-4557-a107-662b31021e28</t>
  </si>
  <si>
    <t>4863932d-8653-419c-86a7-64b78bc966b6</t>
  </si>
  <si>
    <t>b8701e4d-a8b3-41e3-b800-ec88e2781c4e</t>
  </si>
  <si>
    <t>ece59f5c-b40e-4867-965e-4b3337934660</t>
  </si>
  <si>
    <t>1c7523f0-f98a-4eff-9507-ad2b333aa311</t>
  </si>
  <si>
    <t>b8c577ae-aafe-47f0-abc7-b9f0785b20cc</t>
  </si>
  <si>
    <t>e95d8b59-2907-47a8-9a76-39221da3997c</t>
  </si>
  <si>
    <t>9e0b33f9-067a-4979-8e9e-3c169484518a</t>
  </si>
  <si>
    <t>a7f3171e-b94f-4ee2-8806-962cc8244450</t>
  </si>
  <si>
    <t>4341e5fc-e0e4-4919-89b9-d6afd56e5424</t>
  </si>
  <si>
    <t>911525d9-a6bd-4fa2-b50e-80c3df52dc37</t>
  </si>
  <si>
    <t>786dbaee-3c3f-4210-b4fe-e9cdeabc8894</t>
  </si>
  <si>
    <t>6e3ddedf-8484-48f5-becd-2248c7d0e0d9</t>
  </si>
  <si>
    <t>ba1bc983-aa8b-4712-a4c6-ea3d837759e5</t>
  </si>
  <si>
    <t>56e718a0-92d5-4f8b-8539-89ad35ce7169</t>
  </si>
  <si>
    <t>8bd7e755-6d55-414b-bdce-2cc4561bb223</t>
  </si>
  <si>
    <t>98ae6bad-e4a5-4844-b8ea-291cf132ea45</t>
  </si>
  <si>
    <t>5708f88b-a42c-4c68-99d6-8e7f37ced52a</t>
  </si>
  <si>
    <t>0480a681-8935-4cf0-8699-789696ce470a</t>
  </si>
  <si>
    <t>96ffb210-6dd6-4c56-80d1-1044185301ea</t>
  </si>
  <si>
    <t>3190471a-ea53-44f5-b0bf-8a5e1bc8c948</t>
  </si>
  <si>
    <t>47fa3c11-2e10-48b0-b59b-cda6f7f3c161</t>
  </si>
  <si>
    <t>feb567e7-9746-4cbf-a939-de2d0412ef84</t>
  </si>
  <si>
    <t>9f35f3f5-b9bc-40a1-b82f-d77570315445</t>
  </si>
  <si>
    <t>17931585-63b3-49bf-897e-b14b61d3285e</t>
  </si>
  <si>
    <t>cc4bd6b1-d485-4bad-ad6b-f856fa20f2d1</t>
  </si>
  <si>
    <t>534279fb-e7bc-48ee-b3e6-4ff4b03a994f</t>
  </si>
  <si>
    <t>075960b3-4f1a-40f2-a2aa-af722916315b</t>
  </si>
  <si>
    <t>9e229a36-73ca-4eb3-bfde-bec3273ddd4c</t>
  </si>
  <si>
    <t>6415b38b-67e7-4a34-988e-f2916b982dc2</t>
  </si>
  <si>
    <t>f522c40d-88cf-4d54-90ab-90d9670cfae0</t>
  </si>
  <si>
    <t>c63bc59d-51f1-4534-9288-a10136b48a2f</t>
  </si>
  <si>
    <t>2fdbe282-15ad-4d2c-a48d-e60e4b339a47</t>
  </si>
  <si>
    <t>fb5dd724-701e-4537-b641-2cb76a9610ac</t>
  </si>
  <si>
    <t>8e019b6a-7659-4fd9-989a-20bdece85ab5</t>
  </si>
  <si>
    <t>aee8ae64-29a4-4a0d-8896-03f613eabbe5</t>
  </si>
  <si>
    <t>4343b7d7-1e92-4df4-ae50-060b4faf11f8</t>
  </si>
  <si>
    <t>53b991f6-2793-4629-a92d-9ad442ce1b48</t>
  </si>
  <si>
    <t>Текущий баланс кредитов</t>
  </si>
  <si>
    <t>Максимальный выданный кредит</t>
  </si>
  <si>
    <t>медицина</t>
  </si>
  <si>
    <t>Мес доход</t>
  </si>
  <si>
    <t>Коэфф платежа на доход, мес</t>
  </si>
  <si>
    <t>MIN/MAX Кред договор</t>
  </si>
  <si>
    <t>MIN/MAX срок кредитной истории</t>
  </si>
  <si>
    <t>MIN/MAX Срок с посл нарушения</t>
  </si>
  <si>
    <t>MIN/MAX кредитные карты</t>
  </si>
  <si>
    <t>MIN/MAX Число нарушений</t>
  </si>
  <si>
    <t>Z Размер кредита</t>
  </si>
  <si>
    <t>Z Годовая доходность</t>
  </si>
  <si>
    <t>Z ежемесячный платеж</t>
  </si>
  <si>
    <t>Z текущий баланс кредитов</t>
  </si>
  <si>
    <t>Z Максимальный выданный кредит</t>
  </si>
  <si>
    <t>Сред рейтинг для НЕ погашен</t>
  </si>
  <si>
    <t>Сред рейтинг для погашен</t>
  </si>
  <si>
    <t>&lt;- меньше</t>
  </si>
  <si>
    <t xml:space="preserve">&lt;- меньше </t>
  </si>
  <si>
    <t>Названия строк</t>
  </si>
  <si>
    <t>Общий итог</t>
  </si>
  <si>
    <t>(пусто)</t>
  </si>
  <si>
    <t>Количество по полю Статус кредита</t>
  </si>
  <si>
    <t>Среднее</t>
  </si>
  <si>
    <t>Стандартная ошибка</t>
  </si>
  <si>
    <t>Медиана</t>
  </si>
  <si>
    <t>Мода</t>
  </si>
  <si>
    <t>Стандартное отклонение</t>
  </si>
  <si>
    <t>Дисперсия выборки</t>
  </si>
  <si>
    <t>Эксцесс</t>
  </si>
  <si>
    <t>Асимметричность</t>
  </si>
  <si>
    <t>Интервал</t>
  </si>
  <si>
    <t>Минимум</t>
  </si>
  <si>
    <t>Максимум</t>
  </si>
  <si>
    <t>Сумма</t>
  </si>
  <si>
    <t>Счет</t>
  </si>
  <si>
    <t xml:space="preserve">Кол-во кредитных карт </t>
  </si>
  <si>
    <t>Число нарушений</t>
  </si>
  <si>
    <t>Текущий баланс</t>
  </si>
  <si>
    <t>Максимально выданный кредит</t>
  </si>
  <si>
    <t>Срок кредитноый истории (лет)</t>
  </si>
  <si>
    <t>Параметр</t>
  </si>
  <si>
    <t>Коэфф платежа на доход</t>
  </si>
  <si>
    <t>Модуль больше 1 - заменить медианой</t>
  </si>
  <si>
    <t>Модуль меньше 1 - заменить средним</t>
  </si>
  <si>
    <t>Признак качественный - мода</t>
  </si>
  <si>
    <t>Кол-во кредитных карт</t>
  </si>
  <si>
    <t>Коэф платежа на доход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</si>
</sst>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&quot;₽&quot;_-;\-* #,##0.00\ &quot;₽&quot;_-;_-* &quot;-&quot;??\ &quot;₽&quot;_-;_-@_-"/>
    <numFmt numFmtId="165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NumberFormat="1"/>
    <xf numFmtId="165" fontId="0" fillId="0" borderId="0" xfId="0" applyNumberFormat="1"/>
    <xf numFmtId="164" fontId="2" fillId="0" borderId="0" xfId="0" applyNumberFormat="1" applyFont="1"/>
    <xf numFmtId="164" fontId="1" fillId="0" borderId="0" xfId="0" applyNumberFormat="1" applyFont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0" xfId="0" applyNumberFormat="1" applyFill="1" applyBorder="1"/>
    <xf numFmtId="0" fontId="0" fillId="2" borderId="5" xfId="0" applyNumberFormat="1" applyFill="1" applyBorder="1"/>
    <xf numFmtId="0" fontId="0" fillId="2" borderId="0" xfId="0" applyFill="1" applyBorder="1"/>
    <xf numFmtId="0" fontId="0" fillId="2" borderId="6" xfId="0" applyFill="1" applyBorder="1"/>
    <xf numFmtId="0" fontId="0" fillId="2" borderId="7" xfId="0" applyNumberFormat="1" applyFill="1" applyBorder="1"/>
    <xf numFmtId="0" fontId="0" fillId="2" borderId="8" xfId="0" applyNumberFormat="1" applyFill="1" applyBorder="1"/>
    <xf numFmtId="0" fontId="0" fillId="3" borderId="0" xfId="0" applyFont="1" applyFill="1"/>
    <xf numFmtId="0" fontId="0" fillId="3" borderId="0" xfId="0" applyNumberFormat="1" applyFill="1"/>
    <xf numFmtId="0" fontId="0" fillId="3" borderId="0" xfId="0" applyFill="1"/>
    <xf numFmtId="0" fontId="0" fillId="4" borderId="0" xfId="0" applyFill="1"/>
    <xf numFmtId="0" fontId="0" fillId="0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3" fillId="0" borderId="9" xfId="0" applyFont="1" applyFill="1" applyBorder="1" applyAlignment="1">
      <alignment horizontal="centerContinuous"/>
    </xf>
    <xf numFmtId="0" fontId="0" fillId="0" borderId="9" xfId="0" applyFill="1" applyBorder="1" applyAlignment="1"/>
    <xf numFmtId="0" fontId="3" fillId="0" borderId="0" xfId="0" applyFont="1" applyFill="1" applyBorder="1" applyAlignment="1">
      <alignment horizontal="centerContinuous"/>
    </xf>
    <xf numFmtId="0" fontId="0" fillId="5" borderId="9" xfId="0" applyFill="1" applyBorder="1" applyAlignment="1"/>
    <xf numFmtId="0" fontId="0" fillId="6" borderId="9" xfId="0" applyFill="1" applyBorder="1" applyAlignment="1"/>
    <xf numFmtId="0" fontId="0" fillId="5" borderId="0" xfId="0" applyFill="1"/>
  </cellXfs>
  <cellStyles count="1">
    <cellStyle name="Обычный" xfId="0" builtinId="0"/>
  </cellStyles>
  <dxfs count="66">
    <dxf>
      <numFmt numFmtId="0" formatCode="General"/>
    </dxf>
    <dxf>
      <numFmt numFmtId="0" formatCode="General"/>
    </dxf>
    <dxf>
      <numFmt numFmtId="165" formatCode="#,##0.00\ &quot;₽&quot;"/>
    </dxf>
    <dxf>
      <numFmt numFmtId="165" formatCode="#,##0.00\ &quot;₽&quot;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numFmt numFmtId="164" formatCode="_-* #,##0.00\ &quot;₽&quot;_-;\-* #,##0.00\ &quot;₽&quot;_-;_-* &quot;-&quot;??\ &quot;₽&quot;_-;_-@_-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numFmt numFmtId="164" formatCode="_-* #,##0.00\ &quot;₽&quot;_-;\-* #,##0.00\ &quot;₽&quot;_-;_-* &quot;-&quot;??\ &quot;₽&quot;_-;_-@_-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theme="9" tint="0.39997558519241921"/>
        </patternFill>
      </fill>
    </dxf>
    <dxf>
      <numFmt numFmtId="0" formatCode="General"/>
      <fill>
        <patternFill patternType="solid">
          <fgColor indexed="64"/>
          <bgColor theme="9" tint="0.39997558519241921"/>
        </patternFill>
      </fill>
    </dxf>
    <dxf>
      <numFmt numFmtId="0" formatCode="General"/>
      <fill>
        <patternFill patternType="solid">
          <fgColor indexed="64"/>
          <bgColor theme="9" tint="0.39997558519241921"/>
        </patternFill>
      </fill>
    </dxf>
    <dxf>
      <fill>
        <patternFill patternType="solid">
          <fgColor indexed="64"/>
          <bgColor theme="9" tint="0.39997558519241921"/>
        </patternFill>
      </fill>
    </dxf>
    <dxf>
      <numFmt numFmtId="0" formatCode="General"/>
      <fill>
        <patternFill patternType="solid">
          <fgColor indexed="64"/>
          <bgColor theme="9" tint="0.39997558519241921"/>
        </patternFill>
      </fill>
    </dxf>
    <dxf>
      <fill>
        <patternFill patternType="solid">
          <fgColor indexed="64"/>
          <bgColor theme="9" tint="0.39997558519241921"/>
        </patternFill>
      </fill>
    </dxf>
    <dxf>
      <numFmt numFmtId="0" formatCode="General"/>
      <fill>
        <patternFill patternType="solid">
          <fgColor indexed="64"/>
          <bgColor theme="9" tint="0.39997558519241921"/>
        </patternFill>
      </fill>
    </dxf>
    <dxf>
      <fill>
        <patternFill patternType="solid">
          <fgColor indexed="64"/>
          <bgColor theme="9" tint="0.39997558519241921"/>
        </patternFill>
      </fill>
    </dxf>
    <dxf>
      <numFmt numFmtId="0" formatCode="General"/>
      <fill>
        <patternFill patternType="solid">
          <fgColor indexed="64"/>
          <bgColor theme="9" tint="0.39997558519241921"/>
        </patternFill>
      </fill>
    </dxf>
    <dxf>
      <numFmt numFmtId="0" formatCode="General"/>
      <fill>
        <patternFill patternType="solid">
          <fgColor indexed="64"/>
          <bgColor theme="3" tint="0.39997558519241921"/>
        </patternFill>
      </fill>
    </dxf>
    <dxf>
      <numFmt numFmtId="0" formatCode="General"/>
      <fill>
        <patternFill patternType="solid">
          <fgColor indexed="64"/>
          <bgColor theme="3" tint="0.39997558519241921"/>
        </patternFill>
      </fill>
    </dxf>
    <dxf>
      <numFmt numFmtId="0" formatCode="General"/>
      <fill>
        <patternFill patternType="solid">
          <fgColor indexed="64"/>
          <bgColor theme="3" tint="0.39997558519241921"/>
        </patternFill>
      </fill>
    </dxf>
    <dxf>
      <numFmt numFmtId="0" formatCode="General"/>
      <fill>
        <patternFill patternType="solid">
          <fgColor indexed="64"/>
          <bgColor theme="3" tint="0.39997558519241921"/>
        </patternFill>
      </fill>
    </dxf>
    <dxf>
      <numFmt numFmtId="0" formatCode="General"/>
      <fill>
        <patternFill patternType="solid">
          <fgColor indexed="64"/>
          <bgColor theme="3" tint="0.39997558519241921"/>
        </patternFill>
      </fill>
      <border diagonalUp="0" diagonalDown="0" outline="0">
        <left style="thin">
          <color indexed="64"/>
        </left>
        <right/>
        <top/>
        <bottom/>
      </border>
    </dxf>
    <dxf>
      <numFmt numFmtId="0" formatCode="General"/>
    </dxf>
    <dxf>
      <numFmt numFmtId="0" formatCode="General"/>
    </dxf>
    <dxf>
      <numFmt numFmtId="165" formatCode="#,##0.00\ &quot;₽&quot;"/>
    </dxf>
    <dxf>
      <numFmt numFmtId="165" formatCode="#,##0.00\ &quot;₽&quot;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numFmt numFmtId="164" formatCode="_-* #,##0.00\ &quot;₽&quot;_-;\-* #,##0.00\ &quot;₽&quot;_-;_-* &quot;-&quot;??\ &quot;₽&quot;_-;_-@_-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numFmt numFmtId="164" formatCode="_-* #,##0.00\ &quot;₽&quot;_-;\-* #,##0.00\ &quot;₽&quot;_-;_-* &quot;-&quot;??\ &quot;₽&quot;_-;_-@_-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'Исходные данные (исправлено)'!$K$1</c:f>
              <c:strCache>
                <c:ptCount val="1"/>
                <c:pt idx="0">
                  <c:v>Годовой доход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'Исходные данные (исправлено)'!$G$2:$G$1371</c:f>
              <c:numCache>
                <c:formatCode>General</c:formatCode>
                <c:ptCount val="1370"/>
                <c:pt idx="0">
                  <c:v>416746</c:v>
                </c:pt>
                <c:pt idx="1">
                  <c:v>386958</c:v>
                </c:pt>
                <c:pt idx="2">
                  <c:v>272448</c:v>
                </c:pt>
                <c:pt idx="3">
                  <c:v>272052</c:v>
                </c:pt>
                <c:pt idx="4">
                  <c:v>555038</c:v>
                </c:pt>
                <c:pt idx="5">
                  <c:v>1021460</c:v>
                </c:pt>
                <c:pt idx="6">
                  <c:v>107052</c:v>
                </c:pt>
                <c:pt idx="7">
                  <c:v>2004618</c:v>
                </c:pt>
                <c:pt idx="8">
                  <c:v>801812</c:v>
                </c:pt>
                <c:pt idx="9">
                  <c:v>126940</c:v>
                </c:pt>
                <c:pt idx="10">
                  <c:v>458788</c:v>
                </c:pt>
                <c:pt idx="11">
                  <c:v>1081014</c:v>
                </c:pt>
                <c:pt idx="12">
                  <c:v>230626</c:v>
                </c:pt>
                <c:pt idx="13">
                  <c:v>245014</c:v>
                </c:pt>
                <c:pt idx="14">
                  <c:v>488356</c:v>
                </c:pt>
                <c:pt idx="15">
                  <c:v>905344</c:v>
                </c:pt>
                <c:pt idx="16">
                  <c:v>539616</c:v>
                </c:pt>
                <c:pt idx="17">
                  <c:v>268818</c:v>
                </c:pt>
                <c:pt idx="18">
                  <c:v>515526</c:v>
                </c:pt>
                <c:pt idx="19">
                  <c:v>997414</c:v>
                </c:pt>
                <c:pt idx="20">
                  <c:v>170038</c:v>
                </c:pt>
                <c:pt idx="21">
                  <c:v>458414</c:v>
                </c:pt>
                <c:pt idx="22">
                  <c:v>843854</c:v>
                </c:pt>
                <c:pt idx="23">
                  <c:v>164406</c:v>
                </c:pt>
                <c:pt idx="24">
                  <c:v>509652</c:v>
                </c:pt>
                <c:pt idx="25">
                  <c:v>485518</c:v>
                </c:pt>
                <c:pt idx="26">
                  <c:v>163218</c:v>
                </c:pt>
                <c:pt idx="27">
                  <c:v>489302</c:v>
                </c:pt>
                <c:pt idx="28">
                  <c:v>265716</c:v>
                </c:pt>
                <c:pt idx="29">
                  <c:v>278058</c:v>
                </c:pt>
                <c:pt idx="30">
                  <c:v>1080926</c:v>
                </c:pt>
                <c:pt idx="31">
                  <c:v>379918</c:v>
                </c:pt>
                <c:pt idx="32">
                  <c:v>415602</c:v>
                </c:pt>
                <c:pt idx="33">
                  <c:v>620554</c:v>
                </c:pt>
                <c:pt idx="34">
                  <c:v>199936</c:v>
                </c:pt>
                <c:pt idx="35">
                  <c:v>638176</c:v>
                </c:pt>
                <c:pt idx="36">
                  <c:v>235488</c:v>
                </c:pt>
                <c:pt idx="37">
                  <c:v>128832</c:v>
                </c:pt>
                <c:pt idx="38">
                  <c:v>370480</c:v>
                </c:pt>
                <c:pt idx="39">
                  <c:v>489610</c:v>
                </c:pt>
                <c:pt idx="40">
                  <c:v>151140</c:v>
                </c:pt>
                <c:pt idx="41">
                  <c:v>742720</c:v>
                </c:pt>
                <c:pt idx="42">
                  <c:v>743952</c:v>
                </c:pt>
                <c:pt idx="43">
                  <c:v>1035408</c:v>
                </c:pt>
                <c:pt idx="44">
                  <c:v>397694</c:v>
                </c:pt>
                <c:pt idx="45">
                  <c:v>434654</c:v>
                </c:pt>
                <c:pt idx="46">
                  <c:v>541596</c:v>
                </c:pt>
                <c:pt idx="47">
                  <c:v>2510112</c:v>
                </c:pt>
                <c:pt idx="48">
                  <c:v>562386</c:v>
                </c:pt>
                <c:pt idx="49">
                  <c:v>138248</c:v>
                </c:pt>
                <c:pt idx="50">
                  <c:v>613228</c:v>
                </c:pt>
                <c:pt idx="51">
                  <c:v>216260</c:v>
                </c:pt>
                <c:pt idx="52">
                  <c:v>242946</c:v>
                </c:pt>
                <c:pt idx="53">
                  <c:v>681296</c:v>
                </c:pt>
                <c:pt idx="54">
                  <c:v>433686</c:v>
                </c:pt>
                <c:pt idx="55">
                  <c:v>413402</c:v>
                </c:pt>
                <c:pt idx="56">
                  <c:v>339834</c:v>
                </c:pt>
                <c:pt idx="57">
                  <c:v>1070432</c:v>
                </c:pt>
                <c:pt idx="58">
                  <c:v>251548</c:v>
                </c:pt>
                <c:pt idx="59">
                  <c:v>756646</c:v>
                </c:pt>
                <c:pt idx="60">
                  <c:v>266112</c:v>
                </c:pt>
                <c:pt idx="61">
                  <c:v>222926</c:v>
                </c:pt>
                <c:pt idx="62">
                  <c:v>129624</c:v>
                </c:pt>
                <c:pt idx="63">
                  <c:v>267014</c:v>
                </c:pt>
                <c:pt idx="64">
                  <c:v>214742</c:v>
                </c:pt>
                <c:pt idx="65">
                  <c:v>104170</c:v>
                </c:pt>
                <c:pt idx="66">
                  <c:v>323928</c:v>
                </c:pt>
                <c:pt idx="67">
                  <c:v>1253340</c:v>
                </c:pt>
                <c:pt idx="68">
                  <c:v>470360</c:v>
                </c:pt>
                <c:pt idx="69">
                  <c:v>389246</c:v>
                </c:pt>
                <c:pt idx="70">
                  <c:v>619432</c:v>
                </c:pt>
                <c:pt idx="71">
                  <c:v>591338</c:v>
                </c:pt>
                <c:pt idx="72">
                  <c:v>368808</c:v>
                </c:pt>
                <c:pt idx="73">
                  <c:v>489302</c:v>
                </c:pt>
                <c:pt idx="74">
                  <c:v>186604</c:v>
                </c:pt>
                <c:pt idx="75">
                  <c:v>660396</c:v>
                </c:pt>
                <c:pt idx="76">
                  <c:v>296714</c:v>
                </c:pt>
                <c:pt idx="77">
                  <c:v>70840</c:v>
                </c:pt>
                <c:pt idx="78">
                  <c:v>968506</c:v>
                </c:pt>
                <c:pt idx="79">
                  <c:v>671770</c:v>
                </c:pt>
                <c:pt idx="80">
                  <c:v>319638</c:v>
                </c:pt>
                <c:pt idx="81">
                  <c:v>186230</c:v>
                </c:pt>
                <c:pt idx="82">
                  <c:v>472758</c:v>
                </c:pt>
                <c:pt idx="83">
                  <c:v>543774</c:v>
                </c:pt>
                <c:pt idx="84">
                  <c:v>243760</c:v>
                </c:pt>
                <c:pt idx="85">
                  <c:v>513502</c:v>
                </c:pt>
                <c:pt idx="86">
                  <c:v>394218</c:v>
                </c:pt>
                <c:pt idx="87">
                  <c:v>282260</c:v>
                </c:pt>
                <c:pt idx="88">
                  <c:v>694056</c:v>
                </c:pt>
                <c:pt idx="89">
                  <c:v>1332188</c:v>
                </c:pt>
                <c:pt idx="90">
                  <c:v>389026</c:v>
                </c:pt>
                <c:pt idx="91">
                  <c:v>335522</c:v>
                </c:pt>
                <c:pt idx="92">
                  <c:v>587818</c:v>
                </c:pt>
                <c:pt idx="93">
                  <c:v>167860</c:v>
                </c:pt>
                <c:pt idx="94">
                  <c:v>515306</c:v>
                </c:pt>
                <c:pt idx="95">
                  <c:v>410718</c:v>
                </c:pt>
                <c:pt idx="96">
                  <c:v>193314</c:v>
                </c:pt>
                <c:pt idx="97">
                  <c:v>151206</c:v>
                </c:pt>
                <c:pt idx="98">
                  <c:v>351296</c:v>
                </c:pt>
                <c:pt idx="99">
                  <c:v>260898</c:v>
                </c:pt>
                <c:pt idx="100">
                  <c:v>714978</c:v>
                </c:pt>
                <c:pt idx="101">
                  <c:v>640266</c:v>
                </c:pt>
                <c:pt idx="102">
                  <c:v>117744</c:v>
                </c:pt>
                <c:pt idx="103">
                  <c:v>981838</c:v>
                </c:pt>
                <c:pt idx="104">
                  <c:v>152460</c:v>
                </c:pt>
                <c:pt idx="105">
                  <c:v>145552</c:v>
                </c:pt>
                <c:pt idx="106">
                  <c:v>219142</c:v>
                </c:pt>
                <c:pt idx="107">
                  <c:v>743600</c:v>
                </c:pt>
                <c:pt idx="108">
                  <c:v>301026</c:v>
                </c:pt>
                <c:pt idx="109">
                  <c:v>108790</c:v>
                </c:pt>
                <c:pt idx="110">
                  <c:v>1468302</c:v>
                </c:pt>
                <c:pt idx="111">
                  <c:v>475772</c:v>
                </c:pt>
                <c:pt idx="112">
                  <c:v>273042</c:v>
                </c:pt>
                <c:pt idx="113">
                  <c:v>443586</c:v>
                </c:pt>
                <c:pt idx="114">
                  <c:v>559592</c:v>
                </c:pt>
                <c:pt idx="115">
                  <c:v>969034</c:v>
                </c:pt>
                <c:pt idx="116">
                  <c:v>1344574</c:v>
                </c:pt>
                <c:pt idx="117">
                  <c:v>338932</c:v>
                </c:pt>
                <c:pt idx="118">
                  <c:v>202092</c:v>
                </c:pt>
                <c:pt idx="119">
                  <c:v>228624</c:v>
                </c:pt>
                <c:pt idx="120">
                  <c:v>468204</c:v>
                </c:pt>
                <c:pt idx="121">
                  <c:v>594198</c:v>
                </c:pt>
                <c:pt idx="122">
                  <c:v>790064</c:v>
                </c:pt>
                <c:pt idx="123">
                  <c:v>96470</c:v>
                </c:pt>
                <c:pt idx="124">
                  <c:v>167750</c:v>
                </c:pt>
                <c:pt idx="125">
                  <c:v>47432</c:v>
                </c:pt>
                <c:pt idx="126">
                  <c:v>498828</c:v>
                </c:pt>
                <c:pt idx="127">
                  <c:v>384032</c:v>
                </c:pt>
                <c:pt idx="128">
                  <c:v>2245848</c:v>
                </c:pt>
                <c:pt idx="129">
                  <c:v>292732</c:v>
                </c:pt>
                <c:pt idx="130">
                  <c:v>214654</c:v>
                </c:pt>
                <c:pt idx="131">
                  <c:v>274780</c:v>
                </c:pt>
                <c:pt idx="132">
                  <c:v>426514</c:v>
                </c:pt>
                <c:pt idx="133">
                  <c:v>341506</c:v>
                </c:pt>
                <c:pt idx="134">
                  <c:v>562584</c:v>
                </c:pt>
                <c:pt idx="135">
                  <c:v>494824</c:v>
                </c:pt>
                <c:pt idx="136">
                  <c:v>332156</c:v>
                </c:pt>
                <c:pt idx="137">
                  <c:v>475178</c:v>
                </c:pt>
                <c:pt idx="138">
                  <c:v>619982</c:v>
                </c:pt>
                <c:pt idx="139">
                  <c:v>542146</c:v>
                </c:pt>
                <c:pt idx="140">
                  <c:v>357698</c:v>
                </c:pt>
                <c:pt idx="141">
                  <c:v>539572</c:v>
                </c:pt>
                <c:pt idx="142">
                  <c:v>316492</c:v>
                </c:pt>
                <c:pt idx="143">
                  <c:v>110858</c:v>
                </c:pt>
                <c:pt idx="144">
                  <c:v>638088</c:v>
                </c:pt>
                <c:pt idx="145">
                  <c:v>372746</c:v>
                </c:pt>
                <c:pt idx="146">
                  <c:v>317526</c:v>
                </c:pt>
                <c:pt idx="147">
                  <c:v>558228</c:v>
                </c:pt>
                <c:pt idx="148">
                  <c:v>683980</c:v>
                </c:pt>
                <c:pt idx="149">
                  <c:v>821282</c:v>
                </c:pt>
                <c:pt idx="150">
                  <c:v>195580</c:v>
                </c:pt>
                <c:pt idx="151">
                  <c:v>251284</c:v>
                </c:pt>
                <c:pt idx="152">
                  <c:v>329582</c:v>
                </c:pt>
                <c:pt idx="153">
                  <c:v>465674</c:v>
                </c:pt>
                <c:pt idx="154">
                  <c:v>366146</c:v>
                </c:pt>
                <c:pt idx="155">
                  <c:v>639584</c:v>
                </c:pt>
                <c:pt idx="156">
                  <c:v>112574</c:v>
                </c:pt>
                <c:pt idx="157">
                  <c:v>835802</c:v>
                </c:pt>
                <c:pt idx="158">
                  <c:v>64372</c:v>
                </c:pt>
                <c:pt idx="159">
                  <c:v>229086</c:v>
                </c:pt>
                <c:pt idx="160">
                  <c:v>302654</c:v>
                </c:pt>
                <c:pt idx="161">
                  <c:v>198352</c:v>
                </c:pt>
                <c:pt idx="162">
                  <c:v>510290</c:v>
                </c:pt>
                <c:pt idx="163">
                  <c:v>182226</c:v>
                </c:pt>
                <c:pt idx="164">
                  <c:v>1141800</c:v>
                </c:pt>
                <c:pt idx="165">
                  <c:v>107932</c:v>
                </c:pt>
                <c:pt idx="166">
                  <c:v>112662</c:v>
                </c:pt>
                <c:pt idx="167">
                  <c:v>441518</c:v>
                </c:pt>
                <c:pt idx="168">
                  <c:v>397408</c:v>
                </c:pt>
                <c:pt idx="169">
                  <c:v>172062</c:v>
                </c:pt>
                <c:pt idx="170">
                  <c:v>650276</c:v>
                </c:pt>
                <c:pt idx="171">
                  <c:v>1017698</c:v>
                </c:pt>
                <c:pt idx="172">
                  <c:v>927762</c:v>
                </c:pt>
                <c:pt idx="173">
                  <c:v>492008</c:v>
                </c:pt>
                <c:pt idx="174">
                  <c:v>703142</c:v>
                </c:pt>
                <c:pt idx="175">
                  <c:v>134178</c:v>
                </c:pt>
                <c:pt idx="176">
                  <c:v>1520398</c:v>
                </c:pt>
                <c:pt idx="177">
                  <c:v>378576</c:v>
                </c:pt>
                <c:pt idx="178">
                  <c:v>588522</c:v>
                </c:pt>
                <c:pt idx="179">
                  <c:v>548724</c:v>
                </c:pt>
                <c:pt idx="180">
                  <c:v>230428</c:v>
                </c:pt>
                <c:pt idx="181">
                  <c:v>955042</c:v>
                </c:pt>
                <c:pt idx="182">
                  <c:v>239888</c:v>
                </c:pt>
                <c:pt idx="183">
                  <c:v>409838</c:v>
                </c:pt>
                <c:pt idx="184">
                  <c:v>557634</c:v>
                </c:pt>
                <c:pt idx="185">
                  <c:v>504064</c:v>
                </c:pt>
                <c:pt idx="186">
                  <c:v>609994</c:v>
                </c:pt>
                <c:pt idx="187">
                  <c:v>1466542</c:v>
                </c:pt>
                <c:pt idx="188">
                  <c:v>259402</c:v>
                </c:pt>
                <c:pt idx="189">
                  <c:v>119416</c:v>
                </c:pt>
                <c:pt idx="190">
                  <c:v>157432</c:v>
                </c:pt>
                <c:pt idx="191">
                  <c:v>119592</c:v>
                </c:pt>
                <c:pt idx="192">
                  <c:v>236830</c:v>
                </c:pt>
                <c:pt idx="193">
                  <c:v>2156110</c:v>
                </c:pt>
                <c:pt idx="194">
                  <c:v>426602</c:v>
                </c:pt>
                <c:pt idx="195">
                  <c:v>578666</c:v>
                </c:pt>
                <c:pt idx="196">
                  <c:v>174240</c:v>
                </c:pt>
                <c:pt idx="197">
                  <c:v>716188</c:v>
                </c:pt>
                <c:pt idx="198">
                  <c:v>684178</c:v>
                </c:pt>
                <c:pt idx="199">
                  <c:v>518144</c:v>
                </c:pt>
                <c:pt idx="200">
                  <c:v>1363098</c:v>
                </c:pt>
                <c:pt idx="201">
                  <c:v>422180</c:v>
                </c:pt>
                <c:pt idx="202">
                  <c:v>296780</c:v>
                </c:pt>
                <c:pt idx="203">
                  <c:v>101376</c:v>
                </c:pt>
                <c:pt idx="204">
                  <c:v>109758</c:v>
                </c:pt>
                <c:pt idx="205">
                  <c:v>924242</c:v>
                </c:pt>
                <c:pt idx="206">
                  <c:v>241142</c:v>
                </c:pt>
                <c:pt idx="207">
                  <c:v>377366</c:v>
                </c:pt>
                <c:pt idx="208">
                  <c:v>251108</c:v>
                </c:pt>
                <c:pt idx="209">
                  <c:v>129294</c:v>
                </c:pt>
                <c:pt idx="210">
                  <c:v>939708</c:v>
                </c:pt>
                <c:pt idx="211">
                  <c:v>281534</c:v>
                </c:pt>
                <c:pt idx="212">
                  <c:v>108504</c:v>
                </c:pt>
                <c:pt idx="213">
                  <c:v>864754</c:v>
                </c:pt>
                <c:pt idx="214">
                  <c:v>1061170</c:v>
                </c:pt>
                <c:pt idx="215">
                  <c:v>341000</c:v>
                </c:pt>
                <c:pt idx="216">
                  <c:v>906466</c:v>
                </c:pt>
                <c:pt idx="217">
                  <c:v>1118722</c:v>
                </c:pt>
                <c:pt idx="218">
                  <c:v>169620</c:v>
                </c:pt>
                <c:pt idx="219">
                  <c:v>799216</c:v>
                </c:pt>
                <c:pt idx="220">
                  <c:v>603702</c:v>
                </c:pt>
                <c:pt idx="221">
                  <c:v>849618</c:v>
                </c:pt>
                <c:pt idx="222">
                  <c:v>1978966</c:v>
                </c:pt>
                <c:pt idx="223">
                  <c:v>201322</c:v>
                </c:pt>
                <c:pt idx="224">
                  <c:v>757834</c:v>
                </c:pt>
                <c:pt idx="225">
                  <c:v>818576</c:v>
                </c:pt>
                <c:pt idx="226">
                  <c:v>895906</c:v>
                </c:pt>
                <c:pt idx="227">
                  <c:v>863060</c:v>
                </c:pt>
                <c:pt idx="228">
                  <c:v>240856</c:v>
                </c:pt>
                <c:pt idx="229">
                  <c:v>671572</c:v>
                </c:pt>
                <c:pt idx="230">
                  <c:v>640464</c:v>
                </c:pt>
                <c:pt idx="231">
                  <c:v>358556</c:v>
                </c:pt>
                <c:pt idx="232">
                  <c:v>1086866</c:v>
                </c:pt>
                <c:pt idx="233">
                  <c:v>1425820</c:v>
                </c:pt>
                <c:pt idx="234">
                  <c:v>222838</c:v>
                </c:pt>
                <c:pt idx="235">
                  <c:v>1089902</c:v>
                </c:pt>
                <c:pt idx="236">
                  <c:v>433818</c:v>
                </c:pt>
                <c:pt idx="237">
                  <c:v>622534</c:v>
                </c:pt>
                <c:pt idx="238">
                  <c:v>717420</c:v>
                </c:pt>
                <c:pt idx="239">
                  <c:v>219956</c:v>
                </c:pt>
                <c:pt idx="240">
                  <c:v>770440</c:v>
                </c:pt>
                <c:pt idx="241">
                  <c:v>725098</c:v>
                </c:pt>
                <c:pt idx="242">
                  <c:v>657118</c:v>
                </c:pt>
                <c:pt idx="243">
                  <c:v>1047200</c:v>
                </c:pt>
                <c:pt idx="244">
                  <c:v>238898</c:v>
                </c:pt>
                <c:pt idx="245">
                  <c:v>503316</c:v>
                </c:pt>
                <c:pt idx="246">
                  <c:v>767272</c:v>
                </c:pt>
                <c:pt idx="247">
                  <c:v>1461482</c:v>
                </c:pt>
                <c:pt idx="248">
                  <c:v>828872</c:v>
                </c:pt>
                <c:pt idx="249">
                  <c:v>589644</c:v>
                </c:pt>
                <c:pt idx="250">
                  <c:v>917774</c:v>
                </c:pt>
                <c:pt idx="251">
                  <c:v>318186</c:v>
                </c:pt>
                <c:pt idx="252">
                  <c:v>780384</c:v>
                </c:pt>
                <c:pt idx="253">
                  <c:v>151910</c:v>
                </c:pt>
                <c:pt idx="254">
                  <c:v>172128</c:v>
                </c:pt>
                <c:pt idx="255">
                  <c:v>60764</c:v>
                </c:pt>
                <c:pt idx="256">
                  <c:v>357588</c:v>
                </c:pt>
                <c:pt idx="257">
                  <c:v>215974</c:v>
                </c:pt>
                <c:pt idx="258">
                  <c:v>811998</c:v>
                </c:pt>
                <c:pt idx="259">
                  <c:v>1130008</c:v>
                </c:pt>
                <c:pt idx="260">
                  <c:v>4334</c:v>
                </c:pt>
                <c:pt idx="261">
                  <c:v>358446</c:v>
                </c:pt>
                <c:pt idx="262">
                  <c:v>132484</c:v>
                </c:pt>
                <c:pt idx="263">
                  <c:v>1203664</c:v>
                </c:pt>
                <c:pt idx="264">
                  <c:v>950334</c:v>
                </c:pt>
                <c:pt idx="265">
                  <c:v>234586</c:v>
                </c:pt>
                <c:pt idx="266">
                  <c:v>178948</c:v>
                </c:pt>
                <c:pt idx="267">
                  <c:v>687126</c:v>
                </c:pt>
                <c:pt idx="268">
                  <c:v>562782</c:v>
                </c:pt>
                <c:pt idx="269">
                  <c:v>242968</c:v>
                </c:pt>
                <c:pt idx="270">
                  <c:v>229658</c:v>
                </c:pt>
                <c:pt idx="271">
                  <c:v>1543102</c:v>
                </c:pt>
                <c:pt idx="272">
                  <c:v>778140</c:v>
                </c:pt>
                <c:pt idx="273">
                  <c:v>816948</c:v>
                </c:pt>
                <c:pt idx="274">
                  <c:v>342738</c:v>
                </c:pt>
                <c:pt idx="275">
                  <c:v>242792</c:v>
                </c:pt>
                <c:pt idx="276">
                  <c:v>250074</c:v>
                </c:pt>
                <c:pt idx="277">
                  <c:v>600578</c:v>
                </c:pt>
                <c:pt idx="278">
                  <c:v>377102</c:v>
                </c:pt>
                <c:pt idx="279">
                  <c:v>907104</c:v>
                </c:pt>
                <c:pt idx="280">
                  <c:v>333608</c:v>
                </c:pt>
                <c:pt idx="281">
                  <c:v>394218</c:v>
                </c:pt>
                <c:pt idx="282">
                  <c:v>259424</c:v>
                </c:pt>
                <c:pt idx="283">
                  <c:v>433290</c:v>
                </c:pt>
                <c:pt idx="284">
                  <c:v>302302</c:v>
                </c:pt>
                <c:pt idx="285">
                  <c:v>256190</c:v>
                </c:pt>
                <c:pt idx="286">
                  <c:v>449570</c:v>
                </c:pt>
                <c:pt idx="287">
                  <c:v>625812</c:v>
                </c:pt>
                <c:pt idx="288">
                  <c:v>726594</c:v>
                </c:pt>
                <c:pt idx="289">
                  <c:v>1075052</c:v>
                </c:pt>
                <c:pt idx="290">
                  <c:v>836154</c:v>
                </c:pt>
                <c:pt idx="291">
                  <c:v>611578</c:v>
                </c:pt>
                <c:pt idx="292">
                  <c:v>452716</c:v>
                </c:pt>
                <c:pt idx="293">
                  <c:v>639650</c:v>
                </c:pt>
                <c:pt idx="294">
                  <c:v>135432</c:v>
                </c:pt>
                <c:pt idx="295">
                  <c:v>151008</c:v>
                </c:pt>
                <c:pt idx="296">
                  <c:v>333652</c:v>
                </c:pt>
                <c:pt idx="297">
                  <c:v>215468</c:v>
                </c:pt>
                <c:pt idx="298">
                  <c:v>1456752</c:v>
                </c:pt>
                <c:pt idx="299">
                  <c:v>133210</c:v>
                </c:pt>
                <c:pt idx="300">
                  <c:v>308396</c:v>
                </c:pt>
                <c:pt idx="301">
                  <c:v>192544</c:v>
                </c:pt>
                <c:pt idx="302">
                  <c:v>361768</c:v>
                </c:pt>
                <c:pt idx="303">
                  <c:v>970200</c:v>
                </c:pt>
                <c:pt idx="304">
                  <c:v>535414</c:v>
                </c:pt>
                <c:pt idx="305">
                  <c:v>460130</c:v>
                </c:pt>
                <c:pt idx="306">
                  <c:v>378598</c:v>
                </c:pt>
                <c:pt idx="307">
                  <c:v>143440</c:v>
                </c:pt>
                <c:pt idx="308">
                  <c:v>91850</c:v>
                </c:pt>
                <c:pt idx="309">
                  <c:v>72050</c:v>
                </c:pt>
                <c:pt idx="310">
                  <c:v>1243396</c:v>
                </c:pt>
                <c:pt idx="311">
                  <c:v>843678</c:v>
                </c:pt>
                <c:pt idx="312">
                  <c:v>942612</c:v>
                </c:pt>
                <c:pt idx="313">
                  <c:v>1251360</c:v>
                </c:pt>
                <c:pt idx="314">
                  <c:v>130306</c:v>
                </c:pt>
                <c:pt idx="315">
                  <c:v>707586</c:v>
                </c:pt>
                <c:pt idx="316">
                  <c:v>338536</c:v>
                </c:pt>
                <c:pt idx="317">
                  <c:v>746240</c:v>
                </c:pt>
                <c:pt idx="318">
                  <c:v>192940</c:v>
                </c:pt>
                <c:pt idx="319">
                  <c:v>435072</c:v>
                </c:pt>
                <c:pt idx="320">
                  <c:v>1728650</c:v>
                </c:pt>
                <c:pt idx="321">
                  <c:v>1115862</c:v>
                </c:pt>
                <c:pt idx="322">
                  <c:v>160512</c:v>
                </c:pt>
                <c:pt idx="323">
                  <c:v>1157904</c:v>
                </c:pt>
                <c:pt idx="324">
                  <c:v>188540</c:v>
                </c:pt>
                <c:pt idx="325">
                  <c:v>191686</c:v>
                </c:pt>
                <c:pt idx="326">
                  <c:v>264506</c:v>
                </c:pt>
                <c:pt idx="327">
                  <c:v>159060</c:v>
                </c:pt>
                <c:pt idx="328">
                  <c:v>403722</c:v>
                </c:pt>
                <c:pt idx="329">
                  <c:v>2034340</c:v>
                </c:pt>
                <c:pt idx="330">
                  <c:v>514866</c:v>
                </c:pt>
                <c:pt idx="331">
                  <c:v>145244</c:v>
                </c:pt>
                <c:pt idx="332">
                  <c:v>301290</c:v>
                </c:pt>
                <c:pt idx="333">
                  <c:v>395472</c:v>
                </c:pt>
                <c:pt idx="334">
                  <c:v>139018</c:v>
                </c:pt>
                <c:pt idx="335">
                  <c:v>283888</c:v>
                </c:pt>
                <c:pt idx="336">
                  <c:v>404096</c:v>
                </c:pt>
                <c:pt idx="337">
                  <c:v>1252878</c:v>
                </c:pt>
                <c:pt idx="338">
                  <c:v>231308</c:v>
                </c:pt>
                <c:pt idx="339">
                  <c:v>1399838</c:v>
                </c:pt>
                <c:pt idx="340">
                  <c:v>896852</c:v>
                </c:pt>
                <c:pt idx="341">
                  <c:v>281358</c:v>
                </c:pt>
                <c:pt idx="342">
                  <c:v>118030</c:v>
                </c:pt>
                <c:pt idx="343">
                  <c:v>332156</c:v>
                </c:pt>
                <c:pt idx="344">
                  <c:v>399652</c:v>
                </c:pt>
                <c:pt idx="345">
                  <c:v>321112</c:v>
                </c:pt>
                <c:pt idx="346">
                  <c:v>962984</c:v>
                </c:pt>
                <c:pt idx="347">
                  <c:v>1338656</c:v>
                </c:pt>
                <c:pt idx="348">
                  <c:v>858242</c:v>
                </c:pt>
                <c:pt idx="349">
                  <c:v>378334</c:v>
                </c:pt>
                <c:pt idx="350">
                  <c:v>132990</c:v>
                </c:pt>
                <c:pt idx="351">
                  <c:v>1815682</c:v>
                </c:pt>
                <c:pt idx="352">
                  <c:v>701206</c:v>
                </c:pt>
                <c:pt idx="353">
                  <c:v>130284</c:v>
                </c:pt>
                <c:pt idx="354">
                  <c:v>814770</c:v>
                </c:pt>
                <c:pt idx="355">
                  <c:v>331254</c:v>
                </c:pt>
                <c:pt idx="356">
                  <c:v>340054</c:v>
                </c:pt>
                <c:pt idx="357">
                  <c:v>240988</c:v>
                </c:pt>
                <c:pt idx="358">
                  <c:v>145068</c:v>
                </c:pt>
                <c:pt idx="359">
                  <c:v>1091552</c:v>
                </c:pt>
                <c:pt idx="360">
                  <c:v>302478</c:v>
                </c:pt>
                <c:pt idx="361">
                  <c:v>615692</c:v>
                </c:pt>
                <c:pt idx="362">
                  <c:v>528198</c:v>
                </c:pt>
                <c:pt idx="363">
                  <c:v>430408</c:v>
                </c:pt>
                <c:pt idx="364">
                  <c:v>123398</c:v>
                </c:pt>
                <c:pt idx="365">
                  <c:v>249370</c:v>
                </c:pt>
                <c:pt idx="366">
                  <c:v>299046</c:v>
                </c:pt>
                <c:pt idx="367">
                  <c:v>314556</c:v>
                </c:pt>
                <c:pt idx="368">
                  <c:v>459052</c:v>
                </c:pt>
                <c:pt idx="369">
                  <c:v>406538</c:v>
                </c:pt>
                <c:pt idx="370">
                  <c:v>301246</c:v>
                </c:pt>
                <c:pt idx="371">
                  <c:v>928774</c:v>
                </c:pt>
                <c:pt idx="372">
                  <c:v>674366</c:v>
                </c:pt>
                <c:pt idx="373">
                  <c:v>197494</c:v>
                </c:pt>
                <c:pt idx="374">
                  <c:v>352946</c:v>
                </c:pt>
                <c:pt idx="375">
                  <c:v>1429230</c:v>
                </c:pt>
                <c:pt idx="376">
                  <c:v>203302</c:v>
                </c:pt>
                <c:pt idx="377">
                  <c:v>389400</c:v>
                </c:pt>
                <c:pt idx="378">
                  <c:v>427306</c:v>
                </c:pt>
                <c:pt idx="379">
                  <c:v>523600</c:v>
                </c:pt>
                <c:pt idx="380">
                  <c:v>697818</c:v>
                </c:pt>
                <c:pt idx="381">
                  <c:v>883058</c:v>
                </c:pt>
                <c:pt idx="382">
                  <c:v>571142</c:v>
                </c:pt>
                <c:pt idx="383">
                  <c:v>685168</c:v>
                </c:pt>
                <c:pt idx="384">
                  <c:v>1158784</c:v>
                </c:pt>
                <c:pt idx="385">
                  <c:v>1008612</c:v>
                </c:pt>
                <c:pt idx="386">
                  <c:v>422092</c:v>
                </c:pt>
                <c:pt idx="387">
                  <c:v>245344</c:v>
                </c:pt>
                <c:pt idx="388">
                  <c:v>673332</c:v>
                </c:pt>
                <c:pt idx="389">
                  <c:v>567446</c:v>
                </c:pt>
                <c:pt idx="390">
                  <c:v>484594</c:v>
                </c:pt>
                <c:pt idx="391">
                  <c:v>698060</c:v>
                </c:pt>
                <c:pt idx="392">
                  <c:v>164186</c:v>
                </c:pt>
                <c:pt idx="393">
                  <c:v>540320</c:v>
                </c:pt>
                <c:pt idx="394">
                  <c:v>451770</c:v>
                </c:pt>
                <c:pt idx="395">
                  <c:v>797390</c:v>
                </c:pt>
                <c:pt idx="396">
                  <c:v>674454</c:v>
                </c:pt>
                <c:pt idx="397">
                  <c:v>743006</c:v>
                </c:pt>
                <c:pt idx="398">
                  <c:v>1114234</c:v>
                </c:pt>
                <c:pt idx="399">
                  <c:v>464882</c:v>
                </c:pt>
                <c:pt idx="400">
                  <c:v>887986</c:v>
                </c:pt>
                <c:pt idx="401">
                  <c:v>356158</c:v>
                </c:pt>
                <c:pt idx="402">
                  <c:v>499532</c:v>
                </c:pt>
                <c:pt idx="403">
                  <c:v>504702</c:v>
                </c:pt>
                <c:pt idx="404">
                  <c:v>290246</c:v>
                </c:pt>
                <c:pt idx="405">
                  <c:v>348700</c:v>
                </c:pt>
                <c:pt idx="406">
                  <c:v>785202</c:v>
                </c:pt>
                <c:pt idx="407">
                  <c:v>234036</c:v>
                </c:pt>
                <c:pt idx="408">
                  <c:v>318076</c:v>
                </c:pt>
                <c:pt idx="409">
                  <c:v>85382</c:v>
                </c:pt>
                <c:pt idx="410">
                  <c:v>624800</c:v>
                </c:pt>
                <c:pt idx="411">
                  <c:v>646404</c:v>
                </c:pt>
                <c:pt idx="412">
                  <c:v>221122</c:v>
                </c:pt>
                <c:pt idx="413">
                  <c:v>661628</c:v>
                </c:pt>
                <c:pt idx="414">
                  <c:v>160710</c:v>
                </c:pt>
                <c:pt idx="415">
                  <c:v>2291212</c:v>
                </c:pt>
                <c:pt idx="416">
                  <c:v>680460</c:v>
                </c:pt>
                <c:pt idx="417">
                  <c:v>275462</c:v>
                </c:pt>
                <c:pt idx="418">
                  <c:v>180048</c:v>
                </c:pt>
                <c:pt idx="419">
                  <c:v>754710</c:v>
                </c:pt>
                <c:pt idx="420">
                  <c:v>585926</c:v>
                </c:pt>
                <c:pt idx="421">
                  <c:v>469722</c:v>
                </c:pt>
                <c:pt idx="422">
                  <c:v>333058</c:v>
                </c:pt>
                <c:pt idx="423">
                  <c:v>366322</c:v>
                </c:pt>
                <c:pt idx="424">
                  <c:v>188716</c:v>
                </c:pt>
                <c:pt idx="425">
                  <c:v>771782</c:v>
                </c:pt>
                <c:pt idx="426">
                  <c:v>720764</c:v>
                </c:pt>
                <c:pt idx="427">
                  <c:v>451044</c:v>
                </c:pt>
                <c:pt idx="428">
                  <c:v>364672</c:v>
                </c:pt>
                <c:pt idx="429">
                  <c:v>479930</c:v>
                </c:pt>
                <c:pt idx="430">
                  <c:v>966218</c:v>
                </c:pt>
                <c:pt idx="431">
                  <c:v>227678</c:v>
                </c:pt>
                <c:pt idx="432">
                  <c:v>536074</c:v>
                </c:pt>
                <c:pt idx="433">
                  <c:v>562474</c:v>
                </c:pt>
                <c:pt idx="434">
                  <c:v>419848</c:v>
                </c:pt>
                <c:pt idx="435">
                  <c:v>165198</c:v>
                </c:pt>
                <c:pt idx="436">
                  <c:v>372526</c:v>
                </c:pt>
                <c:pt idx="437">
                  <c:v>769428</c:v>
                </c:pt>
                <c:pt idx="438">
                  <c:v>251812</c:v>
                </c:pt>
                <c:pt idx="439">
                  <c:v>66110</c:v>
                </c:pt>
                <c:pt idx="440">
                  <c:v>129976</c:v>
                </c:pt>
                <c:pt idx="441">
                  <c:v>955504</c:v>
                </c:pt>
                <c:pt idx="442">
                  <c:v>190586</c:v>
                </c:pt>
                <c:pt idx="443">
                  <c:v>538670</c:v>
                </c:pt>
                <c:pt idx="444">
                  <c:v>487344</c:v>
                </c:pt>
                <c:pt idx="445">
                  <c:v>586850</c:v>
                </c:pt>
                <c:pt idx="446">
                  <c:v>2187922</c:v>
                </c:pt>
                <c:pt idx="447">
                  <c:v>1191806</c:v>
                </c:pt>
                <c:pt idx="448">
                  <c:v>2116224</c:v>
                </c:pt>
                <c:pt idx="449">
                  <c:v>181830</c:v>
                </c:pt>
                <c:pt idx="450">
                  <c:v>599192</c:v>
                </c:pt>
                <c:pt idx="451">
                  <c:v>465586</c:v>
                </c:pt>
                <c:pt idx="452">
                  <c:v>528330</c:v>
                </c:pt>
                <c:pt idx="453">
                  <c:v>144892</c:v>
                </c:pt>
                <c:pt idx="454">
                  <c:v>28666</c:v>
                </c:pt>
                <c:pt idx="455">
                  <c:v>1003178</c:v>
                </c:pt>
                <c:pt idx="456">
                  <c:v>190872</c:v>
                </c:pt>
                <c:pt idx="457">
                  <c:v>527582</c:v>
                </c:pt>
                <c:pt idx="458">
                  <c:v>908050</c:v>
                </c:pt>
                <c:pt idx="459">
                  <c:v>337634</c:v>
                </c:pt>
                <c:pt idx="460">
                  <c:v>586586</c:v>
                </c:pt>
                <c:pt idx="461">
                  <c:v>328218</c:v>
                </c:pt>
                <c:pt idx="462">
                  <c:v>769560</c:v>
                </c:pt>
                <c:pt idx="463">
                  <c:v>935660</c:v>
                </c:pt>
                <c:pt idx="464">
                  <c:v>286462</c:v>
                </c:pt>
                <c:pt idx="465">
                  <c:v>948706</c:v>
                </c:pt>
                <c:pt idx="466">
                  <c:v>353034</c:v>
                </c:pt>
                <c:pt idx="467">
                  <c:v>899866</c:v>
                </c:pt>
                <c:pt idx="468">
                  <c:v>1172754</c:v>
                </c:pt>
                <c:pt idx="469">
                  <c:v>161260</c:v>
                </c:pt>
                <c:pt idx="470">
                  <c:v>927366</c:v>
                </c:pt>
                <c:pt idx="471">
                  <c:v>868736</c:v>
                </c:pt>
                <c:pt idx="472">
                  <c:v>278564</c:v>
                </c:pt>
                <c:pt idx="473">
                  <c:v>673772</c:v>
                </c:pt>
                <c:pt idx="474">
                  <c:v>690448</c:v>
                </c:pt>
                <c:pt idx="475">
                  <c:v>843128</c:v>
                </c:pt>
                <c:pt idx="476">
                  <c:v>188320</c:v>
                </c:pt>
                <c:pt idx="477">
                  <c:v>662882</c:v>
                </c:pt>
                <c:pt idx="478">
                  <c:v>359524</c:v>
                </c:pt>
                <c:pt idx="479">
                  <c:v>214918</c:v>
                </c:pt>
                <c:pt idx="480">
                  <c:v>312466</c:v>
                </c:pt>
                <c:pt idx="481">
                  <c:v>190014</c:v>
                </c:pt>
                <c:pt idx="482">
                  <c:v>120384</c:v>
                </c:pt>
                <c:pt idx="483">
                  <c:v>176264</c:v>
                </c:pt>
                <c:pt idx="484">
                  <c:v>313654</c:v>
                </c:pt>
                <c:pt idx="485">
                  <c:v>255222</c:v>
                </c:pt>
                <c:pt idx="486">
                  <c:v>309914</c:v>
                </c:pt>
                <c:pt idx="487">
                  <c:v>548042</c:v>
                </c:pt>
                <c:pt idx="488">
                  <c:v>820754</c:v>
                </c:pt>
                <c:pt idx="489">
                  <c:v>409882</c:v>
                </c:pt>
                <c:pt idx="490">
                  <c:v>86658</c:v>
                </c:pt>
                <c:pt idx="491">
                  <c:v>607046</c:v>
                </c:pt>
                <c:pt idx="492">
                  <c:v>183304</c:v>
                </c:pt>
                <c:pt idx="493">
                  <c:v>239162</c:v>
                </c:pt>
                <c:pt idx="494">
                  <c:v>380050</c:v>
                </c:pt>
                <c:pt idx="495">
                  <c:v>2674232</c:v>
                </c:pt>
                <c:pt idx="496">
                  <c:v>436414</c:v>
                </c:pt>
                <c:pt idx="497">
                  <c:v>192302</c:v>
                </c:pt>
                <c:pt idx="498">
                  <c:v>2125178</c:v>
                </c:pt>
                <c:pt idx="499">
                  <c:v>315722</c:v>
                </c:pt>
                <c:pt idx="500">
                  <c:v>257818</c:v>
                </c:pt>
                <c:pt idx="501">
                  <c:v>527956</c:v>
                </c:pt>
                <c:pt idx="502">
                  <c:v>1283700</c:v>
                </c:pt>
                <c:pt idx="503">
                  <c:v>1499916</c:v>
                </c:pt>
                <c:pt idx="504">
                  <c:v>1202960</c:v>
                </c:pt>
                <c:pt idx="505">
                  <c:v>432080</c:v>
                </c:pt>
                <c:pt idx="506">
                  <c:v>159830</c:v>
                </c:pt>
                <c:pt idx="507">
                  <c:v>556468</c:v>
                </c:pt>
                <c:pt idx="508">
                  <c:v>342232</c:v>
                </c:pt>
                <c:pt idx="509">
                  <c:v>537658</c:v>
                </c:pt>
                <c:pt idx="510">
                  <c:v>403612</c:v>
                </c:pt>
                <c:pt idx="511">
                  <c:v>549538</c:v>
                </c:pt>
                <c:pt idx="512">
                  <c:v>908490</c:v>
                </c:pt>
                <c:pt idx="513">
                  <c:v>477158</c:v>
                </c:pt>
                <c:pt idx="514">
                  <c:v>439472</c:v>
                </c:pt>
                <c:pt idx="515">
                  <c:v>1075800</c:v>
                </c:pt>
                <c:pt idx="516">
                  <c:v>495858</c:v>
                </c:pt>
                <c:pt idx="517">
                  <c:v>1431650</c:v>
                </c:pt>
                <c:pt idx="518">
                  <c:v>865040</c:v>
                </c:pt>
                <c:pt idx="519">
                  <c:v>221650</c:v>
                </c:pt>
                <c:pt idx="520">
                  <c:v>243078</c:v>
                </c:pt>
                <c:pt idx="521">
                  <c:v>126390</c:v>
                </c:pt>
                <c:pt idx="522">
                  <c:v>199914</c:v>
                </c:pt>
                <c:pt idx="523">
                  <c:v>112486</c:v>
                </c:pt>
                <c:pt idx="524">
                  <c:v>339394</c:v>
                </c:pt>
                <c:pt idx="525">
                  <c:v>398816</c:v>
                </c:pt>
                <c:pt idx="526">
                  <c:v>749892</c:v>
                </c:pt>
                <c:pt idx="527">
                  <c:v>658988</c:v>
                </c:pt>
                <c:pt idx="528">
                  <c:v>123354</c:v>
                </c:pt>
                <c:pt idx="529">
                  <c:v>207570</c:v>
                </c:pt>
                <c:pt idx="530">
                  <c:v>314072</c:v>
                </c:pt>
                <c:pt idx="531">
                  <c:v>683672</c:v>
                </c:pt>
                <c:pt idx="532">
                  <c:v>789052</c:v>
                </c:pt>
                <c:pt idx="533">
                  <c:v>186604</c:v>
                </c:pt>
                <c:pt idx="534">
                  <c:v>374858</c:v>
                </c:pt>
                <c:pt idx="535">
                  <c:v>862290</c:v>
                </c:pt>
                <c:pt idx="536">
                  <c:v>1055450</c:v>
                </c:pt>
                <c:pt idx="537">
                  <c:v>182138</c:v>
                </c:pt>
                <c:pt idx="538">
                  <c:v>461560</c:v>
                </c:pt>
                <c:pt idx="539">
                  <c:v>1143230</c:v>
                </c:pt>
                <c:pt idx="540">
                  <c:v>1248192</c:v>
                </c:pt>
                <c:pt idx="541">
                  <c:v>441144</c:v>
                </c:pt>
                <c:pt idx="542">
                  <c:v>467280</c:v>
                </c:pt>
                <c:pt idx="543">
                  <c:v>131604</c:v>
                </c:pt>
                <c:pt idx="544">
                  <c:v>785466</c:v>
                </c:pt>
                <c:pt idx="545">
                  <c:v>89760</c:v>
                </c:pt>
                <c:pt idx="546">
                  <c:v>962522</c:v>
                </c:pt>
                <c:pt idx="547">
                  <c:v>622732</c:v>
                </c:pt>
                <c:pt idx="548">
                  <c:v>443058</c:v>
                </c:pt>
                <c:pt idx="549">
                  <c:v>685058</c:v>
                </c:pt>
                <c:pt idx="550">
                  <c:v>214390</c:v>
                </c:pt>
                <c:pt idx="551">
                  <c:v>563640</c:v>
                </c:pt>
                <c:pt idx="552">
                  <c:v>87626</c:v>
                </c:pt>
                <c:pt idx="553">
                  <c:v>296956</c:v>
                </c:pt>
                <c:pt idx="554">
                  <c:v>57244</c:v>
                </c:pt>
                <c:pt idx="555">
                  <c:v>383724</c:v>
                </c:pt>
                <c:pt idx="556">
                  <c:v>263560</c:v>
                </c:pt>
                <c:pt idx="557">
                  <c:v>594396</c:v>
                </c:pt>
                <c:pt idx="558">
                  <c:v>157322</c:v>
                </c:pt>
                <c:pt idx="559">
                  <c:v>65032</c:v>
                </c:pt>
                <c:pt idx="560">
                  <c:v>667018</c:v>
                </c:pt>
                <c:pt idx="561">
                  <c:v>387904</c:v>
                </c:pt>
                <c:pt idx="562">
                  <c:v>308198</c:v>
                </c:pt>
                <c:pt idx="563">
                  <c:v>1047926</c:v>
                </c:pt>
                <c:pt idx="564">
                  <c:v>416130</c:v>
                </c:pt>
                <c:pt idx="565">
                  <c:v>468204</c:v>
                </c:pt>
                <c:pt idx="566">
                  <c:v>387882</c:v>
                </c:pt>
                <c:pt idx="567">
                  <c:v>206030</c:v>
                </c:pt>
                <c:pt idx="568">
                  <c:v>814176</c:v>
                </c:pt>
                <c:pt idx="569">
                  <c:v>423654</c:v>
                </c:pt>
                <c:pt idx="570">
                  <c:v>353694</c:v>
                </c:pt>
                <c:pt idx="571">
                  <c:v>219736</c:v>
                </c:pt>
                <c:pt idx="572">
                  <c:v>721402</c:v>
                </c:pt>
                <c:pt idx="573">
                  <c:v>174218</c:v>
                </c:pt>
                <c:pt idx="574">
                  <c:v>353782</c:v>
                </c:pt>
                <c:pt idx="575">
                  <c:v>525646</c:v>
                </c:pt>
                <c:pt idx="576">
                  <c:v>969826</c:v>
                </c:pt>
                <c:pt idx="577">
                  <c:v>907676</c:v>
                </c:pt>
                <c:pt idx="578">
                  <c:v>435798</c:v>
                </c:pt>
                <c:pt idx="579">
                  <c:v>799106</c:v>
                </c:pt>
                <c:pt idx="580">
                  <c:v>85338</c:v>
                </c:pt>
                <c:pt idx="581">
                  <c:v>1824614</c:v>
                </c:pt>
                <c:pt idx="582">
                  <c:v>312620</c:v>
                </c:pt>
                <c:pt idx="583">
                  <c:v>69212</c:v>
                </c:pt>
                <c:pt idx="584">
                  <c:v>836286</c:v>
                </c:pt>
                <c:pt idx="585">
                  <c:v>418660</c:v>
                </c:pt>
                <c:pt idx="586">
                  <c:v>64262</c:v>
                </c:pt>
                <c:pt idx="587">
                  <c:v>502392</c:v>
                </c:pt>
                <c:pt idx="588">
                  <c:v>156002</c:v>
                </c:pt>
                <c:pt idx="589">
                  <c:v>1046540</c:v>
                </c:pt>
                <c:pt idx="590">
                  <c:v>286528</c:v>
                </c:pt>
                <c:pt idx="591">
                  <c:v>309078</c:v>
                </c:pt>
                <c:pt idx="592">
                  <c:v>358468</c:v>
                </c:pt>
                <c:pt idx="593">
                  <c:v>463430</c:v>
                </c:pt>
                <c:pt idx="594">
                  <c:v>222772</c:v>
                </c:pt>
                <c:pt idx="595">
                  <c:v>345620</c:v>
                </c:pt>
                <c:pt idx="596">
                  <c:v>563486</c:v>
                </c:pt>
                <c:pt idx="597">
                  <c:v>989560</c:v>
                </c:pt>
                <c:pt idx="598">
                  <c:v>179014</c:v>
                </c:pt>
                <c:pt idx="599">
                  <c:v>376442</c:v>
                </c:pt>
                <c:pt idx="600">
                  <c:v>366498</c:v>
                </c:pt>
                <c:pt idx="601">
                  <c:v>213356</c:v>
                </c:pt>
                <c:pt idx="602">
                  <c:v>253858</c:v>
                </c:pt>
                <c:pt idx="603">
                  <c:v>269038</c:v>
                </c:pt>
                <c:pt idx="604">
                  <c:v>2126674</c:v>
                </c:pt>
                <c:pt idx="605">
                  <c:v>112442</c:v>
                </c:pt>
                <c:pt idx="606">
                  <c:v>621500</c:v>
                </c:pt>
                <c:pt idx="607">
                  <c:v>442332</c:v>
                </c:pt>
                <c:pt idx="608">
                  <c:v>337106</c:v>
                </c:pt>
                <c:pt idx="609">
                  <c:v>1147432</c:v>
                </c:pt>
                <c:pt idx="610">
                  <c:v>1038708</c:v>
                </c:pt>
                <c:pt idx="611">
                  <c:v>191532</c:v>
                </c:pt>
                <c:pt idx="612">
                  <c:v>142560</c:v>
                </c:pt>
                <c:pt idx="613">
                  <c:v>168432</c:v>
                </c:pt>
                <c:pt idx="614">
                  <c:v>649770</c:v>
                </c:pt>
                <c:pt idx="615">
                  <c:v>563508</c:v>
                </c:pt>
                <c:pt idx="616">
                  <c:v>467060</c:v>
                </c:pt>
                <c:pt idx="617">
                  <c:v>1144088</c:v>
                </c:pt>
                <c:pt idx="618">
                  <c:v>336006</c:v>
                </c:pt>
                <c:pt idx="619">
                  <c:v>354574</c:v>
                </c:pt>
                <c:pt idx="620">
                  <c:v>529320</c:v>
                </c:pt>
                <c:pt idx="621">
                  <c:v>840620</c:v>
                </c:pt>
                <c:pt idx="622">
                  <c:v>370612</c:v>
                </c:pt>
                <c:pt idx="623">
                  <c:v>411664</c:v>
                </c:pt>
                <c:pt idx="624">
                  <c:v>474232</c:v>
                </c:pt>
                <c:pt idx="625">
                  <c:v>146740</c:v>
                </c:pt>
                <c:pt idx="626">
                  <c:v>1001968</c:v>
                </c:pt>
                <c:pt idx="627">
                  <c:v>404998</c:v>
                </c:pt>
                <c:pt idx="628">
                  <c:v>1101848</c:v>
                </c:pt>
                <c:pt idx="629">
                  <c:v>622072</c:v>
                </c:pt>
                <c:pt idx="630">
                  <c:v>1343518</c:v>
                </c:pt>
                <c:pt idx="631">
                  <c:v>716738</c:v>
                </c:pt>
                <c:pt idx="632">
                  <c:v>958452</c:v>
                </c:pt>
                <c:pt idx="633">
                  <c:v>1188330</c:v>
                </c:pt>
                <c:pt idx="634">
                  <c:v>911064</c:v>
                </c:pt>
                <c:pt idx="635">
                  <c:v>953656</c:v>
                </c:pt>
                <c:pt idx="636">
                  <c:v>366498</c:v>
                </c:pt>
                <c:pt idx="637">
                  <c:v>657602</c:v>
                </c:pt>
                <c:pt idx="638">
                  <c:v>433532</c:v>
                </c:pt>
                <c:pt idx="639">
                  <c:v>743952</c:v>
                </c:pt>
                <c:pt idx="640">
                  <c:v>299244</c:v>
                </c:pt>
                <c:pt idx="641">
                  <c:v>887128</c:v>
                </c:pt>
                <c:pt idx="642">
                  <c:v>432784</c:v>
                </c:pt>
                <c:pt idx="643">
                  <c:v>239778</c:v>
                </c:pt>
                <c:pt idx="644">
                  <c:v>509300</c:v>
                </c:pt>
                <c:pt idx="645">
                  <c:v>540870</c:v>
                </c:pt>
                <c:pt idx="646">
                  <c:v>256916</c:v>
                </c:pt>
                <c:pt idx="647">
                  <c:v>556468</c:v>
                </c:pt>
                <c:pt idx="648">
                  <c:v>279202</c:v>
                </c:pt>
                <c:pt idx="649">
                  <c:v>359502</c:v>
                </c:pt>
                <c:pt idx="650">
                  <c:v>213708</c:v>
                </c:pt>
                <c:pt idx="651">
                  <c:v>609158</c:v>
                </c:pt>
                <c:pt idx="652">
                  <c:v>410124</c:v>
                </c:pt>
                <c:pt idx="653">
                  <c:v>1295668</c:v>
                </c:pt>
                <c:pt idx="654">
                  <c:v>163064</c:v>
                </c:pt>
                <c:pt idx="655">
                  <c:v>609070</c:v>
                </c:pt>
                <c:pt idx="656">
                  <c:v>428824</c:v>
                </c:pt>
                <c:pt idx="657">
                  <c:v>90464</c:v>
                </c:pt>
                <c:pt idx="658">
                  <c:v>346214</c:v>
                </c:pt>
                <c:pt idx="659">
                  <c:v>212608</c:v>
                </c:pt>
                <c:pt idx="660">
                  <c:v>426976</c:v>
                </c:pt>
                <c:pt idx="661">
                  <c:v>670340</c:v>
                </c:pt>
                <c:pt idx="662">
                  <c:v>104720</c:v>
                </c:pt>
                <c:pt idx="663">
                  <c:v>383086</c:v>
                </c:pt>
                <c:pt idx="664">
                  <c:v>1289640</c:v>
                </c:pt>
                <c:pt idx="665">
                  <c:v>836132</c:v>
                </c:pt>
                <c:pt idx="666">
                  <c:v>119372</c:v>
                </c:pt>
                <c:pt idx="667">
                  <c:v>476080</c:v>
                </c:pt>
                <c:pt idx="668">
                  <c:v>845988</c:v>
                </c:pt>
                <c:pt idx="669">
                  <c:v>550660</c:v>
                </c:pt>
                <c:pt idx="670">
                  <c:v>873444</c:v>
                </c:pt>
                <c:pt idx="671">
                  <c:v>380688</c:v>
                </c:pt>
                <c:pt idx="672">
                  <c:v>178310</c:v>
                </c:pt>
                <c:pt idx="673">
                  <c:v>1076702</c:v>
                </c:pt>
                <c:pt idx="674">
                  <c:v>500170</c:v>
                </c:pt>
                <c:pt idx="675">
                  <c:v>413358</c:v>
                </c:pt>
                <c:pt idx="676">
                  <c:v>565422</c:v>
                </c:pt>
                <c:pt idx="677">
                  <c:v>187308</c:v>
                </c:pt>
                <c:pt idx="678">
                  <c:v>307934</c:v>
                </c:pt>
                <c:pt idx="679">
                  <c:v>722018</c:v>
                </c:pt>
                <c:pt idx="680">
                  <c:v>636878</c:v>
                </c:pt>
                <c:pt idx="681">
                  <c:v>525514</c:v>
                </c:pt>
                <c:pt idx="682">
                  <c:v>177936</c:v>
                </c:pt>
                <c:pt idx="683">
                  <c:v>928180</c:v>
                </c:pt>
                <c:pt idx="684">
                  <c:v>549582</c:v>
                </c:pt>
                <c:pt idx="685">
                  <c:v>1282138</c:v>
                </c:pt>
                <c:pt idx="686">
                  <c:v>320760</c:v>
                </c:pt>
                <c:pt idx="687">
                  <c:v>399674</c:v>
                </c:pt>
                <c:pt idx="688">
                  <c:v>1445422</c:v>
                </c:pt>
                <c:pt idx="689">
                  <c:v>430144</c:v>
                </c:pt>
                <c:pt idx="690">
                  <c:v>2128522</c:v>
                </c:pt>
                <c:pt idx="691">
                  <c:v>136378</c:v>
                </c:pt>
                <c:pt idx="692">
                  <c:v>242088</c:v>
                </c:pt>
                <c:pt idx="693">
                  <c:v>594836</c:v>
                </c:pt>
                <c:pt idx="694">
                  <c:v>310684</c:v>
                </c:pt>
                <c:pt idx="695">
                  <c:v>733172</c:v>
                </c:pt>
                <c:pt idx="696">
                  <c:v>130372</c:v>
                </c:pt>
                <c:pt idx="697">
                  <c:v>590018</c:v>
                </c:pt>
                <c:pt idx="698">
                  <c:v>727056</c:v>
                </c:pt>
                <c:pt idx="699">
                  <c:v>484484</c:v>
                </c:pt>
                <c:pt idx="700">
                  <c:v>1372734</c:v>
                </c:pt>
                <c:pt idx="701">
                  <c:v>228624</c:v>
                </c:pt>
                <c:pt idx="702">
                  <c:v>436018</c:v>
                </c:pt>
                <c:pt idx="703">
                  <c:v>216590</c:v>
                </c:pt>
                <c:pt idx="704">
                  <c:v>417758</c:v>
                </c:pt>
                <c:pt idx="705">
                  <c:v>376794</c:v>
                </c:pt>
                <c:pt idx="706">
                  <c:v>173448</c:v>
                </c:pt>
                <c:pt idx="707">
                  <c:v>450296</c:v>
                </c:pt>
                <c:pt idx="708">
                  <c:v>242198</c:v>
                </c:pt>
                <c:pt idx="709">
                  <c:v>1467092</c:v>
                </c:pt>
                <c:pt idx="710">
                  <c:v>204622</c:v>
                </c:pt>
                <c:pt idx="711">
                  <c:v>494406</c:v>
                </c:pt>
                <c:pt idx="712">
                  <c:v>277200</c:v>
                </c:pt>
                <c:pt idx="713">
                  <c:v>1407626</c:v>
                </c:pt>
                <c:pt idx="714">
                  <c:v>820270</c:v>
                </c:pt>
                <c:pt idx="715">
                  <c:v>434456</c:v>
                </c:pt>
                <c:pt idx="716">
                  <c:v>1163734</c:v>
                </c:pt>
                <c:pt idx="717">
                  <c:v>403172</c:v>
                </c:pt>
                <c:pt idx="718">
                  <c:v>42856</c:v>
                </c:pt>
                <c:pt idx="719">
                  <c:v>244882</c:v>
                </c:pt>
                <c:pt idx="720">
                  <c:v>326018</c:v>
                </c:pt>
                <c:pt idx="721">
                  <c:v>560340</c:v>
                </c:pt>
                <c:pt idx="722">
                  <c:v>671814</c:v>
                </c:pt>
                <c:pt idx="723">
                  <c:v>1228084</c:v>
                </c:pt>
                <c:pt idx="724">
                  <c:v>293700</c:v>
                </c:pt>
                <c:pt idx="725">
                  <c:v>672914</c:v>
                </c:pt>
                <c:pt idx="726">
                  <c:v>574750</c:v>
                </c:pt>
                <c:pt idx="727">
                  <c:v>569690</c:v>
                </c:pt>
                <c:pt idx="728">
                  <c:v>650870</c:v>
                </c:pt>
                <c:pt idx="729">
                  <c:v>101288</c:v>
                </c:pt>
                <c:pt idx="730">
                  <c:v>1148026</c:v>
                </c:pt>
                <c:pt idx="731">
                  <c:v>237578</c:v>
                </c:pt>
                <c:pt idx="732">
                  <c:v>1001308</c:v>
                </c:pt>
                <c:pt idx="733">
                  <c:v>613360</c:v>
                </c:pt>
                <c:pt idx="734">
                  <c:v>1022318</c:v>
                </c:pt>
                <c:pt idx="735">
                  <c:v>1285394</c:v>
                </c:pt>
                <c:pt idx="736">
                  <c:v>591448</c:v>
                </c:pt>
                <c:pt idx="737">
                  <c:v>883080</c:v>
                </c:pt>
                <c:pt idx="738">
                  <c:v>688820</c:v>
                </c:pt>
                <c:pt idx="739">
                  <c:v>1477828</c:v>
                </c:pt>
                <c:pt idx="740">
                  <c:v>597784</c:v>
                </c:pt>
                <c:pt idx="741">
                  <c:v>256586</c:v>
                </c:pt>
                <c:pt idx="742">
                  <c:v>800206</c:v>
                </c:pt>
                <c:pt idx="743">
                  <c:v>279906</c:v>
                </c:pt>
                <c:pt idx="744">
                  <c:v>106788</c:v>
                </c:pt>
                <c:pt idx="745">
                  <c:v>315766</c:v>
                </c:pt>
                <c:pt idx="746">
                  <c:v>191224</c:v>
                </c:pt>
                <c:pt idx="747">
                  <c:v>544698</c:v>
                </c:pt>
                <c:pt idx="748">
                  <c:v>167860</c:v>
                </c:pt>
                <c:pt idx="749">
                  <c:v>423654</c:v>
                </c:pt>
                <c:pt idx="750">
                  <c:v>348040</c:v>
                </c:pt>
                <c:pt idx="751">
                  <c:v>945054</c:v>
                </c:pt>
                <c:pt idx="752">
                  <c:v>315436</c:v>
                </c:pt>
                <c:pt idx="753">
                  <c:v>341022</c:v>
                </c:pt>
                <c:pt idx="754">
                  <c:v>793386</c:v>
                </c:pt>
                <c:pt idx="755">
                  <c:v>257928</c:v>
                </c:pt>
                <c:pt idx="756">
                  <c:v>733062</c:v>
                </c:pt>
                <c:pt idx="757">
                  <c:v>511544</c:v>
                </c:pt>
                <c:pt idx="758">
                  <c:v>135344</c:v>
                </c:pt>
                <c:pt idx="759">
                  <c:v>411048</c:v>
                </c:pt>
                <c:pt idx="760">
                  <c:v>594066</c:v>
                </c:pt>
                <c:pt idx="761">
                  <c:v>422906</c:v>
                </c:pt>
                <c:pt idx="762">
                  <c:v>1405184</c:v>
                </c:pt>
                <c:pt idx="763">
                  <c:v>1353594</c:v>
                </c:pt>
                <c:pt idx="764">
                  <c:v>307604</c:v>
                </c:pt>
                <c:pt idx="765">
                  <c:v>1310166</c:v>
                </c:pt>
                <c:pt idx="766">
                  <c:v>410322</c:v>
                </c:pt>
                <c:pt idx="767">
                  <c:v>431222</c:v>
                </c:pt>
                <c:pt idx="768">
                  <c:v>265430</c:v>
                </c:pt>
                <c:pt idx="769">
                  <c:v>737924</c:v>
                </c:pt>
                <c:pt idx="770">
                  <c:v>762872</c:v>
                </c:pt>
                <c:pt idx="771">
                  <c:v>1207338</c:v>
                </c:pt>
                <c:pt idx="772">
                  <c:v>268268</c:v>
                </c:pt>
                <c:pt idx="773">
                  <c:v>264704</c:v>
                </c:pt>
                <c:pt idx="774">
                  <c:v>305118</c:v>
                </c:pt>
                <c:pt idx="775">
                  <c:v>2557412</c:v>
                </c:pt>
                <c:pt idx="776">
                  <c:v>293546</c:v>
                </c:pt>
                <c:pt idx="777">
                  <c:v>276782</c:v>
                </c:pt>
                <c:pt idx="778">
                  <c:v>601326</c:v>
                </c:pt>
                <c:pt idx="779">
                  <c:v>205832</c:v>
                </c:pt>
                <c:pt idx="780">
                  <c:v>574222</c:v>
                </c:pt>
                <c:pt idx="781">
                  <c:v>476872</c:v>
                </c:pt>
                <c:pt idx="782">
                  <c:v>115522</c:v>
                </c:pt>
                <c:pt idx="783">
                  <c:v>238744</c:v>
                </c:pt>
                <c:pt idx="784">
                  <c:v>1166968</c:v>
                </c:pt>
                <c:pt idx="785">
                  <c:v>869308</c:v>
                </c:pt>
                <c:pt idx="786">
                  <c:v>415800</c:v>
                </c:pt>
                <c:pt idx="787">
                  <c:v>212828</c:v>
                </c:pt>
                <c:pt idx="788">
                  <c:v>1686894</c:v>
                </c:pt>
                <c:pt idx="789">
                  <c:v>862840</c:v>
                </c:pt>
                <c:pt idx="790">
                  <c:v>538868</c:v>
                </c:pt>
                <c:pt idx="791">
                  <c:v>1411344</c:v>
                </c:pt>
                <c:pt idx="792">
                  <c:v>175824</c:v>
                </c:pt>
                <c:pt idx="793">
                  <c:v>315986</c:v>
                </c:pt>
                <c:pt idx="794">
                  <c:v>364210</c:v>
                </c:pt>
                <c:pt idx="795">
                  <c:v>346500</c:v>
                </c:pt>
                <c:pt idx="796">
                  <c:v>1437612</c:v>
                </c:pt>
                <c:pt idx="797">
                  <c:v>918434</c:v>
                </c:pt>
                <c:pt idx="798">
                  <c:v>263230</c:v>
                </c:pt>
                <c:pt idx="799">
                  <c:v>669966</c:v>
                </c:pt>
                <c:pt idx="800">
                  <c:v>201630</c:v>
                </c:pt>
                <c:pt idx="801">
                  <c:v>938828</c:v>
                </c:pt>
                <c:pt idx="802">
                  <c:v>463782</c:v>
                </c:pt>
                <c:pt idx="803">
                  <c:v>654478</c:v>
                </c:pt>
                <c:pt idx="804">
                  <c:v>614240</c:v>
                </c:pt>
                <c:pt idx="805">
                  <c:v>361086</c:v>
                </c:pt>
                <c:pt idx="806">
                  <c:v>344212</c:v>
                </c:pt>
                <c:pt idx="807">
                  <c:v>180994</c:v>
                </c:pt>
                <c:pt idx="808">
                  <c:v>1151876</c:v>
                </c:pt>
                <c:pt idx="809">
                  <c:v>503734</c:v>
                </c:pt>
                <c:pt idx="810">
                  <c:v>356092</c:v>
                </c:pt>
                <c:pt idx="811">
                  <c:v>172172</c:v>
                </c:pt>
                <c:pt idx="812">
                  <c:v>21824</c:v>
                </c:pt>
                <c:pt idx="813">
                  <c:v>395208</c:v>
                </c:pt>
                <c:pt idx="814">
                  <c:v>750178</c:v>
                </c:pt>
                <c:pt idx="815">
                  <c:v>66880</c:v>
                </c:pt>
                <c:pt idx="816">
                  <c:v>2149312</c:v>
                </c:pt>
                <c:pt idx="817">
                  <c:v>0</c:v>
                </c:pt>
                <c:pt idx="818">
                  <c:v>951544</c:v>
                </c:pt>
                <c:pt idx="819">
                  <c:v>2883320</c:v>
                </c:pt>
                <c:pt idx="820">
                  <c:v>326348</c:v>
                </c:pt>
                <c:pt idx="821">
                  <c:v>864886</c:v>
                </c:pt>
                <c:pt idx="822">
                  <c:v>198770</c:v>
                </c:pt>
                <c:pt idx="823">
                  <c:v>527494</c:v>
                </c:pt>
                <c:pt idx="824">
                  <c:v>170874</c:v>
                </c:pt>
                <c:pt idx="825">
                  <c:v>107910</c:v>
                </c:pt>
                <c:pt idx="826">
                  <c:v>1438360</c:v>
                </c:pt>
                <c:pt idx="827">
                  <c:v>864864</c:v>
                </c:pt>
                <c:pt idx="828">
                  <c:v>646932</c:v>
                </c:pt>
                <c:pt idx="829">
                  <c:v>791362</c:v>
                </c:pt>
                <c:pt idx="830">
                  <c:v>1184568</c:v>
                </c:pt>
                <c:pt idx="831">
                  <c:v>333256</c:v>
                </c:pt>
                <c:pt idx="832">
                  <c:v>94006</c:v>
                </c:pt>
                <c:pt idx="833">
                  <c:v>760078</c:v>
                </c:pt>
                <c:pt idx="834">
                  <c:v>294734</c:v>
                </c:pt>
                <c:pt idx="835">
                  <c:v>296670</c:v>
                </c:pt>
                <c:pt idx="836">
                  <c:v>348898</c:v>
                </c:pt>
                <c:pt idx="837">
                  <c:v>981948</c:v>
                </c:pt>
                <c:pt idx="838">
                  <c:v>356466</c:v>
                </c:pt>
                <c:pt idx="839">
                  <c:v>326766</c:v>
                </c:pt>
                <c:pt idx="840">
                  <c:v>501380</c:v>
                </c:pt>
                <c:pt idx="841">
                  <c:v>630542</c:v>
                </c:pt>
                <c:pt idx="842">
                  <c:v>138292</c:v>
                </c:pt>
                <c:pt idx="843">
                  <c:v>797588</c:v>
                </c:pt>
                <c:pt idx="844">
                  <c:v>798116</c:v>
                </c:pt>
                <c:pt idx="845">
                  <c:v>159258</c:v>
                </c:pt>
                <c:pt idx="846">
                  <c:v>540584</c:v>
                </c:pt>
                <c:pt idx="847">
                  <c:v>725494</c:v>
                </c:pt>
                <c:pt idx="848">
                  <c:v>119262</c:v>
                </c:pt>
                <c:pt idx="849">
                  <c:v>318384</c:v>
                </c:pt>
                <c:pt idx="850">
                  <c:v>737154</c:v>
                </c:pt>
                <c:pt idx="851">
                  <c:v>788898</c:v>
                </c:pt>
                <c:pt idx="852">
                  <c:v>98912</c:v>
                </c:pt>
                <c:pt idx="853">
                  <c:v>268136</c:v>
                </c:pt>
                <c:pt idx="854">
                  <c:v>204996</c:v>
                </c:pt>
                <c:pt idx="855">
                  <c:v>568942</c:v>
                </c:pt>
                <c:pt idx="856">
                  <c:v>142934</c:v>
                </c:pt>
                <c:pt idx="857">
                  <c:v>1347544</c:v>
                </c:pt>
                <c:pt idx="858">
                  <c:v>542432</c:v>
                </c:pt>
                <c:pt idx="859">
                  <c:v>271524</c:v>
                </c:pt>
                <c:pt idx="860">
                  <c:v>628430</c:v>
                </c:pt>
                <c:pt idx="861">
                  <c:v>417538</c:v>
                </c:pt>
                <c:pt idx="862">
                  <c:v>767052</c:v>
                </c:pt>
                <c:pt idx="863">
                  <c:v>349844</c:v>
                </c:pt>
                <c:pt idx="864">
                  <c:v>744744</c:v>
                </c:pt>
                <c:pt idx="865">
                  <c:v>206162</c:v>
                </c:pt>
                <c:pt idx="866">
                  <c:v>307208</c:v>
                </c:pt>
                <c:pt idx="867">
                  <c:v>183964</c:v>
                </c:pt>
                <c:pt idx="868">
                  <c:v>1789942</c:v>
                </c:pt>
                <c:pt idx="869">
                  <c:v>270006</c:v>
                </c:pt>
                <c:pt idx="870">
                  <c:v>611688</c:v>
                </c:pt>
                <c:pt idx="871">
                  <c:v>109670</c:v>
                </c:pt>
                <c:pt idx="872">
                  <c:v>1242164</c:v>
                </c:pt>
                <c:pt idx="873">
                  <c:v>470448</c:v>
                </c:pt>
                <c:pt idx="874">
                  <c:v>229900</c:v>
                </c:pt>
                <c:pt idx="875">
                  <c:v>841082</c:v>
                </c:pt>
                <c:pt idx="876">
                  <c:v>93192</c:v>
                </c:pt>
                <c:pt idx="877">
                  <c:v>825572</c:v>
                </c:pt>
                <c:pt idx="878">
                  <c:v>590370</c:v>
                </c:pt>
                <c:pt idx="879">
                  <c:v>165616</c:v>
                </c:pt>
                <c:pt idx="880">
                  <c:v>3649624</c:v>
                </c:pt>
                <c:pt idx="881">
                  <c:v>45034</c:v>
                </c:pt>
                <c:pt idx="882">
                  <c:v>383724</c:v>
                </c:pt>
                <c:pt idx="883">
                  <c:v>242462</c:v>
                </c:pt>
                <c:pt idx="884">
                  <c:v>130636</c:v>
                </c:pt>
                <c:pt idx="885">
                  <c:v>309144</c:v>
                </c:pt>
                <c:pt idx="886">
                  <c:v>208318</c:v>
                </c:pt>
                <c:pt idx="887">
                  <c:v>707388</c:v>
                </c:pt>
                <c:pt idx="888">
                  <c:v>575212</c:v>
                </c:pt>
                <c:pt idx="889">
                  <c:v>546656</c:v>
                </c:pt>
                <c:pt idx="890">
                  <c:v>386474</c:v>
                </c:pt>
                <c:pt idx="891">
                  <c:v>755326</c:v>
                </c:pt>
                <c:pt idx="892">
                  <c:v>220814</c:v>
                </c:pt>
                <c:pt idx="893">
                  <c:v>664334</c:v>
                </c:pt>
                <c:pt idx="894">
                  <c:v>183040</c:v>
                </c:pt>
                <c:pt idx="895">
                  <c:v>573650</c:v>
                </c:pt>
                <c:pt idx="896">
                  <c:v>214654</c:v>
                </c:pt>
                <c:pt idx="897">
                  <c:v>908182</c:v>
                </c:pt>
                <c:pt idx="898">
                  <c:v>293348</c:v>
                </c:pt>
                <c:pt idx="899">
                  <c:v>746988</c:v>
                </c:pt>
                <c:pt idx="900">
                  <c:v>1208394</c:v>
                </c:pt>
                <c:pt idx="901">
                  <c:v>765468</c:v>
                </c:pt>
                <c:pt idx="902">
                  <c:v>645194</c:v>
                </c:pt>
                <c:pt idx="903">
                  <c:v>281512</c:v>
                </c:pt>
                <c:pt idx="904">
                  <c:v>201938</c:v>
                </c:pt>
                <c:pt idx="905">
                  <c:v>0</c:v>
                </c:pt>
                <c:pt idx="906">
                  <c:v>935858</c:v>
                </c:pt>
                <c:pt idx="907">
                  <c:v>272668</c:v>
                </c:pt>
                <c:pt idx="908">
                  <c:v>2335982</c:v>
                </c:pt>
                <c:pt idx="909">
                  <c:v>291962</c:v>
                </c:pt>
                <c:pt idx="910">
                  <c:v>1006654</c:v>
                </c:pt>
                <c:pt idx="911">
                  <c:v>714252</c:v>
                </c:pt>
                <c:pt idx="912">
                  <c:v>193336</c:v>
                </c:pt>
                <c:pt idx="913">
                  <c:v>289564</c:v>
                </c:pt>
                <c:pt idx="914">
                  <c:v>478082</c:v>
                </c:pt>
                <c:pt idx="915">
                  <c:v>751322</c:v>
                </c:pt>
                <c:pt idx="916">
                  <c:v>56298</c:v>
                </c:pt>
                <c:pt idx="917">
                  <c:v>1769240</c:v>
                </c:pt>
                <c:pt idx="918">
                  <c:v>534402</c:v>
                </c:pt>
                <c:pt idx="919">
                  <c:v>2289430</c:v>
                </c:pt>
                <c:pt idx="920">
                  <c:v>239470</c:v>
                </c:pt>
                <c:pt idx="921">
                  <c:v>509498</c:v>
                </c:pt>
                <c:pt idx="922">
                  <c:v>419298</c:v>
                </c:pt>
                <c:pt idx="923">
                  <c:v>111782</c:v>
                </c:pt>
                <c:pt idx="924">
                  <c:v>856680</c:v>
                </c:pt>
                <c:pt idx="925">
                  <c:v>540012</c:v>
                </c:pt>
                <c:pt idx="926">
                  <c:v>1676642</c:v>
                </c:pt>
                <c:pt idx="927">
                  <c:v>310508</c:v>
                </c:pt>
                <c:pt idx="928">
                  <c:v>618200</c:v>
                </c:pt>
                <c:pt idx="929">
                  <c:v>345620</c:v>
                </c:pt>
                <c:pt idx="930">
                  <c:v>1289772</c:v>
                </c:pt>
                <c:pt idx="931">
                  <c:v>613910</c:v>
                </c:pt>
                <c:pt idx="932">
                  <c:v>324676</c:v>
                </c:pt>
                <c:pt idx="933">
                  <c:v>541420</c:v>
                </c:pt>
                <c:pt idx="934">
                  <c:v>457886</c:v>
                </c:pt>
                <c:pt idx="935">
                  <c:v>201542</c:v>
                </c:pt>
                <c:pt idx="936">
                  <c:v>304612</c:v>
                </c:pt>
                <c:pt idx="937">
                  <c:v>1453254</c:v>
                </c:pt>
                <c:pt idx="938">
                  <c:v>2589576</c:v>
                </c:pt>
                <c:pt idx="939">
                  <c:v>1017698</c:v>
                </c:pt>
                <c:pt idx="940">
                  <c:v>968550</c:v>
                </c:pt>
                <c:pt idx="941">
                  <c:v>269698</c:v>
                </c:pt>
                <c:pt idx="942">
                  <c:v>145464</c:v>
                </c:pt>
                <c:pt idx="943">
                  <c:v>932624</c:v>
                </c:pt>
                <c:pt idx="944">
                  <c:v>101112</c:v>
                </c:pt>
                <c:pt idx="945">
                  <c:v>131274</c:v>
                </c:pt>
                <c:pt idx="946">
                  <c:v>375056</c:v>
                </c:pt>
                <c:pt idx="947">
                  <c:v>584078</c:v>
                </c:pt>
                <c:pt idx="948">
                  <c:v>202202</c:v>
                </c:pt>
                <c:pt idx="949">
                  <c:v>169356</c:v>
                </c:pt>
                <c:pt idx="950">
                  <c:v>203214</c:v>
                </c:pt>
                <c:pt idx="951">
                  <c:v>990132</c:v>
                </c:pt>
                <c:pt idx="952">
                  <c:v>265562</c:v>
                </c:pt>
                <c:pt idx="953">
                  <c:v>183590</c:v>
                </c:pt>
                <c:pt idx="954">
                  <c:v>592856</c:v>
                </c:pt>
                <c:pt idx="955">
                  <c:v>407154</c:v>
                </c:pt>
                <c:pt idx="956">
                  <c:v>112310</c:v>
                </c:pt>
                <c:pt idx="957">
                  <c:v>811800</c:v>
                </c:pt>
                <c:pt idx="958">
                  <c:v>265100</c:v>
                </c:pt>
                <c:pt idx="959">
                  <c:v>225038</c:v>
                </c:pt>
                <c:pt idx="960">
                  <c:v>70620</c:v>
                </c:pt>
                <c:pt idx="961">
                  <c:v>701580</c:v>
                </c:pt>
                <c:pt idx="962">
                  <c:v>463804</c:v>
                </c:pt>
                <c:pt idx="963">
                  <c:v>329890</c:v>
                </c:pt>
                <c:pt idx="964">
                  <c:v>357258</c:v>
                </c:pt>
                <c:pt idx="965">
                  <c:v>529474</c:v>
                </c:pt>
                <c:pt idx="966">
                  <c:v>319220</c:v>
                </c:pt>
                <c:pt idx="967">
                  <c:v>944130</c:v>
                </c:pt>
                <c:pt idx="968">
                  <c:v>246026</c:v>
                </c:pt>
                <c:pt idx="969">
                  <c:v>390522</c:v>
                </c:pt>
                <c:pt idx="970">
                  <c:v>255090</c:v>
                </c:pt>
                <c:pt idx="971">
                  <c:v>1120196</c:v>
                </c:pt>
                <c:pt idx="972">
                  <c:v>402930</c:v>
                </c:pt>
                <c:pt idx="973">
                  <c:v>130768</c:v>
                </c:pt>
                <c:pt idx="974">
                  <c:v>1369302</c:v>
                </c:pt>
                <c:pt idx="975">
                  <c:v>2592348</c:v>
                </c:pt>
                <c:pt idx="976">
                  <c:v>1115840</c:v>
                </c:pt>
                <c:pt idx="977">
                  <c:v>211442</c:v>
                </c:pt>
                <c:pt idx="978">
                  <c:v>441232</c:v>
                </c:pt>
                <c:pt idx="979">
                  <c:v>645854</c:v>
                </c:pt>
                <c:pt idx="980">
                  <c:v>564168</c:v>
                </c:pt>
                <c:pt idx="981">
                  <c:v>378202</c:v>
                </c:pt>
                <c:pt idx="982">
                  <c:v>551034</c:v>
                </c:pt>
                <c:pt idx="983">
                  <c:v>574596</c:v>
                </c:pt>
                <c:pt idx="984">
                  <c:v>369578</c:v>
                </c:pt>
                <c:pt idx="985">
                  <c:v>551694</c:v>
                </c:pt>
                <c:pt idx="986">
                  <c:v>3836580</c:v>
                </c:pt>
                <c:pt idx="987">
                  <c:v>151470</c:v>
                </c:pt>
                <c:pt idx="988">
                  <c:v>1228612</c:v>
                </c:pt>
                <c:pt idx="989">
                  <c:v>385308</c:v>
                </c:pt>
                <c:pt idx="990">
                  <c:v>188012</c:v>
                </c:pt>
                <c:pt idx="991">
                  <c:v>1068584</c:v>
                </c:pt>
                <c:pt idx="992">
                  <c:v>1479500</c:v>
                </c:pt>
                <c:pt idx="993">
                  <c:v>258918</c:v>
                </c:pt>
                <c:pt idx="994">
                  <c:v>279400</c:v>
                </c:pt>
                <c:pt idx="995">
                  <c:v>310024</c:v>
                </c:pt>
                <c:pt idx="996">
                  <c:v>423896</c:v>
                </c:pt>
                <c:pt idx="997">
                  <c:v>341770</c:v>
                </c:pt>
                <c:pt idx="998">
                  <c:v>440330</c:v>
                </c:pt>
                <c:pt idx="999">
                  <c:v>446292</c:v>
                </c:pt>
                <c:pt idx="1000">
                  <c:v>1202542</c:v>
                </c:pt>
                <c:pt idx="1001">
                  <c:v>736890</c:v>
                </c:pt>
                <c:pt idx="1002">
                  <c:v>242660</c:v>
                </c:pt>
                <c:pt idx="1003">
                  <c:v>408078</c:v>
                </c:pt>
                <c:pt idx="1004">
                  <c:v>1235366</c:v>
                </c:pt>
                <c:pt idx="1005">
                  <c:v>578688</c:v>
                </c:pt>
                <c:pt idx="1006">
                  <c:v>564344</c:v>
                </c:pt>
                <c:pt idx="1007">
                  <c:v>414546</c:v>
                </c:pt>
                <c:pt idx="1008">
                  <c:v>413314</c:v>
                </c:pt>
                <c:pt idx="1009">
                  <c:v>182842</c:v>
                </c:pt>
                <c:pt idx="1010">
                  <c:v>151140</c:v>
                </c:pt>
                <c:pt idx="1011">
                  <c:v>778404</c:v>
                </c:pt>
                <c:pt idx="1012">
                  <c:v>188958</c:v>
                </c:pt>
                <c:pt idx="1013">
                  <c:v>530860</c:v>
                </c:pt>
                <c:pt idx="1014">
                  <c:v>356840</c:v>
                </c:pt>
                <c:pt idx="1015">
                  <c:v>769758</c:v>
                </c:pt>
                <c:pt idx="1016">
                  <c:v>784278</c:v>
                </c:pt>
                <c:pt idx="1017">
                  <c:v>58014</c:v>
                </c:pt>
                <c:pt idx="1018">
                  <c:v>1109218</c:v>
                </c:pt>
                <c:pt idx="1019">
                  <c:v>682396</c:v>
                </c:pt>
                <c:pt idx="1020">
                  <c:v>529166</c:v>
                </c:pt>
                <c:pt idx="1021">
                  <c:v>438372</c:v>
                </c:pt>
                <c:pt idx="1022">
                  <c:v>585574</c:v>
                </c:pt>
                <c:pt idx="1023">
                  <c:v>335566</c:v>
                </c:pt>
                <c:pt idx="1024">
                  <c:v>369798</c:v>
                </c:pt>
                <c:pt idx="1025">
                  <c:v>1058750</c:v>
                </c:pt>
                <c:pt idx="1026">
                  <c:v>96580</c:v>
                </c:pt>
                <c:pt idx="1027">
                  <c:v>333498</c:v>
                </c:pt>
                <c:pt idx="1028">
                  <c:v>945758</c:v>
                </c:pt>
                <c:pt idx="1029">
                  <c:v>983378</c:v>
                </c:pt>
                <c:pt idx="1030">
                  <c:v>687632</c:v>
                </c:pt>
                <c:pt idx="1031">
                  <c:v>318296</c:v>
                </c:pt>
                <c:pt idx="1032">
                  <c:v>158202</c:v>
                </c:pt>
                <c:pt idx="1033">
                  <c:v>542564</c:v>
                </c:pt>
                <c:pt idx="1034">
                  <c:v>1901482</c:v>
                </c:pt>
                <c:pt idx="1035">
                  <c:v>344960</c:v>
                </c:pt>
                <c:pt idx="1036">
                  <c:v>132308</c:v>
                </c:pt>
                <c:pt idx="1037">
                  <c:v>547624</c:v>
                </c:pt>
                <c:pt idx="1038">
                  <c:v>1422190</c:v>
                </c:pt>
                <c:pt idx="1039">
                  <c:v>558052</c:v>
                </c:pt>
                <c:pt idx="1040">
                  <c:v>1524138</c:v>
                </c:pt>
                <c:pt idx="1041">
                  <c:v>143770</c:v>
                </c:pt>
                <c:pt idx="1042">
                  <c:v>835076</c:v>
                </c:pt>
                <c:pt idx="1043">
                  <c:v>557898</c:v>
                </c:pt>
                <c:pt idx="1044">
                  <c:v>470514</c:v>
                </c:pt>
                <c:pt idx="1045">
                  <c:v>1055912</c:v>
                </c:pt>
                <c:pt idx="1046">
                  <c:v>406252</c:v>
                </c:pt>
                <c:pt idx="1047">
                  <c:v>122540</c:v>
                </c:pt>
                <c:pt idx="1048">
                  <c:v>716760</c:v>
                </c:pt>
                <c:pt idx="1049">
                  <c:v>278454</c:v>
                </c:pt>
                <c:pt idx="1050">
                  <c:v>160380</c:v>
                </c:pt>
                <c:pt idx="1051">
                  <c:v>651882</c:v>
                </c:pt>
                <c:pt idx="1052">
                  <c:v>285912</c:v>
                </c:pt>
                <c:pt idx="1053">
                  <c:v>153098</c:v>
                </c:pt>
                <c:pt idx="1054">
                  <c:v>194326</c:v>
                </c:pt>
                <c:pt idx="1055">
                  <c:v>510928</c:v>
                </c:pt>
                <c:pt idx="1056">
                  <c:v>957638</c:v>
                </c:pt>
                <c:pt idx="1057">
                  <c:v>195294</c:v>
                </c:pt>
                <c:pt idx="1058">
                  <c:v>545776</c:v>
                </c:pt>
                <c:pt idx="1059">
                  <c:v>179982</c:v>
                </c:pt>
                <c:pt idx="1060">
                  <c:v>328724</c:v>
                </c:pt>
                <c:pt idx="1061">
                  <c:v>598774</c:v>
                </c:pt>
                <c:pt idx="1062">
                  <c:v>1203598</c:v>
                </c:pt>
                <c:pt idx="1063">
                  <c:v>538340</c:v>
                </c:pt>
                <c:pt idx="1064">
                  <c:v>257048</c:v>
                </c:pt>
                <c:pt idx="1065">
                  <c:v>635778</c:v>
                </c:pt>
                <c:pt idx="1066">
                  <c:v>174460</c:v>
                </c:pt>
                <c:pt idx="1067">
                  <c:v>321332</c:v>
                </c:pt>
                <c:pt idx="1068">
                  <c:v>861916</c:v>
                </c:pt>
                <c:pt idx="1069">
                  <c:v>581218</c:v>
                </c:pt>
                <c:pt idx="1070">
                  <c:v>361350</c:v>
                </c:pt>
                <c:pt idx="1071">
                  <c:v>318296</c:v>
                </c:pt>
                <c:pt idx="1072">
                  <c:v>267960</c:v>
                </c:pt>
                <c:pt idx="1073">
                  <c:v>203302</c:v>
                </c:pt>
                <c:pt idx="1074">
                  <c:v>235862</c:v>
                </c:pt>
                <c:pt idx="1075">
                  <c:v>568106</c:v>
                </c:pt>
                <c:pt idx="1076">
                  <c:v>1321518</c:v>
                </c:pt>
                <c:pt idx="1077">
                  <c:v>191246</c:v>
                </c:pt>
                <c:pt idx="1078">
                  <c:v>125906</c:v>
                </c:pt>
                <c:pt idx="1079">
                  <c:v>164934</c:v>
                </c:pt>
                <c:pt idx="1080">
                  <c:v>1182654</c:v>
                </c:pt>
                <c:pt idx="1081">
                  <c:v>298804</c:v>
                </c:pt>
                <c:pt idx="1082">
                  <c:v>140844</c:v>
                </c:pt>
                <c:pt idx="1083">
                  <c:v>2817760</c:v>
                </c:pt>
                <c:pt idx="1084">
                  <c:v>287650</c:v>
                </c:pt>
                <c:pt idx="1085">
                  <c:v>108526</c:v>
                </c:pt>
                <c:pt idx="1086">
                  <c:v>221540</c:v>
                </c:pt>
                <c:pt idx="1087">
                  <c:v>96866</c:v>
                </c:pt>
                <c:pt idx="1088">
                  <c:v>1039214</c:v>
                </c:pt>
                <c:pt idx="1089">
                  <c:v>377740</c:v>
                </c:pt>
                <c:pt idx="1090">
                  <c:v>242880</c:v>
                </c:pt>
                <c:pt idx="1091">
                  <c:v>243298</c:v>
                </c:pt>
                <c:pt idx="1092">
                  <c:v>594858</c:v>
                </c:pt>
                <c:pt idx="1093">
                  <c:v>403062</c:v>
                </c:pt>
                <c:pt idx="1094">
                  <c:v>316316</c:v>
                </c:pt>
                <c:pt idx="1095">
                  <c:v>527010</c:v>
                </c:pt>
                <c:pt idx="1096">
                  <c:v>716870</c:v>
                </c:pt>
                <c:pt idx="1097">
                  <c:v>427218</c:v>
                </c:pt>
                <c:pt idx="1098">
                  <c:v>766502</c:v>
                </c:pt>
                <c:pt idx="1099">
                  <c:v>226996</c:v>
                </c:pt>
                <c:pt idx="1100">
                  <c:v>158180</c:v>
                </c:pt>
                <c:pt idx="1101">
                  <c:v>262130</c:v>
                </c:pt>
                <c:pt idx="1102">
                  <c:v>1232308</c:v>
                </c:pt>
                <c:pt idx="1103">
                  <c:v>570064</c:v>
                </c:pt>
                <c:pt idx="1104">
                  <c:v>763290</c:v>
                </c:pt>
                <c:pt idx="1105">
                  <c:v>196262</c:v>
                </c:pt>
                <c:pt idx="1106">
                  <c:v>700260</c:v>
                </c:pt>
                <c:pt idx="1107">
                  <c:v>775654</c:v>
                </c:pt>
                <c:pt idx="1108">
                  <c:v>530222</c:v>
                </c:pt>
                <c:pt idx="1109">
                  <c:v>1001660</c:v>
                </c:pt>
                <c:pt idx="1110">
                  <c:v>446226</c:v>
                </c:pt>
                <c:pt idx="1111">
                  <c:v>337612</c:v>
                </c:pt>
                <c:pt idx="1112">
                  <c:v>330418</c:v>
                </c:pt>
                <c:pt idx="1113">
                  <c:v>507958</c:v>
                </c:pt>
                <c:pt idx="1114">
                  <c:v>534270</c:v>
                </c:pt>
                <c:pt idx="1115">
                  <c:v>479952</c:v>
                </c:pt>
                <c:pt idx="1116">
                  <c:v>377322</c:v>
                </c:pt>
                <c:pt idx="1117">
                  <c:v>700128</c:v>
                </c:pt>
                <c:pt idx="1118">
                  <c:v>771804</c:v>
                </c:pt>
                <c:pt idx="1119">
                  <c:v>357390</c:v>
                </c:pt>
                <c:pt idx="1120">
                  <c:v>206712</c:v>
                </c:pt>
                <c:pt idx="1121">
                  <c:v>682132</c:v>
                </c:pt>
                <c:pt idx="1122">
                  <c:v>598972</c:v>
                </c:pt>
                <c:pt idx="1123">
                  <c:v>973852</c:v>
                </c:pt>
                <c:pt idx="1124">
                  <c:v>793804</c:v>
                </c:pt>
                <c:pt idx="1125">
                  <c:v>224422</c:v>
                </c:pt>
                <c:pt idx="1126">
                  <c:v>635558</c:v>
                </c:pt>
                <c:pt idx="1127">
                  <c:v>169752</c:v>
                </c:pt>
                <c:pt idx="1128">
                  <c:v>505868</c:v>
                </c:pt>
                <c:pt idx="1129">
                  <c:v>254540</c:v>
                </c:pt>
                <c:pt idx="1130">
                  <c:v>0</c:v>
                </c:pt>
                <c:pt idx="1131">
                  <c:v>1040798</c:v>
                </c:pt>
                <c:pt idx="1132">
                  <c:v>702328</c:v>
                </c:pt>
                <c:pt idx="1133">
                  <c:v>598862</c:v>
                </c:pt>
                <c:pt idx="1134">
                  <c:v>398992</c:v>
                </c:pt>
                <c:pt idx="1135">
                  <c:v>504108</c:v>
                </c:pt>
                <c:pt idx="1136">
                  <c:v>332706</c:v>
                </c:pt>
                <c:pt idx="1137">
                  <c:v>404052</c:v>
                </c:pt>
                <c:pt idx="1138">
                  <c:v>114664</c:v>
                </c:pt>
                <c:pt idx="1139">
                  <c:v>699248</c:v>
                </c:pt>
                <c:pt idx="1140">
                  <c:v>2057660</c:v>
                </c:pt>
                <c:pt idx="1141">
                  <c:v>379412</c:v>
                </c:pt>
                <c:pt idx="1142">
                  <c:v>618002</c:v>
                </c:pt>
                <c:pt idx="1143">
                  <c:v>154198</c:v>
                </c:pt>
                <c:pt idx="1144">
                  <c:v>574112</c:v>
                </c:pt>
                <c:pt idx="1145">
                  <c:v>430584</c:v>
                </c:pt>
                <c:pt idx="1146">
                  <c:v>753346</c:v>
                </c:pt>
                <c:pt idx="1147">
                  <c:v>481580</c:v>
                </c:pt>
                <c:pt idx="1148">
                  <c:v>193314</c:v>
                </c:pt>
                <c:pt idx="1149">
                  <c:v>3256132</c:v>
                </c:pt>
                <c:pt idx="1150">
                  <c:v>562628</c:v>
                </c:pt>
                <c:pt idx="1151">
                  <c:v>393844</c:v>
                </c:pt>
                <c:pt idx="1152">
                  <c:v>311212</c:v>
                </c:pt>
                <c:pt idx="1153">
                  <c:v>205480</c:v>
                </c:pt>
                <c:pt idx="1154">
                  <c:v>495154</c:v>
                </c:pt>
                <c:pt idx="1155">
                  <c:v>1129722</c:v>
                </c:pt>
                <c:pt idx="1156">
                  <c:v>575102</c:v>
                </c:pt>
                <c:pt idx="1157">
                  <c:v>268884</c:v>
                </c:pt>
                <c:pt idx="1158">
                  <c:v>118162</c:v>
                </c:pt>
                <c:pt idx="1159">
                  <c:v>306636</c:v>
                </c:pt>
                <c:pt idx="1160">
                  <c:v>309210</c:v>
                </c:pt>
                <c:pt idx="1161">
                  <c:v>692648</c:v>
                </c:pt>
                <c:pt idx="1162">
                  <c:v>239030</c:v>
                </c:pt>
                <c:pt idx="1163">
                  <c:v>1705198</c:v>
                </c:pt>
                <c:pt idx="1164">
                  <c:v>470360</c:v>
                </c:pt>
                <c:pt idx="1165">
                  <c:v>351362</c:v>
                </c:pt>
                <c:pt idx="1166">
                  <c:v>424578</c:v>
                </c:pt>
                <c:pt idx="1167">
                  <c:v>209396</c:v>
                </c:pt>
                <c:pt idx="1168">
                  <c:v>1747174</c:v>
                </c:pt>
                <c:pt idx="1169">
                  <c:v>685168</c:v>
                </c:pt>
                <c:pt idx="1170">
                  <c:v>436722</c:v>
                </c:pt>
                <c:pt idx="1171">
                  <c:v>553564</c:v>
                </c:pt>
                <c:pt idx="1172">
                  <c:v>60654</c:v>
                </c:pt>
                <c:pt idx="1173">
                  <c:v>977878</c:v>
                </c:pt>
                <c:pt idx="1174">
                  <c:v>323906</c:v>
                </c:pt>
                <c:pt idx="1175">
                  <c:v>167640</c:v>
                </c:pt>
                <c:pt idx="1176">
                  <c:v>755612</c:v>
                </c:pt>
                <c:pt idx="1177">
                  <c:v>193138</c:v>
                </c:pt>
                <c:pt idx="1178">
                  <c:v>259490</c:v>
                </c:pt>
                <c:pt idx="1179">
                  <c:v>370986</c:v>
                </c:pt>
                <c:pt idx="1180">
                  <c:v>37290</c:v>
                </c:pt>
                <c:pt idx="1181">
                  <c:v>365024</c:v>
                </c:pt>
                <c:pt idx="1182">
                  <c:v>1035804</c:v>
                </c:pt>
                <c:pt idx="1183">
                  <c:v>587378</c:v>
                </c:pt>
                <c:pt idx="1184">
                  <c:v>519222</c:v>
                </c:pt>
                <c:pt idx="1185">
                  <c:v>499026</c:v>
                </c:pt>
                <c:pt idx="1186">
                  <c:v>574002</c:v>
                </c:pt>
                <c:pt idx="1187">
                  <c:v>631488</c:v>
                </c:pt>
                <c:pt idx="1188">
                  <c:v>276980</c:v>
                </c:pt>
                <c:pt idx="1189">
                  <c:v>554378</c:v>
                </c:pt>
                <c:pt idx="1190">
                  <c:v>519970</c:v>
                </c:pt>
                <c:pt idx="1191">
                  <c:v>678744</c:v>
                </c:pt>
                <c:pt idx="1192">
                  <c:v>686576</c:v>
                </c:pt>
                <c:pt idx="1193">
                  <c:v>1136586</c:v>
                </c:pt>
                <c:pt idx="1194">
                  <c:v>249986</c:v>
                </c:pt>
                <c:pt idx="1195">
                  <c:v>3502400</c:v>
                </c:pt>
                <c:pt idx="1196">
                  <c:v>296296</c:v>
                </c:pt>
                <c:pt idx="1197">
                  <c:v>557502</c:v>
                </c:pt>
                <c:pt idx="1198">
                  <c:v>239008</c:v>
                </c:pt>
                <c:pt idx="1199">
                  <c:v>858792</c:v>
                </c:pt>
                <c:pt idx="1200">
                  <c:v>924484</c:v>
                </c:pt>
                <c:pt idx="1201">
                  <c:v>131384</c:v>
                </c:pt>
                <c:pt idx="1202">
                  <c:v>1964138</c:v>
                </c:pt>
                <c:pt idx="1203">
                  <c:v>737924</c:v>
                </c:pt>
                <c:pt idx="1204">
                  <c:v>582692</c:v>
                </c:pt>
                <c:pt idx="1205">
                  <c:v>196262</c:v>
                </c:pt>
                <c:pt idx="1206">
                  <c:v>399344</c:v>
                </c:pt>
                <c:pt idx="1207">
                  <c:v>226226</c:v>
                </c:pt>
                <c:pt idx="1208">
                  <c:v>745734</c:v>
                </c:pt>
                <c:pt idx="1209">
                  <c:v>1070322</c:v>
                </c:pt>
                <c:pt idx="1210">
                  <c:v>851180</c:v>
                </c:pt>
                <c:pt idx="1211">
                  <c:v>1092344</c:v>
                </c:pt>
                <c:pt idx="1212">
                  <c:v>447282</c:v>
                </c:pt>
                <c:pt idx="1213">
                  <c:v>1017346</c:v>
                </c:pt>
                <c:pt idx="1214">
                  <c:v>282128</c:v>
                </c:pt>
                <c:pt idx="1215">
                  <c:v>255288</c:v>
                </c:pt>
                <c:pt idx="1216">
                  <c:v>497926</c:v>
                </c:pt>
                <c:pt idx="1217">
                  <c:v>1209362</c:v>
                </c:pt>
                <c:pt idx="1218">
                  <c:v>545270</c:v>
                </c:pt>
                <c:pt idx="1219">
                  <c:v>1111484</c:v>
                </c:pt>
                <c:pt idx="1220">
                  <c:v>347490</c:v>
                </c:pt>
                <c:pt idx="1221">
                  <c:v>3885398</c:v>
                </c:pt>
                <c:pt idx="1222">
                  <c:v>627198</c:v>
                </c:pt>
                <c:pt idx="1223">
                  <c:v>761112</c:v>
                </c:pt>
                <c:pt idx="1224">
                  <c:v>283536</c:v>
                </c:pt>
                <c:pt idx="1225">
                  <c:v>224510</c:v>
                </c:pt>
                <c:pt idx="1226">
                  <c:v>483472</c:v>
                </c:pt>
                <c:pt idx="1227">
                  <c:v>520960</c:v>
                </c:pt>
                <c:pt idx="1228">
                  <c:v>286374</c:v>
                </c:pt>
                <c:pt idx="1229">
                  <c:v>855162</c:v>
                </c:pt>
                <c:pt idx="1230">
                  <c:v>1391258</c:v>
                </c:pt>
                <c:pt idx="1231">
                  <c:v>336446</c:v>
                </c:pt>
                <c:pt idx="1232">
                  <c:v>546062</c:v>
                </c:pt>
                <c:pt idx="1233">
                  <c:v>1398826</c:v>
                </c:pt>
                <c:pt idx="1234">
                  <c:v>341242</c:v>
                </c:pt>
                <c:pt idx="1235">
                  <c:v>174592</c:v>
                </c:pt>
                <c:pt idx="1236">
                  <c:v>429924</c:v>
                </c:pt>
                <c:pt idx="1237">
                  <c:v>302302</c:v>
                </c:pt>
                <c:pt idx="1238">
                  <c:v>510092</c:v>
                </c:pt>
                <c:pt idx="1239">
                  <c:v>381128</c:v>
                </c:pt>
                <c:pt idx="1240">
                  <c:v>589072</c:v>
                </c:pt>
                <c:pt idx="1241">
                  <c:v>22330</c:v>
                </c:pt>
                <c:pt idx="1242">
                  <c:v>302302</c:v>
                </c:pt>
                <c:pt idx="1243">
                  <c:v>570658</c:v>
                </c:pt>
                <c:pt idx="1244">
                  <c:v>1071004</c:v>
                </c:pt>
                <c:pt idx="1245">
                  <c:v>293018</c:v>
                </c:pt>
                <c:pt idx="1246">
                  <c:v>811558</c:v>
                </c:pt>
                <c:pt idx="1247">
                  <c:v>879736</c:v>
                </c:pt>
                <c:pt idx="1248">
                  <c:v>164890</c:v>
                </c:pt>
                <c:pt idx="1249">
                  <c:v>1039742</c:v>
                </c:pt>
                <c:pt idx="1250">
                  <c:v>2850672</c:v>
                </c:pt>
                <c:pt idx="1251">
                  <c:v>187594</c:v>
                </c:pt>
                <c:pt idx="1252">
                  <c:v>531696</c:v>
                </c:pt>
                <c:pt idx="1253">
                  <c:v>334620</c:v>
                </c:pt>
                <c:pt idx="1254">
                  <c:v>304612</c:v>
                </c:pt>
                <c:pt idx="1255">
                  <c:v>3064402</c:v>
                </c:pt>
                <c:pt idx="1256">
                  <c:v>787512</c:v>
                </c:pt>
                <c:pt idx="1257">
                  <c:v>151932</c:v>
                </c:pt>
                <c:pt idx="1258">
                  <c:v>247390</c:v>
                </c:pt>
                <c:pt idx="1259">
                  <c:v>131846</c:v>
                </c:pt>
                <c:pt idx="1260">
                  <c:v>732710</c:v>
                </c:pt>
                <c:pt idx="1261">
                  <c:v>182336</c:v>
                </c:pt>
                <c:pt idx="1262">
                  <c:v>401302</c:v>
                </c:pt>
                <c:pt idx="1263">
                  <c:v>172106</c:v>
                </c:pt>
                <c:pt idx="1264">
                  <c:v>305008</c:v>
                </c:pt>
                <c:pt idx="1265">
                  <c:v>310992</c:v>
                </c:pt>
                <c:pt idx="1266">
                  <c:v>439428</c:v>
                </c:pt>
                <c:pt idx="1267">
                  <c:v>741070</c:v>
                </c:pt>
                <c:pt idx="1268">
                  <c:v>283250</c:v>
                </c:pt>
                <c:pt idx="1269">
                  <c:v>891022</c:v>
                </c:pt>
                <c:pt idx="1270">
                  <c:v>272690</c:v>
                </c:pt>
                <c:pt idx="1271">
                  <c:v>291852</c:v>
                </c:pt>
                <c:pt idx="1272">
                  <c:v>364980</c:v>
                </c:pt>
                <c:pt idx="1273">
                  <c:v>179916</c:v>
                </c:pt>
                <c:pt idx="1274">
                  <c:v>1183050</c:v>
                </c:pt>
                <c:pt idx="1275">
                  <c:v>248622</c:v>
                </c:pt>
                <c:pt idx="1276">
                  <c:v>666754</c:v>
                </c:pt>
                <c:pt idx="1277">
                  <c:v>772706</c:v>
                </c:pt>
                <c:pt idx="1278">
                  <c:v>391666</c:v>
                </c:pt>
                <c:pt idx="1279">
                  <c:v>435798</c:v>
                </c:pt>
                <c:pt idx="1280">
                  <c:v>689436</c:v>
                </c:pt>
                <c:pt idx="1281">
                  <c:v>283338</c:v>
                </c:pt>
                <c:pt idx="1282">
                  <c:v>458018</c:v>
                </c:pt>
                <c:pt idx="1283">
                  <c:v>339130</c:v>
                </c:pt>
                <c:pt idx="1284">
                  <c:v>339636</c:v>
                </c:pt>
                <c:pt idx="1285">
                  <c:v>825000</c:v>
                </c:pt>
                <c:pt idx="1286">
                  <c:v>508882</c:v>
                </c:pt>
                <c:pt idx="1287">
                  <c:v>637582</c:v>
                </c:pt>
                <c:pt idx="1288">
                  <c:v>359986</c:v>
                </c:pt>
                <c:pt idx="1289">
                  <c:v>1132010</c:v>
                </c:pt>
                <c:pt idx="1290">
                  <c:v>82368</c:v>
                </c:pt>
                <c:pt idx="1291">
                  <c:v>306350</c:v>
                </c:pt>
                <c:pt idx="1292">
                  <c:v>588522</c:v>
                </c:pt>
                <c:pt idx="1293">
                  <c:v>280588</c:v>
                </c:pt>
                <c:pt idx="1294">
                  <c:v>335610</c:v>
                </c:pt>
                <c:pt idx="1295">
                  <c:v>2849242</c:v>
                </c:pt>
                <c:pt idx="1296">
                  <c:v>185416</c:v>
                </c:pt>
                <c:pt idx="1297">
                  <c:v>1283348</c:v>
                </c:pt>
                <c:pt idx="1298">
                  <c:v>591690</c:v>
                </c:pt>
                <c:pt idx="1299">
                  <c:v>572374</c:v>
                </c:pt>
                <c:pt idx="1300">
                  <c:v>322256</c:v>
                </c:pt>
                <c:pt idx="1301">
                  <c:v>694826</c:v>
                </c:pt>
                <c:pt idx="1302">
                  <c:v>1081410</c:v>
                </c:pt>
                <c:pt idx="1303">
                  <c:v>1872838</c:v>
                </c:pt>
                <c:pt idx="1304">
                  <c:v>338316</c:v>
                </c:pt>
                <c:pt idx="1305">
                  <c:v>204732</c:v>
                </c:pt>
                <c:pt idx="1306">
                  <c:v>706684</c:v>
                </c:pt>
                <c:pt idx="1307">
                  <c:v>603174</c:v>
                </c:pt>
                <c:pt idx="1308">
                  <c:v>767008</c:v>
                </c:pt>
                <c:pt idx="1309">
                  <c:v>517066</c:v>
                </c:pt>
                <c:pt idx="1310">
                  <c:v>150216</c:v>
                </c:pt>
                <c:pt idx="1311">
                  <c:v>334774</c:v>
                </c:pt>
                <c:pt idx="1312">
                  <c:v>66286</c:v>
                </c:pt>
                <c:pt idx="1313">
                  <c:v>1076614</c:v>
                </c:pt>
                <c:pt idx="1314">
                  <c:v>30316</c:v>
                </c:pt>
                <c:pt idx="1315">
                  <c:v>588566</c:v>
                </c:pt>
                <c:pt idx="1316">
                  <c:v>206250</c:v>
                </c:pt>
                <c:pt idx="1317">
                  <c:v>2188428</c:v>
                </c:pt>
                <c:pt idx="1318">
                  <c:v>797016</c:v>
                </c:pt>
                <c:pt idx="1319">
                  <c:v>197560</c:v>
                </c:pt>
                <c:pt idx="1320">
                  <c:v>511566</c:v>
                </c:pt>
                <c:pt idx="1321">
                  <c:v>638660</c:v>
                </c:pt>
                <c:pt idx="1322">
                  <c:v>206536</c:v>
                </c:pt>
                <c:pt idx="1323">
                  <c:v>319638</c:v>
                </c:pt>
                <c:pt idx="1324">
                  <c:v>443652</c:v>
                </c:pt>
                <c:pt idx="1325">
                  <c:v>768020</c:v>
                </c:pt>
                <c:pt idx="1326">
                  <c:v>286022</c:v>
                </c:pt>
                <c:pt idx="1327">
                  <c:v>650496</c:v>
                </c:pt>
                <c:pt idx="1328">
                  <c:v>1883244</c:v>
                </c:pt>
                <c:pt idx="1329">
                  <c:v>244882</c:v>
                </c:pt>
                <c:pt idx="1330">
                  <c:v>276628</c:v>
                </c:pt>
                <c:pt idx="1331">
                  <c:v>321860</c:v>
                </c:pt>
                <c:pt idx="1332">
                  <c:v>422576</c:v>
                </c:pt>
                <c:pt idx="1333">
                  <c:v>103774</c:v>
                </c:pt>
                <c:pt idx="1334">
                  <c:v>367004</c:v>
                </c:pt>
                <c:pt idx="1335">
                  <c:v>838090</c:v>
                </c:pt>
                <c:pt idx="1336">
                  <c:v>832128</c:v>
                </c:pt>
                <c:pt idx="1337">
                  <c:v>333520</c:v>
                </c:pt>
                <c:pt idx="1338">
                  <c:v>1125630</c:v>
                </c:pt>
                <c:pt idx="1339">
                  <c:v>282018</c:v>
                </c:pt>
                <c:pt idx="1340">
                  <c:v>94314</c:v>
                </c:pt>
                <c:pt idx="1341">
                  <c:v>72182</c:v>
                </c:pt>
                <c:pt idx="1342">
                  <c:v>1142614</c:v>
                </c:pt>
                <c:pt idx="1343">
                  <c:v>109692</c:v>
                </c:pt>
                <c:pt idx="1344">
                  <c:v>157586</c:v>
                </c:pt>
                <c:pt idx="1345">
                  <c:v>105270</c:v>
                </c:pt>
                <c:pt idx="1346">
                  <c:v>283404</c:v>
                </c:pt>
                <c:pt idx="1347">
                  <c:v>69102</c:v>
                </c:pt>
                <c:pt idx="1348">
                  <c:v>378598</c:v>
                </c:pt>
                <c:pt idx="1349">
                  <c:v>147664</c:v>
                </c:pt>
                <c:pt idx="1350">
                  <c:v>1013760</c:v>
                </c:pt>
                <c:pt idx="1351">
                  <c:v>97746</c:v>
                </c:pt>
                <c:pt idx="1352">
                  <c:v>318714</c:v>
                </c:pt>
                <c:pt idx="1353">
                  <c:v>618772</c:v>
                </c:pt>
                <c:pt idx="1354">
                  <c:v>1142548</c:v>
                </c:pt>
                <c:pt idx="1355">
                  <c:v>400840</c:v>
                </c:pt>
                <c:pt idx="1356">
                  <c:v>1409320</c:v>
                </c:pt>
                <c:pt idx="1357">
                  <c:v>232144</c:v>
                </c:pt>
                <c:pt idx="1358">
                  <c:v>0</c:v>
                </c:pt>
                <c:pt idx="1359">
                  <c:v>136972</c:v>
                </c:pt>
                <c:pt idx="1360">
                  <c:v>258412</c:v>
                </c:pt>
                <c:pt idx="1361">
                  <c:v>532114</c:v>
                </c:pt>
                <c:pt idx="1362">
                  <c:v>287298</c:v>
                </c:pt>
                <c:pt idx="1363">
                  <c:v>61908</c:v>
                </c:pt>
                <c:pt idx="1364">
                  <c:v>479864</c:v>
                </c:pt>
                <c:pt idx="1365">
                  <c:v>77066</c:v>
                </c:pt>
                <c:pt idx="1366">
                  <c:v>376090</c:v>
                </c:pt>
                <c:pt idx="1367">
                  <c:v>270952</c:v>
                </c:pt>
                <c:pt idx="1368">
                  <c:v>941226</c:v>
                </c:pt>
                <c:pt idx="1369">
                  <c:v>277376</c:v>
                </c:pt>
              </c:numCache>
            </c:numRef>
          </c:xVal>
          <c:yVal>
            <c:numRef>
              <c:f>'Исходные данные (исправлено)'!$K$2:$K$1371</c:f>
              <c:numCache>
                <c:formatCode>General</c:formatCode>
                <c:ptCount val="1370"/>
                <c:pt idx="0">
                  <c:v>1167493</c:v>
                </c:pt>
                <c:pt idx="1">
                  <c:v>806949</c:v>
                </c:pt>
                <c:pt idx="2">
                  <c:v>896857</c:v>
                </c:pt>
                <c:pt idx="3">
                  <c:v>1184194</c:v>
                </c:pt>
                <c:pt idx="4">
                  <c:v>2559110</c:v>
                </c:pt>
                <c:pt idx="5">
                  <c:v>1454735</c:v>
                </c:pt>
                <c:pt idx="6">
                  <c:v>693234</c:v>
                </c:pt>
                <c:pt idx="7">
                  <c:v>1821967</c:v>
                </c:pt>
                <c:pt idx="8">
                  <c:v>1791738</c:v>
                </c:pt>
                <c:pt idx="9">
                  <c:v>1133274</c:v>
                </c:pt>
                <c:pt idx="10">
                  <c:v>1354073</c:v>
                </c:pt>
                <c:pt idx="11">
                  <c:v>1890690</c:v>
                </c:pt>
                <c:pt idx="12">
                  <c:v>850383</c:v>
                </c:pt>
                <c:pt idx="13">
                  <c:v>1249953</c:v>
                </c:pt>
                <c:pt idx="14">
                  <c:v>1722654</c:v>
                </c:pt>
                <c:pt idx="15">
                  <c:v>1432391</c:v>
                </c:pt>
                <c:pt idx="16">
                  <c:v>1348620</c:v>
                </c:pt>
                <c:pt idx="17">
                  <c:v>524609</c:v>
                </c:pt>
                <c:pt idx="18">
                  <c:v>1248338</c:v>
                </c:pt>
                <c:pt idx="19">
                  <c:v>1261068</c:v>
                </c:pt>
                <c:pt idx="20">
                  <c:v>796499</c:v>
                </c:pt>
                <c:pt idx="21">
                  <c:v>1454507</c:v>
                </c:pt>
                <c:pt idx="22">
                  <c:v>1494616</c:v>
                </c:pt>
                <c:pt idx="23">
                  <c:v>537472</c:v>
                </c:pt>
                <c:pt idx="24">
                  <c:v>2211657</c:v>
                </c:pt>
                <c:pt idx="25">
                  <c:v>919296</c:v>
                </c:pt>
                <c:pt idx="26">
                  <c:v>1465698</c:v>
                </c:pt>
                <c:pt idx="27">
                  <c:v>1013954</c:v>
                </c:pt>
                <c:pt idx="28">
                  <c:v>1518024</c:v>
                </c:pt>
                <c:pt idx="29">
                  <c:v>1096167</c:v>
                </c:pt>
                <c:pt idx="30">
                  <c:v>1193010</c:v>
                </c:pt>
                <c:pt idx="31">
                  <c:v>527839</c:v>
                </c:pt>
                <c:pt idx="32">
                  <c:v>1239199</c:v>
                </c:pt>
                <c:pt idx="33">
                  <c:v>1902090</c:v>
                </c:pt>
                <c:pt idx="34">
                  <c:v>728726</c:v>
                </c:pt>
                <c:pt idx="35">
                  <c:v>2158210</c:v>
                </c:pt>
                <c:pt idx="36">
                  <c:v>2261304</c:v>
                </c:pt>
                <c:pt idx="37">
                  <c:v>1620681</c:v>
                </c:pt>
                <c:pt idx="38">
                  <c:v>837045</c:v>
                </c:pt>
                <c:pt idx="39">
                  <c:v>1648915</c:v>
                </c:pt>
                <c:pt idx="40">
                  <c:v>3035725</c:v>
                </c:pt>
                <c:pt idx="41">
                  <c:v>1028774</c:v>
                </c:pt>
                <c:pt idx="42">
                  <c:v>2048618</c:v>
                </c:pt>
                <c:pt idx="43">
                  <c:v>1060922</c:v>
                </c:pt>
                <c:pt idx="44">
                  <c:v>947625</c:v>
                </c:pt>
                <c:pt idx="45">
                  <c:v>486875</c:v>
                </c:pt>
                <c:pt idx="46">
                  <c:v>1343167</c:v>
                </c:pt>
                <c:pt idx="47">
                  <c:v>6628720</c:v>
                </c:pt>
                <c:pt idx="48">
                  <c:v>4776125</c:v>
                </c:pt>
                <c:pt idx="49">
                  <c:v>719910</c:v>
                </c:pt>
                <c:pt idx="50">
                  <c:v>1010401</c:v>
                </c:pt>
                <c:pt idx="51">
                  <c:v>1832075</c:v>
                </c:pt>
                <c:pt idx="52">
                  <c:v>974662</c:v>
                </c:pt>
                <c:pt idx="53">
                  <c:v>1340279</c:v>
                </c:pt>
                <c:pt idx="54">
                  <c:v>1351679</c:v>
                </c:pt>
                <c:pt idx="55">
                  <c:v>2120514</c:v>
                </c:pt>
                <c:pt idx="56">
                  <c:v>1212238</c:v>
                </c:pt>
                <c:pt idx="57">
                  <c:v>1377443</c:v>
                </c:pt>
                <c:pt idx="58">
                  <c:v>1411966</c:v>
                </c:pt>
                <c:pt idx="59">
                  <c:v>315666</c:v>
                </c:pt>
                <c:pt idx="60">
                  <c:v>536370</c:v>
                </c:pt>
                <c:pt idx="61">
                  <c:v>895147</c:v>
                </c:pt>
                <c:pt idx="62">
                  <c:v>1305927</c:v>
                </c:pt>
                <c:pt idx="63">
                  <c:v>1048667</c:v>
                </c:pt>
                <c:pt idx="64">
                  <c:v>668990</c:v>
                </c:pt>
                <c:pt idx="65">
                  <c:v>938315</c:v>
                </c:pt>
                <c:pt idx="66">
                  <c:v>1673007</c:v>
                </c:pt>
                <c:pt idx="67">
                  <c:v>4071396</c:v>
                </c:pt>
                <c:pt idx="68">
                  <c:v>671080</c:v>
                </c:pt>
                <c:pt idx="69">
                  <c:v>1402960</c:v>
                </c:pt>
                <c:pt idx="70">
                  <c:v>1682982</c:v>
                </c:pt>
                <c:pt idx="71">
                  <c:v>1063810</c:v>
                </c:pt>
                <c:pt idx="72">
                  <c:v>928701</c:v>
                </c:pt>
                <c:pt idx="73">
                  <c:v>2643242</c:v>
                </c:pt>
                <c:pt idx="74">
                  <c:v>474069</c:v>
                </c:pt>
                <c:pt idx="75">
                  <c:v>2491945</c:v>
                </c:pt>
                <c:pt idx="76">
                  <c:v>1565182</c:v>
                </c:pt>
                <c:pt idx="77">
                  <c:v>1815469</c:v>
                </c:pt>
                <c:pt idx="78">
                  <c:v>2316575</c:v>
                </c:pt>
                <c:pt idx="79">
                  <c:v>837311</c:v>
                </c:pt>
                <c:pt idx="80">
                  <c:v>1816001</c:v>
                </c:pt>
                <c:pt idx="81">
                  <c:v>775409</c:v>
                </c:pt>
                <c:pt idx="82">
                  <c:v>1133958</c:v>
                </c:pt>
                <c:pt idx="83">
                  <c:v>1527296</c:v>
                </c:pt>
                <c:pt idx="84">
                  <c:v>804460</c:v>
                </c:pt>
                <c:pt idx="85">
                  <c:v>2320375</c:v>
                </c:pt>
                <c:pt idx="86">
                  <c:v>1229072</c:v>
                </c:pt>
                <c:pt idx="87">
                  <c:v>485697</c:v>
                </c:pt>
                <c:pt idx="88">
                  <c:v>1262151</c:v>
                </c:pt>
                <c:pt idx="89">
                  <c:v>3090160</c:v>
                </c:pt>
                <c:pt idx="90">
                  <c:v>1049427</c:v>
                </c:pt>
                <c:pt idx="91">
                  <c:v>1380426</c:v>
                </c:pt>
                <c:pt idx="92">
                  <c:v>804916</c:v>
                </c:pt>
                <c:pt idx="93">
                  <c:v>497306</c:v>
                </c:pt>
                <c:pt idx="94">
                  <c:v>1296807</c:v>
                </c:pt>
                <c:pt idx="95">
                  <c:v>942590</c:v>
                </c:pt>
                <c:pt idx="96">
                  <c:v>883329</c:v>
                </c:pt>
                <c:pt idx="97">
                  <c:v>567606</c:v>
                </c:pt>
                <c:pt idx="98">
                  <c:v>1886890</c:v>
                </c:pt>
                <c:pt idx="99">
                  <c:v>1386734</c:v>
                </c:pt>
                <c:pt idx="100">
                  <c:v>625879</c:v>
                </c:pt>
                <c:pt idx="101">
                  <c:v>881087</c:v>
                </c:pt>
                <c:pt idx="102">
                  <c:v>892164</c:v>
                </c:pt>
                <c:pt idx="103">
                  <c:v>1027444</c:v>
                </c:pt>
                <c:pt idx="104">
                  <c:v>787626</c:v>
                </c:pt>
                <c:pt idx="105">
                  <c:v>2317392</c:v>
                </c:pt>
                <c:pt idx="106">
                  <c:v>562419</c:v>
                </c:pt>
                <c:pt idx="107">
                  <c:v>669123</c:v>
                </c:pt>
                <c:pt idx="108">
                  <c:v>960184</c:v>
                </c:pt>
                <c:pt idx="109">
                  <c:v>1124040</c:v>
                </c:pt>
                <c:pt idx="110">
                  <c:v>2692471</c:v>
                </c:pt>
                <c:pt idx="111">
                  <c:v>3609145</c:v>
                </c:pt>
                <c:pt idx="112">
                  <c:v>688522</c:v>
                </c:pt>
                <c:pt idx="113">
                  <c:v>1318429</c:v>
                </c:pt>
                <c:pt idx="114">
                  <c:v>1651252</c:v>
                </c:pt>
                <c:pt idx="115">
                  <c:v>2638454</c:v>
                </c:pt>
                <c:pt idx="116">
                  <c:v>1224968</c:v>
                </c:pt>
                <c:pt idx="117">
                  <c:v>833188</c:v>
                </c:pt>
                <c:pt idx="118">
                  <c:v>1138518</c:v>
                </c:pt>
                <c:pt idx="119">
                  <c:v>1934960</c:v>
                </c:pt>
                <c:pt idx="120">
                  <c:v>982870</c:v>
                </c:pt>
                <c:pt idx="121">
                  <c:v>1155751</c:v>
                </c:pt>
                <c:pt idx="122">
                  <c:v>1125978</c:v>
                </c:pt>
                <c:pt idx="123">
                  <c:v>1136238</c:v>
                </c:pt>
                <c:pt idx="124">
                  <c:v>866799</c:v>
                </c:pt>
                <c:pt idx="125">
                  <c:v>742976</c:v>
                </c:pt>
                <c:pt idx="126">
                  <c:v>957790</c:v>
                </c:pt>
                <c:pt idx="127">
                  <c:v>1300246</c:v>
                </c:pt>
                <c:pt idx="128">
                  <c:v>2305669</c:v>
                </c:pt>
                <c:pt idx="129">
                  <c:v>830319</c:v>
                </c:pt>
                <c:pt idx="130">
                  <c:v>1403207</c:v>
                </c:pt>
                <c:pt idx="131">
                  <c:v>1488536</c:v>
                </c:pt>
                <c:pt idx="132">
                  <c:v>1178323</c:v>
                </c:pt>
                <c:pt idx="133">
                  <c:v>1020034</c:v>
                </c:pt>
                <c:pt idx="134">
                  <c:v>2683693</c:v>
                </c:pt>
                <c:pt idx="135">
                  <c:v>1288162</c:v>
                </c:pt>
                <c:pt idx="136">
                  <c:v>1395911</c:v>
                </c:pt>
                <c:pt idx="137">
                  <c:v>1031111</c:v>
                </c:pt>
                <c:pt idx="138">
                  <c:v>1202510</c:v>
                </c:pt>
                <c:pt idx="139">
                  <c:v>1075058</c:v>
                </c:pt>
                <c:pt idx="140">
                  <c:v>985245</c:v>
                </c:pt>
                <c:pt idx="141">
                  <c:v>841491</c:v>
                </c:pt>
                <c:pt idx="142">
                  <c:v>1330513</c:v>
                </c:pt>
                <c:pt idx="143">
                  <c:v>751108</c:v>
                </c:pt>
                <c:pt idx="144">
                  <c:v>2053216</c:v>
                </c:pt>
                <c:pt idx="145">
                  <c:v>825246</c:v>
                </c:pt>
                <c:pt idx="146">
                  <c:v>761824</c:v>
                </c:pt>
                <c:pt idx="147">
                  <c:v>612199</c:v>
                </c:pt>
                <c:pt idx="148">
                  <c:v>1515896</c:v>
                </c:pt>
                <c:pt idx="149">
                  <c:v>1654577</c:v>
                </c:pt>
                <c:pt idx="150">
                  <c:v>853974</c:v>
                </c:pt>
                <c:pt idx="151">
                  <c:v>1898860</c:v>
                </c:pt>
                <c:pt idx="152">
                  <c:v>280136</c:v>
                </c:pt>
                <c:pt idx="153">
                  <c:v>1154592</c:v>
                </c:pt>
                <c:pt idx="154">
                  <c:v>1054519</c:v>
                </c:pt>
                <c:pt idx="155">
                  <c:v>1259206</c:v>
                </c:pt>
                <c:pt idx="156">
                  <c:v>1380160</c:v>
                </c:pt>
                <c:pt idx="157">
                  <c:v>745997</c:v>
                </c:pt>
                <c:pt idx="158">
                  <c:v>1483520</c:v>
                </c:pt>
                <c:pt idx="159">
                  <c:v>678661</c:v>
                </c:pt>
                <c:pt idx="160">
                  <c:v>1334902</c:v>
                </c:pt>
                <c:pt idx="161">
                  <c:v>666805</c:v>
                </c:pt>
                <c:pt idx="162">
                  <c:v>1057768</c:v>
                </c:pt>
                <c:pt idx="163">
                  <c:v>580469</c:v>
                </c:pt>
                <c:pt idx="164">
                  <c:v>1639776</c:v>
                </c:pt>
                <c:pt idx="165">
                  <c:v>564414</c:v>
                </c:pt>
                <c:pt idx="166">
                  <c:v>654227</c:v>
                </c:pt>
                <c:pt idx="167">
                  <c:v>1906840</c:v>
                </c:pt>
                <c:pt idx="168">
                  <c:v>3874100</c:v>
                </c:pt>
                <c:pt idx="169">
                  <c:v>843771</c:v>
                </c:pt>
                <c:pt idx="170">
                  <c:v>975004</c:v>
                </c:pt>
                <c:pt idx="171">
                  <c:v>1724193</c:v>
                </c:pt>
                <c:pt idx="172">
                  <c:v>1634323</c:v>
                </c:pt>
                <c:pt idx="173">
                  <c:v>1024727</c:v>
                </c:pt>
                <c:pt idx="174">
                  <c:v>2093762</c:v>
                </c:pt>
                <c:pt idx="175">
                  <c:v>463657</c:v>
                </c:pt>
                <c:pt idx="176">
                  <c:v>1816571</c:v>
                </c:pt>
                <c:pt idx="177">
                  <c:v>1624082</c:v>
                </c:pt>
                <c:pt idx="178">
                  <c:v>779893</c:v>
                </c:pt>
                <c:pt idx="179">
                  <c:v>2068891</c:v>
                </c:pt>
                <c:pt idx="180">
                  <c:v>1409610</c:v>
                </c:pt>
                <c:pt idx="181">
                  <c:v>897959</c:v>
                </c:pt>
                <c:pt idx="182">
                  <c:v>602832</c:v>
                </c:pt>
                <c:pt idx="183">
                  <c:v>1378165</c:v>
                </c:pt>
                <c:pt idx="184">
                  <c:v>1538145</c:v>
                </c:pt>
                <c:pt idx="185">
                  <c:v>1166220</c:v>
                </c:pt>
                <c:pt idx="186">
                  <c:v>848958</c:v>
                </c:pt>
                <c:pt idx="187">
                  <c:v>2551643</c:v>
                </c:pt>
                <c:pt idx="188">
                  <c:v>865602</c:v>
                </c:pt>
                <c:pt idx="189">
                  <c:v>1205322</c:v>
                </c:pt>
                <c:pt idx="190">
                  <c:v>1045285</c:v>
                </c:pt>
                <c:pt idx="191">
                  <c:v>233681</c:v>
                </c:pt>
                <c:pt idx="192">
                  <c:v>1157328</c:v>
                </c:pt>
                <c:pt idx="193">
                  <c:v>1054747</c:v>
                </c:pt>
                <c:pt idx="194">
                  <c:v>678566</c:v>
                </c:pt>
                <c:pt idx="195">
                  <c:v>2815781</c:v>
                </c:pt>
                <c:pt idx="196">
                  <c:v>1077528</c:v>
                </c:pt>
                <c:pt idx="197">
                  <c:v>1448655</c:v>
                </c:pt>
                <c:pt idx="198">
                  <c:v>1263652</c:v>
                </c:pt>
                <c:pt idx="199">
                  <c:v>576327</c:v>
                </c:pt>
                <c:pt idx="200">
                  <c:v>1636318</c:v>
                </c:pt>
                <c:pt idx="201">
                  <c:v>1632936</c:v>
                </c:pt>
                <c:pt idx="202">
                  <c:v>573819</c:v>
                </c:pt>
                <c:pt idx="203">
                  <c:v>1263785</c:v>
                </c:pt>
                <c:pt idx="204">
                  <c:v>1115699</c:v>
                </c:pt>
                <c:pt idx="205">
                  <c:v>1640061</c:v>
                </c:pt>
                <c:pt idx="206">
                  <c:v>993833</c:v>
                </c:pt>
                <c:pt idx="207">
                  <c:v>2202917</c:v>
                </c:pt>
                <c:pt idx="208">
                  <c:v>855095</c:v>
                </c:pt>
                <c:pt idx="209">
                  <c:v>1118948</c:v>
                </c:pt>
                <c:pt idx="210">
                  <c:v>2233697</c:v>
                </c:pt>
                <c:pt idx="211">
                  <c:v>1176727</c:v>
                </c:pt>
                <c:pt idx="212">
                  <c:v>1312045</c:v>
                </c:pt>
                <c:pt idx="213">
                  <c:v>1167132</c:v>
                </c:pt>
                <c:pt idx="214">
                  <c:v>968905</c:v>
                </c:pt>
                <c:pt idx="215">
                  <c:v>301093</c:v>
                </c:pt>
                <c:pt idx="216">
                  <c:v>1468662</c:v>
                </c:pt>
                <c:pt idx="217">
                  <c:v>1491158</c:v>
                </c:pt>
                <c:pt idx="218">
                  <c:v>629850</c:v>
                </c:pt>
                <c:pt idx="219">
                  <c:v>1343642</c:v>
                </c:pt>
                <c:pt idx="220">
                  <c:v>1235741</c:v>
                </c:pt>
                <c:pt idx="221">
                  <c:v>1115718</c:v>
                </c:pt>
                <c:pt idx="222">
                  <c:v>6606775</c:v>
                </c:pt>
                <c:pt idx="223">
                  <c:v>1051175</c:v>
                </c:pt>
                <c:pt idx="224">
                  <c:v>1707207</c:v>
                </c:pt>
                <c:pt idx="225">
                  <c:v>1160178</c:v>
                </c:pt>
                <c:pt idx="226">
                  <c:v>1264602</c:v>
                </c:pt>
                <c:pt idx="227">
                  <c:v>963490</c:v>
                </c:pt>
                <c:pt idx="228">
                  <c:v>748486</c:v>
                </c:pt>
                <c:pt idx="229">
                  <c:v>576688</c:v>
                </c:pt>
                <c:pt idx="230">
                  <c:v>1053265</c:v>
                </c:pt>
                <c:pt idx="231">
                  <c:v>6283072</c:v>
                </c:pt>
                <c:pt idx="232">
                  <c:v>2212835</c:v>
                </c:pt>
                <c:pt idx="233">
                  <c:v>1603657</c:v>
                </c:pt>
                <c:pt idx="234">
                  <c:v>1057293</c:v>
                </c:pt>
                <c:pt idx="235">
                  <c:v>1603220</c:v>
                </c:pt>
                <c:pt idx="236">
                  <c:v>1405772</c:v>
                </c:pt>
                <c:pt idx="237">
                  <c:v>598082</c:v>
                </c:pt>
                <c:pt idx="238">
                  <c:v>891119</c:v>
                </c:pt>
                <c:pt idx="239">
                  <c:v>1292380</c:v>
                </c:pt>
                <c:pt idx="240">
                  <c:v>1555416</c:v>
                </c:pt>
                <c:pt idx="241">
                  <c:v>825968</c:v>
                </c:pt>
                <c:pt idx="242">
                  <c:v>1697859</c:v>
                </c:pt>
                <c:pt idx="243">
                  <c:v>1056039</c:v>
                </c:pt>
                <c:pt idx="244">
                  <c:v>1117865</c:v>
                </c:pt>
                <c:pt idx="245">
                  <c:v>1585113</c:v>
                </c:pt>
                <c:pt idx="246">
                  <c:v>1438509</c:v>
                </c:pt>
                <c:pt idx="247">
                  <c:v>2302116</c:v>
                </c:pt>
                <c:pt idx="248">
                  <c:v>981578</c:v>
                </c:pt>
                <c:pt idx="249">
                  <c:v>1853298</c:v>
                </c:pt>
                <c:pt idx="250">
                  <c:v>2094807</c:v>
                </c:pt>
                <c:pt idx="251">
                  <c:v>564756</c:v>
                </c:pt>
                <c:pt idx="252">
                  <c:v>954275</c:v>
                </c:pt>
                <c:pt idx="253">
                  <c:v>347035</c:v>
                </c:pt>
                <c:pt idx="254">
                  <c:v>185782</c:v>
                </c:pt>
                <c:pt idx="255">
                  <c:v>835620</c:v>
                </c:pt>
                <c:pt idx="256">
                  <c:v>463429</c:v>
                </c:pt>
                <c:pt idx="257">
                  <c:v>3954888</c:v>
                </c:pt>
                <c:pt idx="258">
                  <c:v>2270652</c:v>
                </c:pt>
                <c:pt idx="259">
                  <c:v>3369897</c:v>
                </c:pt>
                <c:pt idx="260">
                  <c:v>897769</c:v>
                </c:pt>
                <c:pt idx="261">
                  <c:v>502892</c:v>
                </c:pt>
                <c:pt idx="262">
                  <c:v>3336970</c:v>
                </c:pt>
                <c:pt idx="263">
                  <c:v>867996</c:v>
                </c:pt>
                <c:pt idx="264">
                  <c:v>1629383</c:v>
                </c:pt>
                <c:pt idx="265">
                  <c:v>821826</c:v>
                </c:pt>
                <c:pt idx="266">
                  <c:v>572793</c:v>
                </c:pt>
                <c:pt idx="267">
                  <c:v>1166904</c:v>
                </c:pt>
                <c:pt idx="268">
                  <c:v>1258389</c:v>
                </c:pt>
                <c:pt idx="269">
                  <c:v>823707</c:v>
                </c:pt>
                <c:pt idx="270">
                  <c:v>954560</c:v>
                </c:pt>
                <c:pt idx="271">
                  <c:v>2250246</c:v>
                </c:pt>
                <c:pt idx="272">
                  <c:v>952185</c:v>
                </c:pt>
                <c:pt idx="273">
                  <c:v>888041</c:v>
                </c:pt>
                <c:pt idx="274">
                  <c:v>2538343</c:v>
                </c:pt>
                <c:pt idx="275">
                  <c:v>230147</c:v>
                </c:pt>
                <c:pt idx="276">
                  <c:v>1629098</c:v>
                </c:pt>
                <c:pt idx="277">
                  <c:v>1343243</c:v>
                </c:pt>
                <c:pt idx="278">
                  <c:v>969665</c:v>
                </c:pt>
                <c:pt idx="279">
                  <c:v>831953</c:v>
                </c:pt>
                <c:pt idx="280">
                  <c:v>1201788</c:v>
                </c:pt>
                <c:pt idx="281">
                  <c:v>874874</c:v>
                </c:pt>
                <c:pt idx="282">
                  <c:v>753692</c:v>
                </c:pt>
                <c:pt idx="283">
                  <c:v>1734624</c:v>
                </c:pt>
                <c:pt idx="284">
                  <c:v>751336</c:v>
                </c:pt>
                <c:pt idx="285">
                  <c:v>1261809</c:v>
                </c:pt>
                <c:pt idx="286">
                  <c:v>925946</c:v>
                </c:pt>
                <c:pt idx="287">
                  <c:v>1244272</c:v>
                </c:pt>
                <c:pt idx="288">
                  <c:v>1154801</c:v>
                </c:pt>
                <c:pt idx="289">
                  <c:v>1712565</c:v>
                </c:pt>
                <c:pt idx="290">
                  <c:v>584345</c:v>
                </c:pt>
                <c:pt idx="291">
                  <c:v>1920520</c:v>
                </c:pt>
                <c:pt idx="292">
                  <c:v>1051536</c:v>
                </c:pt>
                <c:pt idx="293">
                  <c:v>678034</c:v>
                </c:pt>
                <c:pt idx="294">
                  <c:v>905160</c:v>
                </c:pt>
                <c:pt idx="295">
                  <c:v>1634627</c:v>
                </c:pt>
                <c:pt idx="296">
                  <c:v>928226</c:v>
                </c:pt>
                <c:pt idx="297">
                  <c:v>845937</c:v>
                </c:pt>
                <c:pt idx="298">
                  <c:v>1352914</c:v>
                </c:pt>
                <c:pt idx="299">
                  <c:v>679896</c:v>
                </c:pt>
                <c:pt idx="300">
                  <c:v>665798</c:v>
                </c:pt>
                <c:pt idx="301">
                  <c:v>573819</c:v>
                </c:pt>
                <c:pt idx="302">
                  <c:v>1309651</c:v>
                </c:pt>
                <c:pt idx="303">
                  <c:v>1448237</c:v>
                </c:pt>
                <c:pt idx="304">
                  <c:v>2528767</c:v>
                </c:pt>
                <c:pt idx="305">
                  <c:v>899954</c:v>
                </c:pt>
                <c:pt idx="306">
                  <c:v>1168044</c:v>
                </c:pt>
                <c:pt idx="307">
                  <c:v>2408554</c:v>
                </c:pt>
                <c:pt idx="308">
                  <c:v>1509721</c:v>
                </c:pt>
                <c:pt idx="309">
                  <c:v>777556</c:v>
                </c:pt>
                <c:pt idx="310">
                  <c:v>2083825</c:v>
                </c:pt>
                <c:pt idx="311">
                  <c:v>1763561</c:v>
                </c:pt>
                <c:pt idx="312">
                  <c:v>1834944</c:v>
                </c:pt>
                <c:pt idx="313">
                  <c:v>804460</c:v>
                </c:pt>
                <c:pt idx="314">
                  <c:v>927523</c:v>
                </c:pt>
                <c:pt idx="315">
                  <c:v>1356201</c:v>
                </c:pt>
                <c:pt idx="316">
                  <c:v>694564</c:v>
                </c:pt>
                <c:pt idx="317">
                  <c:v>926250</c:v>
                </c:pt>
                <c:pt idx="318">
                  <c:v>1308283</c:v>
                </c:pt>
                <c:pt idx="319">
                  <c:v>768398</c:v>
                </c:pt>
                <c:pt idx="320">
                  <c:v>6906766</c:v>
                </c:pt>
                <c:pt idx="321">
                  <c:v>2004253</c:v>
                </c:pt>
                <c:pt idx="322">
                  <c:v>531734</c:v>
                </c:pt>
                <c:pt idx="323">
                  <c:v>4521715</c:v>
                </c:pt>
                <c:pt idx="324">
                  <c:v>1091854</c:v>
                </c:pt>
                <c:pt idx="325">
                  <c:v>1018590</c:v>
                </c:pt>
                <c:pt idx="326">
                  <c:v>566124</c:v>
                </c:pt>
                <c:pt idx="327">
                  <c:v>2247396</c:v>
                </c:pt>
                <c:pt idx="328">
                  <c:v>1638104</c:v>
                </c:pt>
                <c:pt idx="329">
                  <c:v>1392662</c:v>
                </c:pt>
                <c:pt idx="330">
                  <c:v>910727</c:v>
                </c:pt>
                <c:pt idx="331">
                  <c:v>1166296</c:v>
                </c:pt>
                <c:pt idx="332">
                  <c:v>1685547</c:v>
                </c:pt>
                <c:pt idx="333">
                  <c:v>1084805</c:v>
                </c:pt>
                <c:pt idx="334">
                  <c:v>571995</c:v>
                </c:pt>
                <c:pt idx="335">
                  <c:v>1027235</c:v>
                </c:pt>
                <c:pt idx="336">
                  <c:v>954370</c:v>
                </c:pt>
                <c:pt idx="337">
                  <c:v>2517804</c:v>
                </c:pt>
                <c:pt idx="338">
                  <c:v>653904</c:v>
                </c:pt>
                <c:pt idx="339">
                  <c:v>3562348</c:v>
                </c:pt>
                <c:pt idx="340">
                  <c:v>2234856</c:v>
                </c:pt>
                <c:pt idx="341">
                  <c:v>463258</c:v>
                </c:pt>
                <c:pt idx="342">
                  <c:v>1168272</c:v>
                </c:pt>
                <c:pt idx="343">
                  <c:v>1400205</c:v>
                </c:pt>
                <c:pt idx="344">
                  <c:v>540607</c:v>
                </c:pt>
                <c:pt idx="345">
                  <c:v>1473317</c:v>
                </c:pt>
                <c:pt idx="346">
                  <c:v>2705486</c:v>
                </c:pt>
                <c:pt idx="347">
                  <c:v>1523040</c:v>
                </c:pt>
                <c:pt idx="348">
                  <c:v>1270036</c:v>
                </c:pt>
                <c:pt idx="349">
                  <c:v>860130</c:v>
                </c:pt>
                <c:pt idx="350">
                  <c:v>785707</c:v>
                </c:pt>
                <c:pt idx="351">
                  <c:v>2207743</c:v>
                </c:pt>
                <c:pt idx="352">
                  <c:v>877059</c:v>
                </c:pt>
                <c:pt idx="353">
                  <c:v>1067154</c:v>
                </c:pt>
                <c:pt idx="354">
                  <c:v>1527144</c:v>
                </c:pt>
                <c:pt idx="355">
                  <c:v>1156511</c:v>
                </c:pt>
                <c:pt idx="356">
                  <c:v>371564</c:v>
                </c:pt>
                <c:pt idx="357">
                  <c:v>490713</c:v>
                </c:pt>
                <c:pt idx="358">
                  <c:v>1542192</c:v>
                </c:pt>
                <c:pt idx="359">
                  <c:v>1467978</c:v>
                </c:pt>
                <c:pt idx="360">
                  <c:v>885096</c:v>
                </c:pt>
                <c:pt idx="361">
                  <c:v>812364</c:v>
                </c:pt>
                <c:pt idx="362">
                  <c:v>2314428</c:v>
                </c:pt>
                <c:pt idx="363">
                  <c:v>2489988</c:v>
                </c:pt>
                <c:pt idx="364">
                  <c:v>784833</c:v>
                </c:pt>
                <c:pt idx="365">
                  <c:v>1277066</c:v>
                </c:pt>
                <c:pt idx="366">
                  <c:v>1965322</c:v>
                </c:pt>
                <c:pt idx="367">
                  <c:v>7669160</c:v>
                </c:pt>
                <c:pt idx="368">
                  <c:v>1032878</c:v>
                </c:pt>
                <c:pt idx="369">
                  <c:v>1840397</c:v>
                </c:pt>
                <c:pt idx="370">
                  <c:v>440895</c:v>
                </c:pt>
                <c:pt idx="371">
                  <c:v>1507783</c:v>
                </c:pt>
                <c:pt idx="372">
                  <c:v>672372</c:v>
                </c:pt>
                <c:pt idx="373">
                  <c:v>1041979</c:v>
                </c:pt>
                <c:pt idx="374">
                  <c:v>1067686</c:v>
                </c:pt>
                <c:pt idx="375">
                  <c:v>2298696</c:v>
                </c:pt>
                <c:pt idx="376">
                  <c:v>781736</c:v>
                </c:pt>
                <c:pt idx="377">
                  <c:v>1134414</c:v>
                </c:pt>
                <c:pt idx="378">
                  <c:v>1359108</c:v>
                </c:pt>
                <c:pt idx="379">
                  <c:v>1478637</c:v>
                </c:pt>
                <c:pt idx="380">
                  <c:v>1488479</c:v>
                </c:pt>
                <c:pt idx="381">
                  <c:v>4674475</c:v>
                </c:pt>
                <c:pt idx="382">
                  <c:v>1629744</c:v>
                </c:pt>
                <c:pt idx="383">
                  <c:v>1160520</c:v>
                </c:pt>
                <c:pt idx="384">
                  <c:v>2838543</c:v>
                </c:pt>
                <c:pt idx="385">
                  <c:v>687971</c:v>
                </c:pt>
                <c:pt idx="386">
                  <c:v>837235</c:v>
                </c:pt>
                <c:pt idx="387">
                  <c:v>1526384</c:v>
                </c:pt>
                <c:pt idx="388">
                  <c:v>922127</c:v>
                </c:pt>
                <c:pt idx="389">
                  <c:v>1637059</c:v>
                </c:pt>
                <c:pt idx="390">
                  <c:v>1119936</c:v>
                </c:pt>
                <c:pt idx="391">
                  <c:v>1872260</c:v>
                </c:pt>
                <c:pt idx="392">
                  <c:v>670985</c:v>
                </c:pt>
                <c:pt idx="393">
                  <c:v>2009326</c:v>
                </c:pt>
                <c:pt idx="394">
                  <c:v>707085</c:v>
                </c:pt>
                <c:pt idx="395">
                  <c:v>954750</c:v>
                </c:pt>
                <c:pt idx="396">
                  <c:v>1467484</c:v>
                </c:pt>
                <c:pt idx="397">
                  <c:v>2344600</c:v>
                </c:pt>
                <c:pt idx="398">
                  <c:v>1013479</c:v>
                </c:pt>
                <c:pt idx="399">
                  <c:v>692474</c:v>
                </c:pt>
                <c:pt idx="400">
                  <c:v>2183043</c:v>
                </c:pt>
                <c:pt idx="401">
                  <c:v>1375391</c:v>
                </c:pt>
                <c:pt idx="402">
                  <c:v>836494</c:v>
                </c:pt>
                <c:pt idx="403">
                  <c:v>749132</c:v>
                </c:pt>
                <c:pt idx="404">
                  <c:v>1292095</c:v>
                </c:pt>
                <c:pt idx="405">
                  <c:v>1318695</c:v>
                </c:pt>
                <c:pt idx="406">
                  <c:v>1412897</c:v>
                </c:pt>
                <c:pt idx="407">
                  <c:v>785973</c:v>
                </c:pt>
                <c:pt idx="408">
                  <c:v>1383599</c:v>
                </c:pt>
                <c:pt idx="409">
                  <c:v>1514224</c:v>
                </c:pt>
                <c:pt idx="410">
                  <c:v>1213853</c:v>
                </c:pt>
                <c:pt idx="411">
                  <c:v>669503</c:v>
                </c:pt>
                <c:pt idx="412">
                  <c:v>637241</c:v>
                </c:pt>
                <c:pt idx="413">
                  <c:v>3676101</c:v>
                </c:pt>
                <c:pt idx="414">
                  <c:v>674044</c:v>
                </c:pt>
                <c:pt idx="415">
                  <c:v>1253525</c:v>
                </c:pt>
                <c:pt idx="416">
                  <c:v>2009174</c:v>
                </c:pt>
                <c:pt idx="417">
                  <c:v>3602153</c:v>
                </c:pt>
                <c:pt idx="418">
                  <c:v>437209</c:v>
                </c:pt>
                <c:pt idx="419">
                  <c:v>2643508</c:v>
                </c:pt>
                <c:pt idx="420">
                  <c:v>2548432</c:v>
                </c:pt>
                <c:pt idx="421">
                  <c:v>576992</c:v>
                </c:pt>
                <c:pt idx="422">
                  <c:v>529967</c:v>
                </c:pt>
                <c:pt idx="423">
                  <c:v>935655</c:v>
                </c:pt>
                <c:pt idx="424">
                  <c:v>911487</c:v>
                </c:pt>
                <c:pt idx="425">
                  <c:v>3842940</c:v>
                </c:pt>
                <c:pt idx="426">
                  <c:v>1583992</c:v>
                </c:pt>
                <c:pt idx="427">
                  <c:v>1769983</c:v>
                </c:pt>
                <c:pt idx="428">
                  <c:v>1585455</c:v>
                </c:pt>
                <c:pt idx="429">
                  <c:v>1172813</c:v>
                </c:pt>
                <c:pt idx="430">
                  <c:v>1622106</c:v>
                </c:pt>
                <c:pt idx="431">
                  <c:v>686945</c:v>
                </c:pt>
                <c:pt idx="432">
                  <c:v>1029477</c:v>
                </c:pt>
                <c:pt idx="433">
                  <c:v>1380179</c:v>
                </c:pt>
                <c:pt idx="434">
                  <c:v>1215430</c:v>
                </c:pt>
                <c:pt idx="435">
                  <c:v>1731242</c:v>
                </c:pt>
                <c:pt idx="436">
                  <c:v>1136694</c:v>
                </c:pt>
                <c:pt idx="437">
                  <c:v>433371</c:v>
                </c:pt>
                <c:pt idx="438">
                  <c:v>756884</c:v>
                </c:pt>
                <c:pt idx="439">
                  <c:v>1903420</c:v>
                </c:pt>
                <c:pt idx="440">
                  <c:v>1524313</c:v>
                </c:pt>
                <c:pt idx="441">
                  <c:v>1269808</c:v>
                </c:pt>
                <c:pt idx="442">
                  <c:v>348707</c:v>
                </c:pt>
                <c:pt idx="443">
                  <c:v>985530</c:v>
                </c:pt>
                <c:pt idx="444">
                  <c:v>2374392</c:v>
                </c:pt>
                <c:pt idx="445">
                  <c:v>1788945</c:v>
                </c:pt>
                <c:pt idx="446">
                  <c:v>5316447</c:v>
                </c:pt>
                <c:pt idx="447">
                  <c:v>1899430</c:v>
                </c:pt>
                <c:pt idx="448">
                  <c:v>1822328</c:v>
                </c:pt>
                <c:pt idx="449">
                  <c:v>1597577</c:v>
                </c:pt>
                <c:pt idx="450">
                  <c:v>1623892</c:v>
                </c:pt>
                <c:pt idx="451">
                  <c:v>1865591</c:v>
                </c:pt>
                <c:pt idx="452">
                  <c:v>1629858</c:v>
                </c:pt>
                <c:pt idx="453">
                  <c:v>758024</c:v>
                </c:pt>
                <c:pt idx="454">
                  <c:v>1828009</c:v>
                </c:pt>
                <c:pt idx="455">
                  <c:v>956460</c:v>
                </c:pt>
                <c:pt idx="456">
                  <c:v>842859</c:v>
                </c:pt>
                <c:pt idx="457">
                  <c:v>1299581</c:v>
                </c:pt>
                <c:pt idx="458">
                  <c:v>805790</c:v>
                </c:pt>
                <c:pt idx="459">
                  <c:v>1648896</c:v>
                </c:pt>
                <c:pt idx="460">
                  <c:v>1063183</c:v>
                </c:pt>
                <c:pt idx="461">
                  <c:v>655310</c:v>
                </c:pt>
                <c:pt idx="462">
                  <c:v>823612</c:v>
                </c:pt>
                <c:pt idx="463">
                  <c:v>1784423</c:v>
                </c:pt>
                <c:pt idx="464">
                  <c:v>929575</c:v>
                </c:pt>
                <c:pt idx="465">
                  <c:v>959215</c:v>
                </c:pt>
                <c:pt idx="466">
                  <c:v>575130</c:v>
                </c:pt>
                <c:pt idx="467">
                  <c:v>1413524</c:v>
                </c:pt>
                <c:pt idx="468">
                  <c:v>2330749</c:v>
                </c:pt>
                <c:pt idx="469">
                  <c:v>1964429</c:v>
                </c:pt>
                <c:pt idx="470">
                  <c:v>968715</c:v>
                </c:pt>
                <c:pt idx="471">
                  <c:v>655633</c:v>
                </c:pt>
                <c:pt idx="472">
                  <c:v>1286490</c:v>
                </c:pt>
                <c:pt idx="473">
                  <c:v>675298</c:v>
                </c:pt>
                <c:pt idx="474">
                  <c:v>2913270</c:v>
                </c:pt>
                <c:pt idx="475">
                  <c:v>1634703</c:v>
                </c:pt>
                <c:pt idx="476">
                  <c:v>378632</c:v>
                </c:pt>
                <c:pt idx="477">
                  <c:v>1611618</c:v>
                </c:pt>
                <c:pt idx="478">
                  <c:v>808317</c:v>
                </c:pt>
                <c:pt idx="479">
                  <c:v>891480</c:v>
                </c:pt>
                <c:pt idx="480">
                  <c:v>1233765</c:v>
                </c:pt>
                <c:pt idx="481">
                  <c:v>1374650</c:v>
                </c:pt>
                <c:pt idx="482">
                  <c:v>1633202</c:v>
                </c:pt>
                <c:pt idx="483">
                  <c:v>819128</c:v>
                </c:pt>
                <c:pt idx="484">
                  <c:v>1095217</c:v>
                </c:pt>
                <c:pt idx="485">
                  <c:v>1175929</c:v>
                </c:pt>
                <c:pt idx="486">
                  <c:v>1404879</c:v>
                </c:pt>
                <c:pt idx="487">
                  <c:v>628197</c:v>
                </c:pt>
                <c:pt idx="488">
                  <c:v>1186949</c:v>
                </c:pt>
                <c:pt idx="489">
                  <c:v>1281778</c:v>
                </c:pt>
                <c:pt idx="490">
                  <c:v>767752</c:v>
                </c:pt>
                <c:pt idx="491">
                  <c:v>1306193</c:v>
                </c:pt>
                <c:pt idx="492">
                  <c:v>1352344</c:v>
                </c:pt>
                <c:pt idx="493">
                  <c:v>2721674</c:v>
                </c:pt>
                <c:pt idx="494">
                  <c:v>614118</c:v>
                </c:pt>
                <c:pt idx="495">
                  <c:v>3228708</c:v>
                </c:pt>
                <c:pt idx="496">
                  <c:v>5701140</c:v>
                </c:pt>
                <c:pt idx="497">
                  <c:v>992845</c:v>
                </c:pt>
                <c:pt idx="498">
                  <c:v>634182</c:v>
                </c:pt>
                <c:pt idx="499">
                  <c:v>1168272</c:v>
                </c:pt>
                <c:pt idx="500">
                  <c:v>655025</c:v>
                </c:pt>
                <c:pt idx="501">
                  <c:v>983041</c:v>
                </c:pt>
                <c:pt idx="502">
                  <c:v>664867</c:v>
                </c:pt>
                <c:pt idx="503">
                  <c:v>1152654</c:v>
                </c:pt>
                <c:pt idx="504">
                  <c:v>1217102</c:v>
                </c:pt>
                <c:pt idx="505">
                  <c:v>3387244</c:v>
                </c:pt>
                <c:pt idx="506">
                  <c:v>583224</c:v>
                </c:pt>
                <c:pt idx="507">
                  <c:v>1117770</c:v>
                </c:pt>
                <c:pt idx="508">
                  <c:v>576042</c:v>
                </c:pt>
                <c:pt idx="509">
                  <c:v>1541280</c:v>
                </c:pt>
                <c:pt idx="510">
                  <c:v>1685889</c:v>
                </c:pt>
                <c:pt idx="511">
                  <c:v>1355688</c:v>
                </c:pt>
                <c:pt idx="512">
                  <c:v>1752408</c:v>
                </c:pt>
                <c:pt idx="513">
                  <c:v>1262550</c:v>
                </c:pt>
                <c:pt idx="514">
                  <c:v>1315066</c:v>
                </c:pt>
                <c:pt idx="515">
                  <c:v>1361787</c:v>
                </c:pt>
                <c:pt idx="516">
                  <c:v>927523</c:v>
                </c:pt>
                <c:pt idx="517">
                  <c:v>830813</c:v>
                </c:pt>
                <c:pt idx="518">
                  <c:v>2710274</c:v>
                </c:pt>
                <c:pt idx="519">
                  <c:v>702088</c:v>
                </c:pt>
                <c:pt idx="520">
                  <c:v>1395227</c:v>
                </c:pt>
                <c:pt idx="521">
                  <c:v>543837</c:v>
                </c:pt>
                <c:pt idx="522">
                  <c:v>1640745</c:v>
                </c:pt>
                <c:pt idx="523">
                  <c:v>582825</c:v>
                </c:pt>
                <c:pt idx="524">
                  <c:v>485792</c:v>
                </c:pt>
                <c:pt idx="525">
                  <c:v>1340222</c:v>
                </c:pt>
                <c:pt idx="526">
                  <c:v>1970072</c:v>
                </c:pt>
                <c:pt idx="527">
                  <c:v>1211782</c:v>
                </c:pt>
                <c:pt idx="528">
                  <c:v>765833</c:v>
                </c:pt>
                <c:pt idx="529">
                  <c:v>1223144</c:v>
                </c:pt>
                <c:pt idx="530">
                  <c:v>934990</c:v>
                </c:pt>
                <c:pt idx="531">
                  <c:v>940785</c:v>
                </c:pt>
                <c:pt idx="532">
                  <c:v>1130120</c:v>
                </c:pt>
                <c:pt idx="533">
                  <c:v>1439402</c:v>
                </c:pt>
                <c:pt idx="534">
                  <c:v>561450</c:v>
                </c:pt>
                <c:pt idx="535">
                  <c:v>1374897</c:v>
                </c:pt>
                <c:pt idx="536">
                  <c:v>2393487</c:v>
                </c:pt>
                <c:pt idx="537">
                  <c:v>711455</c:v>
                </c:pt>
                <c:pt idx="538">
                  <c:v>829597</c:v>
                </c:pt>
                <c:pt idx="539">
                  <c:v>981578</c:v>
                </c:pt>
                <c:pt idx="540">
                  <c:v>2909945</c:v>
                </c:pt>
                <c:pt idx="541">
                  <c:v>1044373</c:v>
                </c:pt>
                <c:pt idx="542">
                  <c:v>948366</c:v>
                </c:pt>
                <c:pt idx="543">
                  <c:v>1347955</c:v>
                </c:pt>
                <c:pt idx="544">
                  <c:v>875748</c:v>
                </c:pt>
                <c:pt idx="545">
                  <c:v>813903</c:v>
                </c:pt>
                <c:pt idx="546">
                  <c:v>762660</c:v>
                </c:pt>
                <c:pt idx="547">
                  <c:v>1323825</c:v>
                </c:pt>
                <c:pt idx="548">
                  <c:v>1885522</c:v>
                </c:pt>
                <c:pt idx="549">
                  <c:v>595783</c:v>
                </c:pt>
                <c:pt idx="550">
                  <c:v>1254228</c:v>
                </c:pt>
                <c:pt idx="551">
                  <c:v>953990</c:v>
                </c:pt>
                <c:pt idx="552">
                  <c:v>794960</c:v>
                </c:pt>
                <c:pt idx="553">
                  <c:v>459325</c:v>
                </c:pt>
                <c:pt idx="554">
                  <c:v>1823715</c:v>
                </c:pt>
                <c:pt idx="555">
                  <c:v>475665</c:v>
                </c:pt>
                <c:pt idx="556">
                  <c:v>816753</c:v>
                </c:pt>
                <c:pt idx="557">
                  <c:v>1128372</c:v>
                </c:pt>
                <c:pt idx="558">
                  <c:v>584288</c:v>
                </c:pt>
                <c:pt idx="559">
                  <c:v>579899</c:v>
                </c:pt>
                <c:pt idx="560">
                  <c:v>2129273</c:v>
                </c:pt>
                <c:pt idx="561">
                  <c:v>1194606</c:v>
                </c:pt>
                <c:pt idx="562">
                  <c:v>1236197</c:v>
                </c:pt>
                <c:pt idx="563">
                  <c:v>2799707</c:v>
                </c:pt>
                <c:pt idx="564">
                  <c:v>721582</c:v>
                </c:pt>
                <c:pt idx="565">
                  <c:v>2469753</c:v>
                </c:pt>
                <c:pt idx="566">
                  <c:v>1578881</c:v>
                </c:pt>
                <c:pt idx="567">
                  <c:v>1299486</c:v>
                </c:pt>
                <c:pt idx="568">
                  <c:v>2723840</c:v>
                </c:pt>
                <c:pt idx="569">
                  <c:v>1585930</c:v>
                </c:pt>
                <c:pt idx="570">
                  <c:v>1726910</c:v>
                </c:pt>
                <c:pt idx="571">
                  <c:v>696730</c:v>
                </c:pt>
                <c:pt idx="572">
                  <c:v>948575</c:v>
                </c:pt>
                <c:pt idx="573">
                  <c:v>705394</c:v>
                </c:pt>
                <c:pt idx="574">
                  <c:v>768170</c:v>
                </c:pt>
                <c:pt idx="575">
                  <c:v>591071</c:v>
                </c:pt>
                <c:pt idx="576">
                  <c:v>1116744</c:v>
                </c:pt>
                <c:pt idx="577">
                  <c:v>948594</c:v>
                </c:pt>
                <c:pt idx="578">
                  <c:v>578892</c:v>
                </c:pt>
                <c:pt idx="579">
                  <c:v>1297548</c:v>
                </c:pt>
                <c:pt idx="580">
                  <c:v>990223</c:v>
                </c:pt>
                <c:pt idx="581">
                  <c:v>1569381</c:v>
                </c:pt>
                <c:pt idx="582">
                  <c:v>599545</c:v>
                </c:pt>
                <c:pt idx="583">
                  <c:v>1306991</c:v>
                </c:pt>
                <c:pt idx="584">
                  <c:v>1015588</c:v>
                </c:pt>
                <c:pt idx="585">
                  <c:v>1148436</c:v>
                </c:pt>
                <c:pt idx="586">
                  <c:v>1143610</c:v>
                </c:pt>
                <c:pt idx="587">
                  <c:v>1243645</c:v>
                </c:pt>
                <c:pt idx="588">
                  <c:v>2431962</c:v>
                </c:pt>
                <c:pt idx="589">
                  <c:v>747213</c:v>
                </c:pt>
                <c:pt idx="590">
                  <c:v>1005784</c:v>
                </c:pt>
                <c:pt idx="591">
                  <c:v>1133673</c:v>
                </c:pt>
                <c:pt idx="592">
                  <c:v>954579</c:v>
                </c:pt>
                <c:pt idx="593">
                  <c:v>1531514</c:v>
                </c:pt>
                <c:pt idx="594">
                  <c:v>1538696</c:v>
                </c:pt>
                <c:pt idx="595">
                  <c:v>1212656</c:v>
                </c:pt>
                <c:pt idx="596">
                  <c:v>665076</c:v>
                </c:pt>
                <c:pt idx="597">
                  <c:v>1001186</c:v>
                </c:pt>
                <c:pt idx="598">
                  <c:v>691828</c:v>
                </c:pt>
                <c:pt idx="599">
                  <c:v>950285</c:v>
                </c:pt>
                <c:pt idx="600">
                  <c:v>568746</c:v>
                </c:pt>
                <c:pt idx="601">
                  <c:v>873050</c:v>
                </c:pt>
                <c:pt idx="602">
                  <c:v>1525472</c:v>
                </c:pt>
                <c:pt idx="603">
                  <c:v>651301</c:v>
                </c:pt>
                <c:pt idx="604">
                  <c:v>989919</c:v>
                </c:pt>
                <c:pt idx="605">
                  <c:v>914014</c:v>
                </c:pt>
                <c:pt idx="606">
                  <c:v>1421941</c:v>
                </c:pt>
                <c:pt idx="607">
                  <c:v>743318</c:v>
                </c:pt>
                <c:pt idx="608">
                  <c:v>1543408</c:v>
                </c:pt>
                <c:pt idx="609">
                  <c:v>2699976</c:v>
                </c:pt>
                <c:pt idx="610">
                  <c:v>1131792</c:v>
                </c:pt>
                <c:pt idx="611">
                  <c:v>845766</c:v>
                </c:pt>
                <c:pt idx="612">
                  <c:v>852188</c:v>
                </c:pt>
                <c:pt idx="613">
                  <c:v>1766012</c:v>
                </c:pt>
                <c:pt idx="614">
                  <c:v>1444722</c:v>
                </c:pt>
                <c:pt idx="615">
                  <c:v>2301337</c:v>
                </c:pt>
                <c:pt idx="616">
                  <c:v>1390838</c:v>
                </c:pt>
                <c:pt idx="617">
                  <c:v>1312976</c:v>
                </c:pt>
                <c:pt idx="618">
                  <c:v>1382915</c:v>
                </c:pt>
                <c:pt idx="619">
                  <c:v>801762</c:v>
                </c:pt>
                <c:pt idx="620">
                  <c:v>1788736</c:v>
                </c:pt>
                <c:pt idx="621">
                  <c:v>1582377</c:v>
                </c:pt>
                <c:pt idx="622">
                  <c:v>1726074</c:v>
                </c:pt>
                <c:pt idx="623">
                  <c:v>869801</c:v>
                </c:pt>
                <c:pt idx="624">
                  <c:v>934515</c:v>
                </c:pt>
                <c:pt idx="625">
                  <c:v>946295</c:v>
                </c:pt>
                <c:pt idx="626">
                  <c:v>1069966</c:v>
                </c:pt>
                <c:pt idx="627">
                  <c:v>1855369</c:v>
                </c:pt>
                <c:pt idx="628">
                  <c:v>4090719</c:v>
                </c:pt>
                <c:pt idx="629">
                  <c:v>1134642</c:v>
                </c:pt>
                <c:pt idx="630">
                  <c:v>1519544</c:v>
                </c:pt>
                <c:pt idx="631">
                  <c:v>1111728</c:v>
                </c:pt>
                <c:pt idx="632">
                  <c:v>618393</c:v>
                </c:pt>
                <c:pt idx="633">
                  <c:v>1302469</c:v>
                </c:pt>
                <c:pt idx="634">
                  <c:v>3069488</c:v>
                </c:pt>
                <c:pt idx="635">
                  <c:v>1067515</c:v>
                </c:pt>
                <c:pt idx="636">
                  <c:v>1217349</c:v>
                </c:pt>
                <c:pt idx="637">
                  <c:v>2878842</c:v>
                </c:pt>
                <c:pt idx="638">
                  <c:v>926041</c:v>
                </c:pt>
                <c:pt idx="639">
                  <c:v>654227</c:v>
                </c:pt>
                <c:pt idx="640">
                  <c:v>844227</c:v>
                </c:pt>
                <c:pt idx="641">
                  <c:v>1251435</c:v>
                </c:pt>
                <c:pt idx="642">
                  <c:v>1392719</c:v>
                </c:pt>
                <c:pt idx="643">
                  <c:v>1447344</c:v>
                </c:pt>
                <c:pt idx="644">
                  <c:v>1333059</c:v>
                </c:pt>
                <c:pt idx="645">
                  <c:v>1448028</c:v>
                </c:pt>
                <c:pt idx="646">
                  <c:v>625252</c:v>
                </c:pt>
                <c:pt idx="647">
                  <c:v>1088111</c:v>
                </c:pt>
                <c:pt idx="648">
                  <c:v>813732</c:v>
                </c:pt>
                <c:pt idx="649">
                  <c:v>408709</c:v>
                </c:pt>
                <c:pt idx="650">
                  <c:v>775542</c:v>
                </c:pt>
                <c:pt idx="651">
                  <c:v>1297567</c:v>
                </c:pt>
                <c:pt idx="652">
                  <c:v>903982</c:v>
                </c:pt>
                <c:pt idx="653">
                  <c:v>2524093</c:v>
                </c:pt>
                <c:pt idx="654">
                  <c:v>965105</c:v>
                </c:pt>
                <c:pt idx="655">
                  <c:v>1789667</c:v>
                </c:pt>
                <c:pt idx="656">
                  <c:v>896135</c:v>
                </c:pt>
                <c:pt idx="657">
                  <c:v>571539</c:v>
                </c:pt>
                <c:pt idx="658">
                  <c:v>1540254</c:v>
                </c:pt>
                <c:pt idx="659">
                  <c:v>1243645</c:v>
                </c:pt>
                <c:pt idx="660">
                  <c:v>531202</c:v>
                </c:pt>
                <c:pt idx="661">
                  <c:v>1749159</c:v>
                </c:pt>
                <c:pt idx="662">
                  <c:v>1520209</c:v>
                </c:pt>
                <c:pt idx="663">
                  <c:v>1218432</c:v>
                </c:pt>
                <c:pt idx="664">
                  <c:v>2032924</c:v>
                </c:pt>
                <c:pt idx="665">
                  <c:v>2251272</c:v>
                </c:pt>
                <c:pt idx="666">
                  <c:v>936605</c:v>
                </c:pt>
                <c:pt idx="667">
                  <c:v>420679</c:v>
                </c:pt>
                <c:pt idx="668">
                  <c:v>1060884</c:v>
                </c:pt>
                <c:pt idx="669">
                  <c:v>427272</c:v>
                </c:pt>
                <c:pt idx="670">
                  <c:v>1319626</c:v>
                </c:pt>
                <c:pt idx="671">
                  <c:v>1368418</c:v>
                </c:pt>
                <c:pt idx="672">
                  <c:v>1442670</c:v>
                </c:pt>
                <c:pt idx="673">
                  <c:v>2491736</c:v>
                </c:pt>
                <c:pt idx="674">
                  <c:v>1540672</c:v>
                </c:pt>
                <c:pt idx="675">
                  <c:v>722988</c:v>
                </c:pt>
                <c:pt idx="676">
                  <c:v>856140</c:v>
                </c:pt>
                <c:pt idx="677">
                  <c:v>1634380</c:v>
                </c:pt>
                <c:pt idx="678">
                  <c:v>650655</c:v>
                </c:pt>
                <c:pt idx="679">
                  <c:v>966435</c:v>
                </c:pt>
                <c:pt idx="680">
                  <c:v>2312604</c:v>
                </c:pt>
                <c:pt idx="681">
                  <c:v>1626058</c:v>
                </c:pt>
                <c:pt idx="682">
                  <c:v>880460</c:v>
                </c:pt>
                <c:pt idx="683">
                  <c:v>1890500</c:v>
                </c:pt>
                <c:pt idx="684">
                  <c:v>900239</c:v>
                </c:pt>
                <c:pt idx="685">
                  <c:v>2950909</c:v>
                </c:pt>
                <c:pt idx="686">
                  <c:v>622478</c:v>
                </c:pt>
                <c:pt idx="687">
                  <c:v>1043442</c:v>
                </c:pt>
                <c:pt idx="688">
                  <c:v>1411472</c:v>
                </c:pt>
                <c:pt idx="689">
                  <c:v>1602897</c:v>
                </c:pt>
                <c:pt idx="690">
                  <c:v>3614978</c:v>
                </c:pt>
                <c:pt idx="691">
                  <c:v>618089</c:v>
                </c:pt>
                <c:pt idx="692">
                  <c:v>2015672</c:v>
                </c:pt>
                <c:pt idx="693">
                  <c:v>1694439</c:v>
                </c:pt>
                <c:pt idx="694">
                  <c:v>996892</c:v>
                </c:pt>
                <c:pt idx="695">
                  <c:v>717630</c:v>
                </c:pt>
                <c:pt idx="696">
                  <c:v>434853</c:v>
                </c:pt>
                <c:pt idx="697">
                  <c:v>1172566</c:v>
                </c:pt>
                <c:pt idx="698">
                  <c:v>2694257</c:v>
                </c:pt>
                <c:pt idx="699">
                  <c:v>1163750</c:v>
                </c:pt>
                <c:pt idx="700">
                  <c:v>1843513</c:v>
                </c:pt>
                <c:pt idx="701">
                  <c:v>562932</c:v>
                </c:pt>
                <c:pt idx="702">
                  <c:v>756504</c:v>
                </c:pt>
                <c:pt idx="703">
                  <c:v>793459</c:v>
                </c:pt>
                <c:pt idx="704">
                  <c:v>2250360</c:v>
                </c:pt>
                <c:pt idx="705">
                  <c:v>1375581</c:v>
                </c:pt>
                <c:pt idx="706">
                  <c:v>480415</c:v>
                </c:pt>
                <c:pt idx="707">
                  <c:v>671194</c:v>
                </c:pt>
                <c:pt idx="708">
                  <c:v>1375581</c:v>
                </c:pt>
                <c:pt idx="709">
                  <c:v>1493552</c:v>
                </c:pt>
                <c:pt idx="710">
                  <c:v>836589</c:v>
                </c:pt>
                <c:pt idx="711">
                  <c:v>2228016</c:v>
                </c:pt>
                <c:pt idx="712">
                  <c:v>532114</c:v>
                </c:pt>
                <c:pt idx="713">
                  <c:v>1222289</c:v>
                </c:pt>
                <c:pt idx="714">
                  <c:v>1328822</c:v>
                </c:pt>
                <c:pt idx="715">
                  <c:v>1528474</c:v>
                </c:pt>
                <c:pt idx="716">
                  <c:v>3069488</c:v>
                </c:pt>
                <c:pt idx="717">
                  <c:v>1248053</c:v>
                </c:pt>
                <c:pt idx="718">
                  <c:v>1059497</c:v>
                </c:pt>
                <c:pt idx="719">
                  <c:v>660953</c:v>
                </c:pt>
                <c:pt idx="720">
                  <c:v>1595468</c:v>
                </c:pt>
                <c:pt idx="721">
                  <c:v>821712</c:v>
                </c:pt>
                <c:pt idx="722">
                  <c:v>1338778</c:v>
                </c:pt>
                <c:pt idx="723">
                  <c:v>2278404</c:v>
                </c:pt>
                <c:pt idx="724">
                  <c:v>787797</c:v>
                </c:pt>
                <c:pt idx="725">
                  <c:v>1875110</c:v>
                </c:pt>
                <c:pt idx="726">
                  <c:v>875444</c:v>
                </c:pt>
                <c:pt idx="727">
                  <c:v>965105</c:v>
                </c:pt>
                <c:pt idx="728">
                  <c:v>1665692</c:v>
                </c:pt>
                <c:pt idx="729">
                  <c:v>738245</c:v>
                </c:pt>
                <c:pt idx="730">
                  <c:v>1068142</c:v>
                </c:pt>
                <c:pt idx="731">
                  <c:v>569829</c:v>
                </c:pt>
                <c:pt idx="732">
                  <c:v>2247377</c:v>
                </c:pt>
                <c:pt idx="733">
                  <c:v>982566</c:v>
                </c:pt>
                <c:pt idx="734">
                  <c:v>827032</c:v>
                </c:pt>
                <c:pt idx="735">
                  <c:v>3487640</c:v>
                </c:pt>
                <c:pt idx="736">
                  <c:v>1135098</c:v>
                </c:pt>
                <c:pt idx="737">
                  <c:v>1039433</c:v>
                </c:pt>
                <c:pt idx="738">
                  <c:v>1250200</c:v>
                </c:pt>
                <c:pt idx="739">
                  <c:v>1442822</c:v>
                </c:pt>
                <c:pt idx="740">
                  <c:v>734274</c:v>
                </c:pt>
                <c:pt idx="741">
                  <c:v>729087</c:v>
                </c:pt>
                <c:pt idx="742">
                  <c:v>1626951</c:v>
                </c:pt>
                <c:pt idx="743">
                  <c:v>843125</c:v>
                </c:pt>
                <c:pt idx="744">
                  <c:v>1674945</c:v>
                </c:pt>
                <c:pt idx="745">
                  <c:v>877021</c:v>
                </c:pt>
                <c:pt idx="746">
                  <c:v>1909880</c:v>
                </c:pt>
                <c:pt idx="747">
                  <c:v>1349798</c:v>
                </c:pt>
                <c:pt idx="748">
                  <c:v>928720</c:v>
                </c:pt>
                <c:pt idx="749">
                  <c:v>1131564</c:v>
                </c:pt>
                <c:pt idx="750">
                  <c:v>1597558</c:v>
                </c:pt>
                <c:pt idx="751">
                  <c:v>1704699</c:v>
                </c:pt>
                <c:pt idx="752">
                  <c:v>1446280</c:v>
                </c:pt>
                <c:pt idx="753">
                  <c:v>688218</c:v>
                </c:pt>
                <c:pt idx="754">
                  <c:v>1116877</c:v>
                </c:pt>
                <c:pt idx="755">
                  <c:v>872917</c:v>
                </c:pt>
                <c:pt idx="756">
                  <c:v>1260441</c:v>
                </c:pt>
                <c:pt idx="757">
                  <c:v>2508779</c:v>
                </c:pt>
                <c:pt idx="758">
                  <c:v>753692</c:v>
                </c:pt>
                <c:pt idx="759">
                  <c:v>1032878</c:v>
                </c:pt>
                <c:pt idx="760">
                  <c:v>1425000</c:v>
                </c:pt>
                <c:pt idx="761">
                  <c:v>1146042</c:v>
                </c:pt>
                <c:pt idx="762">
                  <c:v>2895087</c:v>
                </c:pt>
                <c:pt idx="763">
                  <c:v>3266176</c:v>
                </c:pt>
                <c:pt idx="764">
                  <c:v>738986</c:v>
                </c:pt>
                <c:pt idx="765">
                  <c:v>1215867</c:v>
                </c:pt>
                <c:pt idx="766">
                  <c:v>1015968</c:v>
                </c:pt>
                <c:pt idx="767">
                  <c:v>754566</c:v>
                </c:pt>
                <c:pt idx="768">
                  <c:v>2309184</c:v>
                </c:pt>
                <c:pt idx="769">
                  <c:v>778297</c:v>
                </c:pt>
                <c:pt idx="770">
                  <c:v>2245800</c:v>
                </c:pt>
                <c:pt idx="771">
                  <c:v>863208</c:v>
                </c:pt>
                <c:pt idx="772">
                  <c:v>1062043</c:v>
                </c:pt>
                <c:pt idx="773">
                  <c:v>855209</c:v>
                </c:pt>
                <c:pt idx="774">
                  <c:v>797639</c:v>
                </c:pt>
                <c:pt idx="775">
                  <c:v>2016546</c:v>
                </c:pt>
                <c:pt idx="776">
                  <c:v>945535</c:v>
                </c:pt>
                <c:pt idx="777">
                  <c:v>932881</c:v>
                </c:pt>
                <c:pt idx="778">
                  <c:v>2311008</c:v>
                </c:pt>
                <c:pt idx="779">
                  <c:v>1002364</c:v>
                </c:pt>
                <c:pt idx="780">
                  <c:v>285893</c:v>
                </c:pt>
                <c:pt idx="781">
                  <c:v>1011028</c:v>
                </c:pt>
                <c:pt idx="782">
                  <c:v>866476</c:v>
                </c:pt>
                <c:pt idx="783">
                  <c:v>731044</c:v>
                </c:pt>
                <c:pt idx="784">
                  <c:v>1330532</c:v>
                </c:pt>
                <c:pt idx="785">
                  <c:v>583737</c:v>
                </c:pt>
                <c:pt idx="786">
                  <c:v>1455533</c:v>
                </c:pt>
                <c:pt idx="787">
                  <c:v>501771</c:v>
                </c:pt>
                <c:pt idx="788">
                  <c:v>1506928</c:v>
                </c:pt>
                <c:pt idx="789">
                  <c:v>2432000</c:v>
                </c:pt>
                <c:pt idx="790">
                  <c:v>2990144</c:v>
                </c:pt>
                <c:pt idx="791">
                  <c:v>1794170</c:v>
                </c:pt>
                <c:pt idx="792">
                  <c:v>703950</c:v>
                </c:pt>
                <c:pt idx="793">
                  <c:v>626373</c:v>
                </c:pt>
                <c:pt idx="794">
                  <c:v>3601412</c:v>
                </c:pt>
                <c:pt idx="795">
                  <c:v>1792802</c:v>
                </c:pt>
                <c:pt idx="796">
                  <c:v>1950863</c:v>
                </c:pt>
                <c:pt idx="797">
                  <c:v>1252784</c:v>
                </c:pt>
                <c:pt idx="798">
                  <c:v>1126890</c:v>
                </c:pt>
                <c:pt idx="799">
                  <c:v>699656</c:v>
                </c:pt>
                <c:pt idx="800">
                  <c:v>291992</c:v>
                </c:pt>
                <c:pt idx="801">
                  <c:v>654493</c:v>
                </c:pt>
                <c:pt idx="802">
                  <c:v>1010021</c:v>
                </c:pt>
                <c:pt idx="803">
                  <c:v>753692</c:v>
                </c:pt>
                <c:pt idx="804">
                  <c:v>1217957</c:v>
                </c:pt>
                <c:pt idx="805">
                  <c:v>692664</c:v>
                </c:pt>
                <c:pt idx="806">
                  <c:v>1393517</c:v>
                </c:pt>
                <c:pt idx="807">
                  <c:v>676324</c:v>
                </c:pt>
                <c:pt idx="808">
                  <c:v>1226032</c:v>
                </c:pt>
                <c:pt idx="809">
                  <c:v>3467557</c:v>
                </c:pt>
                <c:pt idx="810">
                  <c:v>1865230</c:v>
                </c:pt>
                <c:pt idx="811">
                  <c:v>1438680</c:v>
                </c:pt>
                <c:pt idx="812">
                  <c:v>622041</c:v>
                </c:pt>
                <c:pt idx="813">
                  <c:v>763040</c:v>
                </c:pt>
                <c:pt idx="814">
                  <c:v>1326086</c:v>
                </c:pt>
                <c:pt idx="815">
                  <c:v>461928</c:v>
                </c:pt>
                <c:pt idx="816">
                  <c:v>753084</c:v>
                </c:pt>
                <c:pt idx="817">
                  <c:v>2055515</c:v>
                </c:pt>
                <c:pt idx="818">
                  <c:v>1533528</c:v>
                </c:pt>
                <c:pt idx="819">
                  <c:v>3287095</c:v>
                </c:pt>
                <c:pt idx="820">
                  <c:v>583509</c:v>
                </c:pt>
                <c:pt idx="821">
                  <c:v>1245374</c:v>
                </c:pt>
                <c:pt idx="822">
                  <c:v>466602</c:v>
                </c:pt>
                <c:pt idx="823">
                  <c:v>1343794</c:v>
                </c:pt>
                <c:pt idx="824">
                  <c:v>3163215</c:v>
                </c:pt>
                <c:pt idx="825">
                  <c:v>1142622</c:v>
                </c:pt>
                <c:pt idx="826">
                  <c:v>3833820</c:v>
                </c:pt>
                <c:pt idx="827">
                  <c:v>2672540</c:v>
                </c:pt>
                <c:pt idx="828">
                  <c:v>1072493</c:v>
                </c:pt>
                <c:pt idx="829">
                  <c:v>5139234</c:v>
                </c:pt>
                <c:pt idx="830">
                  <c:v>1518632</c:v>
                </c:pt>
                <c:pt idx="831">
                  <c:v>1150716</c:v>
                </c:pt>
                <c:pt idx="832">
                  <c:v>386118</c:v>
                </c:pt>
                <c:pt idx="833">
                  <c:v>4744775</c:v>
                </c:pt>
                <c:pt idx="834">
                  <c:v>1224873</c:v>
                </c:pt>
                <c:pt idx="835">
                  <c:v>664468</c:v>
                </c:pt>
                <c:pt idx="836">
                  <c:v>907212</c:v>
                </c:pt>
                <c:pt idx="837">
                  <c:v>779095</c:v>
                </c:pt>
                <c:pt idx="838">
                  <c:v>1058642</c:v>
                </c:pt>
                <c:pt idx="839">
                  <c:v>492328</c:v>
                </c:pt>
                <c:pt idx="840">
                  <c:v>1198501</c:v>
                </c:pt>
                <c:pt idx="841">
                  <c:v>2957863</c:v>
                </c:pt>
                <c:pt idx="842">
                  <c:v>217911</c:v>
                </c:pt>
                <c:pt idx="843">
                  <c:v>972990</c:v>
                </c:pt>
                <c:pt idx="844">
                  <c:v>1019711</c:v>
                </c:pt>
                <c:pt idx="845">
                  <c:v>1225006</c:v>
                </c:pt>
                <c:pt idx="846">
                  <c:v>1238458</c:v>
                </c:pt>
                <c:pt idx="847">
                  <c:v>932482</c:v>
                </c:pt>
                <c:pt idx="848">
                  <c:v>936130</c:v>
                </c:pt>
                <c:pt idx="849">
                  <c:v>1676465</c:v>
                </c:pt>
                <c:pt idx="850">
                  <c:v>1603144</c:v>
                </c:pt>
                <c:pt idx="851">
                  <c:v>1230345</c:v>
                </c:pt>
                <c:pt idx="852">
                  <c:v>873031</c:v>
                </c:pt>
                <c:pt idx="853">
                  <c:v>1222536</c:v>
                </c:pt>
                <c:pt idx="854">
                  <c:v>1886510</c:v>
                </c:pt>
                <c:pt idx="855">
                  <c:v>1875490</c:v>
                </c:pt>
                <c:pt idx="856">
                  <c:v>561222</c:v>
                </c:pt>
                <c:pt idx="857">
                  <c:v>1061834</c:v>
                </c:pt>
                <c:pt idx="858">
                  <c:v>793364</c:v>
                </c:pt>
                <c:pt idx="859">
                  <c:v>656355</c:v>
                </c:pt>
                <c:pt idx="860">
                  <c:v>1506472</c:v>
                </c:pt>
                <c:pt idx="861">
                  <c:v>1860100</c:v>
                </c:pt>
                <c:pt idx="862">
                  <c:v>1097516</c:v>
                </c:pt>
                <c:pt idx="863">
                  <c:v>1626305</c:v>
                </c:pt>
                <c:pt idx="864">
                  <c:v>952280</c:v>
                </c:pt>
                <c:pt idx="865">
                  <c:v>677502</c:v>
                </c:pt>
                <c:pt idx="866">
                  <c:v>933945</c:v>
                </c:pt>
                <c:pt idx="867">
                  <c:v>672790</c:v>
                </c:pt>
                <c:pt idx="868">
                  <c:v>1888220</c:v>
                </c:pt>
                <c:pt idx="869">
                  <c:v>796917</c:v>
                </c:pt>
                <c:pt idx="870">
                  <c:v>1686269</c:v>
                </c:pt>
                <c:pt idx="871">
                  <c:v>773072</c:v>
                </c:pt>
                <c:pt idx="872">
                  <c:v>1561382</c:v>
                </c:pt>
                <c:pt idx="873">
                  <c:v>1398096</c:v>
                </c:pt>
                <c:pt idx="874">
                  <c:v>704387</c:v>
                </c:pt>
                <c:pt idx="875">
                  <c:v>1040193</c:v>
                </c:pt>
                <c:pt idx="876">
                  <c:v>1205683</c:v>
                </c:pt>
                <c:pt idx="877">
                  <c:v>1045627</c:v>
                </c:pt>
                <c:pt idx="878">
                  <c:v>1605158</c:v>
                </c:pt>
                <c:pt idx="879">
                  <c:v>742520</c:v>
                </c:pt>
                <c:pt idx="880">
                  <c:v>2427022</c:v>
                </c:pt>
                <c:pt idx="881">
                  <c:v>563844</c:v>
                </c:pt>
                <c:pt idx="882">
                  <c:v>325945</c:v>
                </c:pt>
                <c:pt idx="883">
                  <c:v>930601</c:v>
                </c:pt>
                <c:pt idx="884">
                  <c:v>1264279</c:v>
                </c:pt>
                <c:pt idx="885">
                  <c:v>620977</c:v>
                </c:pt>
                <c:pt idx="886">
                  <c:v>1168215</c:v>
                </c:pt>
                <c:pt idx="887">
                  <c:v>1747620</c:v>
                </c:pt>
                <c:pt idx="888">
                  <c:v>930905</c:v>
                </c:pt>
                <c:pt idx="889">
                  <c:v>5806362</c:v>
                </c:pt>
                <c:pt idx="890">
                  <c:v>763116</c:v>
                </c:pt>
                <c:pt idx="891">
                  <c:v>1153794</c:v>
                </c:pt>
                <c:pt idx="892">
                  <c:v>973275</c:v>
                </c:pt>
                <c:pt idx="893">
                  <c:v>3084536</c:v>
                </c:pt>
                <c:pt idx="894">
                  <c:v>1760597</c:v>
                </c:pt>
                <c:pt idx="895">
                  <c:v>941355</c:v>
                </c:pt>
                <c:pt idx="896">
                  <c:v>518757</c:v>
                </c:pt>
                <c:pt idx="897">
                  <c:v>1163978</c:v>
                </c:pt>
                <c:pt idx="898">
                  <c:v>693861</c:v>
                </c:pt>
                <c:pt idx="899">
                  <c:v>1141254</c:v>
                </c:pt>
                <c:pt idx="900">
                  <c:v>2617326</c:v>
                </c:pt>
                <c:pt idx="901">
                  <c:v>1037609</c:v>
                </c:pt>
                <c:pt idx="902">
                  <c:v>1207830</c:v>
                </c:pt>
                <c:pt idx="903">
                  <c:v>584079</c:v>
                </c:pt>
                <c:pt idx="904">
                  <c:v>1245374</c:v>
                </c:pt>
                <c:pt idx="905">
                  <c:v>700967</c:v>
                </c:pt>
                <c:pt idx="906">
                  <c:v>1123660</c:v>
                </c:pt>
                <c:pt idx="907">
                  <c:v>2124067</c:v>
                </c:pt>
                <c:pt idx="908">
                  <c:v>1608787</c:v>
                </c:pt>
                <c:pt idx="909">
                  <c:v>916009</c:v>
                </c:pt>
                <c:pt idx="910">
                  <c:v>1108175</c:v>
                </c:pt>
                <c:pt idx="911">
                  <c:v>1892210</c:v>
                </c:pt>
                <c:pt idx="912">
                  <c:v>556719</c:v>
                </c:pt>
                <c:pt idx="913">
                  <c:v>1095559</c:v>
                </c:pt>
                <c:pt idx="914">
                  <c:v>2522364</c:v>
                </c:pt>
                <c:pt idx="915">
                  <c:v>2160528</c:v>
                </c:pt>
                <c:pt idx="916">
                  <c:v>1215126</c:v>
                </c:pt>
                <c:pt idx="917">
                  <c:v>1877219</c:v>
                </c:pt>
                <c:pt idx="918">
                  <c:v>2225052</c:v>
                </c:pt>
                <c:pt idx="919">
                  <c:v>2461184</c:v>
                </c:pt>
                <c:pt idx="920">
                  <c:v>1127916</c:v>
                </c:pt>
                <c:pt idx="921">
                  <c:v>1692045</c:v>
                </c:pt>
                <c:pt idx="922">
                  <c:v>552539</c:v>
                </c:pt>
                <c:pt idx="923">
                  <c:v>807576</c:v>
                </c:pt>
                <c:pt idx="924">
                  <c:v>1121285</c:v>
                </c:pt>
                <c:pt idx="925">
                  <c:v>1007019</c:v>
                </c:pt>
                <c:pt idx="926">
                  <c:v>1238952</c:v>
                </c:pt>
                <c:pt idx="927">
                  <c:v>479275</c:v>
                </c:pt>
                <c:pt idx="928">
                  <c:v>1637135</c:v>
                </c:pt>
                <c:pt idx="929">
                  <c:v>869288</c:v>
                </c:pt>
                <c:pt idx="930">
                  <c:v>1841879</c:v>
                </c:pt>
                <c:pt idx="931">
                  <c:v>916275</c:v>
                </c:pt>
                <c:pt idx="932">
                  <c:v>827127</c:v>
                </c:pt>
                <c:pt idx="933">
                  <c:v>890929</c:v>
                </c:pt>
                <c:pt idx="934">
                  <c:v>1404632</c:v>
                </c:pt>
                <c:pt idx="935">
                  <c:v>870219</c:v>
                </c:pt>
                <c:pt idx="936">
                  <c:v>783085</c:v>
                </c:pt>
                <c:pt idx="937">
                  <c:v>1780870</c:v>
                </c:pt>
                <c:pt idx="938">
                  <c:v>2433900</c:v>
                </c:pt>
                <c:pt idx="939">
                  <c:v>1458592</c:v>
                </c:pt>
                <c:pt idx="940">
                  <c:v>1780775</c:v>
                </c:pt>
                <c:pt idx="941">
                  <c:v>2022930</c:v>
                </c:pt>
                <c:pt idx="942">
                  <c:v>918194</c:v>
                </c:pt>
                <c:pt idx="943">
                  <c:v>5306301</c:v>
                </c:pt>
                <c:pt idx="944">
                  <c:v>1320557</c:v>
                </c:pt>
                <c:pt idx="945">
                  <c:v>835943</c:v>
                </c:pt>
                <c:pt idx="946">
                  <c:v>1168215</c:v>
                </c:pt>
                <c:pt idx="947">
                  <c:v>741228</c:v>
                </c:pt>
                <c:pt idx="948">
                  <c:v>525996</c:v>
                </c:pt>
                <c:pt idx="949">
                  <c:v>2467530</c:v>
                </c:pt>
                <c:pt idx="950">
                  <c:v>1156758</c:v>
                </c:pt>
                <c:pt idx="951">
                  <c:v>823042</c:v>
                </c:pt>
                <c:pt idx="952">
                  <c:v>846108</c:v>
                </c:pt>
                <c:pt idx="953">
                  <c:v>1228464</c:v>
                </c:pt>
                <c:pt idx="954">
                  <c:v>2621164</c:v>
                </c:pt>
                <c:pt idx="955">
                  <c:v>595783</c:v>
                </c:pt>
                <c:pt idx="956">
                  <c:v>846431</c:v>
                </c:pt>
                <c:pt idx="957">
                  <c:v>1029857</c:v>
                </c:pt>
                <c:pt idx="958">
                  <c:v>3368890</c:v>
                </c:pt>
                <c:pt idx="959">
                  <c:v>1239940</c:v>
                </c:pt>
                <c:pt idx="960">
                  <c:v>969513</c:v>
                </c:pt>
                <c:pt idx="961">
                  <c:v>1124154</c:v>
                </c:pt>
                <c:pt idx="962">
                  <c:v>1058908</c:v>
                </c:pt>
                <c:pt idx="963">
                  <c:v>749816</c:v>
                </c:pt>
                <c:pt idx="964">
                  <c:v>1150716</c:v>
                </c:pt>
                <c:pt idx="965">
                  <c:v>810616</c:v>
                </c:pt>
                <c:pt idx="966">
                  <c:v>1060048</c:v>
                </c:pt>
                <c:pt idx="967">
                  <c:v>972686</c:v>
                </c:pt>
                <c:pt idx="968">
                  <c:v>697547</c:v>
                </c:pt>
                <c:pt idx="969">
                  <c:v>529511</c:v>
                </c:pt>
                <c:pt idx="970">
                  <c:v>765700</c:v>
                </c:pt>
                <c:pt idx="971">
                  <c:v>1557240</c:v>
                </c:pt>
                <c:pt idx="972">
                  <c:v>2972189</c:v>
                </c:pt>
                <c:pt idx="973">
                  <c:v>1223771</c:v>
                </c:pt>
                <c:pt idx="974">
                  <c:v>2044438</c:v>
                </c:pt>
                <c:pt idx="975">
                  <c:v>3391253</c:v>
                </c:pt>
                <c:pt idx="976">
                  <c:v>1719405</c:v>
                </c:pt>
                <c:pt idx="977">
                  <c:v>1358994</c:v>
                </c:pt>
                <c:pt idx="978">
                  <c:v>1652468</c:v>
                </c:pt>
                <c:pt idx="979">
                  <c:v>1273000</c:v>
                </c:pt>
                <c:pt idx="980">
                  <c:v>916560</c:v>
                </c:pt>
                <c:pt idx="981">
                  <c:v>2090114</c:v>
                </c:pt>
                <c:pt idx="982">
                  <c:v>896135</c:v>
                </c:pt>
                <c:pt idx="983">
                  <c:v>1828237</c:v>
                </c:pt>
                <c:pt idx="984">
                  <c:v>903526</c:v>
                </c:pt>
                <c:pt idx="985">
                  <c:v>1534516</c:v>
                </c:pt>
                <c:pt idx="986">
                  <c:v>2715594</c:v>
                </c:pt>
                <c:pt idx="987">
                  <c:v>840731</c:v>
                </c:pt>
                <c:pt idx="988">
                  <c:v>1643481</c:v>
                </c:pt>
                <c:pt idx="989">
                  <c:v>944680</c:v>
                </c:pt>
                <c:pt idx="990">
                  <c:v>406942</c:v>
                </c:pt>
                <c:pt idx="991">
                  <c:v>2351250</c:v>
                </c:pt>
                <c:pt idx="992">
                  <c:v>1690848</c:v>
                </c:pt>
                <c:pt idx="993">
                  <c:v>1152312</c:v>
                </c:pt>
                <c:pt idx="994">
                  <c:v>1302849</c:v>
                </c:pt>
                <c:pt idx="995">
                  <c:v>1607666</c:v>
                </c:pt>
                <c:pt idx="996">
                  <c:v>1068674</c:v>
                </c:pt>
                <c:pt idx="997">
                  <c:v>1062442</c:v>
                </c:pt>
                <c:pt idx="998">
                  <c:v>1807166</c:v>
                </c:pt>
                <c:pt idx="999">
                  <c:v>2118633</c:v>
                </c:pt>
                <c:pt idx="1000">
                  <c:v>1626799</c:v>
                </c:pt>
                <c:pt idx="1001">
                  <c:v>1070707</c:v>
                </c:pt>
                <c:pt idx="1002">
                  <c:v>668059</c:v>
                </c:pt>
                <c:pt idx="1003">
                  <c:v>758708</c:v>
                </c:pt>
                <c:pt idx="1004">
                  <c:v>1536112</c:v>
                </c:pt>
                <c:pt idx="1005">
                  <c:v>1315237</c:v>
                </c:pt>
                <c:pt idx="1006">
                  <c:v>671593</c:v>
                </c:pt>
                <c:pt idx="1007">
                  <c:v>988969</c:v>
                </c:pt>
                <c:pt idx="1008">
                  <c:v>1267110</c:v>
                </c:pt>
                <c:pt idx="1009">
                  <c:v>578930</c:v>
                </c:pt>
                <c:pt idx="1010">
                  <c:v>1156150</c:v>
                </c:pt>
                <c:pt idx="1011">
                  <c:v>2898659</c:v>
                </c:pt>
                <c:pt idx="1012">
                  <c:v>724470</c:v>
                </c:pt>
                <c:pt idx="1013">
                  <c:v>2233944</c:v>
                </c:pt>
                <c:pt idx="1014">
                  <c:v>305102</c:v>
                </c:pt>
                <c:pt idx="1015">
                  <c:v>1541888</c:v>
                </c:pt>
                <c:pt idx="1016">
                  <c:v>2148425</c:v>
                </c:pt>
                <c:pt idx="1017">
                  <c:v>1831182</c:v>
                </c:pt>
                <c:pt idx="1018">
                  <c:v>1408185</c:v>
                </c:pt>
                <c:pt idx="1019">
                  <c:v>1906916</c:v>
                </c:pt>
                <c:pt idx="1020">
                  <c:v>932615</c:v>
                </c:pt>
                <c:pt idx="1021">
                  <c:v>1223524</c:v>
                </c:pt>
                <c:pt idx="1022">
                  <c:v>1512305</c:v>
                </c:pt>
                <c:pt idx="1023">
                  <c:v>1335054</c:v>
                </c:pt>
                <c:pt idx="1024">
                  <c:v>1152996</c:v>
                </c:pt>
                <c:pt idx="1025">
                  <c:v>1226735</c:v>
                </c:pt>
                <c:pt idx="1026">
                  <c:v>1008748</c:v>
                </c:pt>
                <c:pt idx="1027">
                  <c:v>1263785</c:v>
                </c:pt>
                <c:pt idx="1028">
                  <c:v>1030370</c:v>
                </c:pt>
                <c:pt idx="1029">
                  <c:v>1589464</c:v>
                </c:pt>
                <c:pt idx="1030">
                  <c:v>1335985</c:v>
                </c:pt>
                <c:pt idx="1031">
                  <c:v>788614</c:v>
                </c:pt>
                <c:pt idx="1032">
                  <c:v>468255</c:v>
                </c:pt>
                <c:pt idx="1033">
                  <c:v>1211497</c:v>
                </c:pt>
                <c:pt idx="1034">
                  <c:v>4100941</c:v>
                </c:pt>
                <c:pt idx="1035">
                  <c:v>677312</c:v>
                </c:pt>
                <c:pt idx="1036">
                  <c:v>761900</c:v>
                </c:pt>
                <c:pt idx="1037">
                  <c:v>971508</c:v>
                </c:pt>
                <c:pt idx="1038">
                  <c:v>1852500</c:v>
                </c:pt>
                <c:pt idx="1039">
                  <c:v>800166</c:v>
                </c:pt>
                <c:pt idx="1040">
                  <c:v>756504</c:v>
                </c:pt>
                <c:pt idx="1041">
                  <c:v>2062260</c:v>
                </c:pt>
                <c:pt idx="1042">
                  <c:v>1520817</c:v>
                </c:pt>
                <c:pt idx="1043">
                  <c:v>2319672</c:v>
                </c:pt>
                <c:pt idx="1044">
                  <c:v>3737395</c:v>
                </c:pt>
                <c:pt idx="1045">
                  <c:v>822890</c:v>
                </c:pt>
                <c:pt idx="1046">
                  <c:v>1282310</c:v>
                </c:pt>
                <c:pt idx="1047">
                  <c:v>1337353</c:v>
                </c:pt>
                <c:pt idx="1048">
                  <c:v>1216361</c:v>
                </c:pt>
                <c:pt idx="1049">
                  <c:v>286330</c:v>
                </c:pt>
                <c:pt idx="1050">
                  <c:v>1871310</c:v>
                </c:pt>
                <c:pt idx="1051">
                  <c:v>1013384</c:v>
                </c:pt>
                <c:pt idx="1052">
                  <c:v>6489070</c:v>
                </c:pt>
                <c:pt idx="1053">
                  <c:v>1022523</c:v>
                </c:pt>
                <c:pt idx="1054">
                  <c:v>867711</c:v>
                </c:pt>
                <c:pt idx="1055">
                  <c:v>980780</c:v>
                </c:pt>
                <c:pt idx="1056">
                  <c:v>1326808</c:v>
                </c:pt>
                <c:pt idx="1057">
                  <c:v>875026</c:v>
                </c:pt>
                <c:pt idx="1058">
                  <c:v>1703673</c:v>
                </c:pt>
                <c:pt idx="1059">
                  <c:v>582027</c:v>
                </c:pt>
                <c:pt idx="1060">
                  <c:v>835088</c:v>
                </c:pt>
                <c:pt idx="1061">
                  <c:v>2068055</c:v>
                </c:pt>
                <c:pt idx="1062">
                  <c:v>1050111</c:v>
                </c:pt>
                <c:pt idx="1063">
                  <c:v>3358782</c:v>
                </c:pt>
                <c:pt idx="1064">
                  <c:v>361399</c:v>
                </c:pt>
                <c:pt idx="1065">
                  <c:v>1835989</c:v>
                </c:pt>
                <c:pt idx="1066">
                  <c:v>1043024</c:v>
                </c:pt>
                <c:pt idx="1067">
                  <c:v>482125</c:v>
                </c:pt>
                <c:pt idx="1068">
                  <c:v>1098143</c:v>
                </c:pt>
                <c:pt idx="1069">
                  <c:v>563787</c:v>
                </c:pt>
                <c:pt idx="1070">
                  <c:v>1120962</c:v>
                </c:pt>
                <c:pt idx="1071">
                  <c:v>694811</c:v>
                </c:pt>
                <c:pt idx="1072">
                  <c:v>941070</c:v>
                </c:pt>
                <c:pt idx="1073">
                  <c:v>1029895</c:v>
                </c:pt>
                <c:pt idx="1074">
                  <c:v>228437</c:v>
                </c:pt>
                <c:pt idx="1075">
                  <c:v>1693071</c:v>
                </c:pt>
                <c:pt idx="1076">
                  <c:v>2321496</c:v>
                </c:pt>
                <c:pt idx="1077">
                  <c:v>776948</c:v>
                </c:pt>
                <c:pt idx="1078">
                  <c:v>280706</c:v>
                </c:pt>
                <c:pt idx="1079">
                  <c:v>655899</c:v>
                </c:pt>
                <c:pt idx="1080">
                  <c:v>1262797</c:v>
                </c:pt>
                <c:pt idx="1081">
                  <c:v>1114122</c:v>
                </c:pt>
                <c:pt idx="1082">
                  <c:v>1499176</c:v>
                </c:pt>
                <c:pt idx="1083">
                  <c:v>1556024</c:v>
                </c:pt>
                <c:pt idx="1084">
                  <c:v>1058699</c:v>
                </c:pt>
                <c:pt idx="1085">
                  <c:v>908010</c:v>
                </c:pt>
                <c:pt idx="1086">
                  <c:v>816677</c:v>
                </c:pt>
                <c:pt idx="1087">
                  <c:v>1750280</c:v>
                </c:pt>
                <c:pt idx="1088">
                  <c:v>1996596</c:v>
                </c:pt>
                <c:pt idx="1089">
                  <c:v>671783</c:v>
                </c:pt>
                <c:pt idx="1090">
                  <c:v>795910</c:v>
                </c:pt>
                <c:pt idx="1091">
                  <c:v>1107776</c:v>
                </c:pt>
                <c:pt idx="1092">
                  <c:v>658312</c:v>
                </c:pt>
                <c:pt idx="1093">
                  <c:v>2316480</c:v>
                </c:pt>
                <c:pt idx="1094">
                  <c:v>1074013</c:v>
                </c:pt>
                <c:pt idx="1095">
                  <c:v>1166334</c:v>
                </c:pt>
                <c:pt idx="1096">
                  <c:v>1277161</c:v>
                </c:pt>
                <c:pt idx="1097">
                  <c:v>715065</c:v>
                </c:pt>
                <c:pt idx="1098">
                  <c:v>994612</c:v>
                </c:pt>
                <c:pt idx="1099">
                  <c:v>1786608</c:v>
                </c:pt>
                <c:pt idx="1100">
                  <c:v>778145</c:v>
                </c:pt>
                <c:pt idx="1101">
                  <c:v>1131906</c:v>
                </c:pt>
                <c:pt idx="1102">
                  <c:v>1102171</c:v>
                </c:pt>
                <c:pt idx="1103">
                  <c:v>1140000</c:v>
                </c:pt>
                <c:pt idx="1104">
                  <c:v>1072303</c:v>
                </c:pt>
                <c:pt idx="1105">
                  <c:v>651909</c:v>
                </c:pt>
                <c:pt idx="1106">
                  <c:v>1458136</c:v>
                </c:pt>
                <c:pt idx="1107">
                  <c:v>3416238</c:v>
                </c:pt>
                <c:pt idx="1108">
                  <c:v>2261760</c:v>
                </c:pt>
                <c:pt idx="1109">
                  <c:v>1030579</c:v>
                </c:pt>
                <c:pt idx="1110">
                  <c:v>1303932</c:v>
                </c:pt>
                <c:pt idx="1111">
                  <c:v>1692387</c:v>
                </c:pt>
                <c:pt idx="1112">
                  <c:v>1083551</c:v>
                </c:pt>
                <c:pt idx="1113">
                  <c:v>1915846</c:v>
                </c:pt>
                <c:pt idx="1114">
                  <c:v>1251359</c:v>
                </c:pt>
                <c:pt idx="1115">
                  <c:v>1653437</c:v>
                </c:pt>
                <c:pt idx="1116">
                  <c:v>860491</c:v>
                </c:pt>
                <c:pt idx="1117">
                  <c:v>909530</c:v>
                </c:pt>
                <c:pt idx="1118">
                  <c:v>1549792</c:v>
                </c:pt>
                <c:pt idx="1119">
                  <c:v>1682127</c:v>
                </c:pt>
                <c:pt idx="1120">
                  <c:v>1535048</c:v>
                </c:pt>
                <c:pt idx="1121">
                  <c:v>1297415</c:v>
                </c:pt>
                <c:pt idx="1122">
                  <c:v>2885340</c:v>
                </c:pt>
                <c:pt idx="1123">
                  <c:v>1290195</c:v>
                </c:pt>
                <c:pt idx="1124">
                  <c:v>2497721</c:v>
                </c:pt>
                <c:pt idx="1125">
                  <c:v>799083</c:v>
                </c:pt>
                <c:pt idx="1126">
                  <c:v>1102171</c:v>
                </c:pt>
                <c:pt idx="1127">
                  <c:v>1221662</c:v>
                </c:pt>
                <c:pt idx="1128">
                  <c:v>1821796</c:v>
                </c:pt>
                <c:pt idx="1129">
                  <c:v>1327872</c:v>
                </c:pt>
                <c:pt idx="1130">
                  <c:v>1586253</c:v>
                </c:pt>
                <c:pt idx="1131">
                  <c:v>2644116</c:v>
                </c:pt>
                <c:pt idx="1132">
                  <c:v>1055868</c:v>
                </c:pt>
                <c:pt idx="1133">
                  <c:v>1936955</c:v>
                </c:pt>
                <c:pt idx="1134">
                  <c:v>864671</c:v>
                </c:pt>
                <c:pt idx="1135">
                  <c:v>1973074</c:v>
                </c:pt>
                <c:pt idx="1136">
                  <c:v>1818908</c:v>
                </c:pt>
                <c:pt idx="1137">
                  <c:v>582730</c:v>
                </c:pt>
                <c:pt idx="1138">
                  <c:v>699124</c:v>
                </c:pt>
                <c:pt idx="1139">
                  <c:v>1398913</c:v>
                </c:pt>
                <c:pt idx="1140">
                  <c:v>1620339</c:v>
                </c:pt>
                <c:pt idx="1141">
                  <c:v>926820</c:v>
                </c:pt>
                <c:pt idx="1142">
                  <c:v>1400566</c:v>
                </c:pt>
                <c:pt idx="1143">
                  <c:v>868224</c:v>
                </c:pt>
                <c:pt idx="1144">
                  <c:v>873392</c:v>
                </c:pt>
                <c:pt idx="1145">
                  <c:v>778240</c:v>
                </c:pt>
                <c:pt idx="1146">
                  <c:v>709916</c:v>
                </c:pt>
                <c:pt idx="1147">
                  <c:v>1671525</c:v>
                </c:pt>
                <c:pt idx="1148">
                  <c:v>1420782</c:v>
                </c:pt>
                <c:pt idx="1149">
                  <c:v>1386316</c:v>
                </c:pt>
                <c:pt idx="1150">
                  <c:v>612902</c:v>
                </c:pt>
                <c:pt idx="1151">
                  <c:v>1746461</c:v>
                </c:pt>
                <c:pt idx="1152">
                  <c:v>1306060</c:v>
                </c:pt>
                <c:pt idx="1153">
                  <c:v>767372</c:v>
                </c:pt>
                <c:pt idx="1154">
                  <c:v>965998</c:v>
                </c:pt>
                <c:pt idx="1155">
                  <c:v>1081480</c:v>
                </c:pt>
                <c:pt idx="1156">
                  <c:v>1082791</c:v>
                </c:pt>
                <c:pt idx="1157">
                  <c:v>851466</c:v>
                </c:pt>
                <c:pt idx="1158">
                  <c:v>649249</c:v>
                </c:pt>
                <c:pt idx="1159">
                  <c:v>741076</c:v>
                </c:pt>
                <c:pt idx="1160">
                  <c:v>732963</c:v>
                </c:pt>
                <c:pt idx="1161">
                  <c:v>2522364</c:v>
                </c:pt>
                <c:pt idx="1162">
                  <c:v>1437407</c:v>
                </c:pt>
                <c:pt idx="1163">
                  <c:v>786125</c:v>
                </c:pt>
                <c:pt idx="1164">
                  <c:v>1030066</c:v>
                </c:pt>
                <c:pt idx="1165">
                  <c:v>936035</c:v>
                </c:pt>
                <c:pt idx="1166">
                  <c:v>2393335</c:v>
                </c:pt>
                <c:pt idx="1167">
                  <c:v>671137</c:v>
                </c:pt>
                <c:pt idx="1168">
                  <c:v>1813854</c:v>
                </c:pt>
                <c:pt idx="1169">
                  <c:v>1257971</c:v>
                </c:pt>
                <c:pt idx="1170">
                  <c:v>1159950</c:v>
                </c:pt>
                <c:pt idx="1171">
                  <c:v>2145898</c:v>
                </c:pt>
                <c:pt idx="1172">
                  <c:v>1065786</c:v>
                </c:pt>
                <c:pt idx="1173">
                  <c:v>738644</c:v>
                </c:pt>
                <c:pt idx="1174">
                  <c:v>1361027</c:v>
                </c:pt>
                <c:pt idx="1175">
                  <c:v>721601</c:v>
                </c:pt>
                <c:pt idx="1176">
                  <c:v>1838345</c:v>
                </c:pt>
                <c:pt idx="1177">
                  <c:v>1705554</c:v>
                </c:pt>
                <c:pt idx="1178">
                  <c:v>452352</c:v>
                </c:pt>
                <c:pt idx="1179">
                  <c:v>1490645</c:v>
                </c:pt>
                <c:pt idx="1180">
                  <c:v>719549</c:v>
                </c:pt>
                <c:pt idx="1181">
                  <c:v>1482912</c:v>
                </c:pt>
                <c:pt idx="1182">
                  <c:v>1206861</c:v>
                </c:pt>
                <c:pt idx="1183">
                  <c:v>961571</c:v>
                </c:pt>
                <c:pt idx="1184">
                  <c:v>1408033</c:v>
                </c:pt>
                <c:pt idx="1185">
                  <c:v>1877181</c:v>
                </c:pt>
                <c:pt idx="1186">
                  <c:v>1544320</c:v>
                </c:pt>
                <c:pt idx="1187">
                  <c:v>1996197</c:v>
                </c:pt>
                <c:pt idx="1188">
                  <c:v>1263538</c:v>
                </c:pt>
                <c:pt idx="1189">
                  <c:v>868604</c:v>
                </c:pt>
                <c:pt idx="1190">
                  <c:v>1744029</c:v>
                </c:pt>
                <c:pt idx="1191">
                  <c:v>932235</c:v>
                </c:pt>
                <c:pt idx="1192">
                  <c:v>1411035</c:v>
                </c:pt>
                <c:pt idx="1193">
                  <c:v>1705554</c:v>
                </c:pt>
                <c:pt idx="1194">
                  <c:v>1031548</c:v>
                </c:pt>
                <c:pt idx="1195">
                  <c:v>2413950</c:v>
                </c:pt>
                <c:pt idx="1196">
                  <c:v>473822</c:v>
                </c:pt>
                <c:pt idx="1197">
                  <c:v>1141368</c:v>
                </c:pt>
                <c:pt idx="1198">
                  <c:v>1606526</c:v>
                </c:pt>
                <c:pt idx="1199">
                  <c:v>4673088</c:v>
                </c:pt>
                <c:pt idx="1200">
                  <c:v>3293745</c:v>
                </c:pt>
                <c:pt idx="1201">
                  <c:v>1022846</c:v>
                </c:pt>
                <c:pt idx="1202">
                  <c:v>1490664</c:v>
                </c:pt>
                <c:pt idx="1203">
                  <c:v>2309184</c:v>
                </c:pt>
                <c:pt idx="1204">
                  <c:v>1479530</c:v>
                </c:pt>
                <c:pt idx="1205">
                  <c:v>734027</c:v>
                </c:pt>
                <c:pt idx="1206">
                  <c:v>1524712</c:v>
                </c:pt>
                <c:pt idx="1207">
                  <c:v>451117</c:v>
                </c:pt>
                <c:pt idx="1208">
                  <c:v>1117181</c:v>
                </c:pt>
                <c:pt idx="1209">
                  <c:v>1304141</c:v>
                </c:pt>
                <c:pt idx="1210">
                  <c:v>1282462</c:v>
                </c:pt>
                <c:pt idx="1211">
                  <c:v>1336802</c:v>
                </c:pt>
                <c:pt idx="1212">
                  <c:v>803035</c:v>
                </c:pt>
                <c:pt idx="1213">
                  <c:v>1920919</c:v>
                </c:pt>
                <c:pt idx="1214">
                  <c:v>1757101</c:v>
                </c:pt>
                <c:pt idx="1215">
                  <c:v>999001</c:v>
                </c:pt>
                <c:pt idx="1216">
                  <c:v>886654</c:v>
                </c:pt>
                <c:pt idx="1217">
                  <c:v>1633506</c:v>
                </c:pt>
                <c:pt idx="1218">
                  <c:v>1180964</c:v>
                </c:pt>
                <c:pt idx="1219">
                  <c:v>1357683</c:v>
                </c:pt>
                <c:pt idx="1220">
                  <c:v>1126206</c:v>
                </c:pt>
                <c:pt idx="1221">
                  <c:v>2028934</c:v>
                </c:pt>
                <c:pt idx="1222">
                  <c:v>947720</c:v>
                </c:pt>
                <c:pt idx="1223">
                  <c:v>1520304</c:v>
                </c:pt>
                <c:pt idx="1224">
                  <c:v>1495471</c:v>
                </c:pt>
                <c:pt idx="1225">
                  <c:v>1260574</c:v>
                </c:pt>
                <c:pt idx="1226">
                  <c:v>4690454</c:v>
                </c:pt>
                <c:pt idx="1227">
                  <c:v>921462</c:v>
                </c:pt>
                <c:pt idx="1228">
                  <c:v>795511</c:v>
                </c:pt>
                <c:pt idx="1229">
                  <c:v>2237820</c:v>
                </c:pt>
                <c:pt idx="1230">
                  <c:v>1056818</c:v>
                </c:pt>
                <c:pt idx="1231">
                  <c:v>1283127</c:v>
                </c:pt>
                <c:pt idx="1232">
                  <c:v>1583935</c:v>
                </c:pt>
                <c:pt idx="1233">
                  <c:v>2316613</c:v>
                </c:pt>
                <c:pt idx="1234">
                  <c:v>1347822</c:v>
                </c:pt>
                <c:pt idx="1235">
                  <c:v>521512</c:v>
                </c:pt>
                <c:pt idx="1236">
                  <c:v>525160</c:v>
                </c:pt>
                <c:pt idx="1237">
                  <c:v>1557753</c:v>
                </c:pt>
                <c:pt idx="1238">
                  <c:v>1628889</c:v>
                </c:pt>
                <c:pt idx="1239">
                  <c:v>757036</c:v>
                </c:pt>
                <c:pt idx="1240">
                  <c:v>439622</c:v>
                </c:pt>
                <c:pt idx="1241">
                  <c:v>867749</c:v>
                </c:pt>
                <c:pt idx="1242">
                  <c:v>852359</c:v>
                </c:pt>
                <c:pt idx="1243">
                  <c:v>1151172</c:v>
                </c:pt>
                <c:pt idx="1244">
                  <c:v>1351546</c:v>
                </c:pt>
                <c:pt idx="1245">
                  <c:v>1592561</c:v>
                </c:pt>
                <c:pt idx="1246">
                  <c:v>728707</c:v>
                </c:pt>
                <c:pt idx="1247">
                  <c:v>1442328</c:v>
                </c:pt>
                <c:pt idx="1248">
                  <c:v>1518176</c:v>
                </c:pt>
                <c:pt idx="1249">
                  <c:v>558942</c:v>
                </c:pt>
                <c:pt idx="1250">
                  <c:v>1844444</c:v>
                </c:pt>
                <c:pt idx="1251">
                  <c:v>914185</c:v>
                </c:pt>
                <c:pt idx="1252">
                  <c:v>1356068</c:v>
                </c:pt>
                <c:pt idx="1253">
                  <c:v>1322153</c:v>
                </c:pt>
                <c:pt idx="1254">
                  <c:v>921272</c:v>
                </c:pt>
                <c:pt idx="1255">
                  <c:v>1625678</c:v>
                </c:pt>
                <c:pt idx="1256">
                  <c:v>2178122</c:v>
                </c:pt>
                <c:pt idx="1257">
                  <c:v>1141710</c:v>
                </c:pt>
                <c:pt idx="1258">
                  <c:v>405859</c:v>
                </c:pt>
                <c:pt idx="1259">
                  <c:v>777822</c:v>
                </c:pt>
                <c:pt idx="1260">
                  <c:v>1653589</c:v>
                </c:pt>
                <c:pt idx="1261">
                  <c:v>358701</c:v>
                </c:pt>
                <c:pt idx="1262">
                  <c:v>1231048</c:v>
                </c:pt>
                <c:pt idx="1263">
                  <c:v>808583</c:v>
                </c:pt>
                <c:pt idx="1264">
                  <c:v>561906</c:v>
                </c:pt>
                <c:pt idx="1265">
                  <c:v>945630</c:v>
                </c:pt>
                <c:pt idx="1266">
                  <c:v>1682469</c:v>
                </c:pt>
                <c:pt idx="1267">
                  <c:v>2908748</c:v>
                </c:pt>
                <c:pt idx="1268">
                  <c:v>192166</c:v>
                </c:pt>
                <c:pt idx="1269">
                  <c:v>1765290</c:v>
                </c:pt>
                <c:pt idx="1270">
                  <c:v>869022</c:v>
                </c:pt>
                <c:pt idx="1271">
                  <c:v>648508</c:v>
                </c:pt>
                <c:pt idx="1272">
                  <c:v>1828104</c:v>
                </c:pt>
                <c:pt idx="1273">
                  <c:v>379050</c:v>
                </c:pt>
                <c:pt idx="1274">
                  <c:v>2372625</c:v>
                </c:pt>
                <c:pt idx="1275">
                  <c:v>759544</c:v>
                </c:pt>
                <c:pt idx="1276">
                  <c:v>488262</c:v>
                </c:pt>
                <c:pt idx="1277">
                  <c:v>1331444</c:v>
                </c:pt>
                <c:pt idx="1278">
                  <c:v>2198110</c:v>
                </c:pt>
                <c:pt idx="1279">
                  <c:v>1086667</c:v>
                </c:pt>
                <c:pt idx="1280">
                  <c:v>1124496</c:v>
                </c:pt>
                <c:pt idx="1281">
                  <c:v>807595</c:v>
                </c:pt>
                <c:pt idx="1282">
                  <c:v>797012</c:v>
                </c:pt>
                <c:pt idx="1283">
                  <c:v>2187850</c:v>
                </c:pt>
                <c:pt idx="1284">
                  <c:v>2444806</c:v>
                </c:pt>
                <c:pt idx="1285">
                  <c:v>1835058</c:v>
                </c:pt>
                <c:pt idx="1286">
                  <c:v>2129919</c:v>
                </c:pt>
                <c:pt idx="1287">
                  <c:v>1139601</c:v>
                </c:pt>
                <c:pt idx="1288">
                  <c:v>801154</c:v>
                </c:pt>
                <c:pt idx="1289">
                  <c:v>968145</c:v>
                </c:pt>
                <c:pt idx="1290">
                  <c:v>936130</c:v>
                </c:pt>
                <c:pt idx="1291">
                  <c:v>722019</c:v>
                </c:pt>
                <c:pt idx="1292">
                  <c:v>858078</c:v>
                </c:pt>
                <c:pt idx="1293">
                  <c:v>1304198</c:v>
                </c:pt>
                <c:pt idx="1294">
                  <c:v>595384</c:v>
                </c:pt>
                <c:pt idx="1295">
                  <c:v>2132788</c:v>
                </c:pt>
                <c:pt idx="1296">
                  <c:v>1907410</c:v>
                </c:pt>
                <c:pt idx="1297">
                  <c:v>1949115</c:v>
                </c:pt>
                <c:pt idx="1298">
                  <c:v>1389375</c:v>
                </c:pt>
                <c:pt idx="1299">
                  <c:v>1253145</c:v>
                </c:pt>
                <c:pt idx="1300">
                  <c:v>690764</c:v>
                </c:pt>
                <c:pt idx="1301">
                  <c:v>1770173</c:v>
                </c:pt>
                <c:pt idx="1302">
                  <c:v>1619199</c:v>
                </c:pt>
                <c:pt idx="1303">
                  <c:v>3203514</c:v>
                </c:pt>
                <c:pt idx="1304">
                  <c:v>1538392</c:v>
                </c:pt>
                <c:pt idx="1305">
                  <c:v>1900190</c:v>
                </c:pt>
                <c:pt idx="1306">
                  <c:v>1683400</c:v>
                </c:pt>
                <c:pt idx="1307">
                  <c:v>1166904</c:v>
                </c:pt>
                <c:pt idx="1308">
                  <c:v>1161660</c:v>
                </c:pt>
                <c:pt idx="1309">
                  <c:v>1140912</c:v>
                </c:pt>
                <c:pt idx="1310">
                  <c:v>572451</c:v>
                </c:pt>
                <c:pt idx="1311">
                  <c:v>1044639</c:v>
                </c:pt>
                <c:pt idx="1312">
                  <c:v>1087009</c:v>
                </c:pt>
                <c:pt idx="1313">
                  <c:v>1448275</c:v>
                </c:pt>
                <c:pt idx="1314">
                  <c:v>1926467</c:v>
                </c:pt>
                <c:pt idx="1315">
                  <c:v>941830</c:v>
                </c:pt>
                <c:pt idx="1316">
                  <c:v>668002</c:v>
                </c:pt>
                <c:pt idx="1317">
                  <c:v>2607199</c:v>
                </c:pt>
                <c:pt idx="1318">
                  <c:v>1874844</c:v>
                </c:pt>
                <c:pt idx="1319">
                  <c:v>1060675</c:v>
                </c:pt>
                <c:pt idx="1320">
                  <c:v>1084425</c:v>
                </c:pt>
                <c:pt idx="1321">
                  <c:v>692550</c:v>
                </c:pt>
                <c:pt idx="1322">
                  <c:v>1365131</c:v>
                </c:pt>
                <c:pt idx="1323">
                  <c:v>1398647</c:v>
                </c:pt>
                <c:pt idx="1324">
                  <c:v>2094598</c:v>
                </c:pt>
                <c:pt idx="1325">
                  <c:v>1142166</c:v>
                </c:pt>
                <c:pt idx="1326">
                  <c:v>593427</c:v>
                </c:pt>
                <c:pt idx="1327">
                  <c:v>2510755</c:v>
                </c:pt>
                <c:pt idx="1328">
                  <c:v>1731926</c:v>
                </c:pt>
                <c:pt idx="1329">
                  <c:v>1038616</c:v>
                </c:pt>
                <c:pt idx="1330">
                  <c:v>511442</c:v>
                </c:pt>
                <c:pt idx="1331">
                  <c:v>1010325</c:v>
                </c:pt>
                <c:pt idx="1332">
                  <c:v>813162</c:v>
                </c:pt>
                <c:pt idx="1333">
                  <c:v>992047</c:v>
                </c:pt>
                <c:pt idx="1334">
                  <c:v>864120</c:v>
                </c:pt>
                <c:pt idx="1335">
                  <c:v>2081583</c:v>
                </c:pt>
                <c:pt idx="1336">
                  <c:v>2104630</c:v>
                </c:pt>
                <c:pt idx="1337">
                  <c:v>502645</c:v>
                </c:pt>
                <c:pt idx="1338">
                  <c:v>2323472</c:v>
                </c:pt>
                <c:pt idx="1339">
                  <c:v>2318532</c:v>
                </c:pt>
                <c:pt idx="1340">
                  <c:v>1453937</c:v>
                </c:pt>
                <c:pt idx="1341">
                  <c:v>944775</c:v>
                </c:pt>
                <c:pt idx="1342">
                  <c:v>1504819</c:v>
                </c:pt>
                <c:pt idx="1343">
                  <c:v>1198387</c:v>
                </c:pt>
                <c:pt idx="1344">
                  <c:v>529872</c:v>
                </c:pt>
                <c:pt idx="1345">
                  <c:v>222718</c:v>
                </c:pt>
                <c:pt idx="1346">
                  <c:v>1280125</c:v>
                </c:pt>
                <c:pt idx="1347">
                  <c:v>1530108</c:v>
                </c:pt>
                <c:pt idx="1348">
                  <c:v>1044696</c:v>
                </c:pt>
                <c:pt idx="1349">
                  <c:v>761520</c:v>
                </c:pt>
                <c:pt idx="1350">
                  <c:v>975555</c:v>
                </c:pt>
                <c:pt idx="1351">
                  <c:v>720119</c:v>
                </c:pt>
                <c:pt idx="1352">
                  <c:v>936035</c:v>
                </c:pt>
                <c:pt idx="1353">
                  <c:v>862277</c:v>
                </c:pt>
                <c:pt idx="1354">
                  <c:v>2885226</c:v>
                </c:pt>
                <c:pt idx="1355">
                  <c:v>526794</c:v>
                </c:pt>
                <c:pt idx="1356">
                  <c:v>4060091</c:v>
                </c:pt>
                <c:pt idx="1357">
                  <c:v>856900</c:v>
                </c:pt>
                <c:pt idx="1358">
                  <c:v>1042929</c:v>
                </c:pt>
                <c:pt idx="1359">
                  <c:v>630268</c:v>
                </c:pt>
                <c:pt idx="1360">
                  <c:v>600761</c:v>
                </c:pt>
                <c:pt idx="1361">
                  <c:v>718542</c:v>
                </c:pt>
                <c:pt idx="1362">
                  <c:v>553755</c:v>
                </c:pt>
                <c:pt idx="1363">
                  <c:v>653144</c:v>
                </c:pt>
                <c:pt idx="1364">
                  <c:v>411027</c:v>
                </c:pt>
                <c:pt idx="1365">
                  <c:v>577467</c:v>
                </c:pt>
                <c:pt idx="1366">
                  <c:v>1910640</c:v>
                </c:pt>
                <c:pt idx="1367">
                  <c:v>714457</c:v>
                </c:pt>
                <c:pt idx="1368">
                  <c:v>2001783</c:v>
                </c:pt>
                <c:pt idx="1369">
                  <c:v>849110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9E-9643-971F-A1218DEC2E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2964687"/>
        <c:axId val="1649524847"/>
      </c:scatterChart>
      <c:valAx>
        <c:axId val="1752964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9524847"/>
        <c:crosses val="autoZero"/>
        <c:crossBetween val="midCat"/>
      </c:valAx>
      <c:valAx>
        <c:axId val="1649524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9646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'Исходные данные (исправлено)'!$D$1</c:f>
              <c:strCache>
                <c:ptCount val="1"/>
                <c:pt idx="0">
                  <c:v>Количество кредитных карт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'Исходные данные (исправлено)'!$D$2:$D$1375</c:f>
              <c:numCache>
                <c:formatCode>General</c:formatCode>
                <c:ptCount val="1374"/>
                <c:pt idx="0">
                  <c:v>6</c:v>
                </c:pt>
                <c:pt idx="1">
                  <c:v>9</c:v>
                </c:pt>
                <c:pt idx="2">
                  <c:v>6</c:v>
                </c:pt>
                <c:pt idx="3">
                  <c:v>13</c:v>
                </c:pt>
                <c:pt idx="4">
                  <c:v>4</c:v>
                </c:pt>
                <c:pt idx="5">
                  <c:v>20</c:v>
                </c:pt>
                <c:pt idx="6">
                  <c:v>10</c:v>
                </c:pt>
                <c:pt idx="7">
                  <c:v>15</c:v>
                </c:pt>
                <c:pt idx="8">
                  <c:v>6</c:v>
                </c:pt>
                <c:pt idx="9">
                  <c:v>4</c:v>
                </c:pt>
                <c:pt idx="10">
                  <c:v>7</c:v>
                </c:pt>
                <c:pt idx="11">
                  <c:v>12</c:v>
                </c:pt>
                <c:pt idx="12">
                  <c:v>7</c:v>
                </c:pt>
                <c:pt idx="13">
                  <c:v>6</c:v>
                </c:pt>
                <c:pt idx="14">
                  <c:v>7</c:v>
                </c:pt>
                <c:pt idx="15">
                  <c:v>15</c:v>
                </c:pt>
                <c:pt idx="16">
                  <c:v>16</c:v>
                </c:pt>
                <c:pt idx="17">
                  <c:v>7</c:v>
                </c:pt>
                <c:pt idx="18">
                  <c:v>18</c:v>
                </c:pt>
                <c:pt idx="19">
                  <c:v>13</c:v>
                </c:pt>
                <c:pt idx="20">
                  <c:v>6</c:v>
                </c:pt>
                <c:pt idx="21">
                  <c:v>14</c:v>
                </c:pt>
                <c:pt idx="22">
                  <c:v>8</c:v>
                </c:pt>
                <c:pt idx="23">
                  <c:v>4</c:v>
                </c:pt>
                <c:pt idx="24">
                  <c:v>11</c:v>
                </c:pt>
                <c:pt idx="25">
                  <c:v>9</c:v>
                </c:pt>
                <c:pt idx="26">
                  <c:v>34</c:v>
                </c:pt>
                <c:pt idx="27">
                  <c:v>11</c:v>
                </c:pt>
                <c:pt idx="28">
                  <c:v>11</c:v>
                </c:pt>
                <c:pt idx="29">
                  <c:v>8</c:v>
                </c:pt>
                <c:pt idx="30">
                  <c:v>11</c:v>
                </c:pt>
                <c:pt idx="31">
                  <c:v>9</c:v>
                </c:pt>
                <c:pt idx="32">
                  <c:v>10</c:v>
                </c:pt>
                <c:pt idx="33">
                  <c:v>9</c:v>
                </c:pt>
                <c:pt idx="34">
                  <c:v>8</c:v>
                </c:pt>
                <c:pt idx="35">
                  <c:v>17</c:v>
                </c:pt>
                <c:pt idx="36">
                  <c:v>6</c:v>
                </c:pt>
                <c:pt idx="37">
                  <c:v>7</c:v>
                </c:pt>
                <c:pt idx="38">
                  <c:v>11</c:v>
                </c:pt>
                <c:pt idx="39">
                  <c:v>10</c:v>
                </c:pt>
                <c:pt idx="40">
                  <c:v>11</c:v>
                </c:pt>
                <c:pt idx="41">
                  <c:v>5</c:v>
                </c:pt>
                <c:pt idx="42">
                  <c:v>19</c:v>
                </c:pt>
                <c:pt idx="43">
                  <c:v>7</c:v>
                </c:pt>
                <c:pt idx="44">
                  <c:v>9</c:v>
                </c:pt>
                <c:pt idx="45">
                  <c:v>16</c:v>
                </c:pt>
                <c:pt idx="46">
                  <c:v>11</c:v>
                </c:pt>
                <c:pt idx="47">
                  <c:v>13</c:v>
                </c:pt>
                <c:pt idx="48">
                  <c:v>14</c:v>
                </c:pt>
                <c:pt idx="49">
                  <c:v>9</c:v>
                </c:pt>
                <c:pt idx="50">
                  <c:v>19</c:v>
                </c:pt>
                <c:pt idx="51">
                  <c:v>6</c:v>
                </c:pt>
                <c:pt idx="52">
                  <c:v>11</c:v>
                </c:pt>
                <c:pt idx="53">
                  <c:v>9</c:v>
                </c:pt>
                <c:pt idx="54">
                  <c:v>15</c:v>
                </c:pt>
                <c:pt idx="55">
                  <c:v>12</c:v>
                </c:pt>
                <c:pt idx="56">
                  <c:v>13</c:v>
                </c:pt>
                <c:pt idx="57">
                  <c:v>18</c:v>
                </c:pt>
                <c:pt idx="58">
                  <c:v>10</c:v>
                </c:pt>
                <c:pt idx="59">
                  <c:v>13</c:v>
                </c:pt>
                <c:pt idx="60">
                  <c:v>14</c:v>
                </c:pt>
                <c:pt idx="61">
                  <c:v>12</c:v>
                </c:pt>
                <c:pt idx="62">
                  <c:v>8</c:v>
                </c:pt>
                <c:pt idx="63">
                  <c:v>10</c:v>
                </c:pt>
                <c:pt idx="64">
                  <c:v>5</c:v>
                </c:pt>
                <c:pt idx="65">
                  <c:v>11</c:v>
                </c:pt>
                <c:pt idx="66">
                  <c:v>13</c:v>
                </c:pt>
                <c:pt idx="67">
                  <c:v>7</c:v>
                </c:pt>
                <c:pt idx="68">
                  <c:v>10</c:v>
                </c:pt>
                <c:pt idx="69">
                  <c:v>5</c:v>
                </c:pt>
                <c:pt idx="70">
                  <c:v>13</c:v>
                </c:pt>
                <c:pt idx="71">
                  <c:v>10</c:v>
                </c:pt>
                <c:pt idx="72">
                  <c:v>5</c:v>
                </c:pt>
                <c:pt idx="73">
                  <c:v>19</c:v>
                </c:pt>
                <c:pt idx="74">
                  <c:v>2</c:v>
                </c:pt>
                <c:pt idx="75">
                  <c:v>7</c:v>
                </c:pt>
                <c:pt idx="76">
                  <c:v>16</c:v>
                </c:pt>
                <c:pt idx="77">
                  <c:v>6</c:v>
                </c:pt>
                <c:pt idx="78">
                  <c:v>9</c:v>
                </c:pt>
                <c:pt idx="79">
                  <c:v>15</c:v>
                </c:pt>
                <c:pt idx="80">
                  <c:v>32</c:v>
                </c:pt>
                <c:pt idx="81">
                  <c:v>5</c:v>
                </c:pt>
                <c:pt idx="82">
                  <c:v>10</c:v>
                </c:pt>
                <c:pt idx="83">
                  <c:v>8</c:v>
                </c:pt>
                <c:pt idx="84">
                  <c:v>10</c:v>
                </c:pt>
                <c:pt idx="85">
                  <c:v>13</c:v>
                </c:pt>
                <c:pt idx="86">
                  <c:v>5</c:v>
                </c:pt>
                <c:pt idx="87">
                  <c:v>6</c:v>
                </c:pt>
                <c:pt idx="88">
                  <c:v>13</c:v>
                </c:pt>
                <c:pt idx="89">
                  <c:v>15</c:v>
                </c:pt>
                <c:pt idx="90">
                  <c:v>20</c:v>
                </c:pt>
                <c:pt idx="91">
                  <c:v>10</c:v>
                </c:pt>
                <c:pt idx="92">
                  <c:v>13</c:v>
                </c:pt>
                <c:pt idx="93">
                  <c:v>4</c:v>
                </c:pt>
                <c:pt idx="94">
                  <c:v>12</c:v>
                </c:pt>
                <c:pt idx="95">
                  <c:v>8</c:v>
                </c:pt>
                <c:pt idx="96">
                  <c:v>5</c:v>
                </c:pt>
                <c:pt idx="97">
                  <c:v>10</c:v>
                </c:pt>
                <c:pt idx="98">
                  <c:v>7</c:v>
                </c:pt>
                <c:pt idx="99">
                  <c:v>11</c:v>
                </c:pt>
                <c:pt idx="100">
                  <c:v>16</c:v>
                </c:pt>
                <c:pt idx="101">
                  <c:v>9</c:v>
                </c:pt>
                <c:pt idx="102">
                  <c:v>6</c:v>
                </c:pt>
                <c:pt idx="103">
                  <c:v>8</c:v>
                </c:pt>
                <c:pt idx="104">
                  <c:v>7</c:v>
                </c:pt>
                <c:pt idx="105">
                  <c:v>8</c:v>
                </c:pt>
                <c:pt idx="106">
                  <c:v>9</c:v>
                </c:pt>
                <c:pt idx="107">
                  <c:v>13</c:v>
                </c:pt>
                <c:pt idx="108">
                  <c:v>9</c:v>
                </c:pt>
                <c:pt idx="109">
                  <c:v>9</c:v>
                </c:pt>
                <c:pt idx="110">
                  <c:v>21</c:v>
                </c:pt>
                <c:pt idx="111">
                  <c:v>10</c:v>
                </c:pt>
                <c:pt idx="112">
                  <c:v>9</c:v>
                </c:pt>
                <c:pt idx="113">
                  <c:v>14</c:v>
                </c:pt>
                <c:pt idx="114">
                  <c:v>6</c:v>
                </c:pt>
                <c:pt idx="115">
                  <c:v>10</c:v>
                </c:pt>
                <c:pt idx="116">
                  <c:v>16</c:v>
                </c:pt>
                <c:pt idx="117">
                  <c:v>7</c:v>
                </c:pt>
                <c:pt idx="118">
                  <c:v>6</c:v>
                </c:pt>
                <c:pt idx="119">
                  <c:v>9</c:v>
                </c:pt>
                <c:pt idx="120">
                  <c:v>6</c:v>
                </c:pt>
                <c:pt idx="121">
                  <c:v>13</c:v>
                </c:pt>
                <c:pt idx="122">
                  <c:v>6</c:v>
                </c:pt>
                <c:pt idx="123">
                  <c:v>4</c:v>
                </c:pt>
                <c:pt idx="124">
                  <c:v>4</c:v>
                </c:pt>
                <c:pt idx="125">
                  <c:v>5</c:v>
                </c:pt>
                <c:pt idx="126">
                  <c:v>9</c:v>
                </c:pt>
                <c:pt idx="127">
                  <c:v>10</c:v>
                </c:pt>
                <c:pt idx="128">
                  <c:v>14</c:v>
                </c:pt>
                <c:pt idx="129">
                  <c:v>6</c:v>
                </c:pt>
                <c:pt idx="130">
                  <c:v>6</c:v>
                </c:pt>
                <c:pt idx="131">
                  <c:v>8</c:v>
                </c:pt>
                <c:pt idx="132">
                  <c:v>16</c:v>
                </c:pt>
                <c:pt idx="133">
                  <c:v>10</c:v>
                </c:pt>
                <c:pt idx="134">
                  <c:v>7</c:v>
                </c:pt>
                <c:pt idx="135">
                  <c:v>8</c:v>
                </c:pt>
                <c:pt idx="136">
                  <c:v>8</c:v>
                </c:pt>
                <c:pt idx="137">
                  <c:v>12</c:v>
                </c:pt>
                <c:pt idx="138">
                  <c:v>9</c:v>
                </c:pt>
                <c:pt idx="139">
                  <c:v>13</c:v>
                </c:pt>
                <c:pt idx="140">
                  <c:v>7</c:v>
                </c:pt>
                <c:pt idx="141">
                  <c:v>14</c:v>
                </c:pt>
                <c:pt idx="142">
                  <c:v>13</c:v>
                </c:pt>
                <c:pt idx="143">
                  <c:v>11</c:v>
                </c:pt>
                <c:pt idx="144">
                  <c:v>11</c:v>
                </c:pt>
                <c:pt idx="145">
                  <c:v>10</c:v>
                </c:pt>
                <c:pt idx="146">
                  <c:v>13</c:v>
                </c:pt>
                <c:pt idx="147">
                  <c:v>12</c:v>
                </c:pt>
                <c:pt idx="148">
                  <c:v>19</c:v>
                </c:pt>
                <c:pt idx="149">
                  <c:v>18</c:v>
                </c:pt>
                <c:pt idx="150">
                  <c:v>10</c:v>
                </c:pt>
                <c:pt idx="151">
                  <c:v>6</c:v>
                </c:pt>
                <c:pt idx="152">
                  <c:v>4</c:v>
                </c:pt>
                <c:pt idx="153">
                  <c:v>9</c:v>
                </c:pt>
                <c:pt idx="154">
                  <c:v>12</c:v>
                </c:pt>
                <c:pt idx="155">
                  <c:v>9</c:v>
                </c:pt>
                <c:pt idx="156">
                  <c:v>5</c:v>
                </c:pt>
                <c:pt idx="157">
                  <c:v>11</c:v>
                </c:pt>
                <c:pt idx="158">
                  <c:v>4</c:v>
                </c:pt>
                <c:pt idx="159">
                  <c:v>5</c:v>
                </c:pt>
                <c:pt idx="160">
                  <c:v>13</c:v>
                </c:pt>
                <c:pt idx="161">
                  <c:v>7</c:v>
                </c:pt>
                <c:pt idx="162">
                  <c:v>8</c:v>
                </c:pt>
                <c:pt idx="163">
                  <c:v>6</c:v>
                </c:pt>
                <c:pt idx="164">
                  <c:v>9</c:v>
                </c:pt>
                <c:pt idx="165">
                  <c:v>12</c:v>
                </c:pt>
                <c:pt idx="166">
                  <c:v>9</c:v>
                </c:pt>
                <c:pt idx="167">
                  <c:v>6</c:v>
                </c:pt>
                <c:pt idx="168">
                  <c:v>7</c:v>
                </c:pt>
                <c:pt idx="169">
                  <c:v>8</c:v>
                </c:pt>
                <c:pt idx="170">
                  <c:v>13</c:v>
                </c:pt>
                <c:pt idx="171">
                  <c:v>14</c:v>
                </c:pt>
                <c:pt idx="172">
                  <c:v>17</c:v>
                </c:pt>
                <c:pt idx="173">
                  <c:v>12</c:v>
                </c:pt>
                <c:pt idx="174">
                  <c:v>13</c:v>
                </c:pt>
                <c:pt idx="175">
                  <c:v>9</c:v>
                </c:pt>
                <c:pt idx="176">
                  <c:v>20</c:v>
                </c:pt>
                <c:pt idx="177">
                  <c:v>5</c:v>
                </c:pt>
                <c:pt idx="178">
                  <c:v>10</c:v>
                </c:pt>
                <c:pt idx="179">
                  <c:v>9</c:v>
                </c:pt>
                <c:pt idx="180">
                  <c:v>5</c:v>
                </c:pt>
                <c:pt idx="181">
                  <c:v>14</c:v>
                </c:pt>
                <c:pt idx="182">
                  <c:v>10</c:v>
                </c:pt>
                <c:pt idx="183">
                  <c:v>15</c:v>
                </c:pt>
                <c:pt idx="184">
                  <c:v>9</c:v>
                </c:pt>
                <c:pt idx="185">
                  <c:v>17</c:v>
                </c:pt>
                <c:pt idx="186">
                  <c:v>10</c:v>
                </c:pt>
                <c:pt idx="187">
                  <c:v>16</c:v>
                </c:pt>
                <c:pt idx="188">
                  <c:v>11</c:v>
                </c:pt>
                <c:pt idx="189">
                  <c:v>6</c:v>
                </c:pt>
                <c:pt idx="190">
                  <c:v>7</c:v>
                </c:pt>
                <c:pt idx="191">
                  <c:v>3</c:v>
                </c:pt>
                <c:pt idx="192">
                  <c:v>8</c:v>
                </c:pt>
                <c:pt idx="193">
                  <c:v>19</c:v>
                </c:pt>
                <c:pt idx="194">
                  <c:v>7</c:v>
                </c:pt>
                <c:pt idx="195">
                  <c:v>9</c:v>
                </c:pt>
                <c:pt idx="196">
                  <c:v>5</c:v>
                </c:pt>
                <c:pt idx="197">
                  <c:v>13</c:v>
                </c:pt>
                <c:pt idx="198">
                  <c:v>8</c:v>
                </c:pt>
                <c:pt idx="199">
                  <c:v>11</c:v>
                </c:pt>
                <c:pt idx="200">
                  <c:v>15</c:v>
                </c:pt>
                <c:pt idx="201">
                  <c:v>10</c:v>
                </c:pt>
                <c:pt idx="202">
                  <c:v>6</c:v>
                </c:pt>
                <c:pt idx="203">
                  <c:v>6</c:v>
                </c:pt>
                <c:pt idx="204">
                  <c:v>6</c:v>
                </c:pt>
                <c:pt idx="205">
                  <c:v>14</c:v>
                </c:pt>
                <c:pt idx="206">
                  <c:v>11</c:v>
                </c:pt>
                <c:pt idx="207">
                  <c:v>20</c:v>
                </c:pt>
                <c:pt idx="208">
                  <c:v>10</c:v>
                </c:pt>
                <c:pt idx="209">
                  <c:v>11</c:v>
                </c:pt>
                <c:pt idx="210">
                  <c:v>11</c:v>
                </c:pt>
                <c:pt idx="211">
                  <c:v>11</c:v>
                </c:pt>
                <c:pt idx="212">
                  <c:v>10</c:v>
                </c:pt>
                <c:pt idx="213">
                  <c:v>19</c:v>
                </c:pt>
                <c:pt idx="214">
                  <c:v>17</c:v>
                </c:pt>
                <c:pt idx="215">
                  <c:v>7</c:v>
                </c:pt>
                <c:pt idx="216">
                  <c:v>9</c:v>
                </c:pt>
                <c:pt idx="217">
                  <c:v>17</c:v>
                </c:pt>
                <c:pt idx="218">
                  <c:v>8</c:v>
                </c:pt>
                <c:pt idx="219">
                  <c:v>16</c:v>
                </c:pt>
                <c:pt idx="220">
                  <c:v>12</c:v>
                </c:pt>
                <c:pt idx="221">
                  <c:v>11</c:v>
                </c:pt>
                <c:pt idx="222">
                  <c:v>11</c:v>
                </c:pt>
                <c:pt idx="223">
                  <c:v>12</c:v>
                </c:pt>
                <c:pt idx="224">
                  <c:v>12</c:v>
                </c:pt>
                <c:pt idx="225">
                  <c:v>9</c:v>
                </c:pt>
                <c:pt idx="226">
                  <c:v>28</c:v>
                </c:pt>
                <c:pt idx="227">
                  <c:v>15</c:v>
                </c:pt>
                <c:pt idx="228">
                  <c:v>7</c:v>
                </c:pt>
                <c:pt idx="229">
                  <c:v>15</c:v>
                </c:pt>
                <c:pt idx="230">
                  <c:v>8</c:v>
                </c:pt>
                <c:pt idx="231">
                  <c:v>10</c:v>
                </c:pt>
                <c:pt idx="232">
                  <c:v>17</c:v>
                </c:pt>
                <c:pt idx="233">
                  <c:v>11</c:v>
                </c:pt>
                <c:pt idx="234">
                  <c:v>12</c:v>
                </c:pt>
                <c:pt idx="235">
                  <c:v>15</c:v>
                </c:pt>
                <c:pt idx="236">
                  <c:v>4</c:v>
                </c:pt>
                <c:pt idx="237">
                  <c:v>14</c:v>
                </c:pt>
                <c:pt idx="238">
                  <c:v>9</c:v>
                </c:pt>
                <c:pt idx="239">
                  <c:v>3</c:v>
                </c:pt>
                <c:pt idx="240">
                  <c:v>13</c:v>
                </c:pt>
                <c:pt idx="241">
                  <c:v>9</c:v>
                </c:pt>
                <c:pt idx="242">
                  <c:v>10</c:v>
                </c:pt>
                <c:pt idx="243">
                  <c:v>7</c:v>
                </c:pt>
                <c:pt idx="244">
                  <c:v>4</c:v>
                </c:pt>
                <c:pt idx="245">
                  <c:v>8</c:v>
                </c:pt>
                <c:pt idx="246">
                  <c:v>9</c:v>
                </c:pt>
                <c:pt idx="247">
                  <c:v>14</c:v>
                </c:pt>
                <c:pt idx="248">
                  <c:v>19</c:v>
                </c:pt>
                <c:pt idx="249">
                  <c:v>18</c:v>
                </c:pt>
                <c:pt idx="250">
                  <c:v>17</c:v>
                </c:pt>
                <c:pt idx="251">
                  <c:v>9</c:v>
                </c:pt>
                <c:pt idx="252">
                  <c:v>5</c:v>
                </c:pt>
                <c:pt idx="253">
                  <c:v>10</c:v>
                </c:pt>
                <c:pt idx="254">
                  <c:v>8</c:v>
                </c:pt>
                <c:pt idx="255">
                  <c:v>10</c:v>
                </c:pt>
                <c:pt idx="256">
                  <c:v>20</c:v>
                </c:pt>
                <c:pt idx="257">
                  <c:v>15</c:v>
                </c:pt>
                <c:pt idx="258">
                  <c:v>12</c:v>
                </c:pt>
                <c:pt idx="259">
                  <c:v>6</c:v>
                </c:pt>
                <c:pt idx="260">
                  <c:v>2</c:v>
                </c:pt>
                <c:pt idx="261">
                  <c:v>9</c:v>
                </c:pt>
                <c:pt idx="262">
                  <c:v>8</c:v>
                </c:pt>
                <c:pt idx="263">
                  <c:v>15</c:v>
                </c:pt>
                <c:pt idx="264">
                  <c:v>24</c:v>
                </c:pt>
                <c:pt idx="265">
                  <c:v>4</c:v>
                </c:pt>
                <c:pt idx="266">
                  <c:v>10</c:v>
                </c:pt>
                <c:pt idx="267">
                  <c:v>12</c:v>
                </c:pt>
                <c:pt idx="268">
                  <c:v>8</c:v>
                </c:pt>
                <c:pt idx="269">
                  <c:v>9</c:v>
                </c:pt>
                <c:pt idx="270">
                  <c:v>19</c:v>
                </c:pt>
                <c:pt idx="271">
                  <c:v>43</c:v>
                </c:pt>
                <c:pt idx="272">
                  <c:v>8</c:v>
                </c:pt>
                <c:pt idx="273">
                  <c:v>9</c:v>
                </c:pt>
                <c:pt idx="274">
                  <c:v>21</c:v>
                </c:pt>
                <c:pt idx="275">
                  <c:v>11</c:v>
                </c:pt>
                <c:pt idx="276">
                  <c:v>6</c:v>
                </c:pt>
                <c:pt idx="277">
                  <c:v>7</c:v>
                </c:pt>
                <c:pt idx="278">
                  <c:v>5</c:v>
                </c:pt>
                <c:pt idx="279">
                  <c:v>12</c:v>
                </c:pt>
                <c:pt idx="280">
                  <c:v>18</c:v>
                </c:pt>
                <c:pt idx="281">
                  <c:v>10</c:v>
                </c:pt>
                <c:pt idx="282">
                  <c:v>8</c:v>
                </c:pt>
                <c:pt idx="283">
                  <c:v>12</c:v>
                </c:pt>
                <c:pt idx="284">
                  <c:v>11</c:v>
                </c:pt>
                <c:pt idx="285">
                  <c:v>15</c:v>
                </c:pt>
                <c:pt idx="286">
                  <c:v>10</c:v>
                </c:pt>
                <c:pt idx="287">
                  <c:v>12</c:v>
                </c:pt>
                <c:pt idx="288">
                  <c:v>7</c:v>
                </c:pt>
                <c:pt idx="289">
                  <c:v>13</c:v>
                </c:pt>
                <c:pt idx="290">
                  <c:v>10</c:v>
                </c:pt>
                <c:pt idx="291">
                  <c:v>22</c:v>
                </c:pt>
                <c:pt idx="292">
                  <c:v>16</c:v>
                </c:pt>
                <c:pt idx="293">
                  <c:v>13</c:v>
                </c:pt>
                <c:pt idx="294">
                  <c:v>9</c:v>
                </c:pt>
                <c:pt idx="295">
                  <c:v>6</c:v>
                </c:pt>
                <c:pt idx="296">
                  <c:v>5</c:v>
                </c:pt>
                <c:pt idx="297">
                  <c:v>10</c:v>
                </c:pt>
                <c:pt idx="298">
                  <c:v>16</c:v>
                </c:pt>
                <c:pt idx="299">
                  <c:v>4</c:v>
                </c:pt>
                <c:pt idx="300">
                  <c:v>13</c:v>
                </c:pt>
                <c:pt idx="301">
                  <c:v>9</c:v>
                </c:pt>
                <c:pt idx="302">
                  <c:v>7</c:v>
                </c:pt>
                <c:pt idx="303">
                  <c:v>25</c:v>
                </c:pt>
                <c:pt idx="304">
                  <c:v>11</c:v>
                </c:pt>
                <c:pt idx="305">
                  <c:v>13</c:v>
                </c:pt>
                <c:pt idx="306">
                  <c:v>9</c:v>
                </c:pt>
                <c:pt idx="307">
                  <c:v>7</c:v>
                </c:pt>
                <c:pt idx="308">
                  <c:v>3</c:v>
                </c:pt>
                <c:pt idx="309">
                  <c:v>8</c:v>
                </c:pt>
                <c:pt idx="310">
                  <c:v>12</c:v>
                </c:pt>
                <c:pt idx="311">
                  <c:v>11</c:v>
                </c:pt>
                <c:pt idx="312">
                  <c:v>16</c:v>
                </c:pt>
                <c:pt idx="313">
                  <c:v>14</c:v>
                </c:pt>
                <c:pt idx="314">
                  <c:v>7</c:v>
                </c:pt>
                <c:pt idx="315">
                  <c:v>19</c:v>
                </c:pt>
                <c:pt idx="316">
                  <c:v>6</c:v>
                </c:pt>
                <c:pt idx="317">
                  <c:v>8</c:v>
                </c:pt>
                <c:pt idx="318">
                  <c:v>13</c:v>
                </c:pt>
                <c:pt idx="319">
                  <c:v>10</c:v>
                </c:pt>
                <c:pt idx="320">
                  <c:v>13</c:v>
                </c:pt>
                <c:pt idx="321">
                  <c:v>17</c:v>
                </c:pt>
                <c:pt idx="322">
                  <c:v>9</c:v>
                </c:pt>
                <c:pt idx="323">
                  <c:v>18</c:v>
                </c:pt>
                <c:pt idx="324">
                  <c:v>7</c:v>
                </c:pt>
                <c:pt idx="325">
                  <c:v>7</c:v>
                </c:pt>
                <c:pt idx="326">
                  <c:v>7</c:v>
                </c:pt>
                <c:pt idx="327">
                  <c:v>22</c:v>
                </c:pt>
                <c:pt idx="328">
                  <c:v>10</c:v>
                </c:pt>
                <c:pt idx="329">
                  <c:v>21</c:v>
                </c:pt>
                <c:pt idx="330">
                  <c:v>8</c:v>
                </c:pt>
                <c:pt idx="331">
                  <c:v>6</c:v>
                </c:pt>
                <c:pt idx="332">
                  <c:v>12</c:v>
                </c:pt>
                <c:pt idx="333">
                  <c:v>6</c:v>
                </c:pt>
                <c:pt idx="334">
                  <c:v>6</c:v>
                </c:pt>
                <c:pt idx="335">
                  <c:v>7</c:v>
                </c:pt>
                <c:pt idx="336">
                  <c:v>17</c:v>
                </c:pt>
                <c:pt idx="337">
                  <c:v>11</c:v>
                </c:pt>
                <c:pt idx="338">
                  <c:v>11</c:v>
                </c:pt>
                <c:pt idx="339">
                  <c:v>14</c:v>
                </c:pt>
                <c:pt idx="340">
                  <c:v>9</c:v>
                </c:pt>
                <c:pt idx="341">
                  <c:v>9</c:v>
                </c:pt>
                <c:pt idx="342">
                  <c:v>4</c:v>
                </c:pt>
                <c:pt idx="343">
                  <c:v>8</c:v>
                </c:pt>
                <c:pt idx="344">
                  <c:v>7</c:v>
                </c:pt>
                <c:pt idx="345">
                  <c:v>10</c:v>
                </c:pt>
                <c:pt idx="346">
                  <c:v>9</c:v>
                </c:pt>
                <c:pt idx="347">
                  <c:v>13</c:v>
                </c:pt>
                <c:pt idx="348">
                  <c:v>9</c:v>
                </c:pt>
                <c:pt idx="349">
                  <c:v>11</c:v>
                </c:pt>
                <c:pt idx="350">
                  <c:v>7</c:v>
                </c:pt>
                <c:pt idx="351">
                  <c:v>11</c:v>
                </c:pt>
                <c:pt idx="352">
                  <c:v>9</c:v>
                </c:pt>
                <c:pt idx="353">
                  <c:v>8</c:v>
                </c:pt>
                <c:pt idx="354">
                  <c:v>16</c:v>
                </c:pt>
                <c:pt idx="355">
                  <c:v>11</c:v>
                </c:pt>
                <c:pt idx="356">
                  <c:v>14</c:v>
                </c:pt>
                <c:pt idx="357">
                  <c:v>10</c:v>
                </c:pt>
                <c:pt idx="358">
                  <c:v>4</c:v>
                </c:pt>
                <c:pt idx="359">
                  <c:v>43</c:v>
                </c:pt>
                <c:pt idx="360">
                  <c:v>4</c:v>
                </c:pt>
                <c:pt idx="361">
                  <c:v>9</c:v>
                </c:pt>
                <c:pt idx="362">
                  <c:v>8</c:v>
                </c:pt>
                <c:pt idx="363">
                  <c:v>12</c:v>
                </c:pt>
                <c:pt idx="364">
                  <c:v>4</c:v>
                </c:pt>
                <c:pt idx="365">
                  <c:v>7</c:v>
                </c:pt>
                <c:pt idx="366">
                  <c:v>4</c:v>
                </c:pt>
                <c:pt idx="367">
                  <c:v>7</c:v>
                </c:pt>
                <c:pt idx="368">
                  <c:v>12</c:v>
                </c:pt>
                <c:pt idx="369">
                  <c:v>10</c:v>
                </c:pt>
                <c:pt idx="370">
                  <c:v>11</c:v>
                </c:pt>
                <c:pt idx="371">
                  <c:v>7</c:v>
                </c:pt>
                <c:pt idx="372">
                  <c:v>6</c:v>
                </c:pt>
                <c:pt idx="373">
                  <c:v>20</c:v>
                </c:pt>
                <c:pt idx="374">
                  <c:v>7</c:v>
                </c:pt>
                <c:pt idx="375">
                  <c:v>18</c:v>
                </c:pt>
                <c:pt idx="376">
                  <c:v>4</c:v>
                </c:pt>
                <c:pt idx="377">
                  <c:v>12</c:v>
                </c:pt>
                <c:pt idx="378">
                  <c:v>11</c:v>
                </c:pt>
                <c:pt idx="379">
                  <c:v>16</c:v>
                </c:pt>
                <c:pt idx="380">
                  <c:v>25</c:v>
                </c:pt>
                <c:pt idx="381">
                  <c:v>12</c:v>
                </c:pt>
                <c:pt idx="382">
                  <c:v>6</c:v>
                </c:pt>
                <c:pt idx="383">
                  <c:v>9</c:v>
                </c:pt>
                <c:pt idx="384">
                  <c:v>15</c:v>
                </c:pt>
                <c:pt idx="385">
                  <c:v>13</c:v>
                </c:pt>
                <c:pt idx="386">
                  <c:v>6</c:v>
                </c:pt>
                <c:pt idx="387">
                  <c:v>6</c:v>
                </c:pt>
                <c:pt idx="388">
                  <c:v>17</c:v>
                </c:pt>
                <c:pt idx="389">
                  <c:v>13</c:v>
                </c:pt>
                <c:pt idx="390">
                  <c:v>9</c:v>
                </c:pt>
                <c:pt idx="391">
                  <c:v>8</c:v>
                </c:pt>
                <c:pt idx="392">
                  <c:v>6</c:v>
                </c:pt>
                <c:pt idx="393">
                  <c:v>4</c:v>
                </c:pt>
                <c:pt idx="394">
                  <c:v>10</c:v>
                </c:pt>
                <c:pt idx="395">
                  <c:v>12</c:v>
                </c:pt>
                <c:pt idx="396">
                  <c:v>6</c:v>
                </c:pt>
                <c:pt idx="397">
                  <c:v>15</c:v>
                </c:pt>
                <c:pt idx="398">
                  <c:v>16</c:v>
                </c:pt>
                <c:pt idx="399">
                  <c:v>15</c:v>
                </c:pt>
                <c:pt idx="400">
                  <c:v>15</c:v>
                </c:pt>
                <c:pt idx="401">
                  <c:v>11</c:v>
                </c:pt>
                <c:pt idx="402">
                  <c:v>17</c:v>
                </c:pt>
                <c:pt idx="403">
                  <c:v>15</c:v>
                </c:pt>
                <c:pt idx="404">
                  <c:v>4</c:v>
                </c:pt>
                <c:pt idx="405">
                  <c:v>9</c:v>
                </c:pt>
                <c:pt idx="406">
                  <c:v>13</c:v>
                </c:pt>
                <c:pt idx="407">
                  <c:v>5</c:v>
                </c:pt>
                <c:pt idx="408">
                  <c:v>9</c:v>
                </c:pt>
                <c:pt idx="409">
                  <c:v>7</c:v>
                </c:pt>
                <c:pt idx="410">
                  <c:v>17</c:v>
                </c:pt>
                <c:pt idx="411">
                  <c:v>6</c:v>
                </c:pt>
                <c:pt idx="412">
                  <c:v>9</c:v>
                </c:pt>
                <c:pt idx="413">
                  <c:v>13</c:v>
                </c:pt>
                <c:pt idx="414">
                  <c:v>5</c:v>
                </c:pt>
                <c:pt idx="415">
                  <c:v>16</c:v>
                </c:pt>
                <c:pt idx="416">
                  <c:v>10</c:v>
                </c:pt>
                <c:pt idx="417">
                  <c:v>17</c:v>
                </c:pt>
                <c:pt idx="418">
                  <c:v>5</c:v>
                </c:pt>
                <c:pt idx="419">
                  <c:v>9</c:v>
                </c:pt>
                <c:pt idx="420">
                  <c:v>17</c:v>
                </c:pt>
                <c:pt idx="421">
                  <c:v>11</c:v>
                </c:pt>
                <c:pt idx="422">
                  <c:v>4</c:v>
                </c:pt>
                <c:pt idx="423">
                  <c:v>8</c:v>
                </c:pt>
                <c:pt idx="424">
                  <c:v>6</c:v>
                </c:pt>
                <c:pt idx="425">
                  <c:v>18</c:v>
                </c:pt>
                <c:pt idx="426">
                  <c:v>5</c:v>
                </c:pt>
                <c:pt idx="427">
                  <c:v>15</c:v>
                </c:pt>
                <c:pt idx="428">
                  <c:v>11</c:v>
                </c:pt>
                <c:pt idx="429">
                  <c:v>7</c:v>
                </c:pt>
                <c:pt idx="430">
                  <c:v>16</c:v>
                </c:pt>
                <c:pt idx="431">
                  <c:v>7</c:v>
                </c:pt>
                <c:pt idx="432">
                  <c:v>7</c:v>
                </c:pt>
                <c:pt idx="433">
                  <c:v>15</c:v>
                </c:pt>
                <c:pt idx="434">
                  <c:v>13</c:v>
                </c:pt>
                <c:pt idx="435">
                  <c:v>5</c:v>
                </c:pt>
                <c:pt idx="436">
                  <c:v>14</c:v>
                </c:pt>
                <c:pt idx="437">
                  <c:v>9</c:v>
                </c:pt>
                <c:pt idx="438">
                  <c:v>9</c:v>
                </c:pt>
                <c:pt idx="439">
                  <c:v>9</c:v>
                </c:pt>
                <c:pt idx="440">
                  <c:v>7</c:v>
                </c:pt>
                <c:pt idx="441">
                  <c:v>7</c:v>
                </c:pt>
                <c:pt idx="442">
                  <c:v>5</c:v>
                </c:pt>
                <c:pt idx="443">
                  <c:v>18</c:v>
                </c:pt>
                <c:pt idx="444">
                  <c:v>14</c:v>
                </c:pt>
                <c:pt idx="445">
                  <c:v>13</c:v>
                </c:pt>
                <c:pt idx="446">
                  <c:v>14</c:v>
                </c:pt>
                <c:pt idx="447">
                  <c:v>13</c:v>
                </c:pt>
                <c:pt idx="448">
                  <c:v>26</c:v>
                </c:pt>
                <c:pt idx="449">
                  <c:v>15</c:v>
                </c:pt>
                <c:pt idx="450">
                  <c:v>6</c:v>
                </c:pt>
                <c:pt idx="451">
                  <c:v>8</c:v>
                </c:pt>
                <c:pt idx="452">
                  <c:v>9</c:v>
                </c:pt>
                <c:pt idx="453">
                  <c:v>8</c:v>
                </c:pt>
                <c:pt idx="454">
                  <c:v>7</c:v>
                </c:pt>
                <c:pt idx="455">
                  <c:v>19</c:v>
                </c:pt>
                <c:pt idx="456">
                  <c:v>20</c:v>
                </c:pt>
                <c:pt idx="457">
                  <c:v>20</c:v>
                </c:pt>
                <c:pt idx="458">
                  <c:v>16</c:v>
                </c:pt>
                <c:pt idx="459">
                  <c:v>8</c:v>
                </c:pt>
                <c:pt idx="460">
                  <c:v>14</c:v>
                </c:pt>
                <c:pt idx="461">
                  <c:v>5</c:v>
                </c:pt>
                <c:pt idx="462">
                  <c:v>26</c:v>
                </c:pt>
                <c:pt idx="463">
                  <c:v>14</c:v>
                </c:pt>
                <c:pt idx="464">
                  <c:v>5</c:v>
                </c:pt>
                <c:pt idx="465">
                  <c:v>9</c:v>
                </c:pt>
                <c:pt idx="466">
                  <c:v>5</c:v>
                </c:pt>
                <c:pt idx="467">
                  <c:v>13</c:v>
                </c:pt>
                <c:pt idx="468">
                  <c:v>10</c:v>
                </c:pt>
                <c:pt idx="469">
                  <c:v>7</c:v>
                </c:pt>
                <c:pt idx="470">
                  <c:v>10</c:v>
                </c:pt>
                <c:pt idx="471">
                  <c:v>13</c:v>
                </c:pt>
                <c:pt idx="472">
                  <c:v>6</c:v>
                </c:pt>
                <c:pt idx="473">
                  <c:v>14</c:v>
                </c:pt>
                <c:pt idx="474">
                  <c:v>11</c:v>
                </c:pt>
                <c:pt idx="475">
                  <c:v>22</c:v>
                </c:pt>
                <c:pt idx="476">
                  <c:v>3</c:v>
                </c:pt>
                <c:pt idx="477">
                  <c:v>9</c:v>
                </c:pt>
                <c:pt idx="478">
                  <c:v>12</c:v>
                </c:pt>
                <c:pt idx="479">
                  <c:v>11</c:v>
                </c:pt>
                <c:pt idx="480">
                  <c:v>12</c:v>
                </c:pt>
                <c:pt idx="481">
                  <c:v>12</c:v>
                </c:pt>
                <c:pt idx="482">
                  <c:v>13</c:v>
                </c:pt>
                <c:pt idx="483">
                  <c:v>21</c:v>
                </c:pt>
                <c:pt idx="484">
                  <c:v>6</c:v>
                </c:pt>
                <c:pt idx="485">
                  <c:v>12</c:v>
                </c:pt>
                <c:pt idx="486">
                  <c:v>7</c:v>
                </c:pt>
                <c:pt idx="487">
                  <c:v>14</c:v>
                </c:pt>
                <c:pt idx="488">
                  <c:v>14</c:v>
                </c:pt>
                <c:pt idx="489">
                  <c:v>14</c:v>
                </c:pt>
                <c:pt idx="490">
                  <c:v>3</c:v>
                </c:pt>
                <c:pt idx="491">
                  <c:v>10</c:v>
                </c:pt>
                <c:pt idx="492">
                  <c:v>10</c:v>
                </c:pt>
                <c:pt idx="493">
                  <c:v>7</c:v>
                </c:pt>
                <c:pt idx="494">
                  <c:v>8</c:v>
                </c:pt>
                <c:pt idx="495">
                  <c:v>13</c:v>
                </c:pt>
                <c:pt idx="496">
                  <c:v>9</c:v>
                </c:pt>
                <c:pt idx="497">
                  <c:v>7</c:v>
                </c:pt>
                <c:pt idx="498">
                  <c:v>21</c:v>
                </c:pt>
                <c:pt idx="499">
                  <c:v>8</c:v>
                </c:pt>
                <c:pt idx="500">
                  <c:v>5</c:v>
                </c:pt>
                <c:pt idx="501">
                  <c:v>19</c:v>
                </c:pt>
                <c:pt idx="502">
                  <c:v>9</c:v>
                </c:pt>
                <c:pt idx="503">
                  <c:v>36</c:v>
                </c:pt>
                <c:pt idx="504">
                  <c:v>24</c:v>
                </c:pt>
                <c:pt idx="505">
                  <c:v>6</c:v>
                </c:pt>
                <c:pt idx="506">
                  <c:v>6</c:v>
                </c:pt>
                <c:pt idx="507">
                  <c:v>8</c:v>
                </c:pt>
                <c:pt idx="508">
                  <c:v>9</c:v>
                </c:pt>
                <c:pt idx="509">
                  <c:v>10</c:v>
                </c:pt>
                <c:pt idx="510">
                  <c:v>13</c:v>
                </c:pt>
                <c:pt idx="511">
                  <c:v>7</c:v>
                </c:pt>
                <c:pt idx="512">
                  <c:v>7</c:v>
                </c:pt>
                <c:pt idx="513">
                  <c:v>9</c:v>
                </c:pt>
                <c:pt idx="514">
                  <c:v>12</c:v>
                </c:pt>
                <c:pt idx="515">
                  <c:v>13</c:v>
                </c:pt>
                <c:pt idx="516">
                  <c:v>11</c:v>
                </c:pt>
                <c:pt idx="517">
                  <c:v>13</c:v>
                </c:pt>
                <c:pt idx="518">
                  <c:v>14</c:v>
                </c:pt>
                <c:pt idx="519">
                  <c:v>13</c:v>
                </c:pt>
                <c:pt idx="520">
                  <c:v>10</c:v>
                </c:pt>
                <c:pt idx="521">
                  <c:v>4</c:v>
                </c:pt>
                <c:pt idx="522">
                  <c:v>8</c:v>
                </c:pt>
                <c:pt idx="523">
                  <c:v>5</c:v>
                </c:pt>
                <c:pt idx="524">
                  <c:v>8</c:v>
                </c:pt>
                <c:pt idx="525">
                  <c:v>6</c:v>
                </c:pt>
                <c:pt idx="526">
                  <c:v>14</c:v>
                </c:pt>
                <c:pt idx="527">
                  <c:v>9</c:v>
                </c:pt>
                <c:pt idx="528">
                  <c:v>9</c:v>
                </c:pt>
                <c:pt idx="529">
                  <c:v>8</c:v>
                </c:pt>
                <c:pt idx="530">
                  <c:v>10</c:v>
                </c:pt>
                <c:pt idx="531">
                  <c:v>15</c:v>
                </c:pt>
                <c:pt idx="532">
                  <c:v>9</c:v>
                </c:pt>
                <c:pt idx="533">
                  <c:v>7</c:v>
                </c:pt>
                <c:pt idx="534">
                  <c:v>10</c:v>
                </c:pt>
                <c:pt idx="535">
                  <c:v>15</c:v>
                </c:pt>
                <c:pt idx="536">
                  <c:v>7</c:v>
                </c:pt>
                <c:pt idx="537">
                  <c:v>6</c:v>
                </c:pt>
                <c:pt idx="538">
                  <c:v>10</c:v>
                </c:pt>
                <c:pt idx="539">
                  <c:v>15</c:v>
                </c:pt>
                <c:pt idx="540">
                  <c:v>12</c:v>
                </c:pt>
                <c:pt idx="541">
                  <c:v>12</c:v>
                </c:pt>
                <c:pt idx="542">
                  <c:v>9</c:v>
                </c:pt>
                <c:pt idx="543">
                  <c:v>4</c:v>
                </c:pt>
                <c:pt idx="544">
                  <c:v>10</c:v>
                </c:pt>
                <c:pt idx="545">
                  <c:v>6</c:v>
                </c:pt>
                <c:pt idx="546">
                  <c:v>18</c:v>
                </c:pt>
                <c:pt idx="547">
                  <c:v>9</c:v>
                </c:pt>
                <c:pt idx="548">
                  <c:v>13</c:v>
                </c:pt>
                <c:pt idx="549">
                  <c:v>9</c:v>
                </c:pt>
                <c:pt idx="550">
                  <c:v>3</c:v>
                </c:pt>
                <c:pt idx="551">
                  <c:v>10</c:v>
                </c:pt>
                <c:pt idx="552">
                  <c:v>6</c:v>
                </c:pt>
                <c:pt idx="553">
                  <c:v>15</c:v>
                </c:pt>
                <c:pt idx="554">
                  <c:v>21</c:v>
                </c:pt>
                <c:pt idx="555">
                  <c:v>11</c:v>
                </c:pt>
                <c:pt idx="556">
                  <c:v>12</c:v>
                </c:pt>
                <c:pt idx="557">
                  <c:v>9</c:v>
                </c:pt>
                <c:pt idx="558">
                  <c:v>4</c:v>
                </c:pt>
                <c:pt idx="559">
                  <c:v>5</c:v>
                </c:pt>
                <c:pt idx="560">
                  <c:v>12</c:v>
                </c:pt>
                <c:pt idx="561">
                  <c:v>9</c:v>
                </c:pt>
                <c:pt idx="562">
                  <c:v>10</c:v>
                </c:pt>
                <c:pt idx="563">
                  <c:v>18</c:v>
                </c:pt>
                <c:pt idx="564">
                  <c:v>6</c:v>
                </c:pt>
                <c:pt idx="565">
                  <c:v>10</c:v>
                </c:pt>
                <c:pt idx="566">
                  <c:v>11</c:v>
                </c:pt>
                <c:pt idx="567">
                  <c:v>12</c:v>
                </c:pt>
                <c:pt idx="568">
                  <c:v>17</c:v>
                </c:pt>
                <c:pt idx="569">
                  <c:v>13</c:v>
                </c:pt>
                <c:pt idx="570">
                  <c:v>8</c:v>
                </c:pt>
                <c:pt idx="571">
                  <c:v>7</c:v>
                </c:pt>
                <c:pt idx="572">
                  <c:v>8</c:v>
                </c:pt>
                <c:pt idx="573">
                  <c:v>8</c:v>
                </c:pt>
                <c:pt idx="574">
                  <c:v>10</c:v>
                </c:pt>
                <c:pt idx="575">
                  <c:v>7</c:v>
                </c:pt>
                <c:pt idx="576">
                  <c:v>8</c:v>
                </c:pt>
                <c:pt idx="577">
                  <c:v>27</c:v>
                </c:pt>
                <c:pt idx="578">
                  <c:v>11</c:v>
                </c:pt>
                <c:pt idx="579">
                  <c:v>13</c:v>
                </c:pt>
                <c:pt idx="580">
                  <c:v>12</c:v>
                </c:pt>
                <c:pt idx="581">
                  <c:v>19</c:v>
                </c:pt>
                <c:pt idx="582">
                  <c:v>12</c:v>
                </c:pt>
                <c:pt idx="583">
                  <c:v>4</c:v>
                </c:pt>
                <c:pt idx="584">
                  <c:v>9</c:v>
                </c:pt>
                <c:pt idx="585">
                  <c:v>8</c:v>
                </c:pt>
                <c:pt idx="586">
                  <c:v>6</c:v>
                </c:pt>
                <c:pt idx="587">
                  <c:v>10</c:v>
                </c:pt>
                <c:pt idx="588">
                  <c:v>10</c:v>
                </c:pt>
                <c:pt idx="589">
                  <c:v>15</c:v>
                </c:pt>
                <c:pt idx="590">
                  <c:v>10</c:v>
                </c:pt>
                <c:pt idx="591">
                  <c:v>10</c:v>
                </c:pt>
                <c:pt idx="592">
                  <c:v>9</c:v>
                </c:pt>
                <c:pt idx="593">
                  <c:v>18</c:v>
                </c:pt>
                <c:pt idx="594">
                  <c:v>7</c:v>
                </c:pt>
                <c:pt idx="595">
                  <c:v>6</c:v>
                </c:pt>
                <c:pt idx="596">
                  <c:v>5</c:v>
                </c:pt>
                <c:pt idx="597">
                  <c:v>4</c:v>
                </c:pt>
                <c:pt idx="598">
                  <c:v>8</c:v>
                </c:pt>
                <c:pt idx="599">
                  <c:v>19</c:v>
                </c:pt>
                <c:pt idx="600">
                  <c:v>8</c:v>
                </c:pt>
                <c:pt idx="601">
                  <c:v>7</c:v>
                </c:pt>
                <c:pt idx="602">
                  <c:v>12</c:v>
                </c:pt>
                <c:pt idx="603">
                  <c:v>5</c:v>
                </c:pt>
                <c:pt idx="604">
                  <c:v>17</c:v>
                </c:pt>
                <c:pt idx="605">
                  <c:v>11</c:v>
                </c:pt>
                <c:pt idx="606">
                  <c:v>22</c:v>
                </c:pt>
                <c:pt idx="607">
                  <c:v>4</c:v>
                </c:pt>
                <c:pt idx="608">
                  <c:v>13</c:v>
                </c:pt>
                <c:pt idx="609">
                  <c:v>11</c:v>
                </c:pt>
                <c:pt idx="610">
                  <c:v>13</c:v>
                </c:pt>
                <c:pt idx="611">
                  <c:v>11</c:v>
                </c:pt>
                <c:pt idx="612">
                  <c:v>6</c:v>
                </c:pt>
                <c:pt idx="613">
                  <c:v>11</c:v>
                </c:pt>
                <c:pt idx="614">
                  <c:v>14</c:v>
                </c:pt>
                <c:pt idx="615">
                  <c:v>18</c:v>
                </c:pt>
                <c:pt idx="616">
                  <c:v>8</c:v>
                </c:pt>
                <c:pt idx="617">
                  <c:v>18</c:v>
                </c:pt>
                <c:pt idx="618">
                  <c:v>10</c:v>
                </c:pt>
                <c:pt idx="619">
                  <c:v>6</c:v>
                </c:pt>
                <c:pt idx="620">
                  <c:v>21</c:v>
                </c:pt>
                <c:pt idx="621">
                  <c:v>12</c:v>
                </c:pt>
                <c:pt idx="622">
                  <c:v>24</c:v>
                </c:pt>
                <c:pt idx="623">
                  <c:v>10</c:v>
                </c:pt>
                <c:pt idx="624">
                  <c:v>10</c:v>
                </c:pt>
                <c:pt idx="625">
                  <c:v>9</c:v>
                </c:pt>
                <c:pt idx="626">
                  <c:v>10</c:v>
                </c:pt>
                <c:pt idx="627">
                  <c:v>13</c:v>
                </c:pt>
                <c:pt idx="628">
                  <c:v>14</c:v>
                </c:pt>
                <c:pt idx="629">
                  <c:v>8</c:v>
                </c:pt>
                <c:pt idx="630">
                  <c:v>16</c:v>
                </c:pt>
                <c:pt idx="631">
                  <c:v>10</c:v>
                </c:pt>
                <c:pt idx="632">
                  <c:v>19</c:v>
                </c:pt>
                <c:pt idx="633">
                  <c:v>15</c:v>
                </c:pt>
                <c:pt idx="634">
                  <c:v>10</c:v>
                </c:pt>
                <c:pt idx="635">
                  <c:v>15</c:v>
                </c:pt>
                <c:pt idx="636">
                  <c:v>10</c:v>
                </c:pt>
                <c:pt idx="637">
                  <c:v>9</c:v>
                </c:pt>
                <c:pt idx="638">
                  <c:v>12</c:v>
                </c:pt>
                <c:pt idx="639">
                  <c:v>8</c:v>
                </c:pt>
                <c:pt idx="640">
                  <c:v>8</c:v>
                </c:pt>
                <c:pt idx="641">
                  <c:v>14</c:v>
                </c:pt>
                <c:pt idx="642">
                  <c:v>18</c:v>
                </c:pt>
                <c:pt idx="643">
                  <c:v>4</c:v>
                </c:pt>
                <c:pt idx="644">
                  <c:v>8</c:v>
                </c:pt>
                <c:pt idx="645">
                  <c:v>14</c:v>
                </c:pt>
                <c:pt idx="646">
                  <c:v>9</c:v>
                </c:pt>
                <c:pt idx="647">
                  <c:v>6</c:v>
                </c:pt>
                <c:pt idx="648">
                  <c:v>9</c:v>
                </c:pt>
                <c:pt idx="649">
                  <c:v>7</c:v>
                </c:pt>
                <c:pt idx="650">
                  <c:v>12</c:v>
                </c:pt>
                <c:pt idx="651">
                  <c:v>20</c:v>
                </c:pt>
                <c:pt idx="652">
                  <c:v>17</c:v>
                </c:pt>
                <c:pt idx="653">
                  <c:v>17</c:v>
                </c:pt>
                <c:pt idx="654">
                  <c:v>5</c:v>
                </c:pt>
                <c:pt idx="655">
                  <c:v>9</c:v>
                </c:pt>
                <c:pt idx="656">
                  <c:v>12</c:v>
                </c:pt>
                <c:pt idx="657">
                  <c:v>6</c:v>
                </c:pt>
                <c:pt idx="658">
                  <c:v>10</c:v>
                </c:pt>
                <c:pt idx="659">
                  <c:v>6</c:v>
                </c:pt>
                <c:pt idx="660">
                  <c:v>8</c:v>
                </c:pt>
                <c:pt idx="661">
                  <c:v>17</c:v>
                </c:pt>
                <c:pt idx="662">
                  <c:v>7</c:v>
                </c:pt>
                <c:pt idx="663">
                  <c:v>6</c:v>
                </c:pt>
                <c:pt idx="664">
                  <c:v>16</c:v>
                </c:pt>
                <c:pt idx="665">
                  <c:v>10</c:v>
                </c:pt>
                <c:pt idx="666">
                  <c:v>3</c:v>
                </c:pt>
                <c:pt idx="667">
                  <c:v>16</c:v>
                </c:pt>
                <c:pt idx="668">
                  <c:v>12</c:v>
                </c:pt>
                <c:pt idx="669">
                  <c:v>18</c:v>
                </c:pt>
                <c:pt idx="670">
                  <c:v>4</c:v>
                </c:pt>
                <c:pt idx="671">
                  <c:v>3</c:v>
                </c:pt>
                <c:pt idx="672">
                  <c:v>10</c:v>
                </c:pt>
                <c:pt idx="673">
                  <c:v>14</c:v>
                </c:pt>
                <c:pt idx="674">
                  <c:v>10</c:v>
                </c:pt>
                <c:pt idx="675">
                  <c:v>8</c:v>
                </c:pt>
                <c:pt idx="676">
                  <c:v>9</c:v>
                </c:pt>
                <c:pt idx="677">
                  <c:v>8</c:v>
                </c:pt>
                <c:pt idx="678">
                  <c:v>7</c:v>
                </c:pt>
                <c:pt idx="679">
                  <c:v>12</c:v>
                </c:pt>
                <c:pt idx="680">
                  <c:v>9</c:v>
                </c:pt>
                <c:pt idx="681">
                  <c:v>8</c:v>
                </c:pt>
                <c:pt idx="682">
                  <c:v>9</c:v>
                </c:pt>
                <c:pt idx="683">
                  <c:v>9</c:v>
                </c:pt>
                <c:pt idx="684">
                  <c:v>8</c:v>
                </c:pt>
                <c:pt idx="685">
                  <c:v>14</c:v>
                </c:pt>
                <c:pt idx="686">
                  <c:v>14</c:v>
                </c:pt>
                <c:pt idx="687">
                  <c:v>10</c:v>
                </c:pt>
                <c:pt idx="688">
                  <c:v>12</c:v>
                </c:pt>
                <c:pt idx="689">
                  <c:v>15</c:v>
                </c:pt>
                <c:pt idx="690">
                  <c:v>29</c:v>
                </c:pt>
                <c:pt idx="691">
                  <c:v>6</c:v>
                </c:pt>
                <c:pt idx="692">
                  <c:v>8</c:v>
                </c:pt>
                <c:pt idx="693">
                  <c:v>10</c:v>
                </c:pt>
                <c:pt idx="694">
                  <c:v>14</c:v>
                </c:pt>
                <c:pt idx="695">
                  <c:v>13</c:v>
                </c:pt>
                <c:pt idx="696">
                  <c:v>8</c:v>
                </c:pt>
                <c:pt idx="697">
                  <c:v>12</c:v>
                </c:pt>
                <c:pt idx="698">
                  <c:v>6</c:v>
                </c:pt>
                <c:pt idx="699">
                  <c:v>21</c:v>
                </c:pt>
                <c:pt idx="700">
                  <c:v>17</c:v>
                </c:pt>
                <c:pt idx="701">
                  <c:v>14</c:v>
                </c:pt>
                <c:pt idx="702">
                  <c:v>10</c:v>
                </c:pt>
                <c:pt idx="703">
                  <c:v>8</c:v>
                </c:pt>
                <c:pt idx="704">
                  <c:v>11</c:v>
                </c:pt>
                <c:pt idx="705">
                  <c:v>9</c:v>
                </c:pt>
                <c:pt idx="706">
                  <c:v>12</c:v>
                </c:pt>
                <c:pt idx="707">
                  <c:v>14</c:v>
                </c:pt>
                <c:pt idx="708">
                  <c:v>7</c:v>
                </c:pt>
                <c:pt idx="709">
                  <c:v>11</c:v>
                </c:pt>
                <c:pt idx="710">
                  <c:v>7</c:v>
                </c:pt>
                <c:pt idx="711">
                  <c:v>8</c:v>
                </c:pt>
                <c:pt idx="712">
                  <c:v>6</c:v>
                </c:pt>
                <c:pt idx="713">
                  <c:v>13</c:v>
                </c:pt>
                <c:pt idx="714">
                  <c:v>20</c:v>
                </c:pt>
                <c:pt idx="715">
                  <c:v>11</c:v>
                </c:pt>
                <c:pt idx="716">
                  <c:v>11</c:v>
                </c:pt>
                <c:pt idx="717">
                  <c:v>13</c:v>
                </c:pt>
                <c:pt idx="718">
                  <c:v>4</c:v>
                </c:pt>
                <c:pt idx="719">
                  <c:v>8</c:v>
                </c:pt>
                <c:pt idx="720">
                  <c:v>11</c:v>
                </c:pt>
                <c:pt idx="721">
                  <c:v>12</c:v>
                </c:pt>
                <c:pt idx="722">
                  <c:v>14</c:v>
                </c:pt>
                <c:pt idx="723">
                  <c:v>15</c:v>
                </c:pt>
                <c:pt idx="724">
                  <c:v>14</c:v>
                </c:pt>
                <c:pt idx="725">
                  <c:v>20</c:v>
                </c:pt>
                <c:pt idx="726">
                  <c:v>10</c:v>
                </c:pt>
                <c:pt idx="727">
                  <c:v>10</c:v>
                </c:pt>
                <c:pt idx="728">
                  <c:v>13</c:v>
                </c:pt>
                <c:pt idx="729">
                  <c:v>7</c:v>
                </c:pt>
                <c:pt idx="730">
                  <c:v>14</c:v>
                </c:pt>
                <c:pt idx="731">
                  <c:v>10</c:v>
                </c:pt>
                <c:pt idx="732">
                  <c:v>17</c:v>
                </c:pt>
                <c:pt idx="733">
                  <c:v>11</c:v>
                </c:pt>
                <c:pt idx="734">
                  <c:v>12</c:v>
                </c:pt>
                <c:pt idx="735">
                  <c:v>11</c:v>
                </c:pt>
                <c:pt idx="736">
                  <c:v>4</c:v>
                </c:pt>
                <c:pt idx="737">
                  <c:v>16</c:v>
                </c:pt>
                <c:pt idx="738">
                  <c:v>21</c:v>
                </c:pt>
                <c:pt idx="739">
                  <c:v>12</c:v>
                </c:pt>
                <c:pt idx="740">
                  <c:v>9</c:v>
                </c:pt>
                <c:pt idx="741">
                  <c:v>10</c:v>
                </c:pt>
                <c:pt idx="742">
                  <c:v>19</c:v>
                </c:pt>
                <c:pt idx="743">
                  <c:v>14</c:v>
                </c:pt>
                <c:pt idx="744">
                  <c:v>6</c:v>
                </c:pt>
                <c:pt idx="745">
                  <c:v>7</c:v>
                </c:pt>
                <c:pt idx="746">
                  <c:v>7</c:v>
                </c:pt>
                <c:pt idx="747">
                  <c:v>17</c:v>
                </c:pt>
                <c:pt idx="748">
                  <c:v>9</c:v>
                </c:pt>
                <c:pt idx="749">
                  <c:v>6</c:v>
                </c:pt>
                <c:pt idx="750">
                  <c:v>8</c:v>
                </c:pt>
                <c:pt idx="751">
                  <c:v>14</c:v>
                </c:pt>
                <c:pt idx="752">
                  <c:v>9</c:v>
                </c:pt>
                <c:pt idx="753">
                  <c:v>13</c:v>
                </c:pt>
                <c:pt idx="754">
                  <c:v>17</c:v>
                </c:pt>
                <c:pt idx="755">
                  <c:v>20</c:v>
                </c:pt>
                <c:pt idx="756">
                  <c:v>18</c:v>
                </c:pt>
                <c:pt idx="757">
                  <c:v>8</c:v>
                </c:pt>
                <c:pt idx="758">
                  <c:v>5</c:v>
                </c:pt>
                <c:pt idx="759">
                  <c:v>12</c:v>
                </c:pt>
                <c:pt idx="760">
                  <c:v>7</c:v>
                </c:pt>
                <c:pt idx="761">
                  <c:v>9</c:v>
                </c:pt>
                <c:pt idx="762">
                  <c:v>27</c:v>
                </c:pt>
                <c:pt idx="763">
                  <c:v>8</c:v>
                </c:pt>
                <c:pt idx="764">
                  <c:v>11</c:v>
                </c:pt>
                <c:pt idx="765">
                  <c:v>18</c:v>
                </c:pt>
                <c:pt idx="766">
                  <c:v>11</c:v>
                </c:pt>
                <c:pt idx="767">
                  <c:v>6</c:v>
                </c:pt>
                <c:pt idx="768">
                  <c:v>8</c:v>
                </c:pt>
                <c:pt idx="769">
                  <c:v>14</c:v>
                </c:pt>
                <c:pt idx="770">
                  <c:v>7</c:v>
                </c:pt>
                <c:pt idx="771">
                  <c:v>21</c:v>
                </c:pt>
                <c:pt idx="772">
                  <c:v>6</c:v>
                </c:pt>
                <c:pt idx="773">
                  <c:v>10</c:v>
                </c:pt>
                <c:pt idx="774">
                  <c:v>12</c:v>
                </c:pt>
                <c:pt idx="775">
                  <c:v>28</c:v>
                </c:pt>
                <c:pt idx="776">
                  <c:v>7</c:v>
                </c:pt>
                <c:pt idx="777">
                  <c:v>8</c:v>
                </c:pt>
                <c:pt idx="778">
                  <c:v>13</c:v>
                </c:pt>
                <c:pt idx="779">
                  <c:v>8</c:v>
                </c:pt>
                <c:pt idx="780">
                  <c:v>5</c:v>
                </c:pt>
                <c:pt idx="781">
                  <c:v>7</c:v>
                </c:pt>
                <c:pt idx="782">
                  <c:v>15</c:v>
                </c:pt>
                <c:pt idx="783">
                  <c:v>10</c:v>
                </c:pt>
                <c:pt idx="784">
                  <c:v>16</c:v>
                </c:pt>
                <c:pt idx="785">
                  <c:v>16</c:v>
                </c:pt>
                <c:pt idx="786">
                  <c:v>14</c:v>
                </c:pt>
                <c:pt idx="787">
                  <c:v>6</c:v>
                </c:pt>
                <c:pt idx="788">
                  <c:v>10</c:v>
                </c:pt>
                <c:pt idx="789">
                  <c:v>9</c:v>
                </c:pt>
                <c:pt idx="790">
                  <c:v>9</c:v>
                </c:pt>
                <c:pt idx="791">
                  <c:v>9</c:v>
                </c:pt>
                <c:pt idx="792">
                  <c:v>5</c:v>
                </c:pt>
                <c:pt idx="793">
                  <c:v>9</c:v>
                </c:pt>
                <c:pt idx="794">
                  <c:v>3</c:v>
                </c:pt>
                <c:pt idx="795">
                  <c:v>7</c:v>
                </c:pt>
                <c:pt idx="796">
                  <c:v>10</c:v>
                </c:pt>
                <c:pt idx="797">
                  <c:v>26</c:v>
                </c:pt>
                <c:pt idx="798">
                  <c:v>7</c:v>
                </c:pt>
                <c:pt idx="799">
                  <c:v>9</c:v>
                </c:pt>
                <c:pt idx="800">
                  <c:v>8</c:v>
                </c:pt>
                <c:pt idx="801">
                  <c:v>17</c:v>
                </c:pt>
                <c:pt idx="802">
                  <c:v>8</c:v>
                </c:pt>
                <c:pt idx="803">
                  <c:v>14</c:v>
                </c:pt>
                <c:pt idx="804">
                  <c:v>12</c:v>
                </c:pt>
                <c:pt idx="805">
                  <c:v>11</c:v>
                </c:pt>
                <c:pt idx="806">
                  <c:v>14</c:v>
                </c:pt>
                <c:pt idx="807">
                  <c:v>6</c:v>
                </c:pt>
                <c:pt idx="808">
                  <c:v>10</c:v>
                </c:pt>
                <c:pt idx="809">
                  <c:v>14</c:v>
                </c:pt>
                <c:pt idx="810">
                  <c:v>10</c:v>
                </c:pt>
                <c:pt idx="811">
                  <c:v>11</c:v>
                </c:pt>
                <c:pt idx="812">
                  <c:v>6</c:v>
                </c:pt>
                <c:pt idx="813">
                  <c:v>13</c:v>
                </c:pt>
                <c:pt idx="814">
                  <c:v>7</c:v>
                </c:pt>
                <c:pt idx="815">
                  <c:v>12</c:v>
                </c:pt>
                <c:pt idx="816">
                  <c:v>16</c:v>
                </c:pt>
                <c:pt idx="817">
                  <c:v>10</c:v>
                </c:pt>
                <c:pt idx="818">
                  <c:v>16</c:v>
                </c:pt>
                <c:pt idx="819">
                  <c:v>24</c:v>
                </c:pt>
                <c:pt idx="820">
                  <c:v>17</c:v>
                </c:pt>
                <c:pt idx="821">
                  <c:v>14</c:v>
                </c:pt>
                <c:pt idx="822">
                  <c:v>9</c:v>
                </c:pt>
                <c:pt idx="823">
                  <c:v>10</c:v>
                </c:pt>
                <c:pt idx="824">
                  <c:v>17</c:v>
                </c:pt>
                <c:pt idx="825">
                  <c:v>10</c:v>
                </c:pt>
                <c:pt idx="826">
                  <c:v>29</c:v>
                </c:pt>
                <c:pt idx="827">
                  <c:v>15</c:v>
                </c:pt>
                <c:pt idx="828">
                  <c:v>16</c:v>
                </c:pt>
                <c:pt idx="829">
                  <c:v>16</c:v>
                </c:pt>
                <c:pt idx="830">
                  <c:v>8</c:v>
                </c:pt>
                <c:pt idx="831">
                  <c:v>11</c:v>
                </c:pt>
                <c:pt idx="832">
                  <c:v>7</c:v>
                </c:pt>
                <c:pt idx="833">
                  <c:v>10</c:v>
                </c:pt>
                <c:pt idx="834">
                  <c:v>8</c:v>
                </c:pt>
                <c:pt idx="835">
                  <c:v>15</c:v>
                </c:pt>
                <c:pt idx="836">
                  <c:v>6</c:v>
                </c:pt>
                <c:pt idx="837">
                  <c:v>14</c:v>
                </c:pt>
                <c:pt idx="838">
                  <c:v>9</c:v>
                </c:pt>
                <c:pt idx="839">
                  <c:v>8</c:v>
                </c:pt>
                <c:pt idx="840">
                  <c:v>13</c:v>
                </c:pt>
                <c:pt idx="841">
                  <c:v>22</c:v>
                </c:pt>
                <c:pt idx="842">
                  <c:v>6</c:v>
                </c:pt>
                <c:pt idx="843">
                  <c:v>7</c:v>
                </c:pt>
                <c:pt idx="844">
                  <c:v>8</c:v>
                </c:pt>
                <c:pt idx="845">
                  <c:v>12</c:v>
                </c:pt>
                <c:pt idx="846">
                  <c:v>10</c:v>
                </c:pt>
                <c:pt idx="847">
                  <c:v>7</c:v>
                </c:pt>
                <c:pt idx="848">
                  <c:v>8</c:v>
                </c:pt>
                <c:pt idx="849">
                  <c:v>12</c:v>
                </c:pt>
                <c:pt idx="850">
                  <c:v>7</c:v>
                </c:pt>
                <c:pt idx="851">
                  <c:v>20</c:v>
                </c:pt>
                <c:pt idx="852">
                  <c:v>8</c:v>
                </c:pt>
                <c:pt idx="853">
                  <c:v>8</c:v>
                </c:pt>
                <c:pt idx="854">
                  <c:v>6</c:v>
                </c:pt>
                <c:pt idx="855">
                  <c:v>12</c:v>
                </c:pt>
                <c:pt idx="856">
                  <c:v>6</c:v>
                </c:pt>
                <c:pt idx="857">
                  <c:v>7</c:v>
                </c:pt>
                <c:pt idx="858">
                  <c:v>25</c:v>
                </c:pt>
                <c:pt idx="859">
                  <c:v>9</c:v>
                </c:pt>
                <c:pt idx="860">
                  <c:v>12</c:v>
                </c:pt>
                <c:pt idx="861">
                  <c:v>13</c:v>
                </c:pt>
                <c:pt idx="862">
                  <c:v>12</c:v>
                </c:pt>
                <c:pt idx="863">
                  <c:v>11</c:v>
                </c:pt>
                <c:pt idx="864">
                  <c:v>15</c:v>
                </c:pt>
                <c:pt idx="865">
                  <c:v>19</c:v>
                </c:pt>
                <c:pt idx="866">
                  <c:v>8</c:v>
                </c:pt>
                <c:pt idx="867">
                  <c:v>6</c:v>
                </c:pt>
                <c:pt idx="868">
                  <c:v>12</c:v>
                </c:pt>
                <c:pt idx="869">
                  <c:v>11</c:v>
                </c:pt>
                <c:pt idx="870">
                  <c:v>12</c:v>
                </c:pt>
                <c:pt idx="871">
                  <c:v>13</c:v>
                </c:pt>
                <c:pt idx="872">
                  <c:v>10</c:v>
                </c:pt>
                <c:pt idx="873">
                  <c:v>9</c:v>
                </c:pt>
                <c:pt idx="874">
                  <c:v>12</c:v>
                </c:pt>
                <c:pt idx="875">
                  <c:v>25</c:v>
                </c:pt>
                <c:pt idx="876">
                  <c:v>7</c:v>
                </c:pt>
                <c:pt idx="877">
                  <c:v>18</c:v>
                </c:pt>
                <c:pt idx="878">
                  <c:v>15</c:v>
                </c:pt>
                <c:pt idx="879">
                  <c:v>8</c:v>
                </c:pt>
                <c:pt idx="880">
                  <c:v>20</c:v>
                </c:pt>
                <c:pt idx="881">
                  <c:v>3</c:v>
                </c:pt>
                <c:pt idx="882">
                  <c:v>7</c:v>
                </c:pt>
                <c:pt idx="883">
                  <c:v>6</c:v>
                </c:pt>
                <c:pt idx="884">
                  <c:v>8</c:v>
                </c:pt>
                <c:pt idx="885">
                  <c:v>15</c:v>
                </c:pt>
                <c:pt idx="886">
                  <c:v>8</c:v>
                </c:pt>
                <c:pt idx="887">
                  <c:v>15</c:v>
                </c:pt>
                <c:pt idx="888">
                  <c:v>16</c:v>
                </c:pt>
                <c:pt idx="889">
                  <c:v>6</c:v>
                </c:pt>
                <c:pt idx="890">
                  <c:v>10</c:v>
                </c:pt>
                <c:pt idx="891">
                  <c:v>10</c:v>
                </c:pt>
                <c:pt idx="892">
                  <c:v>9</c:v>
                </c:pt>
                <c:pt idx="893">
                  <c:v>13</c:v>
                </c:pt>
                <c:pt idx="894">
                  <c:v>9</c:v>
                </c:pt>
                <c:pt idx="895">
                  <c:v>10</c:v>
                </c:pt>
                <c:pt idx="896">
                  <c:v>7</c:v>
                </c:pt>
                <c:pt idx="897">
                  <c:v>9</c:v>
                </c:pt>
                <c:pt idx="898">
                  <c:v>13</c:v>
                </c:pt>
                <c:pt idx="899">
                  <c:v>5</c:v>
                </c:pt>
                <c:pt idx="900">
                  <c:v>6</c:v>
                </c:pt>
                <c:pt idx="901">
                  <c:v>9</c:v>
                </c:pt>
                <c:pt idx="902">
                  <c:v>7</c:v>
                </c:pt>
                <c:pt idx="903">
                  <c:v>4</c:v>
                </c:pt>
                <c:pt idx="904">
                  <c:v>11</c:v>
                </c:pt>
                <c:pt idx="905">
                  <c:v>5</c:v>
                </c:pt>
                <c:pt idx="906">
                  <c:v>20</c:v>
                </c:pt>
                <c:pt idx="907">
                  <c:v>8</c:v>
                </c:pt>
                <c:pt idx="908">
                  <c:v>13</c:v>
                </c:pt>
                <c:pt idx="909">
                  <c:v>7</c:v>
                </c:pt>
                <c:pt idx="910">
                  <c:v>20</c:v>
                </c:pt>
                <c:pt idx="911">
                  <c:v>8</c:v>
                </c:pt>
                <c:pt idx="912">
                  <c:v>4</c:v>
                </c:pt>
                <c:pt idx="913">
                  <c:v>4</c:v>
                </c:pt>
                <c:pt idx="914">
                  <c:v>8</c:v>
                </c:pt>
                <c:pt idx="915">
                  <c:v>23</c:v>
                </c:pt>
                <c:pt idx="916">
                  <c:v>6</c:v>
                </c:pt>
                <c:pt idx="917">
                  <c:v>22</c:v>
                </c:pt>
                <c:pt idx="918">
                  <c:v>20</c:v>
                </c:pt>
                <c:pt idx="919">
                  <c:v>27</c:v>
                </c:pt>
                <c:pt idx="920">
                  <c:v>24</c:v>
                </c:pt>
                <c:pt idx="921">
                  <c:v>13</c:v>
                </c:pt>
                <c:pt idx="922">
                  <c:v>11</c:v>
                </c:pt>
                <c:pt idx="923">
                  <c:v>5</c:v>
                </c:pt>
                <c:pt idx="924">
                  <c:v>16</c:v>
                </c:pt>
                <c:pt idx="925">
                  <c:v>13</c:v>
                </c:pt>
                <c:pt idx="926">
                  <c:v>26</c:v>
                </c:pt>
                <c:pt idx="927">
                  <c:v>12</c:v>
                </c:pt>
                <c:pt idx="928">
                  <c:v>10</c:v>
                </c:pt>
                <c:pt idx="929">
                  <c:v>9</c:v>
                </c:pt>
                <c:pt idx="930">
                  <c:v>16</c:v>
                </c:pt>
                <c:pt idx="931">
                  <c:v>8</c:v>
                </c:pt>
                <c:pt idx="932">
                  <c:v>12</c:v>
                </c:pt>
                <c:pt idx="933">
                  <c:v>7</c:v>
                </c:pt>
                <c:pt idx="934">
                  <c:v>15</c:v>
                </c:pt>
                <c:pt idx="935">
                  <c:v>5</c:v>
                </c:pt>
                <c:pt idx="936">
                  <c:v>11</c:v>
                </c:pt>
                <c:pt idx="937">
                  <c:v>10</c:v>
                </c:pt>
                <c:pt idx="938">
                  <c:v>17</c:v>
                </c:pt>
                <c:pt idx="939">
                  <c:v>24</c:v>
                </c:pt>
                <c:pt idx="940">
                  <c:v>11</c:v>
                </c:pt>
                <c:pt idx="941">
                  <c:v>7</c:v>
                </c:pt>
                <c:pt idx="942">
                  <c:v>3</c:v>
                </c:pt>
                <c:pt idx="943">
                  <c:v>13</c:v>
                </c:pt>
                <c:pt idx="944">
                  <c:v>5</c:v>
                </c:pt>
                <c:pt idx="945">
                  <c:v>6</c:v>
                </c:pt>
                <c:pt idx="946">
                  <c:v>18</c:v>
                </c:pt>
                <c:pt idx="947">
                  <c:v>19</c:v>
                </c:pt>
                <c:pt idx="948">
                  <c:v>7</c:v>
                </c:pt>
                <c:pt idx="949">
                  <c:v>9</c:v>
                </c:pt>
                <c:pt idx="950">
                  <c:v>7</c:v>
                </c:pt>
                <c:pt idx="951">
                  <c:v>13</c:v>
                </c:pt>
                <c:pt idx="952">
                  <c:v>8</c:v>
                </c:pt>
                <c:pt idx="953">
                  <c:v>8</c:v>
                </c:pt>
                <c:pt idx="954">
                  <c:v>3</c:v>
                </c:pt>
                <c:pt idx="955">
                  <c:v>11</c:v>
                </c:pt>
                <c:pt idx="956">
                  <c:v>8</c:v>
                </c:pt>
                <c:pt idx="957">
                  <c:v>15</c:v>
                </c:pt>
                <c:pt idx="958">
                  <c:v>11</c:v>
                </c:pt>
                <c:pt idx="959">
                  <c:v>4</c:v>
                </c:pt>
                <c:pt idx="960">
                  <c:v>6</c:v>
                </c:pt>
                <c:pt idx="961">
                  <c:v>5</c:v>
                </c:pt>
                <c:pt idx="962">
                  <c:v>14</c:v>
                </c:pt>
                <c:pt idx="963">
                  <c:v>7</c:v>
                </c:pt>
                <c:pt idx="964">
                  <c:v>13</c:v>
                </c:pt>
                <c:pt idx="965">
                  <c:v>10</c:v>
                </c:pt>
                <c:pt idx="966">
                  <c:v>9</c:v>
                </c:pt>
                <c:pt idx="967">
                  <c:v>14</c:v>
                </c:pt>
                <c:pt idx="968">
                  <c:v>6</c:v>
                </c:pt>
                <c:pt idx="969">
                  <c:v>9</c:v>
                </c:pt>
                <c:pt idx="970">
                  <c:v>5</c:v>
                </c:pt>
                <c:pt idx="971">
                  <c:v>5</c:v>
                </c:pt>
                <c:pt idx="972">
                  <c:v>12</c:v>
                </c:pt>
                <c:pt idx="973">
                  <c:v>19</c:v>
                </c:pt>
                <c:pt idx="974">
                  <c:v>12</c:v>
                </c:pt>
                <c:pt idx="975">
                  <c:v>29</c:v>
                </c:pt>
                <c:pt idx="976">
                  <c:v>12</c:v>
                </c:pt>
                <c:pt idx="977">
                  <c:v>7</c:v>
                </c:pt>
                <c:pt idx="978">
                  <c:v>7</c:v>
                </c:pt>
                <c:pt idx="979">
                  <c:v>12</c:v>
                </c:pt>
                <c:pt idx="980">
                  <c:v>8</c:v>
                </c:pt>
                <c:pt idx="981">
                  <c:v>10</c:v>
                </c:pt>
                <c:pt idx="982">
                  <c:v>15</c:v>
                </c:pt>
                <c:pt idx="983">
                  <c:v>8</c:v>
                </c:pt>
                <c:pt idx="984">
                  <c:v>15</c:v>
                </c:pt>
                <c:pt idx="985">
                  <c:v>6</c:v>
                </c:pt>
                <c:pt idx="986">
                  <c:v>23</c:v>
                </c:pt>
                <c:pt idx="987">
                  <c:v>5</c:v>
                </c:pt>
                <c:pt idx="988">
                  <c:v>6</c:v>
                </c:pt>
                <c:pt idx="989">
                  <c:v>16</c:v>
                </c:pt>
                <c:pt idx="990">
                  <c:v>7</c:v>
                </c:pt>
                <c:pt idx="991">
                  <c:v>16</c:v>
                </c:pt>
                <c:pt idx="992">
                  <c:v>8</c:v>
                </c:pt>
                <c:pt idx="993">
                  <c:v>6</c:v>
                </c:pt>
                <c:pt idx="994">
                  <c:v>8</c:v>
                </c:pt>
                <c:pt idx="995">
                  <c:v>11</c:v>
                </c:pt>
                <c:pt idx="996">
                  <c:v>18</c:v>
                </c:pt>
                <c:pt idx="997">
                  <c:v>16</c:v>
                </c:pt>
                <c:pt idx="998">
                  <c:v>8</c:v>
                </c:pt>
                <c:pt idx="999">
                  <c:v>6</c:v>
                </c:pt>
                <c:pt idx="1000">
                  <c:v>12</c:v>
                </c:pt>
                <c:pt idx="1001">
                  <c:v>14</c:v>
                </c:pt>
                <c:pt idx="1002">
                  <c:v>4</c:v>
                </c:pt>
                <c:pt idx="1003">
                  <c:v>7</c:v>
                </c:pt>
                <c:pt idx="1004">
                  <c:v>12</c:v>
                </c:pt>
                <c:pt idx="1005">
                  <c:v>7</c:v>
                </c:pt>
                <c:pt idx="1006">
                  <c:v>4</c:v>
                </c:pt>
                <c:pt idx="1007">
                  <c:v>12</c:v>
                </c:pt>
                <c:pt idx="1008">
                  <c:v>13</c:v>
                </c:pt>
                <c:pt idx="1009">
                  <c:v>6</c:v>
                </c:pt>
                <c:pt idx="1010">
                  <c:v>19</c:v>
                </c:pt>
                <c:pt idx="1011">
                  <c:v>7</c:v>
                </c:pt>
                <c:pt idx="1012">
                  <c:v>10</c:v>
                </c:pt>
                <c:pt idx="1013">
                  <c:v>14</c:v>
                </c:pt>
                <c:pt idx="1014">
                  <c:v>3</c:v>
                </c:pt>
                <c:pt idx="1015">
                  <c:v>15</c:v>
                </c:pt>
                <c:pt idx="1016">
                  <c:v>9</c:v>
                </c:pt>
                <c:pt idx="1017">
                  <c:v>9</c:v>
                </c:pt>
                <c:pt idx="1018">
                  <c:v>17</c:v>
                </c:pt>
                <c:pt idx="1019">
                  <c:v>19</c:v>
                </c:pt>
                <c:pt idx="1020">
                  <c:v>12</c:v>
                </c:pt>
                <c:pt idx="1021">
                  <c:v>9</c:v>
                </c:pt>
                <c:pt idx="1022">
                  <c:v>9</c:v>
                </c:pt>
                <c:pt idx="1023">
                  <c:v>12</c:v>
                </c:pt>
                <c:pt idx="1024">
                  <c:v>17</c:v>
                </c:pt>
                <c:pt idx="1025">
                  <c:v>14</c:v>
                </c:pt>
                <c:pt idx="1026">
                  <c:v>5</c:v>
                </c:pt>
                <c:pt idx="1027">
                  <c:v>11</c:v>
                </c:pt>
                <c:pt idx="1028">
                  <c:v>11</c:v>
                </c:pt>
                <c:pt idx="1029">
                  <c:v>12</c:v>
                </c:pt>
                <c:pt idx="1030">
                  <c:v>13</c:v>
                </c:pt>
                <c:pt idx="1031">
                  <c:v>8</c:v>
                </c:pt>
                <c:pt idx="1032">
                  <c:v>6</c:v>
                </c:pt>
                <c:pt idx="1033">
                  <c:v>14</c:v>
                </c:pt>
                <c:pt idx="1034">
                  <c:v>30</c:v>
                </c:pt>
                <c:pt idx="1035">
                  <c:v>5</c:v>
                </c:pt>
                <c:pt idx="1036">
                  <c:v>7</c:v>
                </c:pt>
                <c:pt idx="1037">
                  <c:v>23</c:v>
                </c:pt>
                <c:pt idx="1038">
                  <c:v>16</c:v>
                </c:pt>
                <c:pt idx="1039">
                  <c:v>11</c:v>
                </c:pt>
                <c:pt idx="1040">
                  <c:v>14</c:v>
                </c:pt>
                <c:pt idx="1041">
                  <c:v>8</c:v>
                </c:pt>
                <c:pt idx="1042">
                  <c:v>8</c:v>
                </c:pt>
                <c:pt idx="1043">
                  <c:v>9</c:v>
                </c:pt>
                <c:pt idx="1044">
                  <c:v>10</c:v>
                </c:pt>
                <c:pt idx="1045">
                  <c:v>15</c:v>
                </c:pt>
                <c:pt idx="1046">
                  <c:v>8</c:v>
                </c:pt>
                <c:pt idx="1047">
                  <c:v>5</c:v>
                </c:pt>
                <c:pt idx="1048">
                  <c:v>19</c:v>
                </c:pt>
                <c:pt idx="1049">
                  <c:v>6</c:v>
                </c:pt>
                <c:pt idx="1050">
                  <c:v>6</c:v>
                </c:pt>
                <c:pt idx="1051">
                  <c:v>9</c:v>
                </c:pt>
                <c:pt idx="1052">
                  <c:v>11</c:v>
                </c:pt>
                <c:pt idx="1053">
                  <c:v>12</c:v>
                </c:pt>
                <c:pt idx="1054">
                  <c:v>12</c:v>
                </c:pt>
                <c:pt idx="1055">
                  <c:v>6</c:v>
                </c:pt>
                <c:pt idx="1056">
                  <c:v>19</c:v>
                </c:pt>
                <c:pt idx="1057">
                  <c:v>11</c:v>
                </c:pt>
                <c:pt idx="1058">
                  <c:v>17</c:v>
                </c:pt>
                <c:pt idx="1059">
                  <c:v>5</c:v>
                </c:pt>
                <c:pt idx="1060">
                  <c:v>12</c:v>
                </c:pt>
                <c:pt idx="1061">
                  <c:v>16</c:v>
                </c:pt>
                <c:pt idx="1062">
                  <c:v>10</c:v>
                </c:pt>
                <c:pt idx="1063">
                  <c:v>12</c:v>
                </c:pt>
                <c:pt idx="1064">
                  <c:v>7</c:v>
                </c:pt>
                <c:pt idx="1065">
                  <c:v>12</c:v>
                </c:pt>
                <c:pt idx="1066">
                  <c:v>7</c:v>
                </c:pt>
                <c:pt idx="1067">
                  <c:v>11</c:v>
                </c:pt>
                <c:pt idx="1068">
                  <c:v>8</c:v>
                </c:pt>
                <c:pt idx="1069">
                  <c:v>23</c:v>
                </c:pt>
                <c:pt idx="1070">
                  <c:v>5</c:v>
                </c:pt>
                <c:pt idx="1071">
                  <c:v>12</c:v>
                </c:pt>
                <c:pt idx="1072">
                  <c:v>13</c:v>
                </c:pt>
                <c:pt idx="1073">
                  <c:v>11</c:v>
                </c:pt>
                <c:pt idx="1074">
                  <c:v>12</c:v>
                </c:pt>
                <c:pt idx="1075">
                  <c:v>9</c:v>
                </c:pt>
                <c:pt idx="1076">
                  <c:v>6</c:v>
                </c:pt>
                <c:pt idx="1077">
                  <c:v>5</c:v>
                </c:pt>
                <c:pt idx="1078">
                  <c:v>6</c:v>
                </c:pt>
                <c:pt idx="1079">
                  <c:v>9</c:v>
                </c:pt>
                <c:pt idx="1080">
                  <c:v>8</c:v>
                </c:pt>
                <c:pt idx="1081">
                  <c:v>10</c:v>
                </c:pt>
                <c:pt idx="1082">
                  <c:v>10</c:v>
                </c:pt>
                <c:pt idx="1083">
                  <c:v>10</c:v>
                </c:pt>
                <c:pt idx="1084">
                  <c:v>8</c:v>
                </c:pt>
                <c:pt idx="1085">
                  <c:v>13</c:v>
                </c:pt>
                <c:pt idx="1086">
                  <c:v>5</c:v>
                </c:pt>
                <c:pt idx="1087">
                  <c:v>11</c:v>
                </c:pt>
                <c:pt idx="1088">
                  <c:v>10</c:v>
                </c:pt>
                <c:pt idx="1089">
                  <c:v>7</c:v>
                </c:pt>
                <c:pt idx="1090">
                  <c:v>6</c:v>
                </c:pt>
                <c:pt idx="1091">
                  <c:v>7</c:v>
                </c:pt>
                <c:pt idx="1092">
                  <c:v>9</c:v>
                </c:pt>
                <c:pt idx="1093">
                  <c:v>6</c:v>
                </c:pt>
                <c:pt idx="1094">
                  <c:v>11</c:v>
                </c:pt>
                <c:pt idx="1095">
                  <c:v>5</c:v>
                </c:pt>
                <c:pt idx="1096">
                  <c:v>10</c:v>
                </c:pt>
                <c:pt idx="1097">
                  <c:v>12</c:v>
                </c:pt>
                <c:pt idx="1098">
                  <c:v>10</c:v>
                </c:pt>
                <c:pt idx="1099">
                  <c:v>10</c:v>
                </c:pt>
                <c:pt idx="1100">
                  <c:v>8</c:v>
                </c:pt>
                <c:pt idx="1101">
                  <c:v>13</c:v>
                </c:pt>
                <c:pt idx="1102">
                  <c:v>9</c:v>
                </c:pt>
                <c:pt idx="1103">
                  <c:v>22</c:v>
                </c:pt>
                <c:pt idx="1104">
                  <c:v>9</c:v>
                </c:pt>
                <c:pt idx="1105">
                  <c:v>7</c:v>
                </c:pt>
                <c:pt idx="1106">
                  <c:v>10</c:v>
                </c:pt>
                <c:pt idx="1107">
                  <c:v>9</c:v>
                </c:pt>
                <c:pt idx="1108">
                  <c:v>9</c:v>
                </c:pt>
                <c:pt idx="1109">
                  <c:v>7</c:v>
                </c:pt>
                <c:pt idx="1110">
                  <c:v>10</c:v>
                </c:pt>
                <c:pt idx="1111">
                  <c:v>9</c:v>
                </c:pt>
                <c:pt idx="1112">
                  <c:v>9</c:v>
                </c:pt>
                <c:pt idx="1113">
                  <c:v>15</c:v>
                </c:pt>
                <c:pt idx="1114">
                  <c:v>15</c:v>
                </c:pt>
                <c:pt idx="1115">
                  <c:v>16</c:v>
                </c:pt>
                <c:pt idx="1116">
                  <c:v>11</c:v>
                </c:pt>
                <c:pt idx="1117">
                  <c:v>18</c:v>
                </c:pt>
                <c:pt idx="1118">
                  <c:v>9</c:v>
                </c:pt>
                <c:pt idx="1119">
                  <c:v>18</c:v>
                </c:pt>
                <c:pt idx="1120">
                  <c:v>9</c:v>
                </c:pt>
                <c:pt idx="1121">
                  <c:v>14</c:v>
                </c:pt>
                <c:pt idx="1122">
                  <c:v>13</c:v>
                </c:pt>
                <c:pt idx="1123">
                  <c:v>16</c:v>
                </c:pt>
                <c:pt idx="1124">
                  <c:v>7</c:v>
                </c:pt>
                <c:pt idx="1125">
                  <c:v>12</c:v>
                </c:pt>
                <c:pt idx="1126">
                  <c:v>13</c:v>
                </c:pt>
                <c:pt idx="1127">
                  <c:v>5</c:v>
                </c:pt>
                <c:pt idx="1128">
                  <c:v>11</c:v>
                </c:pt>
                <c:pt idx="1129">
                  <c:v>10</c:v>
                </c:pt>
                <c:pt idx="1130">
                  <c:v>4</c:v>
                </c:pt>
                <c:pt idx="1131">
                  <c:v>9</c:v>
                </c:pt>
                <c:pt idx="1132">
                  <c:v>9</c:v>
                </c:pt>
                <c:pt idx="1133">
                  <c:v>13</c:v>
                </c:pt>
                <c:pt idx="1134">
                  <c:v>8</c:v>
                </c:pt>
                <c:pt idx="1135">
                  <c:v>9</c:v>
                </c:pt>
                <c:pt idx="1136">
                  <c:v>14</c:v>
                </c:pt>
                <c:pt idx="1137">
                  <c:v>13</c:v>
                </c:pt>
                <c:pt idx="1138">
                  <c:v>6</c:v>
                </c:pt>
                <c:pt idx="1139">
                  <c:v>11</c:v>
                </c:pt>
                <c:pt idx="1140">
                  <c:v>10</c:v>
                </c:pt>
                <c:pt idx="1141">
                  <c:v>19</c:v>
                </c:pt>
                <c:pt idx="1142">
                  <c:v>11</c:v>
                </c:pt>
                <c:pt idx="1143">
                  <c:v>5</c:v>
                </c:pt>
                <c:pt idx="1144">
                  <c:v>17</c:v>
                </c:pt>
                <c:pt idx="1145">
                  <c:v>9</c:v>
                </c:pt>
                <c:pt idx="1146">
                  <c:v>14</c:v>
                </c:pt>
                <c:pt idx="1147">
                  <c:v>9</c:v>
                </c:pt>
                <c:pt idx="1148">
                  <c:v>11</c:v>
                </c:pt>
                <c:pt idx="1149">
                  <c:v>25</c:v>
                </c:pt>
                <c:pt idx="1150">
                  <c:v>29</c:v>
                </c:pt>
                <c:pt idx="1151">
                  <c:v>8</c:v>
                </c:pt>
                <c:pt idx="1152">
                  <c:v>6</c:v>
                </c:pt>
                <c:pt idx="1153">
                  <c:v>5</c:v>
                </c:pt>
                <c:pt idx="1154">
                  <c:v>9</c:v>
                </c:pt>
                <c:pt idx="1155">
                  <c:v>14</c:v>
                </c:pt>
                <c:pt idx="1156">
                  <c:v>13</c:v>
                </c:pt>
                <c:pt idx="1157">
                  <c:v>7</c:v>
                </c:pt>
                <c:pt idx="1158">
                  <c:v>3</c:v>
                </c:pt>
                <c:pt idx="1159">
                  <c:v>7</c:v>
                </c:pt>
                <c:pt idx="1160">
                  <c:v>8</c:v>
                </c:pt>
                <c:pt idx="1161">
                  <c:v>6</c:v>
                </c:pt>
                <c:pt idx="1162">
                  <c:v>4</c:v>
                </c:pt>
                <c:pt idx="1163">
                  <c:v>32</c:v>
                </c:pt>
                <c:pt idx="1164">
                  <c:v>12</c:v>
                </c:pt>
                <c:pt idx="1165">
                  <c:v>7</c:v>
                </c:pt>
                <c:pt idx="1166">
                  <c:v>9</c:v>
                </c:pt>
                <c:pt idx="1167">
                  <c:v>8</c:v>
                </c:pt>
                <c:pt idx="1168">
                  <c:v>16</c:v>
                </c:pt>
                <c:pt idx="1169">
                  <c:v>25</c:v>
                </c:pt>
                <c:pt idx="1170">
                  <c:v>9</c:v>
                </c:pt>
                <c:pt idx="1171">
                  <c:v>12</c:v>
                </c:pt>
                <c:pt idx="1172">
                  <c:v>6</c:v>
                </c:pt>
                <c:pt idx="1173">
                  <c:v>11</c:v>
                </c:pt>
                <c:pt idx="1174">
                  <c:v>9</c:v>
                </c:pt>
                <c:pt idx="1175">
                  <c:v>9</c:v>
                </c:pt>
                <c:pt idx="1176">
                  <c:v>19</c:v>
                </c:pt>
                <c:pt idx="1177">
                  <c:v>14</c:v>
                </c:pt>
                <c:pt idx="1178">
                  <c:v>10</c:v>
                </c:pt>
                <c:pt idx="1179">
                  <c:v>7</c:v>
                </c:pt>
                <c:pt idx="1180">
                  <c:v>7</c:v>
                </c:pt>
                <c:pt idx="1181">
                  <c:v>9</c:v>
                </c:pt>
                <c:pt idx="1182">
                  <c:v>14</c:v>
                </c:pt>
                <c:pt idx="1183">
                  <c:v>15</c:v>
                </c:pt>
                <c:pt idx="1184">
                  <c:v>16</c:v>
                </c:pt>
                <c:pt idx="1185">
                  <c:v>10</c:v>
                </c:pt>
                <c:pt idx="1186">
                  <c:v>9</c:v>
                </c:pt>
                <c:pt idx="1187">
                  <c:v>5</c:v>
                </c:pt>
                <c:pt idx="1188">
                  <c:v>11</c:v>
                </c:pt>
                <c:pt idx="1189">
                  <c:v>7</c:v>
                </c:pt>
                <c:pt idx="1190">
                  <c:v>18</c:v>
                </c:pt>
                <c:pt idx="1191">
                  <c:v>15</c:v>
                </c:pt>
                <c:pt idx="1192">
                  <c:v>18</c:v>
                </c:pt>
                <c:pt idx="1193">
                  <c:v>14</c:v>
                </c:pt>
                <c:pt idx="1194">
                  <c:v>10</c:v>
                </c:pt>
                <c:pt idx="1195">
                  <c:v>27</c:v>
                </c:pt>
                <c:pt idx="1196">
                  <c:v>8</c:v>
                </c:pt>
                <c:pt idx="1197">
                  <c:v>24</c:v>
                </c:pt>
                <c:pt idx="1198">
                  <c:v>12</c:v>
                </c:pt>
                <c:pt idx="1199">
                  <c:v>9</c:v>
                </c:pt>
                <c:pt idx="1200">
                  <c:v>22</c:v>
                </c:pt>
                <c:pt idx="1201">
                  <c:v>6</c:v>
                </c:pt>
                <c:pt idx="1202">
                  <c:v>14</c:v>
                </c:pt>
                <c:pt idx="1203">
                  <c:v>12</c:v>
                </c:pt>
                <c:pt idx="1204">
                  <c:v>7</c:v>
                </c:pt>
                <c:pt idx="1205">
                  <c:v>24</c:v>
                </c:pt>
                <c:pt idx="1206">
                  <c:v>11</c:v>
                </c:pt>
                <c:pt idx="1207">
                  <c:v>9</c:v>
                </c:pt>
                <c:pt idx="1208">
                  <c:v>25</c:v>
                </c:pt>
                <c:pt idx="1209">
                  <c:v>10</c:v>
                </c:pt>
                <c:pt idx="1210">
                  <c:v>17</c:v>
                </c:pt>
                <c:pt idx="1211">
                  <c:v>16</c:v>
                </c:pt>
                <c:pt idx="1212">
                  <c:v>9</c:v>
                </c:pt>
                <c:pt idx="1213">
                  <c:v>25</c:v>
                </c:pt>
                <c:pt idx="1214">
                  <c:v>9</c:v>
                </c:pt>
                <c:pt idx="1215">
                  <c:v>10</c:v>
                </c:pt>
                <c:pt idx="1216">
                  <c:v>10</c:v>
                </c:pt>
                <c:pt idx="1217">
                  <c:v>15</c:v>
                </c:pt>
                <c:pt idx="1218">
                  <c:v>5</c:v>
                </c:pt>
                <c:pt idx="1219">
                  <c:v>14</c:v>
                </c:pt>
                <c:pt idx="1220">
                  <c:v>7</c:v>
                </c:pt>
                <c:pt idx="1221">
                  <c:v>12</c:v>
                </c:pt>
                <c:pt idx="1222">
                  <c:v>11</c:v>
                </c:pt>
                <c:pt idx="1223">
                  <c:v>11</c:v>
                </c:pt>
                <c:pt idx="1224">
                  <c:v>6</c:v>
                </c:pt>
                <c:pt idx="1225">
                  <c:v>6</c:v>
                </c:pt>
                <c:pt idx="1226">
                  <c:v>11</c:v>
                </c:pt>
                <c:pt idx="1227">
                  <c:v>17</c:v>
                </c:pt>
                <c:pt idx="1228">
                  <c:v>12</c:v>
                </c:pt>
                <c:pt idx="1229">
                  <c:v>9</c:v>
                </c:pt>
                <c:pt idx="1230">
                  <c:v>15</c:v>
                </c:pt>
                <c:pt idx="1231">
                  <c:v>18</c:v>
                </c:pt>
                <c:pt idx="1232">
                  <c:v>16</c:v>
                </c:pt>
                <c:pt idx="1233">
                  <c:v>9</c:v>
                </c:pt>
                <c:pt idx="1234">
                  <c:v>10</c:v>
                </c:pt>
                <c:pt idx="1235">
                  <c:v>7</c:v>
                </c:pt>
                <c:pt idx="1236">
                  <c:v>17</c:v>
                </c:pt>
                <c:pt idx="1237">
                  <c:v>16</c:v>
                </c:pt>
                <c:pt idx="1238">
                  <c:v>8</c:v>
                </c:pt>
                <c:pt idx="1239">
                  <c:v>7</c:v>
                </c:pt>
                <c:pt idx="1240">
                  <c:v>9</c:v>
                </c:pt>
                <c:pt idx="1241">
                  <c:v>5</c:v>
                </c:pt>
                <c:pt idx="1242">
                  <c:v>16</c:v>
                </c:pt>
                <c:pt idx="1243">
                  <c:v>9</c:v>
                </c:pt>
                <c:pt idx="1244">
                  <c:v>16</c:v>
                </c:pt>
                <c:pt idx="1245">
                  <c:v>8</c:v>
                </c:pt>
                <c:pt idx="1246">
                  <c:v>13</c:v>
                </c:pt>
                <c:pt idx="1247">
                  <c:v>12</c:v>
                </c:pt>
                <c:pt idx="1248">
                  <c:v>16</c:v>
                </c:pt>
                <c:pt idx="1249">
                  <c:v>5</c:v>
                </c:pt>
                <c:pt idx="1250">
                  <c:v>16</c:v>
                </c:pt>
                <c:pt idx="1251">
                  <c:v>8</c:v>
                </c:pt>
                <c:pt idx="1252">
                  <c:v>6</c:v>
                </c:pt>
                <c:pt idx="1253">
                  <c:v>8</c:v>
                </c:pt>
                <c:pt idx="1254">
                  <c:v>10</c:v>
                </c:pt>
                <c:pt idx="1255">
                  <c:v>17</c:v>
                </c:pt>
                <c:pt idx="1256">
                  <c:v>9</c:v>
                </c:pt>
                <c:pt idx="1257">
                  <c:v>6</c:v>
                </c:pt>
                <c:pt idx="1258">
                  <c:v>11</c:v>
                </c:pt>
                <c:pt idx="1259">
                  <c:v>5</c:v>
                </c:pt>
                <c:pt idx="1260">
                  <c:v>10</c:v>
                </c:pt>
                <c:pt idx="1261">
                  <c:v>8</c:v>
                </c:pt>
                <c:pt idx="1262">
                  <c:v>17</c:v>
                </c:pt>
                <c:pt idx="1263">
                  <c:v>4</c:v>
                </c:pt>
                <c:pt idx="1264">
                  <c:v>5</c:v>
                </c:pt>
                <c:pt idx="1265">
                  <c:v>9</c:v>
                </c:pt>
                <c:pt idx="1266">
                  <c:v>20</c:v>
                </c:pt>
                <c:pt idx="1267">
                  <c:v>17</c:v>
                </c:pt>
                <c:pt idx="1268">
                  <c:v>4</c:v>
                </c:pt>
                <c:pt idx="1269">
                  <c:v>16</c:v>
                </c:pt>
                <c:pt idx="1270">
                  <c:v>9</c:v>
                </c:pt>
                <c:pt idx="1271">
                  <c:v>14</c:v>
                </c:pt>
                <c:pt idx="1272">
                  <c:v>4</c:v>
                </c:pt>
                <c:pt idx="1273">
                  <c:v>7</c:v>
                </c:pt>
                <c:pt idx="1274">
                  <c:v>10</c:v>
                </c:pt>
                <c:pt idx="1275">
                  <c:v>10</c:v>
                </c:pt>
                <c:pt idx="1276">
                  <c:v>13</c:v>
                </c:pt>
                <c:pt idx="1277">
                  <c:v>7</c:v>
                </c:pt>
                <c:pt idx="1278">
                  <c:v>10</c:v>
                </c:pt>
                <c:pt idx="1279">
                  <c:v>5</c:v>
                </c:pt>
                <c:pt idx="1280">
                  <c:v>13</c:v>
                </c:pt>
                <c:pt idx="1281">
                  <c:v>15</c:v>
                </c:pt>
                <c:pt idx="1282">
                  <c:v>13</c:v>
                </c:pt>
                <c:pt idx="1283">
                  <c:v>14</c:v>
                </c:pt>
                <c:pt idx="1284">
                  <c:v>8</c:v>
                </c:pt>
                <c:pt idx="1285">
                  <c:v>10</c:v>
                </c:pt>
                <c:pt idx="1286">
                  <c:v>8</c:v>
                </c:pt>
                <c:pt idx="1287">
                  <c:v>19</c:v>
                </c:pt>
                <c:pt idx="1288">
                  <c:v>11</c:v>
                </c:pt>
                <c:pt idx="1289">
                  <c:v>12</c:v>
                </c:pt>
                <c:pt idx="1290">
                  <c:v>2</c:v>
                </c:pt>
                <c:pt idx="1291">
                  <c:v>7</c:v>
                </c:pt>
                <c:pt idx="1292">
                  <c:v>11</c:v>
                </c:pt>
                <c:pt idx="1293">
                  <c:v>12</c:v>
                </c:pt>
                <c:pt idx="1294">
                  <c:v>14</c:v>
                </c:pt>
                <c:pt idx="1295">
                  <c:v>20</c:v>
                </c:pt>
                <c:pt idx="1296">
                  <c:v>9</c:v>
                </c:pt>
                <c:pt idx="1297">
                  <c:v>22</c:v>
                </c:pt>
                <c:pt idx="1298">
                  <c:v>7</c:v>
                </c:pt>
                <c:pt idx="1299">
                  <c:v>13</c:v>
                </c:pt>
                <c:pt idx="1300">
                  <c:v>7</c:v>
                </c:pt>
                <c:pt idx="1301">
                  <c:v>14</c:v>
                </c:pt>
                <c:pt idx="1302">
                  <c:v>15</c:v>
                </c:pt>
                <c:pt idx="1303">
                  <c:v>17</c:v>
                </c:pt>
                <c:pt idx="1304">
                  <c:v>10</c:v>
                </c:pt>
                <c:pt idx="1305">
                  <c:v>10</c:v>
                </c:pt>
                <c:pt idx="1306">
                  <c:v>8</c:v>
                </c:pt>
                <c:pt idx="1307">
                  <c:v>14</c:v>
                </c:pt>
                <c:pt idx="1308">
                  <c:v>11</c:v>
                </c:pt>
                <c:pt idx="1309">
                  <c:v>11</c:v>
                </c:pt>
                <c:pt idx="1310">
                  <c:v>10</c:v>
                </c:pt>
                <c:pt idx="1311">
                  <c:v>14</c:v>
                </c:pt>
                <c:pt idx="1312">
                  <c:v>4</c:v>
                </c:pt>
                <c:pt idx="1313">
                  <c:v>10</c:v>
                </c:pt>
                <c:pt idx="1314">
                  <c:v>6</c:v>
                </c:pt>
                <c:pt idx="1315">
                  <c:v>9</c:v>
                </c:pt>
                <c:pt idx="1316">
                  <c:v>11</c:v>
                </c:pt>
                <c:pt idx="1317">
                  <c:v>9</c:v>
                </c:pt>
                <c:pt idx="1318">
                  <c:v>19</c:v>
                </c:pt>
                <c:pt idx="1319">
                  <c:v>7</c:v>
                </c:pt>
                <c:pt idx="1320">
                  <c:v>17</c:v>
                </c:pt>
                <c:pt idx="1321">
                  <c:v>10</c:v>
                </c:pt>
                <c:pt idx="1322">
                  <c:v>11</c:v>
                </c:pt>
                <c:pt idx="1323">
                  <c:v>4</c:v>
                </c:pt>
                <c:pt idx="1324">
                  <c:v>16</c:v>
                </c:pt>
                <c:pt idx="1325">
                  <c:v>11</c:v>
                </c:pt>
                <c:pt idx="1326">
                  <c:v>2</c:v>
                </c:pt>
                <c:pt idx="1327">
                  <c:v>8</c:v>
                </c:pt>
                <c:pt idx="1328">
                  <c:v>18</c:v>
                </c:pt>
                <c:pt idx="1329">
                  <c:v>11</c:v>
                </c:pt>
                <c:pt idx="1330">
                  <c:v>8</c:v>
                </c:pt>
                <c:pt idx="1331">
                  <c:v>5</c:v>
                </c:pt>
                <c:pt idx="1332">
                  <c:v>9</c:v>
                </c:pt>
                <c:pt idx="1333">
                  <c:v>6</c:v>
                </c:pt>
                <c:pt idx="1334">
                  <c:v>7</c:v>
                </c:pt>
                <c:pt idx="1335">
                  <c:v>25</c:v>
                </c:pt>
                <c:pt idx="1336">
                  <c:v>17</c:v>
                </c:pt>
                <c:pt idx="1337">
                  <c:v>10</c:v>
                </c:pt>
                <c:pt idx="1338">
                  <c:v>14</c:v>
                </c:pt>
                <c:pt idx="1339">
                  <c:v>9</c:v>
                </c:pt>
                <c:pt idx="1340">
                  <c:v>6</c:v>
                </c:pt>
                <c:pt idx="1341">
                  <c:v>6</c:v>
                </c:pt>
                <c:pt idx="1342">
                  <c:v>14</c:v>
                </c:pt>
                <c:pt idx="1343">
                  <c:v>8</c:v>
                </c:pt>
                <c:pt idx="1344">
                  <c:v>6</c:v>
                </c:pt>
                <c:pt idx="1345">
                  <c:v>6</c:v>
                </c:pt>
                <c:pt idx="1346">
                  <c:v>10</c:v>
                </c:pt>
                <c:pt idx="1347">
                  <c:v>19</c:v>
                </c:pt>
                <c:pt idx="1348">
                  <c:v>18</c:v>
                </c:pt>
                <c:pt idx="1349">
                  <c:v>6</c:v>
                </c:pt>
                <c:pt idx="1350">
                  <c:v>17</c:v>
                </c:pt>
                <c:pt idx="1351">
                  <c:v>8</c:v>
                </c:pt>
                <c:pt idx="1352">
                  <c:v>9</c:v>
                </c:pt>
                <c:pt idx="1353">
                  <c:v>11</c:v>
                </c:pt>
                <c:pt idx="1354">
                  <c:v>8</c:v>
                </c:pt>
                <c:pt idx="1355">
                  <c:v>14</c:v>
                </c:pt>
                <c:pt idx="1356">
                  <c:v>7</c:v>
                </c:pt>
                <c:pt idx="1357">
                  <c:v>12</c:v>
                </c:pt>
                <c:pt idx="1358">
                  <c:v>2</c:v>
                </c:pt>
                <c:pt idx="1359">
                  <c:v>8</c:v>
                </c:pt>
                <c:pt idx="1360">
                  <c:v>5</c:v>
                </c:pt>
                <c:pt idx="1361">
                  <c:v>12</c:v>
                </c:pt>
                <c:pt idx="1362">
                  <c:v>5</c:v>
                </c:pt>
                <c:pt idx="1363">
                  <c:v>3</c:v>
                </c:pt>
                <c:pt idx="1364">
                  <c:v>12</c:v>
                </c:pt>
                <c:pt idx="1365">
                  <c:v>7</c:v>
                </c:pt>
                <c:pt idx="1366">
                  <c:v>9</c:v>
                </c:pt>
                <c:pt idx="1367">
                  <c:v>8</c:v>
                </c:pt>
                <c:pt idx="1368">
                  <c:v>14</c:v>
                </c:pt>
                <c:pt idx="1369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A8-8540-B5A6-2140924882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927679"/>
        <c:axId val="510326559"/>
      </c:scatterChart>
      <c:valAx>
        <c:axId val="459927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326559"/>
        <c:crosses val="autoZero"/>
        <c:crossBetween val="midCat"/>
      </c:valAx>
      <c:valAx>
        <c:axId val="510326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9276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15) Годовой доход и кредитный рейтинг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1.4568375474043164E-2"/>
          <c:y val="0.1332362411309688"/>
          <c:w val="0.97746541443033419"/>
          <c:h val="0.80915699275721753"/>
        </c:manualLayout>
      </c:layout>
      <c:scatterChart>
        <c:scatterStyle val="lineMarker"/>
        <c:varyColors val="0"/>
        <c:ser>
          <c:idx val="0"/>
          <c:order val="0"/>
          <c:tx>
            <c:strRef>
              <c:f>'Исходные данные (исправлено)'!$K$1</c:f>
              <c:strCache>
                <c:ptCount val="1"/>
                <c:pt idx="0">
                  <c:v>Годовой доход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444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'Исходные данные (исправлено)'!$J$2:$J$1375</c:f>
              <c:numCache>
                <c:formatCode>General</c:formatCode>
                <c:ptCount val="1374"/>
                <c:pt idx="0">
                  <c:v>709</c:v>
                </c:pt>
                <c:pt idx="1">
                  <c:v>721</c:v>
                </c:pt>
                <c:pt idx="2">
                  <c:v>729</c:v>
                </c:pt>
                <c:pt idx="3">
                  <c:v>730</c:v>
                </c:pt>
                <c:pt idx="4">
                  <c:v>678</c:v>
                </c:pt>
                <c:pt idx="5">
                  <c:v>739</c:v>
                </c:pt>
                <c:pt idx="6">
                  <c:v>727</c:v>
                </c:pt>
                <c:pt idx="7">
                  <c:v>723</c:v>
                </c:pt>
                <c:pt idx="8">
                  <c:v>747</c:v>
                </c:pt>
                <c:pt idx="9">
                  <c:v>687</c:v>
                </c:pt>
                <c:pt idx="10">
                  <c:v>750</c:v>
                </c:pt>
                <c:pt idx="11">
                  <c:v>714</c:v>
                </c:pt>
                <c:pt idx="12">
                  <c:v>724</c:v>
                </c:pt>
                <c:pt idx="13">
                  <c:v>704</c:v>
                </c:pt>
                <c:pt idx="14">
                  <c:v>688</c:v>
                </c:pt>
                <c:pt idx="15">
                  <c:v>749</c:v>
                </c:pt>
                <c:pt idx="16">
                  <c:v>729</c:v>
                </c:pt>
                <c:pt idx="17">
                  <c:v>733</c:v>
                </c:pt>
                <c:pt idx="18">
                  <c:v>725</c:v>
                </c:pt>
                <c:pt idx="19">
                  <c:v>745</c:v>
                </c:pt>
                <c:pt idx="20">
                  <c:v>720</c:v>
                </c:pt>
                <c:pt idx="21">
                  <c:v>718</c:v>
                </c:pt>
                <c:pt idx="22">
                  <c:v>682</c:v>
                </c:pt>
                <c:pt idx="23">
                  <c:v>712</c:v>
                </c:pt>
                <c:pt idx="24">
                  <c:v>680</c:v>
                </c:pt>
                <c:pt idx="25">
                  <c:v>750</c:v>
                </c:pt>
                <c:pt idx="26">
                  <c:v>723</c:v>
                </c:pt>
                <c:pt idx="27">
                  <c:v>737</c:v>
                </c:pt>
                <c:pt idx="28">
                  <c:v>710</c:v>
                </c:pt>
                <c:pt idx="29">
                  <c:v>598</c:v>
                </c:pt>
                <c:pt idx="30">
                  <c:v>719</c:v>
                </c:pt>
                <c:pt idx="31">
                  <c:v>661</c:v>
                </c:pt>
                <c:pt idx="32">
                  <c:v>652</c:v>
                </c:pt>
                <c:pt idx="33">
                  <c:v>736</c:v>
                </c:pt>
                <c:pt idx="34">
                  <c:v>738</c:v>
                </c:pt>
                <c:pt idx="35">
                  <c:v>725</c:v>
                </c:pt>
                <c:pt idx="36">
                  <c:v>747</c:v>
                </c:pt>
                <c:pt idx="37">
                  <c:v>721</c:v>
                </c:pt>
                <c:pt idx="38">
                  <c:v>644</c:v>
                </c:pt>
                <c:pt idx="39">
                  <c:v>672</c:v>
                </c:pt>
                <c:pt idx="40">
                  <c:v>747</c:v>
                </c:pt>
                <c:pt idx="41">
                  <c:v>737</c:v>
                </c:pt>
                <c:pt idx="42">
                  <c:v>699</c:v>
                </c:pt>
                <c:pt idx="43">
                  <c:v>751</c:v>
                </c:pt>
                <c:pt idx="44">
                  <c:v>694</c:v>
                </c:pt>
                <c:pt idx="45">
                  <c:v>720</c:v>
                </c:pt>
                <c:pt idx="46">
                  <c:v>675</c:v>
                </c:pt>
                <c:pt idx="47">
                  <c:v>724</c:v>
                </c:pt>
                <c:pt idx="48">
                  <c:v>657</c:v>
                </c:pt>
                <c:pt idx="49">
                  <c:v>678</c:v>
                </c:pt>
                <c:pt idx="50">
                  <c:v>736</c:v>
                </c:pt>
                <c:pt idx="51">
                  <c:v>748</c:v>
                </c:pt>
                <c:pt idx="52">
                  <c:v>688</c:v>
                </c:pt>
                <c:pt idx="53">
                  <c:v>743</c:v>
                </c:pt>
                <c:pt idx="54">
                  <c:v>666</c:v>
                </c:pt>
                <c:pt idx="55">
                  <c:v>714</c:v>
                </c:pt>
                <c:pt idx="56">
                  <c:v>742</c:v>
                </c:pt>
                <c:pt idx="57">
                  <c:v>705</c:v>
                </c:pt>
                <c:pt idx="58">
                  <c:v>748</c:v>
                </c:pt>
                <c:pt idx="59">
                  <c:v>731</c:v>
                </c:pt>
                <c:pt idx="60">
                  <c:v>624</c:v>
                </c:pt>
                <c:pt idx="61">
                  <c:v>712</c:v>
                </c:pt>
                <c:pt idx="62">
                  <c:v>685</c:v>
                </c:pt>
                <c:pt idx="63">
                  <c:v>705</c:v>
                </c:pt>
                <c:pt idx="64">
                  <c:v>751</c:v>
                </c:pt>
                <c:pt idx="65">
                  <c:v>745</c:v>
                </c:pt>
                <c:pt idx="66">
                  <c:v>723</c:v>
                </c:pt>
                <c:pt idx="67">
                  <c:v>742</c:v>
                </c:pt>
                <c:pt idx="68">
                  <c:v>717</c:v>
                </c:pt>
                <c:pt idx="69">
                  <c:v>714</c:v>
                </c:pt>
                <c:pt idx="70">
                  <c:v>722</c:v>
                </c:pt>
                <c:pt idx="71">
                  <c:v>680</c:v>
                </c:pt>
                <c:pt idx="72">
                  <c:v>618</c:v>
                </c:pt>
                <c:pt idx="73">
                  <c:v>719</c:v>
                </c:pt>
                <c:pt idx="74">
                  <c:v>745</c:v>
                </c:pt>
                <c:pt idx="75">
                  <c:v>737</c:v>
                </c:pt>
                <c:pt idx="76">
                  <c:v>718</c:v>
                </c:pt>
                <c:pt idx="77">
                  <c:v>676</c:v>
                </c:pt>
                <c:pt idx="78">
                  <c:v>692</c:v>
                </c:pt>
                <c:pt idx="79">
                  <c:v>721</c:v>
                </c:pt>
                <c:pt idx="80">
                  <c:v>678</c:v>
                </c:pt>
                <c:pt idx="81">
                  <c:v>740</c:v>
                </c:pt>
                <c:pt idx="82">
                  <c:v>746</c:v>
                </c:pt>
                <c:pt idx="83">
                  <c:v>732</c:v>
                </c:pt>
                <c:pt idx="84">
                  <c:v>709</c:v>
                </c:pt>
                <c:pt idx="85">
                  <c:v>649</c:v>
                </c:pt>
                <c:pt idx="86">
                  <c:v>695</c:v>
                </c:pt>
                <c:pt idx="87">
                  <c:v>744</c:v>
                </c:pt>
                <c:pt idx="88">
                  <c:v>686</c:v>
                </c:pt>
                <c:pt idx="89">
                  <c:v>741</c:v>
                </c:pt>
                <c:pt idx="90">
                  <c:v>637</c:v>
                </c:pt>
                <c:pt idx="91">
                  <c:v>719</c:v>
                </c:pt>
                <c:pt idx="92">
                  <c:v>740</c:v>
                </c:pt>
                <c:pt idx="93">
                  <c:v>704</c:v>
                </c:pt>
                <c:pt idx="94">
                  <c:v>743</c:v>
                </c:pt>
                <c:pt idx="95">
                  <c:v>746</c:v>
                </c:pt>
                <c:pt idx="96">
                  <c:v>723</c:v>
                </c:pt>
                <c:pt idx="97">
                  <c:v>697</c:v>
                </c:pt>
                <c:pt idx="98">
                  <c:v>694</c:v>
                </c:pt>
                <c:pt idx="99">
                  <c:v>725</c:v>
                </c:pt>
                <c:pt idx="100">
                  <c:v>736</c:v>
                </c:pt>
                <c:pt idx="101">
                  <c:v>722</c:v>
                </c:pt>
                <c:pt idx="102">
                  <c:v>706</c:v>
                </c:pt>
                <c:pt idx="103">
                  <c:v>741</c:v>
                </c:pt>
                <c:pt idx="104">
                  <c:v>715</c:v>
                </c:pt>
                <c:pt idx="105">
                  <c:v>678</c:v>
                </c:pt>
                <c:pt idx="106">
                  <c:v>707</c:v>
                </c:pt>
                <c:pt idx="107">
                  <c:v>738</c:v>
                </c:pt>
                <c:pt idx="108">
                  <c:v>750</c:v>
                </c:pt>
                <c:pt idx="109">
                  <c:v>716</c:v>
                </c:pt>
                <c:pt idx="110">
                  <c:v>737</c:v>
                </c:pt>
                <c:pt idx="111">
                  <c:v>748</c:v>
                </c:pt>
                <c:pt idx="112">
                  <c:v>702</c:v>
                </c:pt>
                <c:pt idx="113">
                  <c:v>723</c:v>
                </c:pt>
                <c:pt idx="114">
                  <c:v>651</c:v>
                </c:pt>
                <c:pt idx="115">
                  <c:v>723</c:v>
                </c:pt>
                <c:pt idx="116">
                  <c:v>723</c:v>
                </c:pt>
                <c:pt idx="117">
                  <c:v>730</c:v>
                </c:pt>
                <c:pt idx="118">
                  <c:v>736</c:v>
                </c:pt>
                <c:pt idx="119">
                  <c:v>718</c:v>
                </c:pt>
                <c:pt idx="120">
                  <c:v>712</c:v>
                </c:pt>
                <c:pt idx="121">
                  <c:v>708</c:v>
                </c:pt>
                <c:pt idx="122">
                  <c:v>710</c:v>
                </c:pt>
                <c:pt idx="123">
                  <c:v>698</c:v>
                </c:pt>
                <c:pt idx="124">
                  <c:v>689</c:v>
                </c:pt>
                <c:pt idx="125">
                  <c:v>685</c:v>
                </c:pt>
                <c:pt idx="126">
                  <c:v>735</c:v>
                </c:pt>
                <c:pt idx="127">
                  <c:v>703</c:v>
                </c:pt>
                <c:pt idx="128">
                  <c:v>747</c:v>
                </c:pt>
                <c:pt idx="129">
                  <c:v>707</c:v>
                </c:pt>
                <c:pt idx="130">
                  <c:v>707</c:v>
                </c:pt>
                <c:pt idx="131">
                  <c:v>738</c:v>
                </c:pt>
                <c:pt idx="132">
                  <c:v>682</c:v>
                </c:pt>
                <c:pt idx="133">
                  <c:v>716</c:v>
                </c:pt>
                <c:pt idx="134">
                  <c:v>749</c:v>
                </c:pt>
                <c:pt idx="135">
                  <c:v>740</c:v>
                </c:pt>
                <c:pt idx="136">
                  <c:v>693</c:v>
                </c:pt>
                <c:pt idx="137">
                  <c:v>724</c:v>
                </c:pt>
                <c:pt idx="138">
                  <c:v>746</c:v>
                </c:pt>
                <c:pt idx="139">
                  <c:v>732</c:v>
                </c:pt>
                <c:pt idx="140">
                  <c:v>708</c:v>
                </c:pt>
                <c:pt idx="141">
                  <c:v>727</c:v>
                </c:pt>
                <c:pt idx="142">
                  <c:v>737</c:v>
                </c:pt>
                <c:pt idx="143">
                  <c:v>712</c:v>
                </c:pt>
                <c:pt idx="144">
                  <c:v>737</c:v>
                </c:pt>
                <c:pt idx="145">
                  <c:v>645</c:v>
                </c:pt>
                <c:pt idx="146">
                  <c:v>718</c:v>
                </c:pt>
                <c:pt idx="147">
                  <c:v>724</c:v>
                </c:pt>
                <c:pt idx="148">
                  <c:v>715</c:v>
                </c:pt>
                <c:pt idx="149">
                  <c:v>707</c:v>
                </c:pt>
                <c:pt idx="150">
                  <c:v>691</c:v>
                </c:pt>
                <c:pt idx="151">
                  <c:v>717</c:v>
                </c:pt>
                <c:pt idx="152">
                  <c:v>673</c:v>
                </c:pt>
                <c:pt idx="153">
                  <c:v>733</c:v>
                </c:pt>
                <c:pt idx="154">
                  <c:v>700</c:v>
                </c:pt>
                <c:pt idx="155">
                  <c:v>714</c:v>
                </c:pt>
                <c:pt idx="156">
                  <c:v>700</c:v>
                </c:pt>
                <c:pt idx="157">
                  <c:v>731</c:v>
                </c:pt>
                <c:pt idx="158">
                  <c:v>719</c:v>
                </c:pt>
                <c:pt idx="159">
                  <c:v>743</c:v>
                </c:pt>
                <c:pt idx="160">
                  <c:v>708</c:v>
                </c:pt>
                <c:pt idx="161">
                  <c:v>741</c:v>
                </c:pt>
                <c:pt idx="162">
                  <c:v>658</c:v>
                </c:pt>
                <c:pt idx="163">
                  <c:v>716</c:v>
                </c:pt>
                <c:pt idx="164">
                  <c:v>742</c:v>
                </c:pt>
                <c:pt idx="165">
                  <c:v>699</c:v>
                </c:pt>
                <c:pt idx="166">
                  <c:v>750</c:v>
                </c:pt>
                <c:pt idx="167">
                  <c:v>720</c:v>
                </c:pt>
                <c:pt idx="168">
                  <c:v>685</c:v>
                </c:pt>
                <c:pt idx="169">
                  <c:v>709</c:v>
                </c:pt>
                <c:pt idx="170">
                  <c:v>715</c:v>
                </c:pt>
                <c:pt idx="171">
                  <c:v>737</c:v>
                </c:pt>
                <c:pt idx="172">
                  <c:v>722</c:v>
                </c:pt>
                <c:pt idx="173">
                  <c:v>748</c:v>
                </c:pt>
                <c:pt idx="174">
                  <c:v>657</c:v>
                </c:pt>
                <c:pt idx="175">
                  <c:v>695</c:v>
                </c:pt>
                <c:pt idx="176">
                  <c:v>735</c:v>
                </c:pt>
                <c:pt idx="177">
                  <c:v>729</c:v>
                </c:pt>
                <c:pt idx="178">
                  <c:v>737</c:v>
                </c:pt>
                <c:pt idx="179">
                  <c:v>722</c:v>
                </c:pt>
                <c:pt idx="180">
                  <c:v>724</c:v>
                </c:pt>
                <c:pt idx="181">
                  <c:v>722</c:v>
                </c:pt>
                <c:pt idx="182">
                  <c:v>728</c:v>
                </c:pt>
                <c:pt idx="183">
                  <c:v>738</c:v>
                </c:pt>
                <c:pt idx="184">
                  <c:v>674</c:v>
                </c:pt>
                <c:pt idx="185">
                  <c:v>746</c:v>
                </c:pt>
                <c:pt idx="186">
                  <c:v>709</c:v>
                </c:pt>
                <c:pt idx="187">
                  <c:v>654</c:v>
                </c:pt>
                <c:pt idx="188">
                  <c:v>715</c:v>
                </c:pt>
                <c:pt idx="189">
                  <c:v>744</c:v>
                </c:pt>
                <c:pt idx="190">
                  <c:v>716</c:v>
                </c:pt>
                <c:pt idx="191">
                  <c:v>733</c:v>
                </c:pt>
                <c:pt idx="192">
                  <c:v>719</c:v>
                </c:pt>
                <c:pt idx="193">
                  <c:v>744</c:v>
                </c:pt>
                <c:pt idx="194">
                  <c:v>735</c:v>
                </c:pt>
                <c:pt idx="195">
                  <c:v>716</c:v>
                </c:pt>
                <c:pt idx="196">
                  <c:v>720</c:v>
                </c:pt>
                <c:pt idx="197">
                  <c:v>739</c:v>
                </c:pt>
                <c:pt idx="198">
                  <c:v>738</c:v>
                </c:pt>
                <c:pt idx="199">
                  <c:v>686</c:v>
                </c:pt>
                <c:pt idx="200">
                  <c:v>749</c:v>
                </c:pt>
                <c:pt idx="201">
                  <c:v>725</c:v>
                </c:pt>
                <c:pt idx="202">
                  <c:v>681</c:v>
                </c:pt>
                <c:pt idx="203">
                  <c:v>725</c:v>
                </c:pt>
                <c:pt idx="204">
                  <c:v>693</c:v>
                </c:pt>
                <c:pt idx="205">
                  <c:v>723</c:v>
                </c:pt>
                <c:pt idx="206">
                  <c:v>696</c:v>
                </c:pt>
                <c:pt idx="207">
                  <c:v>697</c:v>
                </c:pt>
                <c:pt idx="208">
                  <c:v>727</c:v>
                </c:pt>
                <c:pt idx="209">
                  <c:v>707</c:v>
                </c:pt>
                <c:pt idx="210">
                  <c:v>748</c:v>
                </c:pt>
                <c:pt idx="211">
                  <c:v>739</c:v>
                </c:pt>
                <c:pt idx="212">
                  <c:v>743</c:v>
                </c:pt>
                <c:pt idx="213">
                  <c:v>676</c:v>
                </c:pt>
                <c:pt idx="214">
                  <c:v>746</c:v>
                </c:pt>
                <c:pt idx="215">
                  <c:v>694</c:v>
                </c:pt>
                <c:pt idx="216">
                  <c:v>668</c:v>
                </c:pt>
                <c:pt idx="217">
                  <c:v>687</c:v>
                </c:pt>
                <c:pt idx="218">
                  <c:v>742</c:v>
                </c:pt>
                <c:pt idx="219">
                  <c:v>736</c:v>
                </c:pt>
                <c:pt idx="220">
                  <c:v>676</c:v>
                </c:pt>
                <c:pt idx="221">
                  <c:v>659</c:v>
                </c:pt>
                <c:pt idx="222">
                  <c:v>736</c:v>
                </c:pt>
                <c:pt idx="223">
                  <c:v>716</c:v>
                </c:pt>
                <c:pt idx="224">
                  <c:v>740</c:v>
                </c:pt>
                <c:pt idx="225">
                  <c:v>718</c:v>
                </c:pt>
                <c:pt idx="226">
                  <c:v>696</c:v>
                </c:pt>
                <c:pt idx="227">
                  <c:v>742</c:v>
                </c:pt>
                <c:pt idx="228">
                  <c:v>742</c:v>
                </c:pt>
                <c:pt idx="229">
                  <c:v>744</c:v>
                </c:pt>
                <c:pt idx="230">
                  <c:v>744</c:v>
                </c:pt>
                <c:pt idx="231">
                  <c:v>618</c:v>
                </c:pt>
                <c:pt idx="232">
                  <c:v>676</c:v>
                </c:pt>
                <c:pt idx="233">
                  <c:v>748</c:v>
                </c:pt>
                <c:pt idx="234">
                  <c:v>720</c:v>
                </c:pt>
                <c:pt idx="235">
                  <c:v>705</c:v>
                </c:pt>
                <c:pt idx="236">
                  <c:v>647</c:v>
                </c:pt>
                <c:pt idx="237">
                  <c:v>710</c:v>
                </c:pt>
                <c:pt idx="238">
                  <c:v>746</c:v>
                </c:pt>
                <c:pt idx="239">
                  <c:v>676</c:v>
                </c:pt>
                <c:pt idx="240">
                  <c:v>729</c:v>
                </c:pt>
                <c:pt idx="241">
                  <c:v>741</c:v>
                </c:pt>
                <c:pt idx="242">
                  <c:v>703</c:v>
                </c:pt>
                <c:pt idx="243">
                  <c:v>741</c:v>
                </c:pt>
                <c:pt idx="244">
                  <c:v>683</c:v>
                </c:pt>
                <c:pt idx="245">
                  <c:v>732</c:v>
                </c:pt>
                <c:pt idx="246">
                  <c:v>675</c:v>
                </c:pt>
                <c:pt idx="247">
                  <c:v>715</c:v>
                </c:pt>
                <c:pt idx="248">
                  <c:v>670</c:v>
                </c:pt>
                <c:pt idx="249">
                  <c:v>699</c:v>
                </c:pt>
                <c:pt idx="250">
                  <c:v>623</c:v>
                </c:pt>
                <c:pt idx="251">
                  <c:v>711</c:v>
                </c:pt>
                <c:pt idx="252">
                  <c:v>744</c:v>
                </c:pt>
                <c:pt idx="253">
                  <c:v>639</c:v>
                </c:pt>
                <c:pt idx="254">
                  <c:v>747</c:v>
                </c:pt>
                <c:pt idx="255">
                  <c:v>671</c:v>
                </c:pt>
                <c:pt idx="256">
                  <c:v>748</c:v>
                </c:pt>
                <c:pt idx="257">
                  <c:v>699</c:v>
                </c:pt>
                <c:pt idx="258">
                  <c:v>691</c:v>
                </c:pt>
                <c:pt idx="259">
                  <c:v>715</c:v>
                </c:pt>
                <c:pt idx="260">
                  <c:v>708</c:v>
                </c:pt>
                <c:pt idx="261">
                  <c:v>723</c:v>
                </c:pt>
                <c:pt idx="262">
                  <c:v>699</c:v>
                </c:pt>
                <c:pt idx="263">
                  <c:v>750</c:v>
                </c:pt>
                <c:pt idx="264">
                  <c:v>687</c:v>
                </c:pt>
                <c:pt idx="265">
                  <c:v>614</c:v>
                </c:pt>
                <c:pt idx="266">
                  <c:v>713</c:v>
                </c:pt>
                <c:pt idx="267">
                  <c:v>746</c:v>
                </c:pt>
                <c:pt idx="268">
                  <c:v>699</c:v>
                </c:pt>
                <c:pt idx="269">
                  <c:v>712</c:v>
                </c:pt>
                <c:pt idx="270">
                  <c:v>741</c:v>
                </c:pt>
                <c:pt idx="271">
                  <c:v>667</c:v>
                </c:pt>
                <c:pt idx="272">
                  <c:v>749</c:v>
                </c:pt>
                <c:pt idx="273">
                  <c:v>736</c:v>
                </c:pt>
                <c:pt idx="274">
                  <c:v>701</c:v>
                </c:pt>
                <c:pt idx="275">
                  <c:v>741</c:v>
                </c:pt>
                <c:pt idx="276">
                  <c:v>731</c:v>
                </c:pt>
                <c:pt idx="277">
                  <c:v>745</c:v>
                </c:pt>
                <c:pt idx="278">
                  <c:v>657</c:v>
                </c:pt>
                <c:pt idx="279">
                  <c:v>728</c:v>
                </c:pt>
                <c:pt idx="280">
                  <c:v>704</c:v>
                </c:pt>
                <c:pt idx="281">
                  <c:v>749</c:v>
                </c:pt>
                <c:pt idx="282">
                  <c:v>719</c:v>
                </c:pt>
                <c:pt idx="283">
                  <c:v>744</c:v>
                </c:pt>
                <c:pt idx="284">
                  <c:v>731</c:v>
                </c:pt>
                <c:pt idx="285">
                  <c:v>712</c:v>
                </c:pt>
                <c:pt idx="286">
                  <c:v>720</c:v>
                </c:pt>
                <c:pt idx="287">
                  <c:v>734</c:v>
                </c:pt>
                <c:pt idx="288">
                  <c:v>712</c:v>
                </c:pt>
                <c:pt idx="289">
                  <c:v>737</c:v>
                </c:pt>
                <c:pt idx="290">
                  <c:v>744</c:v>
                </c:pt>
                <c:pt idx="291">
                  <c:v>706</c:v>
                </c:pt>
                <c:pt idx="292">
                  <c:v>740</c:v>
                </c:pt>
                <c:pt idx="293">
                  <c:v>700</c:v>
                </c:pt>
                <c:pt idx="294">
                  <c:v>615</c:v>
                </c:pt>
                <c:pt idx="295">
                  <c:v>737</c:v>
                </c:pt>
                <c:pt idx="296">
                  <c:v>711</c:v>
                </c:pt>
                <c:pt idx="297">
                  <c:v>697</c:v>
                </c:pt>
                <c:pt idx="298">
                  <c:v>717</c:v>
                </c:pt>
                <c:pt idx="299">
                  <c:v>695</c:v>
                </c:pt>
                <c:pt idx="300">
                  <c:v>703</c:v>
                </c:pt>
                <c:pt idx="301">
                  <c:v>719</c:v>
                </c:pt>
                <c:pt idx="302">
                  <c:v>695</c:v>
                </c:pt>
                <c:pt idx="303">
                  <c:v>722</c:v>
                </c:pt>
                <c:pt idx="304">
                  <c:v>741</c:v>
                </c:pt>
                <c:pt idx="305">
                  <c:v>727</c:v>
                </c:pt>
                <c:pt idx="306">
                  <c:v>742</c:v>
                </c:pt>
                <c:pt idx="307">
                  <c:v>747</c:v>
                </c:pt>
                <c:pt idx="308">
                  <c:v>711</c:v>
                </c:pt>
                <c:pt idx="309">
                  <c:v>718</c:v>
                </c:pt>
                <c:pt idx="310">
                  <c:v>733</c:v>
                </c:pt>
                <c:pt idx="311">
                  <c:v>744</c:v>
                </c:pt>
                <c:pt idx="312">
                  <c:v>724</c:v>
                </c:pt>
                <c:pt idx="313">
                  <c:v>735</c:v>
                </c:pt>
                <c:pt idx="314">
                  <c:v>736</c:v>
                </c:pt>
                <c:pt idx="315">
                  <c:v>723</c:v>
                </c:pt>
                <c:pt idx="316">
                  <c:v>723</c:v>
                </c:pt>
                <c:pt idx="317">
                  <c:v>746</c:v>
                </c:pt>
                <c:pt idx="318">
                  <c:v>720</c:v>
                </c:pt>
                <c:pt idx="319">
                  <c:v>724</c:v>
                </c:pt>
                <c:pt idx="320">
                  <c:v>656</c:v>
                </c:pt>
                <c:pt idx="321">
                  <c:v>653</c:v>
                </c:pt>
                <c:pt idx="322">
                  <c:v>717</c:v>
                </c:pt>
                <c:pt idx="323">
                  <c:v>733</c:v>
                </c:pt>
                <c:pt idx="324">
                  <c:v>716</c:v>
                </c:pt>
                <c:pt idx="325">
                  <c:v>734</c:v>
                </c:pt>
                <c:pt idx="326">
                  <c:v>703</c:v>
                </c:pt>
                <c:pt idx="327">
                  <c:v>717</c:v>
                </c:pt>
                <c:pt idx="328">
                  <c:v>689</c:v>
                </c:pt>
                <c:pt idx="329">
                  <c:v>723</c:v>
                </c:pt>
                <c:pt idx="330">
                  <c:v>666</c:v>
                </c:pt>
                <c:pt idx="331">
                  <c:v>693</c:v>
                </c:pt>
                <c:pt idx="332">
                  <c:v>664</c:v>
                </c:pt>
                <c:pt idx="333">
                  <c:v>739</c:v>
                </c:pt>
                <c:pt idx="334">
                  <c:v>705</c:v>
                </c:pt>
                <c:pt idx="335">
                  <c:v>717</c:v>
                </c:pt>
                <c:pt idx="336">
                  <c:v>742</c:v>
                </c:pt>
                <c:pt idx="337">
                  <c:v>751</c:v>
                </c:pt>
                <c:pt idx="338">
                  <c:v>711</c:v>
                </c:pt>
                <c:pt idx="339">
                  <c:v>727</c:v>
                </c:pt>
                <c:pt idx="340">
                  <c:v>744</c:v>
                </c:pt>
                <c:pt idx="341">
                  <c:v>732</c:v>
                </c:pt>
                <c:pt idx="342">
                  <c:v>747</c:v>
                </c:pt>
                <c:pt idx="343">
                  <c:v>730</c:v>
                </c:pt>
                <c:pt idx="344">
                  <c:v>745</c:v>
                </c:pt>
                <c:pt idx="345">
                  <c:v>738</c:v>
                </c:pt>
                <c:pt idx="346">
                  <c:v>741</c:v>
                </c:pt>
                <c:pt idx="347">
                  <c:v>733</c:v>
                </c:pt>
                <c:pt idx="348">
                  <c:v>745</c:v>
                </c:pt>
                <c:pt idx="349">
                  <c:v>740</c:v>
                </c:pt>
                <c:pt idx="350">
                  <c:v>747</c:v>
                </c:pt>
                <c:pt idx="351">
                  <c:v>749</c:v>
                </c:pt>
                <c:pt idx="352">
                  <c:v>680</c:v>
                </c:pt>
                <c:pt idx="353">
                  <c:v>723</c:v>
                </c:pt>
                <c:pt idx="354">
                  <c:v>743</c:v>
                </c:pt>
                <c:pt idx="355">
                  <c:v>613</c:v>
                </c:pt>
                <c:pt idx="356">
                  <c:v>712</c:v>
                </c:pt>
                <c:pt idx="357">
                  <c:v>747</c:v>
                </c:pt>
                <c:pt idx="358">
                  <c:v>745</c:v>
                </c:pt>
                <c:pt idx="359">
                  <c:v>698</c:v>
                </c:pt>
                <c:pt idx="360">
                  <c:v>732</c:v>
                </c:pt>
                <c:pt idx="361">
                  <c:v>747</c:v>
                </c:pt>
                <c:pt idx="362">
                  <c:v>745</c:v>
                </c:pt>
                <c:pt idx="363">
                  <c:v>740</c:v>
                </c:pt>
                <c:pt idx="364">
                  <c:v>731</c:v>
                </c:pt>
                <c:pt idx="365">
                  <c:v>703</c:v>
                </c:pt>
                <c:pt idx="366">
                  <c:v>724</c:v>
                </c:pt>
                <c:pt idx="367">
                  <c:v>668</c:v>
                </c:pt>
                <c:pt idx="368">
                  <c:v>723</c:v>
                </c:pt>
                <c:pt idx="369">
                  <c:v>720</c:v>
                </c:pt>
                <c:pt idx="370">
                  <c:v>713</c:v>
                </c:pt>
                <c:pt idx="371">
                  <c:v>721</c:v>
                </c:pt>
                <c:pt idx="372">
                  <c:v>730</c:v>
                </c:pt>
                <c:pt idx="373">
                  <c:v>688</c:v>
                </c:pt>
                <c:pt idx="374">
                  <c:v>709</c:v>
                </c:pt>
                <c:pt idx="375">
                  <c:v>618</c:v>
                </c:pt>
                <c:pt idx="376">
                  <c:v>691</c:v>
                </c:pt>
                <c:pt idx="377">
                  <c:v>740</c:v>
                </c:pt>
                <c:pt idx="378">
                  <c:v>726</c:v>
                </c:pt>
                <c:pt idx="379">
                  <c:v>729</c:v>
                </c:pt>
                <c:pt idx="380">
                  <c:v>740</c:v>
                </c:pt>
                <c:pt idx="381">
                  <c:v>739</c:v>
                </c:pt>
                <c:pt idx="382">
                  <c:v>744</c:v>
                </c:pt>
                <c:pt idx="383">
                  <c:v>722</c:v>
                </c:pt>
                <c:pt idx="384">
                  <c:v>736</c:v>
                </c:pt>
                <c:pt idx="385">
                  <c:v>730</c:v>
                </c:pt>
                <c:pt idx="386">
                  <c:v>740</c:v>
                </c:pt>
                <c:pt idx="387">
                  <c:v>738</c:v>
                </c:pt>
                <c:pt idx="388">
                  <c:v>749</c:v>
                </c:pt>
                <c:pt idx="389">
                  <c:v>664</c:v>
                </c:pt>
                <c:pt idx="390">
                  <c:v>721</c:v>
                </c:pt>
                <c:pt idx="391">
                  <c:v>706</c:v>
                </c:pt>
                <c:pt idx="392">
                  <c:v>748</c:v>
                </c:pt>
                <c:pt idx="393">
                  <c:v>739</c:v>
                </c:pt>
                <c:pt idx="394">
                  <c:v>738</c:v>
                </c:pt>
                <c:pt idx="395">
                  <c:v>723</c:v>
                </c:pt>
                <c:pt idx="396">
                  <c:v>695</c:v>
                </c:pt>
                <c:pt idx="397">
                  <c:v>636</c:v>
                </c:pt>
                <c:pt idx="398">
                  <c:v>731</c:v>
                </c:pt>
                <c:pt idx="399">
                  <c:v>743</c:v>
                </c:pt>
                <c:pt idx="400">
                  <c:v>741</c:v>
                </c:pt>
                <c:pt idx="401">
                  <c:v>746</c:v>
                </c:pt>
                <c:pt idx="402">
                  <c:v>702</c:v>
                </c:pt>
                <c:pt idx="403">
                  <c:v>731</c:v>
                </c:pt>
                <c:pt idx="404">
                  <c:v>705</c:v>
                </c:pt>
                <c:pt idx="405">
                  <c:v>707</c:v>
                </c:pt>
                <c:pt idx="406">
                  <c:v>678</c:v>
                </c:pt>
                <c:pt idx="407">
                  <c:v>703</c:v>
                </c:pt>
                <c:pt idx="408">
                  <c:v>674</c:v>
                </c:pt>
                <c:pt idx="409">
                  <c:v>744</c:v>
                </c:pt>
                <c:pt idx="410">
                  <c:v>731</c:v>
                </c:pt>
                <c:pt idx="411">
                  <c:v>741</c:v>
                </c:pt>
                <c:pt idx="412">
                  <c:v>747</c:v>
                </c:pt>
                <c:pt idx="413">
                  <c:v>713</c:v>
                </c:pt>
                <c:pt idx="414">
                  <c:v>711</c:v>
                </c:pt>
                <c:pt idx="415">
                  <c:v>743</c:v>
                </c:pt>
                <c:pt idx="416">
                  <c:v>594</c:v>
                </c:pt>
                <c:pt idx="417">
                  <c:v>721</c:v>
                </c:pt>
                <c:pt idx="418">
                  <c:v>728</c:v>
                </c:pt>
                <c:pt idx="419">
                  <c:v>726</c:v>
                </c:pt>
                <c:pt idx="420">
                  <c:v>687</c:v>
                </c:pt>
                <c:pt idx="421">
                  <c:v>717</c:v>
                </c:pt>
                <c:pt idx="422">
                  <c:v>748</c:v>
                </c:pt>
                <c:pt idx="423">
                  <c:v>703</c:v>
                </c:pt>
                <c:pt idx="424">
                  <c:v>747</c:v>
                </c:pt>
                <c:pt idx="425">
                  <c:v>688</c:v>
                </c:pt>
                <c:pt idx="426">
                  <c:v>729</c:v>
                </c:pt>
                <c:pt idx="427">
                  <c:v>681</c:v>
                </c:pt>
                <c:pt idx="428">
                  <c:v>716</c:v>
                </c:pt>
                <c:pt idx="429">
                  <c:v>704</c:v>
                </c:pt>
                <c:pt idx="430">
                  <c:v>736</c:v>
                </c:pt>
                <c:pt idx="431">
                  <c:v>700</c:v>
                </c:pt>
                <c:pt idx="432">
                  <c:v>745</c:v>
                </c:pt>
                <c:pt idx="433">
                  <c:v>724</c:v>
                </c:pt>
                <c:pt idx="434">
                  <c:v>721</c:v>
                </c:pt>
                <c:pt idx="435">
                  <c:v>734</c:v>
                </c:pt>
                <c:pt idx="436">
                  <c:v>710</c:v>
                </c:pt>
                <c:pt idx="437">
                  <c:v>656</c:v>
                </c:pt>
                <c:pt idx="438">
                  <c:v>726</c:v>
                </c:pt>
                <c:pt idx="439">
                  <c:v>680</c:v>
                </c:pt>
                <c:pt idx="440">
                  <c:v>646</c:v>
                </c:pt>
                <c:pt idx="441">
                  <c:v>713</c:v>
                </c:pt>
                <c:pt idx="442">
                  <c:v>699</c:v>
                </c:pt>
                <c:pt idx="443">
                  <c:v>743</c:v>
                </c:pt>
                <c:pt idx="444">
                  <c:v>614</c:v>
                </c:pt>
                <c:pt idx="445">
                  <c:v>713</c:v>
                </c:pt>
                <c:pt idx="446">
                  <c:v>740</c:v>
                </c:pt>
                <c:pt idx="447">
                  <c:v>743</c:v>
                </c:pt>
                <c:pt idx="448">
                  <c:v>741</c:v>
                </c:pt>
                <c:pt idx="449">
                  <c:v>700</c:v>
                </c:pt>
                <c:pt idx="450">
                  <c:v>749</c:v>
                </c:pt>
                <c:pt idx="451">
                  <c:v>741</c:v>
                </c:pt>
                <c:pt idx="452">
                  <c:v>727</c:v>
                </c:pt>
                <c:pt idx="453">
                  <c:v>716</c:v>
                </c:pt>
                <c:pt idx="454">
                  <c:v>669</c:v>
                </c:pt>
                <c:pt idx="455">
                  <c:v>728</c:v>
                </c:pt>
                <c:pt idx="456">
                  <c:v>742</c:v>
                </c:pt>
                <c:pt idx="457">
                  <c:v>686</c:v>
                </c:pt>
                <c:pt idx="458">
                  <c:v>741</c:v>
                </c:pt>
                <c:pt idx="459">
                  <c:v>709</c:v>
                </c:pt>
                <c:pt idx="460">
                  <c:v>701</c:v>
                </c:pt>
                <c:pt idx="461">
                  <c:v>721</c:v>
                </c:pt>
                <c:pt idx="462">
                  <c:v>682</c:v>
                </c:pt>
                <c:pt idx="463">
                  <c:v>706</c:v>
                </c:pt>
                <c:pt idx="464">
                  <c:v>680</c:v>
                </c:pt>
                <c:pt idx="465">
                  <c:v>692</c:v>
                </c:pt>
                <c:pt idx="466">
                  <c:v>720</c:v>
                </c:pt>
                <c:pt idx="467">
                  <c:v>734</c:v>
                </c:pt>
                <c:pt idx="468">
                  <c:v>713</c:v>
                </c:pt>
                <c:pt idx="469">
                  <c:v>697</c:v>
                </c:pt>
                <c:pt idx="470">
                  <c:v>746</c:v>
                </c:pt>
                <c:pt idx="471">
                  <c:v>739</c:v>
                </c:pt>
                <c:pt idx="472">
                  <c:v>687</c:v>
                </c:pt>
                <c:pt idx="473">
                  <c:v>696</c:v>
                </c:pt>
                <c:pt idx="474">
                  <c:v>737</c:v>
                </c:pt>
                <c:pt idx="475">
                  <c:v>707</c:v>
                </c:pt>
                <c:pt idx="476">
                  <c:v>739</c:v>
                </c:pt>
                <c:pt idx="477">
                  <c:v>751</c:v>
                </c:pt>
                <c:pt idx="478">
                  <c:v>713</c:v>
                </c:pt>
                <c:pt idx="479">
                  <c:v>733</c:v>
                </c:pt>
                <c:pt idx="480">
                  <c:v>668</c:v>
                </c:pt>
                <c:pt idx="481">
                  <c:v>739</c:v>
                </c:pt>
                <c:pt idx="482">
                  <c:v>712</c:v>
                </c:pt>
                <c:pt idx="483">
                  <c:v>707</c:v>
                </c:pt>
                <c:pt idx="484">
                  <c:v>727</c:v>
                </c:pt>
                <c:pt idx="485">
                  <c:v>715</c:v>
                </c:pt>
                <c:pt idx="486">
                  <c:v>720</c:v>
                </c:pt>
                <c:pt idx="487">
                  <c:v>722</c:v>
                </c:pt>
                <c:pt idx="488">
                  <c:v>718</c:v>
                </c:pt>
                <c:pt idx="489">
                  <c:v>723</c:v>
                </c:pt>
                <c:pt idx="490">
                  <c:v>693</c:v>
                </c:pt>
                <c:pt idx="491">
                  <c:v>741</c:v>
                </c:pt>
                <c:pt idx="492">
                  <c:v>740</c:v>
                </c:pt>
                <c:pt idx="493">
                  <c:v>704</c:v>
                </c:pt>
                <c:pt idx="494">
                  <c:v>731</c:v>
                </c:pt>
                <c:pt idx="495">
                  <c:v>751</c:v>
                </c:pt>
                <c:pt idx="496">
                  <c:v>719</c:v>
                </c:pt>
                <c:pt idx="497">
                  <c:v>699</c:v>
                </c:pt>
                <c:pt idx="498">
                  <c:v>750</c:v>
                </c:pt>
                <c:pt idx="499">
                  <c:v>717</c:v>
                </c:pt>
                <c:pt idx="500">
                  <c:v>723</c:v>
                </c:pt>
                <c:pt idx="501">
                  <c:v>730</c:v>
                </c:pt>
                <c:pt idx="502">
                  <c:v>749</c:v>
                </c:pt>
                <c:pt idx="503">
                  <c:v>719</c:v>
                </c:pt>
                <c:pt idx="504">
                  <c:v>692</c:v>
                </c:pt>
                <c:pt idx="505">
                  <c:v>723</c:v>
                </c:pt>
                <c:pt idx="506">
                  <c:v>712</c:v>
                </c:pt>
                <c:pt idx="507">
                  <c:v>703</c:v>
                </c:pt>
                <c:pt idx="508">
                  <c:v>686</c:v>
                </c:pt>
                <c:pt idx="509">
                  <c:v>741</c:v>
                </c:pt>
                <c:pt idx="510">
                  <c:v>743</c:v>
                </c:pt>
                <c:pt idx="511">
                  <c:v>738</c:v>
                </c:pt>
                <c:pt idx="512">
                  <c:v>724</c:v>
                </c:pt>
                <c:pt idx="513">
                  <c:v>711</c:v>
                </c:pt>
                <c:pt idx="514">
                  <c:v>691</c:v>
                </c:pt>
                <c:pt idx="515">
                  <c:v>748</c:v>
                </c:pt>
                <c:pt idx="516">
                  <c:v>704</c:v>
                </c:pt>
                <c:pt idx="517">
                  <c:v>747</c:v>
                </c:pt>
                <c:pt idx="518">
                  <c:v>713</c:v>
                </c:pt>
                <c:pt idx="519">
                  <c:v>738</c:v>
                </c:pt>
                <c:pt idx="520">
                  <c:v>732</c:v>
                </c:pt>
                <c:pt idx="521">
                  <c:v>723</c:v>
                </c:pt>
                <c:pt idx="522">
                  <c:v>654</c:v>
                </c:pt>
                <c:pt idx="523">
                  <c:v>725</c:v>
                </c:pt>
                <c:pt idx="524">
                  <c:v>735</c:v>
                </c:pt>
                <c:pt idx="525">
                  <c:v>740</c:v>
                </c:pt>
                <c:pt idx="526">
                  <c:v>738</c:v>
                </c:pt>
                <c:pt idx="527">
                  <c:v>735</c:v>
                </c:pt>
                <c:pt idx="528">
                  <c:v>711</c:v>
                </c:pt>
                <c:pt idx="529">
                  <c:v>735</c:v>
                </c:pt>
                <c:pt idx="530">
                  <c:v>688</c:v>
                </c:pt>
                <c:pt idx="531">
                  <c:v>719</c:v>
                </c:pt>
                <c:pt idx="532">
                  <c:v>738</c:v>
                </c:pt>
                <c:pt idx="533">
                  <c:v>741</c:v>
                </c:pt>
                <c:pt idx="534">
                  <c:v>709</c:v>
                </c:pt>
                <c:pt idx="535">
                  <c:v>652</c:v>
                </c:pt>
                <c:pt idx="536">
                  <c:v>719</c:v>
                </c:pt>
                <c:pt idx="537">
                  <c:v>704</c:v>
                </c:pt>
                <c:pt idx="538">
                  <c:v>725</c:v>
                </c:pt>
                <c:pt idx="539">
                  <c:v>673</c:v>
                </c:pt>
                <c:pt idx="540">
                  <c:v>722</c:v>
                </c:pt>
                <c:pt idx="541">
                  <c:v>690</c:v>
                </c:pt>
                <c:pt idx="542">
                  <c:v>735</c:v>
                </c:pt>
                <c:pt idx="543">
                  <c:v>664</c:v>
                </c:pt>
                <c:pt idx="544">
                  <c:v>669</c:v>
                </c:pt>
                <c:pt idx="545">
                  <c:v>744</c:v>
                </c:pt>
                <c:pt idx="546">
                  <c:v>735</c:v>
                </c:pt>
                <c:pt idx="547">
                  <c:v>716</c:v>
                </c:pt>
                <c:pt idx="548">
                  <c:v>733</c:v>
                </c:pt>
                <c:pt idx="549">
                  <c:v>690</c:v>
                </c:pt>
                <c:pt idx="550">
                  <c:v>715</c:v>
                </c:pt>
                <c:pt idx="551">
                  <c:v>691</c:v>
                </c:pt>
                <c:pt idx="552">
                  <c:v>721</c:v>
                </c:pt>
                <c:pt idx="553">
                  <c:v>742</c:v>
                </c:pt>
                <c:pt idx="554">
                  <c:v>678</c:v>
                </c:pt>
                <c:pt idx="555">
                  <c:v>694</c:v>
                </c:pt>
                <c:pt idx="556">
                  <c:v>724</c:v>
                </c:pt>
                <c:pt idx="557">
                  <c:v>745</c:v>
                </c:pt>
                <c:pt idx="558">
                  <c:v>720</c:v>
                </c:pt>
                <c:pt idx="559">
                  <c:v>735</c:v>
                </c:pt>
                <c:pt idx="560">
                  <c:v>750</c:v>
                </c:pt>
                <c:pt idx="561">
                  <c:v>717</c:v>
                </c:pt>
                <c:pt idx="562">
                  <c:v>730</c:v>
                </c:pt>
                <c:pt idx="563">
                  <c:v>691</c:v>
                </c:pt>
                <c:pt idx="564">
                  <c:v>719</c:v>
                </c:pt>
                <c:pt idx="565">
                  <c:v>698</c:v>
                </c:pt>
                <c:pt idx="566">
                  <c:v>746</c:v>
                </c:pt>
                <c:pt idx="567">
                  <c:v>743</c:v>
                </c:pt>
                <c:pt idx="568">
                  <c:v>712</c:v>
                </c:pt>
                <c:pt idx="569">
                  <c:v>738</c:v>
                </c:pt>
                <c:pt idx="570">
                  <c:v>740</c:v>
                </c:pt>
                <c:pt idx="571">
                  <c:v>721</c:v>
                </c:pt>
                <c:pt idx="572">
                  <c:v>732</c:v>
                </c:pt>
                <c:pt idx="573">
                  <c:v>675</c:v>
                </c:pt>
                <c:pt idx="574">
                  <c:v>738</c:v>
                </c:pt>
                <c:pt idx="575">
                  <c:v>741</c:v>
                </c:pt>
                <c:pt idx="576">
                  <c:v>717</c:v>
                </c:pt>
                <c:pt idx="577">
                  <c:v>728</c:v>
                </c:pt>
                <c:pt idx="578">
                  <c:v>673</c:v>
                </c:pt>
                <c:pt idx="579">
                  <c:v>741</c:v>
                </c:pt>
                <c:pt idx="580">
                  <c:v>738</c:v>
                </c:pt>
                <c:pt idx="581">
                  <c:v>703</c:v>
                </c:pt>
                <c:pt idx="582">
                  <c:v>735</c:v>
                </c:pt>
                <c:pt idx="583">
                  <c:v>722</c:v>
                </c:pt>
                <c:pt idx="584">
                  <c:v>750</c:v>
                </c:pt>
                <c:pt idx="585">
                  <c:v>726</c:v>
                </c:pt>
                <c:pt idx="586">
                  <c:v>699</c:v>
                </c:pt>
                <c:pt idx="587">
                  <c:v>692</c:v>
                </c:pt>
                <c:pt idx="588">
                  <c:v>703</c:v>
                </c:pt>
                <c:pt idx="589">
                  <c:v>697</c:v>
                </c:pt>
                <c:pt idx="590">
                  <c:v>683</c:v>
                </c:pt>
                <c:pt idx="591">
                  <c:v>730</c:v>
                </c:pt>
                <c:pt idx="592">
                  <c:v>719</c:v>
                </c:pt>
                <c:pt idx="593">
                  <c:v>738</c:v>
                </c:pt>
                <c:pt idx="594">
                  <c:v>646</c:v>
                </c:pt>
                <c:pt idx="595">
                  <c:v>736</c:v>
                </c:pt>
                <c:pt idx="596">
                  <c:v>695</c:v>
                </c:pt>
                <c:pt idx="597">
                  <c:v>751</c:v>
                </c:pt>
                <c:pt idx="598">
                  <c:v>728</c:v>
                </c:pt>
                <c:pt idx="599">
                  <c:v>703</c:v>
                </c:pt>
                <c:pt idx="600">
                  <c:v>722</c:v>
                </c:pt>
                <c:pt idx="601">
                  <c:v>699</c:v>
                </c:pt>
                <c:pt idx="602">
                  <c:v>641</c:v>
                </c:pt>
                <c:pt idx="603">
                  <c:v>729</c:v>
                </c:pt>
                <c:pt idx="604">
                  <c:v>718</c:v>
                </c:pt>
                <c:pt idx="605">
                  <c:v>716</c:v>
                </c:pt>
                <c:pt idx="606">
                  <c:v>714</c:v>
                </c:pt>
                <c:pt idx="607">
                  <c:v>686</c:v>
                </c:pt>
                <c:pt idx="608">
                  <c:v>718</c:v>
                </c:pt>
                <c:pt idx="609">
                  <c:v>720</c:v>
                </c:pt>
                <c:pt idx="610">
                  <c:v>746</c:v>
                </c:pt>
                <c:pt idx="611">
                  <c:v>716</c:v>
                </c:pt>
                <c:pt idx="612">
                  <c:v>723</c:v>
                </c:pt>
                <c:pt idx="613">
                  <c:v>712</c:v>
                </c:pt>
                <c:pt idx="614">
                  <c:v>682</c:v>
                </c:pt>
                <c:pt idx="615">
                  <c:v>726</c:v>
                </c:pt>
                <c:pt idx="616">
                  <c:v>719</c:v>
                </c:pt>
                <c:pt idx="617">
                  <c:v>739</c:v>
                </c:pt>
                <c:pt idx="618">
                  <c:v>698</c:v>
                </c:pt>
                <c:pt idx="619">
                  <c:v>747</c:v>
                </c:pt>
                <c:pt idx="620">
                  <c:v>719</c:v>
                </c:pt>
                <c:pt idx="621">
                  <c:v>734</c:v>
                </c:pt>
                <c:pt idx="622">
                  <c:v>743</c:v>
                </c:pt>
                <c:pt idx="623">
                  <c:v>723</c:v>
                </c:pt>
                <c:pt idx="624">
                  <c:v>744</c:v>
                </c:pt>
                <c:pt idx="625">
                  <c:v>705</c:v>
                </c:pt>
                <c:pt idx="626">
                  <c:v>685</c:v>
                </c:pt>
                <c:pt idx="627">
                  <c:v>720</c:v>
                </c:pt>
                <c:pt idx="628">
                  <c:v>715</c:v>
                </c:pt>
                <c:pt idx="629">
                  <c:v>747</c:v>
                </c:pt>
                <c:pt idx="630">
                  <c:v>702</c:v>
                </c:pt>
                <c:pt idx="631">
                  <c:v>748</c:v>
                </c:pt>
                <c:pt idx="632">
                  <c:v>734</c:v>
                </c:pt>
                <c:pt idx="633">
                  <c:v>705</c:v>
                </c:pt>
                <c:pt idx="634">
                  <c:v>714</c:v>
                </c:pt>
                <c:pt idx="635">
                  <c:v>728</c:v>
                </c:pt>
                <c:pt idx="636">
                  <c:v>707</c:v>
                </c:pt>
                <c:pt idx="637">
                  <c:v>725</c:v>
                </c:pt>
                <c:pt idx="638">
                  <c:v>728</c:v>
                </c:pt>
                <c:pt idx="639">
                  <c:v>742</c:v>
                </c:pt>
                <c:pt idx="640">
                  <c:v>748</c:v>
                </c:pt>
                <c:pt idx="641">
                  <c:v>743</c:v>
                </c:pt>
                <c:pt idx="642">
                  <c:v>669</c:v>
                </c:pt>
                <c:pt idx="643">
                  <c:v>704</c:v>
                </c:pt>
                <c:pt idx="644">
                  <c:v>731</c:v>
                </c:pt>
                <c:pt idx="645">
                  <c:v>730</c:v>
                </c:pt>
                <c:pt idx="646">
                  <c:v>735</c:v>
                </c:pt>
                <c:pt idx="647">
                  <c:v>740</c:v>
                </c:pt>
                <c:pt idx="648">
                  <c:v>740</c:v>
                </c:pt>
                <c:pt idx="649">
                  <c:v>720</c:v>
                </c:pt>
                <c:pt idx="650">
                  <c:v>723</c:v>
                </c:pt>
                <c:pt idx="651">
                  <c:v>715</c:v>
                </c:pt>
                <c:pt idx="652">
                  <c:v>735</c:v>
                </c:pt>
                <c:pt idx="653">
                  <c:v>721</c:v>
                </c:pt>
                <c:pt idx="654">
                  <c:v>694</c:v>
                </c:pt>
                <c:pt idx="655">
                  <c:v>746</c:v>
                </c:pt>
                <c:pt idx="656">
                  <c:v>739</c:v>
                </c:pt>
                <c:pt idx="657">
                  <c:v>689</c:v>
                </c:pt>
                <c:pt idx="658">
                  <c:v>731</c:v>
                </c:pt>
                <c:pt idx="659">
                  <c:v>665</c:v>
                </c:pt>
                <c:pt idx="660">
                  <c:v>710</c:v>
                </c:pt>
                <c:pt idx="661">
                  <c:v>683</c:v>
                </c:pt>
                <c:pt idx="662">
                  <c:v>725</c:v>
                </c:pt>
                <c:pt idx="663">
                  <c:v>681</c:v>
                </c:pt>
                <c:pt idx="664">
                  <c:v>680</c:v>
                </c:pt>
                <c:pt idx="665">
                  <c:v>654</c:v>
                </c:pt>
                <c:pt idx="666">
                  <c:v>723</c:v>
                </c:pt>
                <c:pt idx="667">
                  <c:v>747</c:v>
                </c:pt>
                <c:pt idx="668">
                  <c:v>699</c:v>
                </c:pt>
                <c:pt idx="669">
                  <c:v>714</c:v>
                </c:pt>
                <c:pt idx="670">
                  <c:v>721</c:v>
                </c:pt>
                <c:pt idx="671">
                  <c:v>708</c:v>
                </c:pt>
                <c:pt idx="672">
                  <c:v>737</c:v>
                </c:pt>
                <c:pt idx="673">
                  <c:v>702</c:v>
                </c:pt>
                <c:pt idx="674">
                  <c:v>747</c:v>
                </c:pt>
                <c:pt idx="675">
                  <c:v>705</c:v>
                </c:pt>
                <c:pt idx="676">
                  <c:v>716</c:v>
                </c:pt>
                <c:pt idx="677">
                  <c:v>695</c:v>
                </c:pt>
                <c:pt idx="678">
                  <c:v>732</c:v>
                </c:pt>
                <c:pt idx="679">
                  <c:v>728</c:v>
                </c:pt>
                <c:pt idx="680">
                  <c:v>739</c:v>
                </c:pt>
                <c:pt idx="681">
                  <c:v>742</c:v>
                </c:pt>
                <c:pt idx="682">
                  <c:v>728</c:v>
                </c:pt>
                <c:pt idx="683">
                  <c:v>748</c:v>
                </c:pt>
                <c:pt idx="684">
                  <c:v>718</c:v>
                </c:pt>
                <c:pt idx="685">
                  <c:v>680</c:v>
                </c:pt>
                <c:pt idx="686">
                  <c:v>654</c:v>
                </c:pt>
                <c:pt idx="687">
                  <c:v>739</c:v>
                </c:pt>
                <c:pt idx="688">
                  <c:v>685</c:v>
                </c:pt>
                <c:pt idx="689">
                  <c:v>725</c:v>
                </c:pt>
                <c:pt idx="690">
                  <c:v>716</c:v>
                </c:pt>
                <c:pt idx="691">
                  <c:v>710</c:v>
                </c:pt>
                <c:pt idx="692">
                  <c:v>717</c:v>
                </c:pt>
                <c:pt idx="693">
                  <c:v>739</c:v>
                </c:pt>
                <c:pt idx="694">
                  <c:v>723</c:v>
                </c:pt>
                <c:pt idx="695">
                  <c:v>722</c:v>
                </c:pt>
                <c:pt idx="696">
                  <c:v>722</c:v>
                </c:pt>
                <c:pt idx="697">
                  <c:v>710</c:v>
                </c:pt>
                <c:pt idx="698">
                  <c:v>738</c:v>
                </c:pt>
                <c:pt idx="699">
                  <c:v>682</c:v>
                </c:pt>
                <c:pt idx="700">
                  <c:v>725</c:v>
                </c:pt>
                <c:pt idx="701">
                  <c:v>693</c:v>
                </c:pt>
                <c:pt idx="702">
                  <c:v>730</c:v>
                </c:pt>
                <c:pt idx="703">
                  <c:v>705</c:v>
                </c:pt>
                <c:pt idx="704">
                  <c:v>681</c:v>
                </c:pt>
                <c:pt idx="705">
                  <c:v>674</c:v>
                </c:pt>
                <c:pt idx="706">
                  <c:v>709</c:v>
                </c:pt>
                <c:pt idx="707">
                  <c:v>719</c:v>
                </c:pt>
                <c:pt idx="708">
                  <c:v>732</c:v>
                </c:pt>
                <c:pt idx="709">
                  <c:v>740</c:v>
                </c:pt>
                <c:pt idx="710">
                  <c:v>677</c:v>
                </c:pt>
                <c:pt idx="711">
                  <c:v>698</c:v>
                </c:pt>
                <c:pt idx="712">
                  <c:v>728</c:v>
                </c:pt>
                <c:pt idx="713">
                  <c:v>731</c:v>
                </c:pt>
                <c:pt idx="714">
                  <c:v>741</c:v>
                </c:pt>
                <c:pt idx="715">
                  <c:v>738</c:v>
                </c:pt>
                <c:pt idx="716">
                  <c:v>744</c:v>
                </c:pt>
                <c:pt idx="717">
                  <c:v>707</c:v>
                </c:pt>
                <c:pt idx="718">
                  <c:v>739</c:v>
                </c:pt>
                <c:pt idx="719">
                  <c:v>684</c:v>
                </c:pt>
                <c:pt idx="720">
                  <c:v>746</c:v>
                </c:pt>
                <c:pt idx="721">
                  <c:v>708</c:v>
                </c:pt>
                <c:pt idx="722">
                  <c:v>707</c:v>
                </c:pt>
                <c:pt idx="723">
                  <c:v>744</c:v>
                </c:pt>
                <c:pt idx="724">
                  <c:v>655</c:v>
                </c:pt>
                <c:pt idx="725">
                  <c:v>742</c:v>
                </c:pt>
                <c:pt idx="726">
                  <c:v>738</c:v>
                </c:pt>
                <c:pt idx="727">
                  <c:v>741</c:v>
                </c:pt>
                <c:pt idx="728">
                  <c:v>678</c:v>
                </c:pt>
                <c:pt idx="729">
                  <c:v>701</c:v>
                </c:pt>
                <c:pt idx="730">
                  <c:v>750</c:v>
                </c:pt>
                <c:pt idx="731">
                  <c:v>737</c:v>
                </c:pt>
                <c:pt idx="732">
                  <c:v>704</c:v>
                </c:pt>
                <c:pt idx="733">
                  <c:v>747</c:v>
                </c:pt>
                <c:pt idx="734">
                  <c:v>726</c:v>
                </c:pt>
                <c:pt idx="735">
                  <c:v>737</c:v>
                </c:pt>
                <c:pt idx="736">
                  <c:v>715</c:v>
                </c:pt>
                <c:pt idx="737">
                  <c:v>708</c:v>
                </c:pt>
                <c:pt idx="738">
                  <c:v>732</c:v>
                </c:pt>
                <c:pt idx="739">
                  <c:v>744</c:v>
                </c:pt>
                <c:pt idx="740">
                  <c:v>736</c:v>
                </c:pt>
                <c:pt idx="741">
                  <c:v>702</c:v>
                </c:pt>
                <c:pt idx="742">
                  <c:v>743</c:v>
                </c:pt>
                <c:pt idx="743">
                  <c:v>732</c:v>
                </c:pt>
                <c:pt idx="744">
                  <c:v>742</c:v>
                </c:pt>
                <c:pt idx="745">
                  <c:v>737</c:v>
                </c:pt>
                <c:pt idx="746">
                  <c:v>704</c:v>
                </c:pt>
                <c:pt idx="747">
                  <c:v>710</c:v>
                </c:pt>
                <c:pt idx="748">
                  <c:v>721</c:v>
                </c:pt>
                <c:pt idx="749">
                  <c:v>716</c:v>
                </c:pt>
                <c:pt idx="750">
                  <c:v>731</c:v>
                </c:pt>
                <c:pt idx="751">
                  <c:v>736</c:v>
                </c:pt>
                <c:pt idx="752">
                  <c:v>743</c:v>
                </c:pt>
                <c:pt idx="753">
                  <c:v>716</c:v>
                </c:pt>
                <c:pt idx="754">
                  <c:v>653</c:v>
                </c:pt>
                <c:pt idx="755">
                  <c:v>712</c:v>
                </c:pt>
                <c:pt idx="756">
                  <c:v>691</c:v>
                </c:pt>
                <c:pt idx="757">
                  <c:v>702</c:v>
                </c:pt>
                <c:pt idx="758">
                  <c:v>719</c:v>
                </c:pt>
                <c:pt idx="759">
                  <c:v>688</c:v>
                </c:pt>
                <c:pt idx="760">
                  <c:v>680</c:v>
                </c:pt>
                <c:pt idx="761">
                  <c:v>708</c:v>
                </c:pt>
                <c:pt idx="762">
                  <c:v>714</c:v>
                </c:pt>
                <c:pt idx="763">
                  <c:v>708</c:v>
                </c:pt>
                <c:pt idx="764">
                  <c:v>738</c:v>
                </c:pt>
                <c:pt idx="765">
                  <c:v>737</c:v>
                </c:pt>
                <c:pt idx="766">
                  <c:v>695</c:v>
                </c:pt>
                <c:pt idx="767">
                  <c:v>747</c:v>
                </c:pt>
                <c:pt idx="768">
                  <c:v>724</c:v>
                </c:pt>
                <c:pt idx="769">
                  <c:v>702</c:v>
                </c:pt>
                <c:pt idx="770">
                  <c:v>723</c:v>
                </c:pt>
                <c:pt idx="771">
                  <c:v>738</c:v>
                </c:pt>
                <c:pt idx="772">
                  <c:v>704</c:v>
                </c:pt>
                <c:pt idx="773">
                  <c:v>726</c:v>
                </c:pt>
                <c:pt idx="774">
                  <c:v>742</c:v>
                </c:pt>
                <c:pt idx="775">
                  <c:v>709</c:v>
                </c:pt>
                <c:pt idx="776">
                  <c:v>736</c:v>
                </c:pt>
                <c:pt idx="777">
                  <c:v>727</c:v>
                </c:pt>
                <c:pt idx="778">
                  <c:v>691</c:v>
                </c:pt>
                <c:pt idx="779">
                  <c:v>709</c:v>
                </c:pt>
                <c:pt idx="780">
                  <c:v>746</c:v>
                </c:pt>
                <c:pt idx="781">
                  <c:v>748</c:v>
                </c:pt>
                <c:pt idx="782">
                  <c:v>690</c:v>
                </c:pt>
                <c:pt idx="783">
                  <c:v>720</c:v>
                </c:pt>
                <c:pt idx="784">
                  <c:v>659</c:v>
                </c:pt>
                <c:pt idx="785">
                  <c:v>725</c:v>
                </c:pt>
                <c:pt idx="786">
                  <c:v>630</c:v>
                </c:pt>
                <c:pt idx="787">
                  <c:v>727</c:v>
                </c:pt>
                <c:pt idx="788">
                  <c:v>744</c:v>
                </c:pt>
                <c:pt idx="789">
                  <c:v>724</c:v>
                </c:pt>
                <c:pt idx="790">
                  <c:v>735</c:v>
                </c:pt>
                <c:pt idx="791">
                  <c:v>747</c:v>
                </c:pt>
                <c:pt idx="792">
                  <c:v>720</c:v>
                </c:pt>
                <c:pt idx="793">
                  <c:v>700</c:v>
                </c:pt>
                <c:pt idx="794">
                  <c:v>721</c:v>
                </c:pt>
                <c:pt idx="795">
                  <c:v>741</c:v>
                </c:pt>
                <c:pt idx="796">
                  <c:v>746</c:v>
                </c:pt>
                <c:pt idx="797">
                  <c:v>705</c:v>
                </c:pt>
                <c:pt idx="798">
                  <c:v>693</c:v>
                </c:pt>
                <c:pt idx="799">
                  <c:v>683</c:v>
                </c:pt>
                <c:pt idx="800">
                  <c:v>717</c:v>
                </c:pt>
                <c:pt idx="801">
                  <c:v>725</c:v>
                </c:pt>
                <c:pt idx="802">
                  <c:v>702</c:v>
                </c:pt>
                <c:pt idx="803">
                  <c:v>695</c:v>
                </c:pt>
                <c:pt idx="804">
                  <c:v>688</c:v>
                </c:pt>
                <c:pt idx="805">
                  <c:v>705</c:v>
                </c:pt>
                <c:pt idx="806">
                  <c:v>702</c:v>
                </c:pt>
                <c:pt idx="807">
                  <c:v>718</c:v>
                </c:pt>
                <c:pt idx="808">
                  <c:v>656</c:v>
                </c:pt>
                <c:pt idx="809">
                  <c:v>663</c:v>
                </c:pt>
                <c:pt idx="810">
                  <c:v>741</c:v>
                </c:pt>
                <c:pt idx="811">
                  <c:v>677</c:v>
                </c:pt>
                <c:pt idx="812">
                  <c:v>748</c:v>
                </c:pt>
                <c:pt idx="813">
                  <c:v>724</c:v>
                </c:pt>
                <c:pt idx="814">
                  <c:v>723</c:v>
                </c:pt>
                <c:pt idx="815">
                  <c:v>730</c:v>
                </c:pt>
                <c:pt idx="816">
                  <c:v>737</c:v>
                </c:pt>
                <c:pt idx="817">
                  <c:v>746</c:v>
                </c:pt>
                <c:pt idx="818">
                  <c:v>701</c:v>
                </c:pt>
                <c:pt idx="819">
                  <c:v>678</c:v>
                </c:pt>
                <c:pt idx="820">
                  <c:v>737</c:v>
                </c:pt>
                <c:pt idx="821">
                  <c:v>745</c:v>
                </c:pt>
                <c:pt idx="822">
                  <c:v>744</c:v>
                </c:pt>
                <c:pt idx="823">
                  <c:v>742</c:v>
                </c:pt>
                <c:pt idx="824">
                  <c:v>638</c:v>
                </c:pt>
                <c:pt idx="825">
                  <c:v>747</c:v>
                </c:pt>
                <c:pt idx="826">
                  <c:v>596</c:v>
                </c:pt>
                <c:pt idx="827">
                  <c:v>702</c:v>
                </c:pt>
                <c:pt idx="828">
                  <c:v>726</c:v>
                </c:pt>
                <c:pt idx="829">
                  <c:v>690</c:v>
                </c:pt>
                <c:pt idx="830">
                  <c:v>713</c:v>
                </c:pt>
                <c:pt idx="831">
                  <c:v>684</c:v>
                </c:pt>
                <c:pt idx="832">
                  <c:v>744</c:v>
                </c:pt>
                <c:pt idx="833">
                  <c:v>717</c:v>
                </c:pt>
                <c:pt idx="834">
                  <c:v>738</c:v>
                </c:pt>
                <c:pt idx="835">
                  <c:v>717</c:v>
                </c:pt>
                <c:pt idx="836">
                  <c:v>727</c:v>
                </c:pt>
                <c:pt idx="837">
                  <c:v>747</c:v>
                </c:pt>
                <c:pt idx="838">
                  <c:v>747</c:v>
                </c:pt>
                <c:pt idx="839">
                  <c:v>708</c:v>
                </c:pt>
                <c:pt idx="840">
                  <c:v>720</c:v>
                </c:pt>
                <c:pt idx="841">
                  <c:v>673</c:v>
                </c:pt>
                <c:pt idx="842">
                  <c:v>720</c:v>
                </c:pt>
                <c:pt idx="843">
                  <c:v>713</c:v>
                </c:pt>
                <c:pt idx="844">
                  <c:v>709</c:v>
                </c:pt>
                <c:pt idx="845">
                  <c:v>699</c:v>
                </c:pt>
                <c:pt idx="846">
                  <c:v>744</c:v>
                </c:pt>
                <c:pt idx="847">
                  <c:v>710</c:v>
                </c:pt>
                <c:pt idx="848">
                  <c:v>738</c:v>
                </c:pt>
                <c:pt idx="849">
                  <c:v>696</c:v>
                </c:pt>
                <c:pt idx="850">
                  <c:v>750</c:v>
                </c:pt>
                <c:pt idx="851">
                  <c:v>707</c:v>
                </c:pt>
                <c:pt idx="852">
                  <c:v>708</c:v>
                </c:pt>
                <c:pt idx="853">
                  <c:v>733</c:v>
                </c:pt>
                <c:pt idx="854">
                  <c:v>707</c:v>
                </c:pt>
                <c:pt idx="855">
                  <c:v>728</c:v>
                </c:pt>
                <c:pt idx="856">
                  <c:v>719</c:v>
                </c:pt>
                <c:pt idx="857">
                  <c:v>720</c:v>
                </c:pt>
                <c:pt idx="858">
                  <c:v>696</c:v>
                </c:pt>
                <c:pt idx="859">
                  <c:v>723</c:v>
                </c:pt>
                <c:pt idx="860">
                  <c:v>667</c:v>
                </c:pt>
                <c:pt idx="861">
                  <c:v>692</c:v>
                </c:pt>
                <c:pt idx="862">
                  <c:v>715</c:v>
                </c:pt>
                <c:pt idx="863">
                  <c:v>745</c:v>
                </c:pt>
                <c:pt idx="864">
                  <c:v>743</c:v>
                </c:pt>
                <c:pt idx="865">
                  <c:v>711</c:v>
                </c:pt>
                <c:pt idx="866">
                  <c:v>738</c:v>
                </c:pt>
                <c:pt idx="867">
                  <c:v>714</c:v>
                </c:pt>
                <c:pt idx="868">
                  <c:v>736</c:v>
                </c:pt>
                <c:pt idx="869">
                  <c:v>742</c:v>
                </c:pt>
                <c:pt idx="870">
                  <c:v>747</c:v>
                </c:pt>
                <c:pt idx="871">
                  <c:v>717</c:v>
                </c:pt>
                <c:pt idx="872">
                  <c:v>677</c:v>
                </c:pt>
                <c:pt idx="873">
                  <c:v>730</c:v>
                </c:pt>
                <c:pt idx="874">
                  <c:v>715</c:v>
                </c:pt>
                <c:pt idx="875">
                  <c:v>684</c:v>
                </c:pt>
                <c:pt idx="876">
                  <c:v>714</c:v>
                </c:pt>
                <c:pt idx="877">
                  <c:v>707</c:v>
                </c:pt>
                <c:pt idx="878">
                  <c:v>714</c:v>
                </c:pt>
                <c:pt idx="879">
                  <c:v>729</c:v>
                </c:pt>
                <c:pt idx="880">
                  <c:v>735</c:v>
                </c:pt>
                <c:pt idx="881">
                  <c:v>715</c:v>
                </c:pt>
                <c:pt idx="882">
                  <c:v>699</c:v>
                </c:pt>
                <c:pt idx="883">
                  <c:v>713</c:v>
                </c:pt>
                <c:pt idx="884">
                  <c:v>719</c:v>
                </c:pt>
                <c:pt idx="885">
                  <c:v>699</c:v>
                </c:pt>
                <c:pt idx="886">
                  <c:v>731</c:v>
                </c:pt>
                <c:pt idx="887">
                  <c:v>739</c:v>
                </c:pt>
                <c:pt idx="888">
                  <c:v>715</c:v>
                </c:pt>
                <c:pt idx="889">
                  <c:v>724</c:v>
                </c:pt>
                <c:pt idx="890">
                  <c:v>690</c:v>
                </c:pt>
                <c:pt idx="891">
                  <c:v>747</c:v>
                </c:pt>
                <c:pt idx="892">
                  <c:v>744</c:v>
                </c:pt>
                <c:pt idx="893">
                  <c:v>660</c:v>
                </c:pt>
                <c:pt idx="894">
                  <c:v>740</c:v>
                </c:pt>
                <c:pt idx="895">
                  <c:v>737</c:v>
                </c:pt>
                <c:pt idx="896">
                  <c:v>723</c:v>
                </c:pt>
                <c:pt idx="897">
                  <c:v>748</c:v>
                </c:pt>
                <c:pt idx="898">
                  <c:v>703</c:v>
                </c:pt>
                <c:pt idx="899">
                  <c:v>699</c:v>
                </c:pt>
                <c:pt idx="900">
                  <c:v>739</c:v>
                </c:pt>
                <c:pt idx="901">
                  <c:v>739</c:v>
                </c:pt>
                <c:pt idx="902">
                  <c:v>691</c:v>
                </c:pt>
                <c:pt idx="903">
                  <c:v>736</c:v>
                </c:pt>
                <c:pt idx="904">
                  <c:v>711</c:v>
                </c:pt>
                <c:pt idx="905">
                  <c:v>705</c:v>
                </c:pt>
                <c:pt idx="906">
                  <c:v>676</c:v>
                </c:pt>
                <c:pt idx="907">
                  <c:v>665</c:v>
                </c:pt>
                <c:pt idx="908">
                  <c:v>738</c:v>
                </c:pt>
                <c:pt idx="909">
                  <c:v>683</c:v>
                </c:pt>
                <c:pt idx="910">
                  <c:v>719</c:v>
                </c:pt>
                <c:pt idx="911">
                  <c:v>746</c:v>
                </c:pt>
                <c:pt idx="912">
                  <c:v>718</c:v>
                </c:pt>
                <c:pt idx="913">
                  <c:v>733</c:v>
                </c:pt>
                <c:pt idx="914">
                  <c:v>697</c:v>
                </c:pt>
                <c:pt idx="915">
                  <c:v>747</c:v>
                </c:pt>
                <c:pt idx="916">
                  <c:v>703</c:v>
                </c:pt>
                <c:pt idx="917">
                  <c:v>747</c:v>
                </c:pt>
                <c:pt idx="918">
                  <c:v>734</c:v>
                </c:pt>
                <c:pt idx="919">
                  <c:v>696</c:v>
                </c:pt>
                <c:pt idx="920">
                  <c:v>733</c:v>
                </c:pt>
                <c:pt idx="921">
                  <c:v>672</c:v>
                </c:pt>
                <c:pt idx="922">
                  <c:v>731</c:v>
                </c:pt>
                <c:pt idx="923">
                  <c:v>681</c:v>
                </c:pt>
                <c:pt idx="924">
                  <c:v>716</c:v>
                </c:pt>
                <c:pt idx="925">
                  <c:v>719</c:v>
                </c:pt>
                <c:pt idx="926">
                  <c:v>747</c:v>
                </c:pt>
                <c:pt idx="927">
                  <c:v>730</c:v>
                </c:pt>
                <c:pt idx="928">
                  <c:v>614</c:v>
                </c:pt>
                <c:pt idx="929">
                  <c:v>720</c:v>
                </c:pt>
                <c:pt idx="930">
                  <c:v>745</c:v>
                </c:pt>
                <c:pt idx="931">
                  <c:v>728</c:v>
                </c:pt>
                <c:pt idx="932">
                  <c:v>747</c:v>
                </c:pt>
                <c:pt idx="933">
                  <c:v>681</c:v>
                </c:pt>
                <c:pt idx="934">
                  <c:v>693</c:v>
                </c:pt>
                <c:pt idx="935">
                  <c:v>730</c:v>
                </c:pt>
                <c:pt idx="936">
                  <c:v>707</c:v>
                </c:pt>
                <c:pt idx="937">
                  <c:v>708</c:v>
                </c:pt>
                <c:pt idx="938">
                  <c:v>681</c:v>
                </c:pt>
                <c:pt idx="939">
                  <c:v>704</c:v>
                </c:pt>
                <c:pt idx="940">
                  <c:v>668</c:v>
                </c:pt>
                <c:pt idx="941">
                  <c:v>721</c:v>
                </c:pt>
                <c:pt idx="942">
                  <c:v>679</c:v>
                </c:pt>
                <c:pt idx="943">
                  <c:v>726</c:v>
                </c:pt>
                <c:pt idx="944">
                  <c:v>724</c:v>
                </c:pt>
                <c:pt idx="945">
                  <c:v>719</c:v>
                </c:pt>
                <c:pt idx="946">
                  <c:v>748</c:v>
                </c:pt>
                <c:pt idx="947">
                  <c:v>737</c:v>
                </c:pt>
                <c:pt idx="948">
                  <c:v>654</c:v>
                </c:pt>
                <c:pt idx="949">
                  <c:v>707</c:v>
                </c:pt>
                <c:pt idx="950">
                  <c:v>724</c:v>
                </c:pt>
                <c:pt idx="951">
                  <c:v>703</c:v>
                </c:pt>
                <c:pt idx="952">
                  <c:v>709</c:v>
                </c:pt>
                <c:pt idx="953">
                  <c:v>701</c:v>
                </c:pt>
                <c:pt idx="954">
                  <c:v>725</c:v>
                </c:pt>
                <c:pt idx="955">
                  <c:v>665</c:v>
                </c:pt>
                <c:pt idx="956">
                  <c:v>706</c:v>
                </c:pt>
                <c:pt idx="957">
                  <c:v>739</c:v>
                </c:pt>
                <c:pt idx="958">
                  <c:v>684</c:v>
                </c:pt>
                <c:pt idx="959">
                  <c:v>744</c:v>
                </c:pt>
                <c:pt idx="960">
                  <c:v>736</c:v>
                </c:pt>
                <c:pt idx="961">
                  <c:v>708</c:v>
                </c:pt>
                <c:pt idx="962">
                  <c:v>735</c:v>
                </c:pt>
                <c:pt idx="963">
                  <c:v>747</c:v>
                </c:pt>
                <c:pt idx="964">
                  <c:v>701</c:v>
                </c:pt>
                <c:pt idx="965">
                  <c:v>746</c:v>
                </c:pt>
                <c:pt idx="966">
                  <c:v>692</c:v>
                </c:pt>
                <c:pt idx="967">
                  <c:v>722</c:v>
                </c:pt>
                <c:pt idx="968">
                  <c:v>724</c:v>
                </c:pt>
                <c:pt idx="969">
                  <c:v>733</c:v>
                </c:pt>
                <c:pt idx="970">
                  <c:v>742</c:v>
                </c:pt>
                <c:pt idx="971">
                  <c:v>744</c:v>
                </c:pt>
                <c:pt idx="972">
                  <c:v>686</c:v>
                </c:pt>
                <c:pt idx="973">
                  <c:v>716</c:v>
                </c:pt>
                <c:pt idx="974">
                  <c:v>734</c:v>
                </c:pt>
                <c:pt idx="975">
                  <c:v>668</c:v>
                </c:pt>
                <c:pt idx="976">
                  <c:v>715</c:v>
                </c:pt>
                <c:pt idx="977">
                  <c:v>725</c:v>
                </c:pt>
                <c:pt idx="978">
                  <c:v>746</c:v>
                </c:pt>
                <c:pt idx="979">
                  <c:v>706</c:v>
                </c:pt>
                <c:pt idx="980">
                  <c:v>744</c:v>
                </c:pt>
                <c:pt idx="981">
                  <c:v>714</c:v>
                </c:pt>
                <c:pt idx="982">
                  <c:v>695</c:v>
                </c:pt>
                <c:pt idx="983">
                  <c:v>728</c:v>
                </c:pt>
                <c:pt idx="984">
                  <c:v>670</c:v>
                </c:pt>
                <c:pt idx="985">
                  <c:v>737</c:v>
                </c:pt>
                <c:pt idx="986">
                  <c:v>701</c:v>
                </c:pt>
                <c:pt idx="987">
                  <c:v>609</c:v>
                </c:pt>
                <c:pt idx="988">
                  <c:v>718</c:v>
                </c:pt>
                <c:pt idx="989">
                  <c:v>699</c:v>
                </c:pt>
                <c:pt idx="990">
                  <c:v>696</c:v>
                </c:pt>
                <c:pt idx="991">
                  <c:v>678</c:v>
                </c:pt>
                <c:pt idx="992">
                  <c:v>750</c:v>
                </c:pt>
                <c:pt idx="993">
                  <c:v>723</c:v>
                </c:pt>
                <c:pt idx="994">
                  <c:v>603</c:v>
                </c:pt>
                <c:pt idx="995">
                  <c:v>741</c:v>
                </c:pt>
                <c:pt idx="996">
                  <c:v>724</c:v>
                </c:pt>
                <c:pt idx="997">
                  <c:v>714</c:v>
                </c:pt>
                <c:pt idx="998">
                  <c:v>647</c:v>
                </c:pt>
                <c:pt idx="999">
                  <c:v>693</c:v>
                </c:pt>
                <c:pt idx="1000">
                  <c:v>749</c:v>
                </c:pt>
                <c:pt idx="1001">
                  <c:v>693</c:v>
                </c:pt>
                <c:pt idx="1002">
                  <c:v>692</c:v>
                </c:pt>
                <c:pt idx="1003">
                  <c:v>741</c:v>
                </c:pt>
                <c:pt idx="1004">
                  <c:v>749</c:v>
                </c:pt>
                <c:pt idx="1005">
                  <c:v>722</c:v>
                </c:pt>
                <c:pt idx="1006">
                  <c:v>696</c:v>
                </c:pt>
                <c:pt idx="1007">
                  <c:v>667</c:v>
                </c:pt>
                <c:pt idx="1008">
                  <c:v>745</c:v>
                </c:pt>
                <c:pt idx="1009">
                  <c:v>682</c:v>
                </c:pt>
                <c:pt idx="1010">
                  <c:v>713</c:v>
                </c:pt>
                <c:pt idx="1011">
                  <c:v>722</c:v>
                </c:pt>
                <c:pt idx="1012">
                  <c:v>733</c:v>
                </c:pt>
                <c:pt idx="1013">
                  <c:v>735</c:v>
                </c:pt>
                <c:pt idx="1014">
                  <c:v>746</c:v>
                </c:pt>
                <c:pt idx="1015">
                  <c:v>731</c:v>
                </c:pt>
                <c:pt idx="1016">
                  <c:v>715</c:v>
                </c:pt>
                <c:pt idx="1017">
                  <c:v>699</c:v>
                </c:pt>
                <c:pt idx="1018">
                  <c:v>719</c:v>
                </c:pt>
                <c:pt idx="1019">
                  <c:v>712</c:v>
                </c:pt>
                <c:pt idx="1020">
                  <c:v>671</c:v>
                </c:pt>
                <c:pt idx="1021">
                  <c:v>747</c:v>
                </c:pt>
                <c:pt idx="1022">
                  <c:v>745</c:v>
                </c:pt>
                <c:pt idx="1023">
                  <c:v>718</c:v>
                </c:pt>
                <c:pt idx="1024">
                  <c:v>692</c:v>
                </c:pt>
                <c:pt idx="1025">
                  <c:v>749</c:v>
                </c:pt>
                <c:pt idx="1026">
                  <c:v>652</c:v>
                </c:pt>
                <c:pt idx="1027">
                  <c:v>725</c:v>
                </c:pt>
                <c:pt idx="1028">
                  <c:v>658</c:v>
                </c:pt>
                <c:pt idx="1029">
                  <c:v>731</c:v>
                </c:pt>
                <c:pt idx="1030">
                  <c:v>712</c:v>
                </c:pt>
                <c:pt idx="1031">
                  <c:v>714</c:v>
                </c:pt>
                <c:pt idx="1032">
                  <c:v>720</c:v>
                </c:pt>
                <c:pt idx="1033">
                  <c:v>639</c:v>
                </c:pt>
                <c:pt idx="1034">
                  <c:v>714</c:v>
                </c:pt>
                <c:pt idx="1035">
                  <c:v>702</c:v>
                </c:pt>
                <c:pt idx="1036">
                  <c:v>692</c:v>
                </c:pt>
                <c:pt idx="1037">
                  <c:v>711</c:v>
                </c:pt>
                <c:pt idx="1038">
                  <c:v>739</c:v>
                </c:pt>
                <c:pt idx="1039">
                  <c:v>742</c:v>
                </c:pt>
                <c:pt idx="1040">
                  <c:v>728</c:v>
                </c:pt>
                <c:pt idx="1041">
                  <c:v>649</c:v>
                </c:pt>
                <c:pt idx="1042">
                  <c:v>698</c:v>
                </c:pt>
                <c:pt idx="1043">
                  <c:v>729</c:v>
                </c:pt>
                <c:pt idx="1044">
                  <c:v>739</c:v>
                </c:pt>
                <c:pt idx="1045">
                  <c:v>724</c:v>
                </c:pt>
                <c:pt idx="1046">
                  <c:v>676</c:v>
                </c:pt>
                <c:pt idx="1047">
                  <c:v>749</c:v>
                </c:pt>
                <c:pt idx="1048">
                  <c:v>743</c:v>
                </c:pt>
                <c:pt idx="1049">
                  <c:v>704</c:v>
                </c:pt>
                <c:pt idx="1050">
                  <c:v>740</c:v>
                </c:pt>
                <c:pt idx="1051">
                  <c:v>723</c:v>
                </c:pt>
                <c:pt idx="1052">
                  <c:v>751</c:v>
                </c:pt>
                <c:pt idx="1053">
                  <c:v>717</c:v>
                </c:pt>
                <c:pt idx="1054">
                  <c:v>716</c:v>
                </c:pt>
                <c:pt idx="1055">
                  <c:v>720</c:v>
                </c:pt>
                <c:pt idx="1056">
                  <c:v>749</c:v>
                </c:pt>
                <c:pt idx="1057">
                  <c:v>710</c:v>
                </c:pt>
                <c:pt idx="1058">
                  <c:v>737</c:v>
                </c:pt>
                <c:pt idx="1059">
                  <c:v>647</c:v>
                </c:pt>
                <c:pt idx="1060">
                  <c:v>741</c:v>
                </c:pt>
                <c:pt idx="1061">
                  <c:v>735</c:v>
                </c:pt>
                <c:pt idx="1062">
                  <c:v>746</c:v>
                </c:pt>
                <c:pt idx="1063">
                  <c:v>721</c:v>
                </c:pt>
                <c:pt idx="1064">
                  <c:v>718</c:v>
                </c:pt>
                <c:pt idx="1065">
                  <c:v>685</c:v>
                </c:pt>
                <c:pt idx="1066">
                  <c:v>721</c:v>
                </c:pt>
                <c:pt idx="1067">
                  <c:v>645</c:v>
                </c:pt>
                <c:pt idx="1068">
                  <c:v>737</c:v>
                </c:pt>
                <c:pt idx="1069">
                  <c:v>730</c:v>
                </c:pt>
                <c:pt idx="1070">
                  <c:v>715</c:v>
                </c:pt>
                <c:pt idx="1071">
                  <c:v>725</c:v>
                </c:pt>
                <c:pt idx="1072">
                  <c:v>724</c:v>
                </c:pt>
                <c:pt idx="1073">
                  <c:v>710</c:v>
                </c:pt>
                <c:pt idx="1074">
                  <c:v>689</c:v>
                </c:pt>
                <c:pt idx="1075">
                  <c:v>724</c:v>
                </c:pt>
                <c:pt idx="1076">
                  <c:v>739</c:v>
                </c:pt>
                <c:pt idx="1077">
                  <c:v>736</c:v>
                </c:pt>
                <c:pt idx="1078">
                  <c:v>725</c:v>
                </c:pt>
                <c:pt idx="1079">
                  <c:v>701</c:v>
                </c:pt>
                <c:pt idx="1080">
                  <c:v>691</c:v>
                </c:pt>
                <c:pt idx="1081">
                  <c:v>735</c:v>
                </c:pt>
                <c:pt idx="1082">
                  <c:v>655</c:v>
                </c:pt>
                <c:pt idx="1083">
                  <c:v>687</c:v>
                </c:pt>
                <c:pt idx="1084">
                  <c:v>703</c:v>
                </c:pt>
                <c:pt idx="1085">
                  <c:v>722</c:v>
                </c:pt>
                <c:pt idx="1086">
                  <c:v>739</c:v>
                </c:pt>
                <c:pt idx="1087">
                  <c:v>721</c:v>
                </c:pt>
                <c:pt idx="1088">
                  <c:v>694</c:v>
                </c:pt>
                <c:pt idx="1089">
                  <c:v>699</c:v>
                </c:pt>
                <c:pt idx="1090">
                  <c:v>680</c:v>
                </c:pt>
                <c:pt idx="1091">
                  <c:v>741</c:v>
                </c:pt>
                <c:pt idx="1092">
                  <c:v>719</c:v>
                </c:pt>
                <c:pt idx="1093">
                  <c:v>725</c:v>
                </c:pt>
                <c:pt idx="1094">
                  <c:v>674</c:v>
                </c:pt>
                <c:pt idx="1095">
                  <c:v>710</c:v>
                </c:pt>
                <c:pt idx="1096">
                  <c:v>672</c:v>
                </c:pt>
                <c:pt idx="1097">
                  <c:v>719</c:v>
                </c:pt>
                <c:pt idx="1098">
                  <c:v>711</c:v>
                </c:pt>
                <c:pt idx="1099">
                  <c:v>728</c:v>
                </c:pt>
                <c:pt idx="1100">
                  <c:v>718</c:v>
                </c:pt>
                <c:pt idx="1101">
                  <c:v>719</c:v>
                </c:pt>
                <c:pt idx="1102">
                  <c:v>685</c:v>
                </c:pt>
                <c:pt idx="1103">
                  <c:v>716</c:v>
                </c:pt>
                <c:pt idx="1104">
                  <c:v>740</c:v>
                </c:pt>
                <c:pt idx="1105">
                  <c:v>691</c:v>
                </c:pt>
                <c:pt idx="1106">
                  <c:v>721</c:v>
                </c:pt>
                <c:pt idx="1107">
                  <c:v>743</c:v>
                </c:pt>
                <c:pt idx="1108">
                  <c:v>679</c:v>
                </c:pt>
                <c:pt idx="1109">
                  <c:v>747</c:v>
                </c:pt>
                <c:pt idx="1110">
                  <c:v>723</c:v>
                </c:pt>
                <c:pt idx="1111">
                  <c:v>684</c:v>
                </c:pt>
                <c:pt idx="1112">
                  <c:v>661</c:v>
                </c:pt>
                <c:pt idx="1113">
                  <c:v>654</c:v>
                </c:pt>
                <c:pt idx="1114">
                  <c:v>713</c:v>
                </c:pt>
                <c:pt idx="1115">
                  <c:v>711</c:v>
                </c:pt>
                <c:pt idx="1116">
                  <c:v>737</c:v>
                </c:pt>
                <c:pt idx="1117">
                  <c:v>720</c:v>
                </c:pt>
                <c:pt idx="1118">
                  <c:v>646</c:v>
                </c:pt>
                <c:pt idx="1119">
                  <c:v>706</c:v>
                </c:pt>
                <c:pt idx="1120">
                  <c:v>708</c:v>
                </c:pt>
                <c:pt idx="1121">
                  <c:v>731</c:v>
                </c:pt>
                <c:pt idx="1122">
                  <c:v>745</c:v>
                </c:pt>
                <c:pt idx="1123">
                  <c:v>744</c:v>
                </c:pt>
                <c:pt idx="1124">
                  <c:v>749</c:v>
                </c:pt>
                <c:pt idx="1125">
                  <c:v>729</c:v>
                </c:pt>
                <c:pt idx="1126">
                  <c:v>740</c:v>
                </c:pt>
                <c:pt idx="1127">
                  <c:v>643</c:v>
                </c:pt>
                <c:pt idx="1128">
                  <c:v>633</c:v>
                </c:pt>
                <c:pt idx="1129">
                  <c:v>696</c:v>
                </c:pt>
                <c:pt idx="1130">
                  <c:v>732</c:v>
                </c:pt>
                <c:pt idx="1131">
                  <c:v>749</c:v>
                </c:pt>
                <c:pt idx="1132">
                  <c:v>670</c:v>
                </c:pt>
                <c:pt idx="1133">
                  <c:v>681</c:v>
                </c:pt>
                <c:pt idx="1134">
                  <c:v>745</c:v>
                </c:pt>
                <c:pt idx="1135">
                  <c:v>738</c:v>
                </c:pt>
                <c:pt idx="1136">
                  <c:v>677</c:v>
                </c:pt>
                <c:pt idx="1137">
                  <c:v>698</c:v>
                </c:pt>
                <c:pt idx="1138">
                  <c:v>743</c:v>
                </c:pt>
                <c:pt idx="1139">
                  <c:v>747</c:v>
                </c:pt>
                <c:pt idx="1140">
                  <c:v>717</c:v>
                </c:pt>
                <c:pt idx="1141">
                  <c:v>731</c:v>
                </c:pt>
                <c:pt idx="1142">
                  <c:v>743</c:v>
                </c:pt>
                <c:pt idx="1143">
                  <c:v>735</c:v>
                </c:pt>
                <c:pt idx="1144">
                  <c:v>747</c:v>
                </c:pt>
                <c:pt idx="1145">
                  <c:v>743</c:v>
                </c:pt>
                <c:pt idx="1146">
                  <c:v>717</c:v>
                </c:pt>
                <c:pt idx="1147">
                  <c:v>715</c:v>
                </c:pt>
                <c:pt idx="1148">
                  <c:v>724</c:v>
                </c:pt>
                <c:pt idx="1149">
                  <c:v>748</c:v>
                </c:pt>
                <c:pt idx="1150">
                  <c:v>731</c:v>
                </c:pt>
                <c:pt idx="1151">
                  <c:v>734</c:v>
                </c:pt>
                <c:pt idx="1152">
                  <c:v>719</c:v>
                </c:pt>
                <c:pt idx="1153">
                  <c:v>715</c:v>
                </c:pt>
                <c:pt idx="1154">
                  <c:v>737</c:v>
                </c:pt>
                <c:pt idx="1155">
                  <c:v>746</c:v>
                </c:pt>
                <c:pt idx="1156">
                  <c:v>713</c:v>
                </c:pt>
                <c:pt idx="1157">
                  <c:v>730</c:v>
                </c:pt>
                <c:pt idx="1158">
                  <c:v>719</c:v>
                </c:pt>
                <c:pt idx="1159">
                  <c:v>720</c:v>
                </c:pt>
                <c:pt idx="1160">
                  <c:v>718</c:v>
                </c:pt>
                <c:pt idx="1161">
                  <c:v>748</c:v>
                </c:pt>
                <c:pt idx="1162">
                  <c:v>747</c:v>
                </c:pt>
                <c:pt idx="1163">
                  <c:v>723</c:v>
                </c:pt>
                <c:pt idx="1164">
                  <c:v>586</c:v>
                </c:pt>
                <c:pt idx="1165">
                  <c:v>710</c:v>
                </c:pt>
                <c:pt idx="1166">
                  <c:v>716</c:v>
                </c:pt>
                <c:pt idx="1167">
                  <c:v>721</c:v>
                </c:pt>
                <c:pt idx="1168">
                  <c:v>737</c:v>
                </c:pt>
                <c:pt idx="1169">
                  <c:v>683</c:v>
                </c:pt>
                <c:pt idx="1170">
                  <c:v>704</c:v>
                </c:pt>
                <c:pt idx="1171">
                  <c:v>724</c:v>
                </c:pt>
                <c:pt idx="1172">
                  <c:v>750</c:v>
                </c:pt>
                <c:pt idx="1173">
                  <c:v>710</c:v>
                </c:pt>
                <c:pt idx="1174">
                  <c:v>732</c:v>
                </c:pt>
                <c:pt idx="1175">
                  <c:v>716</c:v>
                </c:pt>
                <c:pt idx="1176">
                  <c:v>701</c:v>
                </c:pt>
                <c:pt idx="1177">
                  <c:v>707</c:v>
                </c:pt>
                <c:pt idx="1178">
                  <c:v>685</c:v>
                </c:pt>
                <c:pt idx="1179">
                  <c:v>751</c:v>
                </c:pt>
                <c:pt idx="1180">
                  <c:v>722</c:v>
                </c:pt>
                <c:pt idx="1181">
                  <c:v>696</c:v>
                </c:pt>
                <c:pt idx="1182">
                  <c:v>734</c:v>
                </c:pt>
                <c:pt idx="1183">
                  <c:v>718</c:v>
                </c:pt>
                <c:pt idx="1184">
                  <c:v>690</c:v>
                </c:pt>
                <c:pt idx="1185">
                  <c:v>732</c:v>
                </c:pt>
                <c:pt idx="1186">
                  <c:v>696</c:v>
                </c:pt>
                <c:pt idx="1187">
                  <c:v>733</c:v>
                </c:pt>
                <c:pt idx="1188">
                  <c:v>686</c:v>
                </c:pt>
                <c:pt idx="1189">
                  <c:v>738</c:v>
                </c:pt>
                <c:pt idx="1190">
                  <c:v>749</c:v>
                </c:pt>
                <c:pt idx="1191">
                  <c:v>738</c:v>
                </c:pt>
                <c:pt idx="1192">
                  <c:v>747</c:v>
                </c:pt>
                <c:pt idx="1193">
                  <c:v>724</c:v>
                </c:pt>
                <c:pt idx="1194">
                  <c:v>721</c:v>
                </c:pt>
                <c:pt idx="1195">
                  <c:v>748</c:v>
                </c:pt>
                <c:pt idx="1196">
                  <c:v>701</c:v>
                </c:pt>
                <c:pt idx="1197">
                  <c:v>723</c:v>
                </c:pt>
                <c:pt idx="1198">
                  <c:v>710</c:v>
                </c:pt>
                <c:pt idx="1199">
                  <c:v>685</c:v>
                </c:pt>
                <c:pt idx="1200">
                  <c:v>745</c:v>
                </c:pt>
                <c:pt idx="1201">
                  <c:v>698</c:v>
                </c:pt>
                <c:pt idx="1202">
                  <c:v>723</c:v>
                </c:pt>
                <c:pt idx="1203">
                  <c:v>745</c:v>
                </c:pt>
                <c:pt idx="1204">
                  <c:v>747</c:v>
                </c:pt>
                <c:pt idx="1205">
                  <c:v>659</c:v>
                </c:pt>
                <c:pt idx="1206">
                  <c:v>687</c:v>
                </c:pt>
                <c:pt idx="1207">
                  <c:v>705</c:v>
                </c:pt>
                <c:pt idx="1208">
                  <c:v>652</c:v>
                </c:pt>
                <c:pt idx="1209">
                  <c:v>706</c:v>
                </c:pt>
                <c:pt idx="1210">
                  <c:v>735</c:v>
                </c:pt>
                <c:pt idx="1211">
                  <c:v>665</c:v>
                </c:pt>
                <c:pt idx="1212">
                  <c:v>732</c:v>
                </c:pt>
                <c:pt idx="1213">
                  <c:v>676</c:v>
                </c:pt>
                <c:pt idx="1214">
                  <c:v>710</c:v>
                </c:pt>
                <c:pt idx="1215">
                  <c:v>680</c:v>
                </c:pt>
                <c:pt idx="1216">
                  <c:v>721</c:v>
                </c:pt>
                <c:pt idx="1217">
                  <c:v>749</c:v>
                </c:pt>
                <c:pt idx="1218">
                  <c:v>729</c:v>
                </c:pt>
                <c:pt idx="1219">
                  <c:v>747</c:v>
                </c:pt>
                <c:pt idx="1220">
                  <c:v>737</c:v>
                </c:pt>
                <c:pt idx="1221">
                  <c:v>748</c:v>
                </c:pt>
                <c:pt idx="1222">
                  <c:v>748</c:v>
                </c:pt>
                <c:pt idx="1223">
                  <c:v>714</c:v>
                </c:pt>
                <c:pt idx="1224">
                  <c:v>709</c:v>
                </c:pt>
                <c:pt idx="1225">
                  <c:v>724</c:v>
                </c:pt>
                <c:pt idx="1226">
                  <c:v>700</c:v>
                </c:pt>
                <c:pt idx="1227">
                  <c:v>629</c:v>
                </c:pt>
                <c:pt idx="1228">
                  <c:v>727</c:v>
                </c:pt>
                <c:pt idx="1229">
                  <c:v>735</c:v>
                </c:pt>
                <c:pt idx="1230">
                  <c:v>738</c:v>
                </c:pt>
                <c:pt idx="1231">
                  <c:v>738</c:v>
                </c:pt>
                <c:pt idx="1232">
                  <c:v>685</c:v>
                </c:pt>
                <c:pt idx="1233">
                  <c:v>738</c:v>
                </c:pt>
                <c:pt idx="1234">
                  <c:v>682</c:v>
                </c:pt>
                <c:pt idx="1235">
                  <c:v>744</c:v>
                </c:pt>
                <c:pt idx="1236">
                  <c:v>727</c:v>
                </c:pt>
                <c:pt idx="1237">
                  <c:v>615</c:v>
                </c:pt>
                <c:pt idx="1238">
                  <c:v>718</c:v>
                </c:pt>
                <c:pt idx="1239">
                  <c:v>746</c:v>
                </c:pt>
                <c:pt idx="1240">
                  <c:v>739</c:v>
                </c:pt>
                <c:pt idx="1241">
                  <c:v>715</c:v>
                </c:pt>
                <c:pt idx="1242">
                  <c:v>740</c:v>
                </c:pt>
                <c:pt idx="1243">
                  <c:v>694</c:v>
                </c:pt>
                <c:pt idx="1244">
                  <c:v>712</c:v>
                </c:pt>
                <c:pt idx="1245">
                  <c:v>648</c:v>
                </c:pt>
                <c:pt idx="1246">
                  <c:v>703</c:v>
                </c:pt>
                <c:pt idx="1247">
                  <c:v>722</c:v>
                </c:pt>
                <c:pt idx="1248">
                  <c:v>730</c:v>
                </c:pt>
                <c:pt idx="1249">
                  <c:v>731</c:v>
                </c:pt>
                <c:pt idx="1250">
                  <c:v>705</c:v>
                </c:pt>
                <c:pt idx="1251">
                  <c:v>664</c:v>
                </c:pt>
                <c:pt idx="1252">
                  <c:v>709</c:v>
                </c:pt>
                <c:pt idx="1253">
                  <c:v>701</c:v>
                </c:pt>
                <c:pt idx="1254">
                  <c:v>724</c:v>
                </c:pt>
                <c:pt idx="1255">
                  <c:v>751</c:v>
                </c:pt>
                <c:pt idx="1256">
                  <c:v>657</c:v>
                </c:pt>
                <c:pt idx="1257">
                  <c:v>728</c:v>
                </c:pt>
                <c:pt idx="1258">
                  <c:v>739</c:v>
                </c:pt>
                <c:pt idx="1259">
                  <c:v>681</c:v>
                </c:pt>
                <c:pt idx="1260">
                  <c:v>738</c:v>
                </c:pt>
                <c:pt idx="1261">
                  <c:v>733</c:v>
                </c:pt>
                <c:pt idx="1262">
                  <c:v>663</c:v>
                </c:pt>
                <c:pt idx="1263">
                  <c:v>661</c:v>
                </c:pt>
                <c:pt idx="1264">
                  <c:v>728</c:v>
                </c:pt>
                <c:pt idx="1265">
                  <c:v>739</c:v>
                </c:pt>
                <c:pt idx="1266">
                  <c:v>675</c:v>
                </c:pt>
                <c:pt idx="1267">
                  <c:v>723</c:v>
                </c:pt>
                <c:pt idx="1268">
                  <c:v>715</c:v>
                </c:pt>
                <c:pt idx="1269">
                  <c:v>717</c:v>
                </c:pt>
                <c:pt idx="1270">
                  <c:v>739</c:v>
                </c:pt>
                <c:pt idx="1271">
                  <c:v>724</c:v>
                </c:pt>
                <c:pt idx="1272">
                  <c:v>640</c:v>
                </c:pt>
                <c:pt idx="1273">
                  <c:v>681</c:v>
                </c:pt>
                <c:pt idx="1274">
                  <c:v>728</c:v>
                </c:pt>
                <c:pt idx="1275">
                  <c:v>724</c:v>
                </c:pt>
                <c:pt idx="1276">
                  <c:v>735</c:v>
                </c:pt>
                <c:pt idx="1277">
                  <c:v>716</c:v>
                </c:pt>
                <c:pt idx="1278">
                  <c:v>731</c:v>
                </c:pt>
                <c:pt idx="1279">
                  <c:v>724</c:v>
                </c:pt>
                <c:pt idx="1280">
                  <c:v>696</c:v>
                </c:pt>
                <c:pt idx="1281">
                  <c:v>720</c:v>
                </c:pt>
                <c:pt idx="1282">
                  <c:v>713</c:v>
                </c:pt>
                <c:pt idx="1283">
                  <c:v>721</c:v>
                </c:pt>
                <c:pt idx="1284">
                  <c:v>732</c:v>
                </c:pt>
                <c:pt idx="1285">
                  <c:v>712</c:v>
                </c:pt>
                <c:pt idx="1286">
                  <c:v>742</c:v>
                </c:pt>
                <c:pt idx="1287">
                  <c:v>657</c:v>
                </c:pt>
                <c:pt idx="1288">
                  <c:v>735</c:v>
                </c:pt>
                <c:pt idx="1289">
                  <c:v>717</c:v>
                </c:pt>
                <c:pt idx="1290">
                  <c:v>732</c:v>
                </c:pt>
                <c:pt idx="1291">
                  <c:v>737</c:v>
                </c:pt>
                <c:pt idx="1292">
                  <c:v>746</c:v>
                </c:pt>
                <c:pt idx="1293">
                  <c:v>674</c:v>
                </c:pt>
                <c:pt idx="1294">
                  <c:v>704</c:v>
                </c:pt>
                <c:pt idx="1295">
                  <c:v>734</c:v>
                </c:pt>
                <c:pt idx="1296">
                  <c:v>704</c:v>
                </c:pt>
                <c:pt idx="1297">
                  <c:v>748</c:v>
                </c:pt>
                <c:pt idx="1298">
                  <c:v>726</c:v>
                </c:pt>
                <c:pt idx="1299">
                  <c:v>740</c:v>
                </c:pt>
                <c:pt idx="1300">
                  <c:v>747</c:v>
                </c:pt>
                <c:pt idx="1301">
                  <c:v>721</c:v>
                </c:pt>
                <c:pt idx="1302">
                  <c:v>717</c:v>
                </c:pt>
                <c:pt idx="1303">
                  <c:v>747</c:v>
                </c:pt>
                <c:pt idx="1304">
                  <c:v>716</c:v>
                </c:pt>
                <c:pt idx="1305">
                  <c:v>745</c:v>
                </c:pt>
                <c:pt idx="1306">
                  <c:v>729</c:v>
                </c:pt>
                <c:pt idx="1307">
                  <c:v>710</c:v>
                </c:pt>
                <c:pt idx="1308">
                  <c:v>729</c:v>
                </c:pt>
                <c:pt idx="1309">
                  <c:v>718</c:v>
                </c:pt>
                <c:pt idx="1310">
                  <c:v>711</c:v>
                </c:pt>
                <c:pt idx="1311">
                  <c:v>672</c:v>
                </c:pt>
                <c:pt idx="1312">
                  <c:v>740</c:v>
                </c:pt>
                <c:pt idx="1313">
                  <c:v>745</c:v>
                </c:pt>
                <c:pt idx="1314">
                  <c:v>741</c:v>
                </c:pt>
                <c:pt idx="1315">
                  <c:v>742</c:v>
                </c:pt>
                <c:pt idx="1316">
                  <c:v>687</c:v>
                </c:pt>
                <c:pt idx="1317">
                  <c:v>735</c:v>
                </c:pt>
                <c:pt idx="1318">
                  <c:v>700</c:v>
                </c:pt>
                <c:pt idx="1319">
                  <c:v>711</c:v>
                </c:pt>
                <c:pt idx="1320">
                  <c:v>718</c:v>
                </c:pt>
                <c:pt idx="1321">
                  <c:v>715</c:v>
                </c:pt>
                <c:pt idx="1322">
                  <c:v>736</c:v>
                </c:pt>
                <c:pt idx="1323">
                  <c:v>725</c:v>
                </c:pt>
                <c:pt idx="1324">
                  <c:v>744</c:v>
                </c:pt>
                <c:pt idx="1325">
                  <c:v>683</c:v>
                </c:pt>
                <c:pt idx="1326">
                  <c:v>657</c:v>
                </c:pt>
                <c:pt idx="1327">
                  <c:v>703</c:v>
                </c:pt>
                <c:pt idx="1328">
                  <c:v>683</c:v>
                </c:pt>
                <c:pt idx="1329">
                  <c:v>704</c:v>
                </c:pt>
                <c:pt idx="1330">
                  <c:v>711</c:v>
                </c:pt>
                <c:pt idx="1331">
                  <c:v>725</c:v>
                </c:pt>
                <c:pt idx="1332">
                  <c:v>705</c:v>
                </c:pt>
                <c:pt idx="1333">
                  <c:v>696</c:v>
                </c:pt>
                <c:pt idx="1334">
                  <c:v>739</c:v>
                </c:pt>
                <c:pt idx="1335">
                  <c:v>734</c:v>
                </c:pt>
                <c:pt idx="1336">
                  <c:v>672</c:v>
                </c:pt>
                <c:pt idx="1337">
                  <c:v>727</c:v>
                </c:pt>
                <c:pt idx="1338">
                  <c:v>721</c:v>
                </c:pt>
                <c:pt idx="1339">
                  <c:v>722</c:v>
                </c:pt>
                <c:pt idx="1340">
                  <c:v>636</c:v>
                </c:pt>
                <c:pt idx="1341">
                  <c:v>732</c:v>
                </c:pt>
                <c:pt idx="1342">
                  <c:v>745</c:v>
                </c:pt>
                <c:pt idx="1343">
                  <c:v>721</c:v>
                </c:pt>
                <c:pt idx="1344">
                  <c:v>726</c:v>
                </c:pt>
                <c:pt idx="1345">
                  <c:v>690</c:v>
                </c:pt>
                <c:pt idx="1346">
                  <c:v>720</c:v>
                </c:pt>
                <c:pt idx="1347">
                  <c:v>722</c:v>
                </c:pt>
                <c:pt idx="1348">
                  <c:v>751</c:v>
                </c:pt>
                <c:pt idx="1349">
                  <c:v>718</c:v>
                </c:pt>
                <c:pt idx="1350">
                  <c:v>725</c:v>
                </c:pt>
                <c:pt idx="1351">
                  <c:v>742</c:v>
                </c:pt>
                <c:pt idx="1352">
                  <c:v>736</c:v>
                </c:pt>
                <c:pt idx="1353">
                  <c:v>737</c:v>
                </c:pt>
                <c:pt idx="1354">
                  <c:v>747</c:v>
                </c:pt>
                <c:pt idx="1355">
                  <c:v>726</c:v>
                </c:pt>
                <c:pt idx="1356">
                  <c:v>740</c:v>
                </c:pt>
                <c:pt idx="1357">
                  <c:v>706</c:v>
                </c:pt>
                <c:pt idx="1358">
                  <c:v>693</c:v>
                </c:pt>
                <c:pt idx="1359">
                  <c:v>718</c:v>
                </c:pt>
                <c:pt idx="1360">
                  <c:v>747</c:v>
                </c:pt>
                <c:pt idx="1361">
                  <c:v>727</c:v>
                </c:pt>
                <c:pt idx="1362">
                  <c:v>720</c:v>
                </c:pt>
                <c:pt idx="1363">
                  <c:v>728</c:v>
                </c:pt>
                <c:pt idx="1364">
                  <c:v>739</c:v>
                </c:pt>
                <c:pt idx="1365">
                  <c:v>716</c:v>
                </c:pt>
                <c:pt idx="1366">
                  <c:v>740</c:v>
                </c:pt>
                <c:pt idx="1367">
                  <c:v>681</c:v>
                </c:pt>
                <c:pt idx="1368">
                  <c:v>723</c:v>
                </c:pt>
                <c:pt idx="1369">
                  <c:v>724</c:v>
                </c:pt>
                <c:pt idx="1371">
                  <c:v>716.4932038834952</c:v>
                </c:pt>
                <c:pt idx="1372">
                  <c:v>711.90294117647056</c:v>
                </c:pt>
              </c:numCache>
            </c:numRef>
          </c:xVal>
          <c:yVal>
            <c:numRef>
              <c:f>'Исходные данные (исправлено)'!$K$2:$K$1375</c:f>
              <c:numCache>
                <c:formatCode>General</c:formatCode>
                <c:ptCount val="1374"/>
                <c:pt idx="0">
                  <c:v>1167493</c:v>
                </c:pt>
                <c:pt idx="1">
                  <c:v>806949</c:v>
                </c:pt>
                <c:pt idx="2">
                  <c:v>896857</c:v>
                </c:pt>
                <c:pt idx="3">
                  <c:v>1184194</c:v>
                </c:pt>
                <c:pt idx="4">
                  <c:v>2559110</c:v>
                </c:pt>
                <c:pt idx="5">
                  <c:v>1454735</c:v>
                </c:pt>
                <c:pt idx="6">
                  <c:v>693234</c:v>
                </c:pt>
                <c:pt idx="7">
                  <c:v>1821967</c:v>
                </c:pt>
                <c:pt idx="8">
                  <c:v>1791738</c:v>
                </c:pt>
                <c:pt idx="9">
                  <c:v>1133274</c:v>
                </c:pt>
                <c:pt idx="10">
                  <c:v>1354073</c:v>
                </c:pt>
                <c:pt idx="11">
                  <c:v>1890690</c:v>
                </c:pt>
                <c:pt idx="12">
                  <c:v>850383</c:v>
                </c:pt>
                <c:pt idx="13">
                  <c:v>1249953</c:v>
                </c:pt>
                <c:pt idx="14">
                  <c:v>1722654</c:v>
                </c:pt>
                <c:pt idx="15">
                  <c:v>1432391</c:v>
                </c:pt>
                <c:pt idx="16">
                  <c:v>1348620</c:v>
                </c:pt>
                <c:pt idx="17">
                  <c:v>524609</c:v>
                </c:pt>
                <c:pt idx="18">
                  <c:v>1248338</c:v>
                </c:pt>
                <c:pt idx="19">
                  <c:v>1261068</c:v>
                </c:pt>
                <c:pt idx="20">
                  <c:v>796499</c:v>
                </c:pt>
                <c:pt idx="21">
                  <c:v>1454507</c:v>
                </c:pt>
                <c:pt idx="22">
                  <c:v>1494616</c:v>
                </c:pt>
                <c:pt idx="23">
                  <c:v>537472</c:v>
                </c:pt>
                <c:pt idx="24">
                  <c:v>2211657</c:v>
                </c:pt>
                <c:pt idx="25">
                  <c:v>919296</c:v>
                </c:pt>
                <c:pt idx="26">
                  <c:v>1465698</c:v>
                </c:pt>
                <c:pt idx="27">
                  <c:v>1013954</c:v>
                </c:pt>
                <c:pt idx="28">
                  <c:v>1518024</c:v>
                </c:pt>
                <c:pt idx="29">
                  <c:v>1096167</c:v>
                </c:pt>
                <c:pt idx="30">
                  <c:v>1193010</c:v>
                </c:pt>
                <c:pt idx="31">
                  <c:v>527839</c:v>
                </c:pt>
                <c:pt idx="32">
                  <c:v>1239199</c:v>
                </c:pt>
                <c:pt idx="33">
                  <c:v>1902090</c:v>
                </c:pt>
                <c:pt idx="34">
                  <c:v>728726</c:v>
                </c:pt>
                <c:pt idx="35">
                  <c:v>2158210</c:v>
                </c:pt>
                <c:pt idx="36">
                  <c:v>2261304</c:v>
                </c:pt>
                <c:pt idx="37">
                  <c:v>1620681</c:v>
                </c:pt>
                <c:pt idx="38">
                  <c:v>837045</c:v>
                </c:pt>
                <c:pt idx="39">
                  <c:v>1648915</c:v>
                </c:pt>
                <c:pt idx="40">
                  <c:v>3035725</c:v>
                </c:pt>
                <c:pt idx="41">
                  <c:v>1028774</c:v>
                </c:pt>
                <c:pt idx="42">
                  <c:v>2048618</c:v>
                </c:pt>
                <c:pt idx="43">
                  <c:v>1060922</c:v>
                </c:pt>
                <c:pt idx="44">
                  <c:v>947625</c:v>
                </c:pt>
                <c:pt idx="45">
                  <c:v>486875</c:v>
                </c:pt>
                <c:pt idx="46">
                  <c:v>1343167</c:v>
                </c:pt>
                <c:pt idx="47">
                  <c:v>6628720</c:v>
                </c:pt>
                <c:pt idx="48">
                  <c:v>4776125</c:v>
                </c:pt>
                <c:pt idx="49">
                  <c:v>719910</c:v>
                </c:pt>
                <c:pt idx="50">
                  <c:v>1010401</c:v>
                </c:pt>
                <c:pt idx="51">
                  <c:v>1832075</c:v>
                </c:pt>
                <c:pt idx="52">
                  <c:v>974662</c:v>
                </c:pt>
                <c:pt idx="53">
                  <c:v>1340279</c:v>
                </c:pt>
                <c:pt idx="54">
                  <c:v>1351679</c:v>
                </c:pt>
                <c:pt idx="55">
                  <c:v>2120514</c:v>
                </c:pt>
                <c:pt idx="56">
                  <c:v>1212238</c:v>
                </c:pt>
                <c:pt idx="57">
                  <c:v>1377443</c:v>
                </c:pt>
                <c:pt idx="58">
                  <c:v>1411966</c:v>
                </c:pt>
                <c:pt idx="59">
                  <c:v>315666</c:v>
                </c:pt>
                <c:pt idx="60">
                  <c:v>536370</c:v>
                </c:pt>
                <c:pt idx="61">
                  <c:v>895147</c:v>
                </c:pt>
                <c:pt idx="62">
                  <c:v>1305927</c:v>
                </c:pt>
                <c:pt idx="63">
                  <c:v>1048667</c:v>
                </c:pt>
                <c:pt idx="64">
                  <c:v>668990</c:v>
                </c:pt>
                <c:pt idx="65">
                  <c:v>938315</c:v>
                </c:pt>
                <c:pt idx="66">
                  <c:v>1673007</c:v>
                </c:pt>
                <c:pt idx="67">
                  <c:v>4071396</c:v>
                </c:pt>
                <c:pt idx="68">
                  <c:v>671080</c:v>
                </c:pt>
                <c:pt idx="69">
                  <c:v>1402960</c:v>
                </c:pt>
                <c:pt idx="70">
                  <c:v>1682982</c:v>
                </c:pt>
                <c:pt idx="71">
                  <c:v>1063810</c:v>
                </c:pt>
                <c:pt idx="72">
                  <c:v>928701</c:v>
                </c:pt>
                <c:pt idx="73">
                  <c:v>2643242</c:v>
                </c:pt>
                <c:pt idx="74">
                  <c:v>474069</c:v>
                </c:pt>
                <c:pt idx="75">
                  <c:v>2491945</c:v>
                </c:pt>
                <c:pt idx="76">
                  <c:v>1565182</c:v>
                </c:pt>
                <c:pt idx="77">
                  <c:v>1815469</c:v>
                </c:pt>
                <c:pt idx="78">
                  <c:v>2316575</c:v>
                </c:pt>
                <c:pt idx="79">
                  <c:v>837311</c:v>
                </c:pt>
                <c:pt idx="80">
                  <c:v>1816001</c:v>
                </c:pt>
                <c:pt idx="81">
                  <c:v>775409</c:v>
                </c:pt>
                <c:pt idx="82">
                  <c:v>1133958</c:v>
                </c:pt>
                <c:pt idx="83">
                  <c:v>1527296</c:v>
                </c:pt>
                <c:pt idx="84">
                  <c:v>804460</c:v>
                </c:pt>
                <c:pt idx="85">
                  <c:v>2320375</c:v>
                </c:pt>
                <c:pt idx="86">
                  <c:v>1229072</c:v>
                </c:pt>
                <c:pt idx="87">
                  <c:v>485697</c:v>
                </c:pt>
                <c:pt idx="88">
                  <c:v>1262151</c:v>
                </c:pt>
                <c:pt idx="89">
                  <c:v>3090160</c:v>
                </c:pt>
                <c:pt idx="90">
                  <c:v>1049427</c:v>
                </c:pt>
                <c:pt idx="91">
                  <c:v>1380426</c:v>
                </c:pt>
                <c:pt idx="92">
                  <c:v>804916</c:v>
                </c:pt>
                <c:pt idx="93">
                  <c:v>497306</c:v>
                </c:pt>
                <c:pt idx="94">
                  <c:v>1296807</c:v>
                </c:pt>
                <c:pt idx="95">
                  <c:v>942590</c:v>
                </c:pt>
                <c:pt idx="96">
                  <c:v>883329</c:v>
                </c:pt>
                <c:pt idx="97">
                  <c:v>567606</c:v>
                </c:pt>
                <c:pt idx="98">
                  <c:v>1886890</c:v>
                </c:pt>
                <c:pt idx="99">
                  <c:v>1386734</c:v>
                </c:pt>
                <c:pt idx="100">
                  <c:v>625879</c:v>
                </c:pt>
                <c:pt idx="101">
                  <c:v>881087</c:v>
                </c:pt>
                <c:pt idx="102">
                  <c:v>892164</c:v>
                </c:pt>
                <c:pt idx="103">
                  <c:v>1027444</c:v>
                </c:pt>
                <c:pt idx="104">
                  <c:v>787626</c:v>
                </c:pt>
                <c:pt idx="105">
                  <c:v>2317392</c:v>
                </c:pt>
                <c:pt idx="106">
                  <c:v>562419</c:v>
                </c:pt>
                <c:pt idx="107">
                  <c:v>669123</c:v>
                </c:pt>
                <c:pt idx="108">
                  <c:v>960184</c:v>
                </c:pt>
                <c:pt idx="109">
                  <c:v>1124040</c:v>
                </c:pt>
                <c:pt idx="110">
                  <c:v>2692471</c:v>
                </c:pt>
                <c:pt idx="111">
                  <c:v>3609145</c:v>
                </c:pt>
                <c:pt idx="112">
                  <c:v>688522</c:v>
                </c:pt>
                <c:pt idx="113">
                  <c:v>1318429</c:v>
                </c:pt>
                <c:pt idx="114">
                  <c:v>1651252</c:v>
                </c:pt>
                <c:pt idx="115">
                  <c:v>2638454</c:v>
                </c:pt>
                <c:pt idx="116">
                  <c:v>1224968</c:v>
                </c:pt>
                <c:pt idx="117">
                  <c:v>833188</c:v>
                </c:pt>
                <c:pt idx="118">
                  <c:v>1138518</c:v>
                </c:pt>
                <c:pt idx="119">
                  <c:v>1934960</c:v>
                </c:pt>
                <c:pt idx="120">
                  <c:v>982870</c:v>
                </c:pt>
                <c:pt idx="121">
                  <c:v>1155751</c:v>
                </c:pt>
                <c:pt idx="122">
                  <c:v>1125978</c:v>
                </c:pt>
                <c:pt idx="123">
                  <c:v>1136238</c:v>
                </c:pt>
                <c:pt idx="124">
                  <c:v>866799</c:v>
                </c:pt>
                <c:pt idx="125">
                  <c:v>742976</c:v>
                </c:pt>
                <c:pt idx="126">
                  <c:v>957790</c:v>
                </c:pt>
                <c:pt idx="127">
                  <c:v>1300246</c:v>
                </c:pt>
                <c:pt idx="128">
                  <c:v>2305669</c:v>
                </c:pt>
                <c:pt idx="129">
                  <c:v>830319</c:v>
                </c:pt>
                <c:pt idx="130">
                  <c:v>1403207</c:v>
                </c:pt>
                <c:pt idx="131">
                  <c:v>1488536</c:v>
                </c:pt>
                <c:pt idx="132">
                  <c:v>1178323</c:v>
                </c:pt>
                <c:pt idx="133">
                  <c:v>1020034</c:v>
                </c:pt>
                <c:pt idx="134">
                  <c:v>2683693</c:v>
                </c:pt>
                <c:pt idx="135">
                  <c:v>1288162</c:v>
                </c:pt>
                <c:pt idx="136">
                  <c:v>1395911</c:v>
                </c:pt>
                <c:pt idx="137">
                  <c:v>1031111</c:v>
                </c:pt>
                <c:pt idx="138">
                  <c:v>1202510</c:v>
                </c:pt>
                <c:pt idx="139">
                  <c:v>1075058</c:v>
                </c:pt>
                <c:pt idx="140">
                  <c:v>985245</c:v>
                </c:pt>
                <c:pt idx="141">
                  <c:v>841491</c:v>
                </c:pt>
                <c:pt idx="142">
                  <c:v>1330513</c:v>
                </c:pt>
                <c:pt idx="143">
                  <c:v>751108</c:v>
                </c:pt>
                <c:pt idx="144">
                  <c:v>2053216</c:v>
                </c:pt>
                <c:pt idx="145">
                  <c:v>825246</c:v>
                </c:pt>
                <c:pt idx="146">
                  <c:v>761824</c:v>
                </c:pt>
                <c:pt idx="147">
                  <c:v>612199</c:v>
                </c:pt>
                <c:pt idx="148">
                  <c:v>1515896</c:v>
                </c:pt>
                <c:pt idx="149">
                  <c:v>1654577</c:v>
                </c:pt>
                <c:pt idx="150">
                  <c:v>853974</c:v>
                </c:pt>
                <c:pt idx="151">
                  <c:v>1898860</c:v>
                </c:pt>
                <c:pt idx="152">
                  <c:v>280136</c:v>
                </c:pt>
                <c:pt idx="153">
                  <c:v>1154592</c:v>
                </c:pt>
                <c:pt idx="154">
                  <c:v>1054519</c:v>
                </c:pt>
                <c:pt idx="155">
                  <c:v>1259206</c:v>
                </c:pt>
                <c:pt idx="156">
                  <c:v>1380160</c:v>
                </c:pt>
                <c:pt idx="157">
                  <c:v>745997</c:v>
                </c:pt>
                <c:pt idx="158">
                  <c:v>1483520</c:v>
                </c:pt>
                <c:pt idx="159">
                  <c:v>678661</c:v>
                </c:pt>
                <c:pt idx="160">
                  <c:v>1334902</c:v>
                </c:pt>
                <c:pt idx="161">
                  <c:v>666805</c:v>
                </c:pt>
                <c:pt idx="162">
                  <c:v>1057768</c:v>
                </c:pt>
                <c:pt idx="163">
                  <c:v>580469</c:v>
                </c:pt>
                <c:pt idx="164">
                  <c:v>1639776</c:v>
                </c:pt>
                <c:pt idx="165">
                  <c:v>564414</c:v>
                </c:pt>
                <c:pt idx="166">
                  <c:v>654227</c:v>
                </c:pt>
                <c:pt idx="167">
                  <c:v>1906840</c:v>
                </c:pt>
                <c:pt idx="168">
                  <c:v>3874100</c:v>
                </c:pt>
                <c:pt idx="169">
                  <c:v>843771</c:v>
                </c:pt>
                <c:pt idx="170">
                  <c:v>975004</c:v>
                </c:pt>
                <c:pt idx="171">
                  <c:v>1724193</c:v>
                </c:pt>
                <c:pt idx="172">
                  <c:v>1634323</c:v>
                </c:pt>
                <c:pt idx="173">
                  <c:v>1024727</c:v>
                </c:pt>
                <c:pt idx="174">
                  <c:v>2093762</c:v>
                </c:pt>
                <c:pt idx="175">
                  <c:v>463657</c:v>
                </c:pt>
                <c:pt idx="176">
                  <c:v>1816571</c:v>
                </c:pt>
                <c:pt idx="177">
                  <c:v>1624082</c:v>
                </c:pt>
                <c:pt idx="178">
                  <c:v>779893</c:v>
                </c:pt>
                <c:pt idx="179">
                  <c:v>2068891</c:v>
                </c:pt>
                <c:pt idx="180">
                  <c:v>1409610</c:v>
                </c:pt>
                <c:pt idx="181">
                  <c:v>897959</c:v>
                </c:pt>
                <c:pt idx="182">
                  <c:v>602832</c:v>
                </c:pt>
                <c:pt idx="183">
                  <c:v>1378165</c:v>
                </c:pt>
                <c:pt idx="184">
                  <c:v>1538145</c:v>
                </c:pt>
                <c:pt idx="185">
                  <c:v>1166220</c:v>
                </c:pt>
                <c:pt idx="186">
                  <c:v>848958</c:v>
                </c:pt>
                <c:pt idx="187">
                  <c:v>2551643</c:v>
                </c:pt>
                <c:pt idx="188">
                  <c:v>865602</c:v>
                </c:pt>
                <c:pt idx="189">
                  <c:v>1205322</c:v>
                </c:pt>
                <c:pt idx="190">
                  <c:v>1045285</c:v>
                </c:pt>
                <c:pt idx="191">
                  <c:v>233681</c:v>
                </c:pt>
                <c:pt idx="192">
                  <c:v>1157328</c:v>
                </c:pt>
                <c:pt idx="193">
                  <c:v>1054747</c:v>
                </c:pt>
                <c:pt idx="194">
                  <c:v>678566</c:v>
                </c:pt>
                <c:pt idx="195">
                  <c:v>2815781</c:v>
                </c:pt>
                <c:pt idx="196">
                  <c:v>1077528</c:v>
                </c:pt>
                <c:pt idx="197">
                  <c:v>1448655</c:v>
                </c:pt>
                <c:pt idx="198">
                  <c:v>1263652</c:v>
                </c:pt>
                <c:pt idx="199">
                  <c:v>576327</c:v>
                </c:pt>
                <c:pt idx="200">
                  <c:v>1636318</c:v>
                </c:pt>
                <c:pt idx="201">
                  <c:v>1632936</c:v>
                </c:pt>
                <c:pt idx="202">
                  <c:v>573819</c:v>
                </c:pt>
                <c:pt idx="203">
                  <c:v>1263785</c:v>
                </c:pt>
                <c:pt idx="204">
                  <c:v>1115699</c:v>
                </c:pt>
                <c:pt idx="205">
                  <c:v>1640061</c:v>
                </c:pt>
                <c:pt idx="206">
                  <c:v>993833</c:v>
                </c:pt>
                <c:pt idx="207">
                  <c:v>2202917</c:v>
                </c:pt>
                <c:pt idx="208">
                  <c:v>855095</c:v>
                </c:pt>
                <c:pt idx="209">
                  <c:v>1118948</c:v>
                </c:pt>
                <c:pt idx="210">
                  <c:v>2233697</c:v>
                </c:pt>
                <c:pt idx="211">
                  <c:v>1176727</c:v>
                </c:pt>
                <c:pt idx="212">
                  <c:v>1312045</c:v>
                </c:pt>
                <c:pt idx="213">
                  <c:v>1167132</c:v>
                </c:pt>
                <c:pt idx="214">
                  <c:v>968905</c:v>
                </c:pt>
                <c:pt idx="215">
                  <c:v>301093</c:v>
                </c:pt>
                <c:pt idx="216">
                  <c:v>1468662</c:v>
                </c:pt>
                <c:pt idx="217">
                  <c:v>1491158</c:v>
                </c:pt>
                <c:pt idx="218">
                  <c:v>629850</c:v>
                </c:pt>
                <c:pt idx="219">
                  <c:v>1343642</c:v>
                </c:pt>
                <c:pt idx="220">
                  <c:v>1235741</c:v>
                </c:pt>
                <c:pt idx="221">
                  <c:v>1115718</c:v>
                </c:pt>
                <c:pt idx="222">
                  <c:v>6606775</c:v>
                </c:pt>
                <c:pt idx="223">
                  <c:v>1051175</c:v>
                </c:pt>
                <c:pt idx="224">
                  <c:v>1707207</c:v>
                </c:pt>
                <c:pt idx="225">
                  <c:v>1160178</c:v>
                </c:pt>
                <c:pt idx="226">
                  <c:v>1264602</c:v>
                </c:pt>
                <c:pt idx="227">
                  <c:v>963490</c:v>
                </c:pt>
                <c:pt idx="228">
                  <c:v>748486</c:v>
                </c:pt>
                <c:pt idx="229">
                  <c:v>576688</c:v>
                </c:pt>
                <c:pt idx="230">
                  <c:v>1053265</c:v>
                </c:pt>
                <c:pt idx="231">
                  <c:v>6283072</c:v>
                </c:pt>
                <c:pt idx="232">
                  <c:v>2212835</c:v>
                </c:pt>
                <c:pt idx="233">
                  <c:v>1603657</c:v>
                </c:pt>
                <c:pt idx="234">
                  <c:v>1057293</c:v>
                </c:pt>
                <c:pt idx="235">
                  <c:v>1603220</c:v>
                </c:pt>
                <c:pt idx="236">
                  <c:v>1405772</c:v>
                </c:pt>
                <c:pt idx="237">
                  <c:v>598082</c:v>
                </c:pt>
                <c:pt idx="238">
                  <c:v>891119</c:v>
                </c:pt>
                <c:pt idx="239">
                  <c:v>1292380</c:v>
                </c:pt>
                <c:pt idx="240">
                  <c:v>1555416</c:v>
                </c:pt>
                <c:pt idx="241">
                  <c:v>825968</c:v>
                </c:pt>
                <c:pt idx="242">
                  <c:v>1697859</c:v>
                </c:pt>
                <c:pt idx="243">
                  <c:v>1056039</c:v>
                </c:pt>
                <c:pt idx="244">
                  <c:v>1117865</c:v>
                </c:pt>
                <c:pt idx="245">
                  <c:v>1585113</c:v>
                </c:pt>
                <c:pt idx="246">
                  <c:v>1438509</c:v>
                </c:pt>
                <c:pt idx="247">
                  <c:v>2302116</c:v>
                </c:pt>
                <c:pt idx="248">
                  <c:v>981578</c:v>
                </c:pt>
                <c:pt idx="249">
                  <c:v>1853298</c:v>
                </c:pt>
                <c:pt idx="250">
                  <c:v>2094807</c:v>
                </c:pt>
                <c:pt idx="251">
                  <c:v>564756</c:v>
                </c:pt>
                <c:pt idx="252">
                  <c:v>954275</c:v>
                </c:pt>
                <c:pt idx="253">
                  <c:v>347035</c:v>
                </c:pt>
                <c:pt idx="254">
                  <c:v>185782</c:v>
                </c:pt>
                <c:pt idx="255">
                  <c:v>835620</c:v>
                </c:pt>
                <c:pt idx="256">
                  <c:v>463429</c:v>
                </c:pt>
                <c:pt idx="257">
                  <c:v>3954888</c:v>
                </c:pt>
                <c:pt idx="258">
                  <c:v>2270652</c:v>
                </c:pt>
                <c:pt idx="259">
                  <c:v>3369897</c:v>
                </c:pt>
                <c:pt idx="260">
                  <c:v>897769</c:v>
                </c:pt>
                <c:pt idx="261">
                  <c:v>502892</c:v>
                </c:pt>
                <c:pt idx="262">
                  <c:v>3336970</c:v>
                </c:pt>
                <c:pt idx="263">
                  <c:v>867996</c:v>
                </c:pt>
                <c:pt idx="264">
                  <c:v>1629383</c:v>
                </c:pt>
                <c:pt idx="265">
                  <c:v>821826</c:v>
                </c:pt>
                <c:pt idx="266">
                  <c:v>572793</c:v>
                </c:pt>
                <c:pt idx="267">
                  <c:v>1166904</c:v>
                </c:pt>
                <c:pt idx="268">
                  <c:v>1258389</c:v>
                </c:pt>
                <c:pt idx="269">
                  <c:v>823707</c:v>
                </c:pt>
                <c:pt idx="270">
                  <c:v>954560</c:v>
                </c:pt>
                <c:pt idx="271">
                  <c:v>2250246</c:v>
                </c:pt>
                <c:pt idx="272">
                  <c:v>952185</c:v>
                </c:pt>
                <c:pt idx="273">
                  <c:v>888041</c:v>
                </c:pt>
                <c:pt idx="274">
                  <c:v>2538343</c:v>
                </c:pt>
                <c:pt idx="275">
                  <c:v>230147</c:v>
                </c:pt>
                <c:pt idx="276">
                  <c:v>1629098</c:v>
                </c:pt>
                <c:pt idx="277">
                  <c:v>1343243</c:v>
                </c:pt>
                <c:pt idx="278">
                  <c:v>969665</c:v>
                </c:pt>
                <c:pt idx="279">
                  <c:v>831953</c:v>
                </c:pt>
                <c:pt idx="280">
                  <c:v>1201788</c:v>
                </c:pt>
                <c:pt idx="281">
                  <c:v>874874</c:v>
                </c:pt>
                <c:pt idx="282">
                  <c:v>753692</c:v>
                </c:pt>
                <c:pt idx="283">
                  <c:v>1734624</c:v>
                </c:pt>
                <c:pt idx="284">
                  <c:v>751336</c:v>
                </c:pt>
                <c:pt idx="285">
                  <c:v>1261809</c:v>
                </c:pt>
                <c:pt idx="286">
                  <c:v>925946</c:v>
                </c:pt>
                <c:pt idx="287">
                  <c:v>1244272</c:v>
                </c:pt>
                <c:pt idx="288">
                  <c:v>1154801</c:v>
                </c:pt>
                <c:pt idx="289">
                  <c:v>1712565</c:v>
                </c:pt>
                <c:pt idx="290">
                  <c:v>584345</c:v>
                </c:pt>
                <c:pt idx="291">
                  <c:v>1920520</c:v>
                </c:pt>
                <c:pt idx="292">
                  <c:v>1051536</c:v>
                </c:pt>
                <c:pt idx="293">
                  <c:v>678034</c:v>
                </c:pt>
                <c:pt idx="294">
                  <c:v>905160</c:v>
                </c:pt>
                <c:pt idx="295">
                  <c:v>1634627</c:v>
                </c:pt>
                <c:pt idx="296">
                  <c:v>928226</c:v>
                </c:pt>
                <c:pt idx="297">
                  <c:v>845937</c:v>
                </c:pt>
                <c:pt idx="298">
                  <c:v>1352914</c:v>
                </c:pt>
                <c:pt idx="299">
                  <c:v>679896</c:v>
                </c:pt>
                <c:pt idx="300">
                  <c:v>665798</c:v>
                </c:pt>
                <c:pt idx="301">
                  <c:v>573819</c:v>
                </c:pt>
                <c:pt idx="302">
                  <c:v>1309651</c:v>
                </c:pt>
                <c:pt idx="303">
                  <c:v>1448237</c:v>
                </c:pt>
                <c:pt idx="304">
                  <c:v>2528767</c:v>
                </c:pt>
                <c:pt idx="305">
                  <c:v>899954</c:v>
                </c:pt>
                <c:pt idx="306">
                  <c:v>1168044</c:v>
                </c:pt>
                <c:pt idx="307">
                  <c:v>2408554</c:v>
                </c:pt>
                <c:pt idx="308">
                  <c:v>1509721</c:v>
                </c:pt>
                <c:pt idx="309">
                  <c:v>777556</c:v>
                </c:pt>
                <c:pt idx="310">
                  <c:v>2083825</c:v>
                </c:pt>
                <c:pt idx="311">
                  <c:v>1763561</c:v>
                </c:pt>
                <c:pt idx="312">
                  <c:v>1834944</c:v>
                </c:pt>
                <c:pt idx="313">
                  <c:v>804460</c:v>
                </c:pt>
                <c:pt idx="314">
                  <c:v>927523</c:v>
                </c:pt>
                <c:pt idx="315">
                  <c:v>1356201</c:v>
                </c:pt>
                <c:pt idx="316">
                  <c:v>694564</c:v>
                </c:pt>
                <c:pt idx="317">
                  <c:v>926250</c:v>
                </c:pt>
                <c:pt idx="318">
                  <c:v>1308283</c:v>
                </c:pt>
                <c:pt idx="319">
                  <c:v>768398</c:v>
                </c:pt>
                <c:pt idx="320">
                  <c:v>6906766</c:v>
                </c:pt>
                <c:pt idx="321">
                  <c:v>2004253</c:v>
                </c:pt>
                <c:pt idx="322">
                  <c:v>531734</c:v>
                </c:pt>
                <c:pt idx="323">
                  <c:v>4521715</c:v>
                </c:pt>
                <c:pt idx="324">
                  <c:v>1091854</c:v>
                </c:pt>
                <c:pt idx="325">
                  <c:v>1018590</c:v>
                </c:pt>
                <c:pt idx="326">
                  <c:v>566124</c:v>
                </c:pt>
                <c:pt idx="327">
                  <c:v>2247396</c:v>
                </c:pt>
                <c:pt idx="328">
                  <c:v>1638104</c:v>
                </c:pt>
                <c:pt idx="329">
                  <c:v>1392662</c:v>
                </c:pt>
                <c:pt idx="330">
                  <c:v>910727</c:v>
                </c:pt>
                <c:pt idx="331">
                  <c:v>1166296</c:v>
                </c:pt>
                <c:pt idx="332">
                  <c:v>1685547</c:v>
                </c:pt>
                <c:pt idx="333">
                  <c:v>1084805</c:v>
                </c:pt>
                <c:pt idx="334">
                  <c:v>571995</c:v>
                </c:pt>
                <c:pt idx="335">
                  <c:v>1027235</c:v>
                </c:pt>
                <c:pt idx="336">
                  <c:v>954370</c:v>
                </c:pt>
                <c:pt idx="337">
                  <c:v>2517804</c:v>
                </c:pt>
                <c:pt idx="338">
                  <c:v>653904</c:v>
                </c:pt>
                <c:pt idx="339">
                  <c:v>3562348</c:v>
                </c:pt>
                <c:pt idx="340">
                  <c:v>2234856</c:v>
                </c:pt>
                <c:pt idx="341">
                  <c:v>463258</c:v>
                </c:pt>
                <c:pt idx="342">
                  <c:v>1168272</c:v>
                </c:pt>
                <c:pt idx="343">
                  <c:v>1400205</c:v>
                </c:pt>
                <c:pt idx="344">
                  <c:v>540607</c:v>
                </c:pt>
                <c:pt idx="345">
                  <c:v>1473317</c:v>
                </c:pt>
                <c:pt idx="346">
                  <c:v>2705486</c:v>
                </c:pt>
                <c:pt idx="347">
                  <c:v>1523040</c:v>
                </c:pt>
                <c:pt idx="348">
                  <c:v>1270036</c:v>
                </c:pt>
                <c:pt idx="349">
                  <c:v>860130</c:v>
                </c:pt>
                <c:pt idx="350">
                  <c:v>785707</c:v>
                </c:pt>
                <c:pt idx="351">
                  <c:v>2207743</c:v>
                </c:pt>
                <c:pt idx="352">
                  <c:v>877059</c:v>
                </c:pt>
                <c:pt idx="353">
                  <c:v>1067154</c:v>
                </c:pt>
                <c:pt idx="354">
                  <c:v>1527144</c:v>
                </c:pt>
                <c:pt idx="355">
                  <c:v>1156511</c:v>
                </c:pt>
                <c:pt idx="356">
                  <c:v>371564</c:v>
                </c:pt>
                <c:pt idx="357">
                  <c:v>490713</c:v>
                </c:pt>
                <c:pt idx="358">
                  <c:v>1542192</c:v>
                </c:pt>
                <c:pt idx="359">
                  <c:v>1467978</c:v>
                </c:pt>
                <c:pt idx="360">
                  <c:v>885096</c:v>
                </c:pt>
                <c:pt idx="361">
                  <c:v>812364</c:v>
                </c:pt>
                <c:pt idx="362">
                  <c:v>2314428</c:v>
                </c:pt>
                <c:pt idx="363">
                  <c:v>2489988</c:v>
                </c:pt>
                <c:pt idx="364">
                  <c:v>784833</c:v>
                </c:pt>
                <c:pt idx="365">
                  <c:v>1277066</c:v>
                </c:pt>
                <c:pt idx="366">
                  <c:v>1965322</c:v>
                </c:pt>
                <c:pt idx="367">
                  <c:v>7669160</c:v>
                </c:pt>
                <c:pt idx="368">
                  <c:v>1032878</c:v>
                </c:pt>
                <c:pt idx="369">
                  <c:v>1840397</c:v>
                </c:pt>
                <c:pt idx="370">
                  <c:v>440895</c:v>
                </c:pt>
                <c:pt idx="371">
                  <c:v>1507783</c:v>
                </c:pt>
                <c:pt idx="372">
                  <c:v>672372</c:v>
                </c:pt>
                <c:pt idx="373">
                  <c:v>1041979</c:v>
                </c:pt>
                <c:pt idx="374">
                  <c:v>1067686</c:v>
                </c:pt>
                <c:pt idx="375">
                  <c:v>2298696</c:v>
                </c:pt>
                <c:pt idx="376">
                  <c:v>781736</c:v>
                </c:pt>
                <c:pt idx="377">
                  <c:v>1134414</c:v>
                </c:pt>
                <c:pt idx="378">
                  <c:v>1359108</c:v>
                </c:pt>
                <c:pt idx="379">
                  <c:v>1478637</c:v>
                </c:pt>
                <c:pt idx="380">
                  <c:v>1488479</c:v>
                </c:pt>
                <c:pt idx="381">
                  <c:v>4674475</c:v>
                </c:pt>
                <c:pt idx="382">
                  <c:v>1629744</c:v>
                </c:pt>
                <c:pt idx="383">
                  <c:v>1160520</c:v>
                </c:pt>
                <c:pt idx="384">
                  <c:v>2838543</c:v>
                </c:pt>
                <c:pt idx="385">
                  <c:v>687971</c:v>
                </c:pt>
                <c:pt idx="386">
                  <c:v>837235</c:v>
                </c:pt>
                <c:pt idx="387">
                  <c:v>1526384</c:v>
                </c:pt>
                <c:pt idx="388">
                  <c:v>922127</c:v>
                </c:pt>
                <c:pt idx="389">
                  <c:v>1637059</c:v>
                </c:pt>
                <c:pt idx="390">
                  <c:v>1119936</c:v>
                </c:pt>
                <c:pt idx="391">
                  <c:v>1872260</c:v>
                </c:pt>
                <c:pt idx="392">
                  <c:v>670985</c:v>
                </c:pt>
                <c:pt idx="393">
                  <c:v>2009326</c:v>
                </c:pt>
                <c:pt idx="394">
                  <c:v>707085</c:v>
                </c:pt>
                <c:pt idx="395">
                  <c:v>954750</c:v>
                </c:pt>
                <c:pt idx="396">
                  <c:v>1467484</c:v>
                </c:pt>
                <c:pt idx="397">
                  <c:v>2344600</c:v>
                </c:pt>
                <c:pt idx="398">
                  <c:v>1013479</c:v>
                </c:pt>
                <c:pt idx="399">
                  <c:v>692474</c:v>
                </c:pt>
                <c:pt idx="400">
                  <c:v>2183043</c:v>
                </c:pt>
                <c:pt idx="401">
                  <c:v>1375391</c:v>
                </c:pt>
                <c:pt idx="402">
                  <c:v>836494</c:v>
                </c:pt>
                <c:pt idx="403">
                  <c:v>749132</c:v>
                </c:pt>
                <c:pt idx="404">
                  <c:v>1292095</c:v>
                </c:pt>
                <c:pt idx="405">
                  <c:v>1318695</c:v>
                </c:pt>
                <c:pt idx="406">
                  <c:v>1412897</c:v>
                </c:pt>
                <c:pt idx="407">
                  <c:v>785973</c:v>
                </c:pt>
                <c:pt idx="408">
                  <c:v>1383599</c:v>
                </c:pt>
                <c:pt idx="409">
                  <c:v>1514224</c:v>
                </c:pt>
                <c:pt idx="410">
                  <c:v>1213853</c:v>
                </c:pt>
                <c:pt idx="411">
                  <c:v>669503</c:v>
                </c:pt>
                <c:pt idx="412">
                  <c:v>637241</c:v>
                </c:pt>
                <c:pt idx="413">
                  <c:v>3676101</c:v>
                </c:pt>
                <c:pt idx="414">
                  <c:v>674044</c:v>
                </c:pt>
                <c:pt idx="415">
                  <c:v>1253525</c:v>
                </c:pt>
                <c:pt idx="416">
                  <c:v>2009174</c:v>
                </c:pt>
                <c:pt idx="417">
                  <c:v>3602153</c:v>
                </c:pt>
                <c:pt idx="418">
                  <c:v>437209</c:v>
                </c:pt>
                <c:pt idx="419">
                  <c:v>2643508</c:v>
                </c:pt>
                <c:pt idx="420">
                  <c:v>2548432</c:v>
                </c:pt>
                <c:pt idx="421">
                  <c:v>576992</c:v>
                </c:pt>
                <c:pt idx="422">
                  <c:v>529967</c:v>
                </c:pt>
                <c:pt idx="423">
                  <c:v>935655</c:v>
                </c:pt>
                <c:pt idx="424">
                  <c:v>911487</c:v>
                </c:pt>
                <c:pt idx="425">
                  <c:v>3842940</c:v>
                </c:pt>
                <c:pt idx="426">
                  <c:v>1583992</c:v>
                </c:pt>
                <c:pt idx="427">
                  <c:v>1769983</c:v>
                </c:pt>
                <c:pt idx="428">
                  <c:v>1585455</c:v>
                </c:pt>
                <c:pt idx="429">
                  <c:v>1172813</c:v>
                </c:pt>
                <c:pt idx="430">
                  <c:v>1622106</c:v>
                </c:pt>
                <c:pt idx="431">
                  <c:v>686945</c:v>
                </c:pt>
                <c:pt idx="432">
                  <c:v>1029477</c:v>
                </c:pt>
                <c:pt idx="433">
                  <c:v>1380179</c:v>
                </c:pt>
                <c:pt idx="434">
                  <c:v>1215430</c:v>
                </c:pt>
                <c:pt idx="435">
                  <c:v>1731242</c:v>
                </c:pt>
                <c:pt idx="436">
                  <c:v>1136694</c:v>
                </c:pt>
                <c:pt idx="437">
                  <c:v>433371</c:v>
                </c:pt>
                <c:pt idx="438">
                  <c:v>756884</c:v>
                </c:pt>
                <c:pt idx="439">
                  <c:v>1903420</c:v>
                </c:pt>
                <c:pt idx="440">
                  <c:v>1524313</c:v>
                </c:pt>
                <c:pt idx="441">
                  <c:v>1269808</c:v>
                </c:pt>
                <c:pt idx="442">
                  <c:v>348707</c:v>
                </c:pt>
                <c:pt idx="443">
                  <c:v>985530</c:v>
                </c:pt>
                <c:pt idx="444">
                  <c:v>2374392</c:v>
                </c:pt>
                <c:pt idx="445">
                  <c:v>1788945</c:v>
                </c:pt>
                <c:pt idx="446">
                  <c:v>5316447</c:v>
                </c:pt>
                <c:pt idx="447">
                  <c:v>1899430</c:v>
                </c:pt>
                <c:pt idx="448">
                  <c:v>1822328</c:v>
                </c:pt>
                <c:pt idx="449">
                  <c:v>1597577</c:v>
                </c:pt>
                <c:pt idx="450">
                  <c:v>1623892</c:v>
                </c:pt>
                <c:pt idx="451">
                  <c:v>1865591</c:v>
                </c:pt>
                <c:pt idx="452">
                  <c:v>1629858</c:v>
                </c:pt>
                <c:pt idx="453">
                  <c:v>758024</c:v>
                </c:pt>
                <c:pt idx="454">
                  <c:v>1828009</c:v>
                </c:pt>
                <c:pt idx="455">
                  <c:v>956460</c:v>
                </c:pt>
                <c:pt idx="456">
                  <c:v>842859</c:v>
                </c:pt>
                <c:pt idx="457">
                  <c:v>1299581</c:v>
                </c:pt>
                <c:pt idx="458">
                  <c:v>805790</c:v>
                </c:pt>
                <c:pt idx="459">
                  <c:v>1648896</c:v>
                </c:pt>
                <c:pt idx="460">
                  <c:v>1063183</c:v>
                </c:pt>
                <c:pt idx="461">
                  <c:v>655310</c:v>
                </c:pt>
                <c:pt idx="462">
                  <c:v>823612</c:v>
                </c:pt>
                <c:pt idx="463">
                  <c:v>1784423</c:v>
                </c:pt>
                <c:pt idx="464">
                  <c:v>929575</c:v>
                </c:pt>
                <c:pt idx="465">
                  <c:v>959215</c:v>
                </c:pt>
                <c:pt idx="466">
                  <c:v>575130</c:v>
                </c:pt>
                <c:pt idx="467">
                  <c:v>1413524</c:v>
                </c:pt>
                <c:pt idx="468">
                  <c:v>2330749</c:v>
                </c:pt>
                <c:pt idx="469">
                  <c:v>1964429</c:v>
                </c:pt>
                <c:pt idx="470">
                  <c:v>968715</c:v>
                </c:pt>
                <c:pt idx="471">
                  <c:v>655633</c:v>
                </c:pt>
                <c:pt idx="472">
                  <c:v>1286490</c:v>
                </c:pt>
                <c:pt idx="473">
                  <c:v>675298</c:v>
                </c:pt>
                <c:pt idx="474">
                  <c:v>2913270</c:v>
                </c:pt>
                <c:pt idx="475">
                  <c:v>1634703</c:v>
                </c:pt>
                <c:pt idx="476">
                  <c:v>378632</c:v>
                </c:pt>
                <c:pt idx="477">
                  <c:v>1611618</c:v>
                </c:pt>
                <c:pt idx="478">
                  <c:v>808317</c:v>
                </c:pt>
                <c:pt idx="479">
                  <c:v>891480</c:v>
                </c:pt>
                <c:pt idx="480">
                  <c:v>1233765</c:v>
                </c:pt>
                <c:pt idx="481">
                  <c:v>1374650</c:v>
                </c:pt>
                <c:pt idx="482">
                  <c:v>1633202</c:v>
                </c:pt>
                <c:pt idx="483">
                  <c:v>819128</c:v>
                </c:pt>
                <c:pt idx="484">
                  <c:v>1095217</c:v>
                </c:pt>
                <c:pt idx="485">
                  <c:v>1175929</c:v>
                </c:pt>
                <c:pt idx="486">
                  <c:v>1404879</c:v>
                </c:pt>
                <c:pt idx="487">
                  <c:v>628197</c:v>
                </c:pt>
                <c:pt idx="488">
                  <c:v>1186949</c:v>
                </c:pt>
                <c:pt idx="489">
                  <c:v>1281778</c:v>
                </c:pt>
                <c:pt idx="490">
                  <c:v>767752</c:v>
                </c:pt>
                <c:pt idx="491">
                  <c:v>1306193</c:v>
                </c:pt>
                <c:pt idx="492">
                  <c:v>1352344</c:v>
                </c:pt>
                <c:pt idx="493">
                  <c:v>2721674</c:v>
                </c:pt>
                <c:pt idx="494">
                  <c:v>614118</c:v>
                </c:pt>
                <c:pt idx="495">
                  <c:v>3228708</c:v>
                </c:pt>
                <c:pt idx="496">
                  <c:v>5701140</c:v>
                </c:pt>
                <c:pt idx="497">
                  <c:v>992845</c:v>
                </c:pt>
                <c:pt idx="498">
                  <c:v>634182</c:v>
                </c:pt>
                <c:pt idx="499">
                  <c:v>1168272</c:v>
                </c:pt>
                <c:pt idx="500">
                  <c:v>655025</c:v>
                </c:pt>
                <c:pt idx="501">
                  <c:v>983041</c:v>
                </c:pt>
                <c:pt idx="502">
                  <c:v>664867</c:v>
                </c:pt>
                <c:pt idx="503">
                  <c:v>1152654</c:v>
                </c:pt>
                <c:pt idx="504">
                  <c:v>1217102</c:v>
                </c:pt>
                <c:pt idx="505">
                  <c:v>3387244</c:v>
                </c:pt>
                <c:pt idx="506">
                  <c:v>583224</c:v>
                </c:pt>
                <c:pt idx="507">
                  <c:v>1117770</c:v>
                </c:pt>
                <c:pt idx="508">
                  <c:v>576042</c:v>
                </c:pt>
                <c:pt idx="509">
                  <c:v>1541280</c:v>
                </c:pt>
                <c:pt idx="510">
                  <c:v>1685889</c:v>
                </c:pt>
                <c:pt idx="511">
                  <c:v>1355688</c:v>
                </c:pt>
                <c:pt idx="512">
                  <c:v>1752408</c:v>
                </c:pt>
                <c:pt idx="513">
                  <c:v>1262550</c:v>
                </c:pt>
                <c:pt idx="514">
                  <c:v>1315066</c:v>
                </c:pt>
                <c:pt idx="515">
                  <c:v>1361787</c:v>
                </c:pt>
                <c:pt idx="516">
                  <c:v>927523</c:v>
                </c:pt>
                <c:pt idx="517">
                  <c:v>830813</c:v>
                </c:pt>
                <c:pt idx="518">
                  <c:v>2710274</c:v>
                </c:pt>
                <c:pt idx="519">
                  <c:v>702088</c:v>
                </c:pt>
                <c:pt idx="520">
                  <c:v>1395227</c:v>
                </c:pt>
                <c:pt idx="521">
                  <c:v>543837</c:v>
                </c:pt>
                <c:pt idx="522">
                  <c:v>1640745</c:v>
                </c:pt>
                <c:pt idx="523">
                  <c:v>582825</c:v>
                </c:pt>
                <c:pt idx="524">
                  <c:v>485792</c:v>
                </c:pt>
                <c:pt idx="525">
                  <c:v>1340222</c:v>
                </c:pt>
                <c:pt idx="526">
                  <c:v>1970072</c:v>
                </c:pt>
                <c:pt idx="527">
                  <c:v>1211782</c:v>
                </c:pt>
                <c:pt idx="528">
                  <c:v>765833</c:v>
                </c:pt>
                <c:pt idx="529">
                  <c:v>1223144</c:v>
                </c:pt>
                <c:pt idx="530">
                  <c:v>934990</c:v>
                </c:pt>
                <c:pt idx="531">
                  <c:v>940785</c:v>
                </c:pt>
                <c:pt idx="532">
                  <c:v>1130120</c:v>
                </c:pt>
                <c:pt idx="533">
                  <c:v>1439402</c:v>
                </c:pt>
                <c:pt idx="534">
                  <c:v>561450</c:v>
                </c:pt>
                <c:pt idx="535">
                  <c:v>1374897</c:v>
                </c:pt>
                <c:pt idx="536">
                  <c:v>2393487</c:v>
                </c:pt>
                <c:pt idx="537">
                  <c:v>711455</c:v>
                </c:pt>
                <c:pt idx="538">
                  <c:v>829597</c:v>
                </c:pt>
                <c:pt idx="539">
                  <c:v>981578</c:v>
                </c:pt>
                <c:pt idx="540">
                  <c:v>2909945</c:v>
                </c:pt>
                <c:pt idx="541">
                  <c:v>1044373</c:v>
                </c:pt>
                <c:pt idx="542">
                  <c:v>948366</c:v>
                </c:pt>
                <c:pt idx="543">
                  <c:v>1347955</c:v>
                </c:pt>
                <c:pt idx="544">
                  <c:v>875748</c:v>
                </c:pt>
                <c:pt idx="545">
                  <c:v>813903</c:v>
                </c:pt>
                <c:pt idx="546">
                  <c:v>762660</c:v>
                </c:pt>
                <c:pt idx="547">
                  <c:v>1323825</c:v>
                </c:pt>
                <c:pt idx="548">
                  <c:v>1885522</c:v>
                </c:pt>
                <c:pt idx="549">
                  <c:v>595783</c:v>
                </c:pt>
                <c:pt idx="550">
                  <c:v>1254228</c:v>
                </c:pt>
                <c:pt idx="551">
                  <c:v>953990</c:v>
                </c:pt>
                <c:pt idx="552">
                  <c:v>794960</c:v>
                </c:pt>
                <c:pt idx="553">
                  <c:v>459325</c:v>
                </c:pt>
                <c:pt idx="554">
                  <c:v>1823715</c:v>
                </c:pt>
                <c:pt idx="555">
                  <c:v>475665</c:v>
                </c:pt>
                <c:pt idx="556">
                  <c:v>816753</c:v>
                </c:pt>
                <c:pt idx="557">
                  <c:v>1128372</c:v>
                </c:pt>
                <c:pt idx="558">
                  <c:v>584288</c:v>
                </c:pt>
                <c:pt idx="559">
                  <c:v>579899</c:v>
                </c:pt>
                <c:pt idx="560">
                  <c:v>2129273</c:v>
                </c:pt>
                <c:pt idx="561">
                  <c:v>1194606</c:v>
                </c:pt>
                <c:pt idx="562">
                  <c:v>1236197</c:v>
                </c:pt>
                <c:pt idx="563">
                  <c:v>2799707</c:v>
                </c:pt>
                <c:pt idx="564">
                  <c:v>721582</c:v>
                </c:pt>
                <c:pt idx="565">
                  <c:v>2469753</c:v>
                </c:pt>
                <c:pt idx="566">
                  <c:v>1578881</c:v>
                </c:pt>
                <c:pt idx="567">
                  <c:v>1299486</c:v>
                </c:pt>
                <c:pt idx="568">
                  <c:v>2723840</c:v>
                </c:pt>
                <c:pt idx="569">
                  <c:v>1585930</c:v>
                </c:pt>
                <c:pt idx="570">
                  <c:v>1726910</c:v>
                </c:pt>
                <c:pt idx="571">
                  <c:v>696730</c:v>
                </c:pt>
                <c:pt idx="572">
                  <c:v>948575</c:v>
                </c:pt>
                <c:pt idx="573">
                  <c:v>705394</c:v>
                </c:pt>
                <c:pt idx="574">
                  <c:v>768170</c:v>
                </c:pt>
                <c:pt idx="575">
                  <c:v>591071</c:v>
                </c:pt>
                <c:pt idx="576">
                  <c:v>1116744</c:v>
                </c:pt>
                <c:pt idx="577">
                  <c:v>948594</c:v>
                </c:pt>
                <c:pt idx="578">
                  <c:v>578892</c:v>
                </c:pt>
                <c:pt idx="579">
                  <c:v>1297548</c:v>
                </c:pt>
                <c:pt idx="580">
                  <c:v>990223</c:v>
                </c:pt>
                <c:pt idx="581">
                  <c:v>1569381</c:v>
                </c:pt>
                <c:pt idx="582">
                  <c:v>599545</c:v>
                </c:pt>
                <c:pt idx="583">
                  <c:v>1306991</c:v>
                </c:pt>
                <c:pt idx="584">
                  <c:v>1015588</c:v>
                </c:pt>
                <c:pt idx="585">
                  <c:v>1148436</c:v>
                </c:pt>
                <c:pt idx="586">
                  <c:v>1143610</c:v>
                </c:pt>
                <c:pt idx="587">
                  <c:v>1243645</c:v>
                </c:pt>
                <c:pt idx="588">
                  <c:v>2431962</c:v>
                </c:pt>
                <c:pt idx="589">
                  <c:v>747213</c:v>
                </c:pt>
                <c:pt idx="590">
                  <c:v>1005784</c:v>
                </c:pt>
                <c:pt idx="591">
                  <c:v>1133673</c:v>
                </c:pt>
                <c:pt idx="592">
                  <c:v>954579</c:v>
                </c:pt>
                <c:pt idx="593">
                  <c:v>1531514</c:v>
                </c:pt>
                <c:pt idx="594">
                  <c:v>1538696</c:v>
                </c:pt>
                <c:pt idx="595">
                  <c:v>1212656</c:v>
                </c:pt>
                <c:pt idx="596">
                  <c:v>665076</c:v>
                </c:pt>
                <c:pt idx="597">
                  <c:v>1001186</c:v>
                </c:pt>
                <c:pt idx="598">
                  <c:v>691828</c:v>
                </c:pt>
                <c:pt idx="599">
                  <c:v>950285</c:v>
                </c:pt>
                <c:pt idx="600">
                  <c:v>568746</c:v>
                </c:pt>
                <c:pt idx="601">
                  <c:v>873050</c:v>
                </c:pt>
                <c:pt idx="602">
                  <c:v>1525472</c:v>
                </c:pt>
                <c:pt idx="603">
                  <c:v>651301</c:v>
                </c:pt>
                <c:pt idx="604">
                  <c:v>989919</c:v>
                </c:pt>
                <c:pt idx="605">
                  <c:v>914014</c:v>
                </c:pt>
                <c:pt idx="606">
                  <c:v>1421941</c:v>
                </c:pt>
                <c:pt idx="607">
                  <c:v>743318</c:v>
                </c:pt>
                <c:pt idx="608">
                  <c:v>1543408</c:v>
                </c:pt>
                <c:pt idx="609">
                  <c:v>2699976</c:v>
                </c:pt>
                <c:pt idx="610">
                  <c:v>1131792</c:v>
                </c:pt>
                <c:pt idx="611">
                  <c:v>845766</c:v>
                </c:pt>
                <c:pt idx="612">
                  <c:v>852188</c:v>
                </c:pt>
                <c:pt idx="613">
                  <c:v>1766012</c:v>
                </c:pt>
                <c:pt idx="614">
                  <c:v>1444722</c:v>
                </c:pt>
                <c:pt idx="615">
                  <c:v>2301337</c:v>
                </c:pt>
                <c:pt idx="616">
                  <c:v>1390838</c:v>
                </c:pt>
                <c:pt idx="617">
                  <c:v>1312976</c:v>
                </c:pt>
                <c:pt idx="618">
                  <c:v>1382915</c:v>
                </c:pt>
                <c:pt idx="619">
                  <c:v>801762</c:v>
                </c:pt>
                <c:pt idx="620">
                  <c:v>1788736</c:v>
                </c:pt>
                <c:pt idx="621">
                  <c:v>1582377</c:v>
                </c:pt>
                <c:pt idx="622">
                  <c:v>1726074</c:v>
                </c:pt>
                <c:pt idx="623">
                  <c:v>869801</c:v>
                </c:pt>
                <c:pt idx="624">
                  <c:v>934515</c:v>
                </c:pt>
                <c:pt idx="625">
                  <c:v>946295</c:v>
                </c:pt>
                <c:pt idx="626">
                  <c:v>1069966</c:v>
                </c:pt>
                <c:pt idx="627">
                  <c:v>1855369</c:v>
                </c:pt>
                <c:pt idx="628">
                  <c:v>4090719</c:v>
                </c:pt>
                <c:pt idx="629">
                  <c:v>1134642</c:v>
                </c:pt>
                <c:pt idx="630">
                  <c:v>1519544</c:v>
                </c:pt>
                <c:pt idx="631">
                  <c:v>1111728</c:v>
                </c:pt>
                <c:pt idx="632">
                  <c:v>618393</c:v>
                </c:pt>
                <c:pt idx="633">
                  <c:v>1302469</c:v>
                </c:pt>
                <c:pt idx="634">
                  <c:v>3069488</c:v>
                </c:pt>
                <c:pt idx="635">
                  <c:v>1067515</c:v>
                </c:pt>
                <c:pt idx="636">
                  <c:v>1217349</c:v>
                </c:pt>
                <c:pt idx="637">
                  <c:v>2878842</c:v>
                </c:pt>
                <c:pt idx="638">
                  <c:v>926041</c:v>
                </c:pt>
                <c:pt idx="639">
                  <c:v>654227</c:v>
                </c:pt>
                <c:pt idx="640">
                  <c:v>844227</c:v>
                </c:pt>
                <c:pt idx="641">
                  <c:v>1251435</c:v>
                </c:pt>
                <c:pt idx="642">
                  <c:v>1392719</c:v>
                </c:pt>
                <c:pt idx="643">
                  <c:v>1447344</c:v>
                </c:pt>
                <c:pt idx="644">
                  <c:v>1333059</c:v>
                </c:pt>
                <c:pt idx="645">
                  <c:v>1448028</c:v>
                </c:pt>
                <c:pt idx="646">
                  <c:v>625252</c:v>
                </c:pt>
                <c:pt idx="647">
                  <c:v>1088111</c:v>
                </c:pt>
                <c:pt idx="648">
                  <c:v>813732</c:v>
                </c:pt>
                <c:pt idx="649">
                  <c:v>408709</c:v>
                </c:pt>
                <c:pt idx="650">
                  <c:v>775542</c:v>
                </c:pt>
                <c:pt idx="651">
                  <c:v>1297567</c:v>
                </c:pt>
                <c:pt idx="652">
                  <c:v>903982</c:v>
                </c:pt>
                <c:pt idx="653">
                  <c:v>2524093</c:v>
                </c:pt>
                <c:pt idx="654">
                  <c:v>965105</c:v>
                </c:pt>
                <c:pt idx="655">
                  <c:v>1789667</c:v>
                </c:pt>
                <c:pt idx="656">
                  <c:v>896135</c:v>
                </c:pt>
                <c:pt idx="657">
                  <c:v>571539</c:v>
                </c:pt>
                <c:pt idx="658">
                  <c:v>1540254</c:v>
                </c:pt>
                <c:pt idx="659">
                  <c:v>1243645</c:v>
                </c:pt>
                <c:pt idx="660">
                  <c:v>531202</c:v>
                </c:pt>
                <c:pt idx="661">
                  <c:v>1749159</c:v>
                </c:pt>
                <c:pt idx="662">
                  <c:v>1520209</c:v>
                </c:pt>
                <c:pt idx="663">
                  <c:v>1218432</c:v>
                </c:pt>
                <c:pt idx="664">
                  <c:v>2032924</c:v>
                </c:pt>
                <c:pt idx="665">
                  <c:v>2251272</c:v>
                </c:pt>
                <c:pt idx="666">
                  <c:v>936605</c:v>
                </c:pt>
                <c:pt idx="667">
                  <c:v>420679</c:v>
                </c:pt>
                <c:pt idx="668">
                  <c:v>1060884</c:v>
                </c:pt>
                <c:pt idx="669">
                  <c:v>427272</c:v>
                </c:pt>
                <c:pt idx="670">
                  <c:v>1319626</c:v>
                </c:pt>
                <c:pt idx="671">
                  <c:v>1368418</c:v>
                </c:pt>
                <c:pt idx="672">
                  <c:v>1442670</c:v>
                </c:pt>
                <c:pt idx="673">
                  <c:v>2491736</c:v>
                </c:pt>
                <c:pt idx="674">
                  <c:v>1540672</c:v>
                </c:pt>
                <c:pt idx="675">
                  <c:v>722988</c:v>
                </c:pt>
                <c:pt idx="676">
                  <c:v>856140</c:v>
                </c:pt>
                <c:pt idx="677">
                  <c:v>1634380</c:v>
                </c:pt>
                <c:pt idx="678">
                  <c:v>650655</c:v>
                </c:pt>
                <c:pt idx="679">
                  <c:v>966435</c:v>
                </c:pt>
                <c:pt idx="680">
                  <c:v>2312604</c:v>
                </c:pt>
                <c:pt idx="681">
                  <c:v>1626058</c:v>
                </c:pt>
                <c:pt idx="682">
                  <c:v>880460</c:v>
                </c:pt>
                <c:pt idx="683">
                  <c:v>1890500</c:v>
                </c:pt>
                <c:pt idx="684">
                  <c:v>900239</c:v>
                </c:pt>
                <c:pt idx="685">
                  <c:v>2950909</c:v>
                </c:pt>
                <c:pt idx="686">
                  <c:v>622478</c:v>
                </c:pt>
                <c:pt idx="687">
                  <c:v>1043442</c:v>
                </c:pt>
                <c:pt idx="688">
                  <c:v>1411472</c:v>
                </c:pt>
                <c:pt idx="689">
                  <c:v>1602897</c:v>
                </c:pt>
                <c:pt idx="690">
                  <c:v>3614978</c:v>
                </c:pt>
                <c:pt idx="691">
                  <c:v>618089</c:v>
                </c:pt>
                <c:pt idx="692">
                  <c:v>2015672</c:v>
                </c:pt>
                <c:pt idx="693">
                  <c:v>1694439</c:v>
                </c:pt>
                <c:pt idx="694">
                  <c:v>996892</c:v>
                </c:pt>
                <c:pt idx="695">
                  <c:v>717630</c:v>
                </c:pt>
                <c:pt idx="696">
                  <c:v>434853</c:v>
                </c:pt>
                <c:pt idx="697">
                  <c:v>1172566</c:v>
                </c:pt>
                <c:pt idx="698">
                  <c:v>2694257</c:v>
                </c:pt>
                <c:pt idx="699">
                  <c:v>1163750</c:v>
                </c:pt>
                <c:pt idx="700">
                  <c:v>1843513</c:v>
                </c:pt>
                <c:pt idx="701">
                  <c:v>562932</c:v>
                </c:pt>
                <c:pt idx="702">
                  <c:v>756504</c:v>
                </c:pt>
                <c:pt idx="703">
                  <c:v>793459</c:v>
                </c:pt>
                <c:pt idx="704">
                  <c:v>2250360</c:v>
                </c:pt>
                <c:pt idx="705">
                  <c:v>1375581</c:v>
                </c:pt>
                <c:pt idx="706">
                  <c:v>480415</c:v>
                </c:pt>
                <c:pt idx="707">
                  <c:v>671194</c:v>
                </c:pt>
                <c:pt idx="708">
                  <c:v>1375581</c:v>
                </c:pt>
                <c:pt idx="709">
                  <c:v>1493552</c:v>
                </c:pt>
                <c:pt idx="710">
                  <c:v>836589</c:v>
                </c:pt>
                <c:pt idx="711">
                  <c:v>2228016</c:v>
                </c:pt>
                <c:pt idx="712">
                  <c:v>532114</c:v>
                </c:pt>
                <c:pt idx="713">
                  <c:v>1222289</c:v>
                </c:pt>
                <c:pt idx="714">
                  <c:v>1328822</c:v>
                </c:pt>
                <c:pt idx="715">
                  <c:v>1528474</c:v>
                </c:pt>
                <c:pt idx="716">
                  <c:v>3069488</c:v>
                </c:pt>
                <c:pt idx="717">
                  <c:v>1248053</c:v>
                </c:pt>
                <c:pt idx="718">
                  <c:v>1059497</c:v>
                </c:pt>
                <c:pt idx="719">
                  <c:v>660953</c:v>
                </c:pt>
                <c:pt idx="720">
                  <c:v>1595468</c:v>
                </c:pt>
                <c:pt idx="721">
                  <c:v>821712</c:v>
                </c:pt>
                <c:pt idx="722">
                  <c:v>1338778</c:v>
                </c:pt>
                <c:pt idx="723">
                  <c:v>2278404</c:v>
                </c:pt>
                <c:pt idx="724">
                  <c:v>787797</c:v>
                </c:pt>
                <c:pt idx="725">
                  <c:v>1875110</c:v>
                </c:pt>
                <c:pt idx="726">
                  <c:v>875444</c:v>
                </c:pt>
                <c:pt idx="727">
                  <c:v>965105</c:v>
                </c:pt>
                <c:pt idx="728">
                  <c:v>1665692</c:v>
                </c:pt>
                <c:pt idx="729">
                  <c:v>738245</c:v>
                </c:pt>
                <c:pt idx="730">
                  <c:v>1068142</c:v>
                </c:pt>
                <c:pt idx="731">
                  <c:v>569829</c:v>
                </c:pt>
                <c:pt idx="732">
                  <c:v>2247377</c:v>
                </c:pt>
                <c:pt idx="733">
                  <c:v>982566</c:v>
                </c:pt>
                <c:pt idx="734">
                  <c:v>827032</c:v>
                </c:pt>
                <c:pt idx="735">
                  <c:v>3487640</c:v>
                </c:pt>
                <c:pt idx="736">
                  <c:v>1135098</c:v>
                </c:pt>
                <c:pt idx="737">
                  <c:v>1039433</c:v>
                </c:pt>
                <c:pt idx="738">
                  <c:v>1250200</c:v>
                </c:pt>
                <c:pt idx="739">
                  <c:v>1442822</c:v>
                </c:pt>
                <c:pt idx="740">
                  <c:v>734274</c:v>
                </c:pt>
                <c:pt idx="741">
                  <c:v>729087</c:v>
                </c:pt>
                <c:pt idx="742">
                  <c:v>1626951</c:v>
                </c:pt>
                <c:pt idx="743">
                  <c:v>843125</c:v>
                </c:pt>
                <c:pt idx="744">
                  <c:v>1674945</c:v>
                </c:pt>
                <c:pt idx="745">
                  <c:v>877021</c:v>
                </c:pt>
                <c:pt idx="746">
                  <c:v>1909880</c:v>
                </c:pt>
                <c:pt idx="747">
                  <c:v>1349798</c:v>
                </c:pt>
                <c:pt idx="748">
                  <c:v>928720</c:v>
                </c:pt>
                <c:pt idx="749">
                  <c:v>1131564</c:v>
                </c:pt>
                <c:pt idx="750">
                  <c:v>1597558</c:v>
                </c:pt>
                <c:pt idx="751">
                  <c:v>1704699</c:v>
                </c:pt>
                <c:pt idx="752">
                  <c:v>1446280</c:v>
                </c:pt>
                <c:pt idx="753">
                  <c:v>688218</c:v>
                </c:pt>
                <c:pt idx="754">
                  <c:v>1116877</c:v>
                </c:pt>
                <c:pt idx="755">
                  <c:v>872917</c:v>
                </c:pt>
                <c:pt idx="756">
                  <c:v>1260441</c:v>
                </c:pt>
                <c:pt idx="757">
                  <c:v>2508779</c:v>
                </c:pt>
                <c:pt idx="758">
                  <c:v>753692</c:v>
                </c:pt>
                <c:pt idx="759">
                  <c:v>1032878</c:v>
                </c:pt>
                <c:pt idx="760">
                  <c:v>1425000</c:v>
                </c:pt>
                <c:pt idx="761">
                  <c:v>1146042</c:v>
                </c:pt>
                <c:pt idx="762">
                  <c:v>2895087</c:v>
                </c:pt>
                <c:pt idx="763">
                  <c:v>3266176</c:v>
                </c:pt>
                <c:pt idx="764">
                  <c:v>738986</c:v>
                </c:pt>
                <c:pt idx="765">
                  <c:v>1215867</c:v>
                </c:pt>
                <c:pt idx="766">
                  <c:v>1015968</c:v>
                </c:pt>
                <c:pt idx="767">
                  <c:v>754566</c:v>
                </c:pt>
                <c:pt idx="768">
                  <c:v>2309184</c:v>
                </c:pt>
                <c:pt idx="769">
                  <c:v>778297</c:v>
                </c:pt>
                <c:pt idx="770">
                  <c:v>2245800</c:v>
                </c:pt>
                <c:pt idx="771">
                  <c:v>863208</c:v>
                </c:pt>
                <c:pt idx="772">
                  <c:v>1062043</c:v>
                </c:pt>
                <c:pt idx="773">
                  <c:v>855209</c:v>
                </c:pt>
                <c:pt idx="774">
                  <c:v>797639</c:v>
                </c:pt>
                <c:pt idx="775">
                  <c:v>2016546</c:v>
                </c:pt>
                <c:pt idx="776">
                  <c:v>945535</c:v>
                </c:pt>
                <c:pt idx="777">
                  <c:v>932881</c:v>
                </c:pt>
                <c:pt idx="778">
                  <c:v>2311008</c:v>
                </c:pt>
                <c:pt idx="779">
                  <c:v>1002364</c:v>
                </c:pt>
                <c:pt idx="780">
                  <c:v>285893</c:v>
                </c:pt>
                <c:pt idx="781">
                  <c:v>1011028</c:v>
                </c:pt>
                <c:pt idx="782">
                  <c:v>866476</c:v>
                </c:pt>
                <c:pt idx="783">
                  <c:v>731044</c:v>
                </c:pt>
                <c:pt idx="784">
                  <c:v>1330532</c:v>
                </c:pt>
                <c:pt idx="785">
                  <c:v>583737</c:v>
                </c:pt>
                <c:pt idx="786">
                  <c:v>1455533</c:v>
                </c:pt>
                <c:pt idx="787">
                  <c:v>501771</c:v>
                </c:pt>
                <c:pt idx="788">
                  <c:v>1506928</c:v>
                </c:pt>
                <c:pt idx="789">
                  <c:v>2432000</c:v>
                </c:pt>
                <c:pt idx="790">
                  <c:v>2990144</c:v>
                </c:pt>
                <c:pt idx="791">
                  <c:v>1794170</c:v>
                </c:pt>
                <c:pt idx="792">
                  <c:v>703950</c:v>
                </c:pt>
                <c:pt idx="793">
                  <c:v>626373</c:v>
                </c:pt>
                <c:pt idx="794">
                  <c:v>3601412</c:v>
                </c:pt>
                <c:pt idx="795">
                  <c:v>1792802</c:v>
                </c:pt>
                <c:pt idx="796">
                  <c:v>1950863</c:v>
                </c:pt>
                <c:pt idx="797">
                  <c:v>1252784</c:v>
                </c:pt>
                <c:pt idx="798">
                  <c:v>1126890</c:v>
                </c:pt>
                <c:pt idx="799">
                  <c:v>699656</c:v>
                </c:pt>
                <c:pt idx="800">
                  <c:v>291992</c:v>
                </c:pt>
                <c:pt idx="801">
                  <c:v>654493</c:v>
                </c:pt>
                <c:pt idx="802">
                  <c:v>1010021</c:v>
                </c:pt>
                <c:pt idx="803">
                  <c:v>753692</c:v>
                </c:pt>
                <c:pt idx="804">
                  <c:v>1217957</c:v>
                </c:pt>
                <c:pt idx="805">
                  <c:v>692664</c:v>
                </c:pt>
                <c:pt idx="806">
                  <c:v>1393517</c:v>
                </c:pt>
                <c:pt idx="807">
                  <c:v>676324</c:v>
                </c:pt>
                <c:pt idx="808">
                  <c:v>1226032</c:v>
                </c:pt>
                <c:pt idx="809">
                  <c:v>3467557</c:v>
                </c:pt>
                <c:pt idx="810">
                  <c:v>1865230</c:v>
                </c:pt>
                <c:pt idx="811">
                  <c:v>1438680</c:v>
                </c:pt>
                <c:pt idx="812">
                  <c:v>622041</c:v>
                </c:pt>
                <c:pt idx="813">
                  <c:v>763040</c:v>
                </c:pt>
                <c:pt idx="814">
                  <c:v>1326086</c:v>
                </c:pt>
                <c:pt idx="815">
                  <c:v>461928</c:v>
                </c:pt>
                <c:pt idx="816">
                  <c:v>753084</c:v>
                </c:pt>
                <c:pt idx="817">
                  <c:v>2055515</c:v>
                </c:pt>
                <c:pt idx="818">
                  <c:v>1533528</c:v>
                </c:pt>
                <c:pt idx="819">
                  <c:v>3287095</c:v>
                </c:pt>
                <c:pt idx="820">
                  <c:v>583509</c:v>
                </c:pt>
                <c:pt idx="821">
                  <c:v>1245374</c:v>
                </c:pt>
                <c:pt idx="822">
                  <c:v>466602</c:v>
                </c:pt>
                <c:pt idx="823">
                  <c:v>1343794</c:v>
                </c:pt>
                <c:pt idx="824">
                  <c:v>3163215</c:v>
                </c:pt>
                <c:pt idx="825">
                  <c:v>1142622</c:v>
                </c:pt>
                <c:pt idx="826">
                  <c:v>3833820</c:v>
                </c:pt>
                <c:pt idx="827">
                  <c:v>2672540</c:v>
                </c:pt>
                <c:pt idx="828">
                  <c:v>1072493</c:v>
                </c:pt>
                <c:pt idx="829">
                  <c:v>5139234</c:v>
                </c:pt>
                <c:pt idx="830">
                  <c:v>1518632</c:v>
                </c:pt>
                <c:pt idx="831">
                  <c:v>1150716</c:v>
                </c:pt>
                <c:pt idx="832">
                  <c:v>386118</c:v>
                </c:pt>
                <c:pt idx="833">
                  <c:v>4744775</c:v>
                </c:pt>
                <c:pt idx="834">
                  <c:v>1224873</c:v>
                </c:pt>
                <c:pt idx="835">
                  <c:v>664468</c:v>
                </c:pt>
                <c:pt idx="836">
                  <c:v>907212</c:v>
                </c:pt>
                <c:pt idx="837">
                  <c:v>779095</c:v>
                </c:pt>
                <c:pt idx="838">
                  <c:v>1058642</c:v>
                </c:pt>
                <c:pt idx="839">
                  <c:v>492328</c:v>
                </c:pt>
                <c:pt idx="840">
                  <c:v>1198501</c:v>
                </c:pt>
                <c:pt idx="841">
                  <c:v>2957863</c:v>
                </c:pt>
                <c:pt idx="842">
                  <c:v>217911</c:v>
                </c:pt>
                <c:pt idx="843">
                  <c:v>972990</c:v>
                </c:pt>
                <c:pt idx="844">
                  <c:v>1019711</c:v>
                </c:pt>
                <c:pt idx="845">
                  <c:v>1225006</c:v>
                </c:pt>
                <c:pt idx="846">
                  <c:v>1238458</c:v>
                </c:pt>
                <c:pt idx="847">
                  <c:v>932482</c:v>
                </c:pt>
                <c:pt idx="848">
                  <c:v>936130</c:v>
                </c:pt>
                <c:pt idx="849">
                  <c:v>1676465</c:v>
                </c:pt>
                <c:pt idx="850">
                  <c:v>1603144</c:v>
                </c:pt>
                <c:pt idx="851">
                  <c:v>1230345</c:v>
                </c:pt>
                <c:pt idx="852">
                  <c:v>873031</c:v>
                </c:pt>
                <c:pt idx="853">
                  <c:v>1222536</c:v>
                </c:pt>
                <c:pt idx="854">
                  <c:v>1886510</c:v>
                </c:pt>
                <c:pt idx="855">
                  <c:v>1875490</c:v>
                </c:pt>
                <c:pt idx="856">
                  <c:v>561222</c:v>
                </c:pt>
                <c:pt idx="857">
                  <c:v>1061834</c:v>
                </c:pt>
                <c:pt idx="858">
                  <c:v>793364</c:v>
                </c:pt>
                <c:pt idx="859">
                  <c:v>656355</c:v>
                </c:pt>
                <c:pt idx="860">
                  <c:v>1506472</c:v>
                </c:pt>
                <c:pt idx="861">
                  <c:v>1860100</c:v>
                </c:pt>
                <c:pt idx="862">
                  <c:v>1097516</c:v>
                </c:pt>
                <c:pt idx="863">
                  <c:v>1626305</c:v>
                </c:pt>
                <c:pt idx="864">
                  <c:v>952280</c:v>
                </c:pt>
                <c:pt idx="865">
                  <c:v>677502</c:v>
                </c:pt>
                <c:pt idx="866">
                  <c:v>933945</c:v>
                </c:pt>
                <c:pt idx="867">
                  <c:v>672790</c:v>
                </c:pt>
                <c:pt idx="868">
                  <c:v>1888220</c:v>
                </c:pt>
                <c:pt idx="869">
                  <c:v>796917</c:v>
                </c:pt>
                <c:pt idx="870">
                  <c:v>1686269</c:v>
                </c:pt>
                <c:pt idx="871">
                  <c:v>773072</c:v>
                </c:pt>
                <c:pt idx="872">
                  <c:v>1561382</c:v>
                </c:pt>
                <c:pt idx="873">
                  <c:v>1398096</c:v>
                </c:pt>
                <c:pt idx="874">
                  <c:v>704387</c:v>
                </c:pt>
                <c:pt idx="875">
                  <c:v>1040193</c:v>
                </c:pt>
                <c:pt idx="876">
                  <c:v>1205683</c:v>
                </c:pt>
                <c:pt idx="877">
                  <c:v>1045627</c:v>
                </c:pt>
                <c:pt idx="878">
                  <c:v>1605158</c:v>
                </c:pt>
                <c:pt idx="879">
                  <c:v>742520</c:v>
                </c:pt>
                <c:pt idx="880">
                  <c:v>2427022</c:v>
                </c:pt>
                <c:pt idx="881">
                  <c:v>563844</c:v>
                </c:pt>
                <c:pt idx="882">
                  <c:v>325945</c:v>
                </c:pt>
                <c:pt idx="883">
                  <c:v>930601</c:v>
                </c:pt>
                <c:pt idx="884">
                  <c:v>1264279</c:v>
                </c:pt>
                <c:pt idx="885">
                  <c:v>620977</c:v>
                </c:pt>
                <c:pt idx="886">
                  <c:v>1168215</c:v>
                </c:pt>
                <c:pt idx="887">
                  <c:v>1747620</c:v>
                </c:pt>
                <c:pt idx="888">
                  <c:v>930905</c:v>
                </c:pt>
                <c:pt idx="889">
                  <c:v>5806362</c:v>
                </c:pt>
                <c:pt idx="890">
                  <c:v>763116</c:v>
                </c:pt>
                <c:pt idx="891">
                  <c:v>1153794</c:v>
                </c:pt>
                <c:pt idx="892">
                  <c:v>973275</c:v>
                </c:pt>
                <c:pt idx="893">
                  <c:v>3084536</c:v>
                </c:pt>
                <c:pt idx="894">
                  <c:v>1760597</c:v>
                </c:pt>
                <c:pt idx="895">
                  <c:v>941355</c:v>
                </c:pt>
                <c:pt idx="896">
                  <c:v>518757</c:v>
                </c:pt>
                <c:pt idx="897">
                  <c:v>1163978</c:v>
                </c:pt>
                <c:pt idx="898">
                  <c:v>693861</c:v>
                </c:pt>
                <c:pt idx="899">
                  <c:v>1141254</c:v>
                </c:pt>
                <c:pt idx="900">
                  <c:v>2617326</c:v>
                </c:pt>
                <c:pt idx="901">
                  <c:v>1037609</c:v>
                </c:pt>
                <c:pt idx="902">
                  <c:v>1207830</c:v>
                </c:pt>
                <c:pt idx="903">
                  <c:v>584079</c:v>
                </c:pt>
                <c:pt idx="904">
                  <c:v>1245374</c:v>
                </c:pt>
                <c:pt idx="905">
                  <c:v>700967</c:v>
                </c:pt>
                <c:pt idx="906">
                  <c:v>1123660</c:v>
                </c:pt>
                <c:pt idx="907">
                  <c:v>2124067</c:v>
                </c:pt>
                <c:pt idx="908">
                  <c:v>1608787</c:v>
                </c:pt>
                <c:pt idx="909">
                  <c:v>916009</c:v>
                </c:pt>
                <c:pt idx="910">
                  <c:v>1108175</c:v>
                </c:pt>
                <c:pt idx="911">
                  <c:v>1892210</c:v>
                </c:pt>
                <c:pt idx="912">
                  <c:v>556719</c:v>
                </c:pt>
                <c:pt idx="913">
                  <c:v>1095559</c:v>
                </c:pt>
                <c:pt idx="914">
                  <c:v>2522364</c:v>
                </c:pt>
                <c:pt idx="915">
                  <c:v>2160528</c:v>
                </c:pt>
                <c:pt idx="916">
                  <c:v>1215126</c:v>
                </c:pt>
                <c:pt idx="917">
                  <c:v>1877219</c:v>
                </c:pt>
                <c:pt idx="918">
                  <c:v>2225052</c:v>
                </c:pt>
                <c:pt idx="919">
                  <c:v>2461184</c:v>
                </c:pt>
                <c:pt idx="920">
                  <c:v>1127916</c:v>
                </c:pt>
                <c:pt idx="921">
                  <c:v>1692045</c:v>
                </c:pt>
                <c:pt idx="922">
                  <c:v>552539</c:v>
                </c:pt>
                <c:pt idx="923">
                  <c:v>807576</c:v>
                </c:pt>
                <c:pt idx="924">
                  <c:v>1121285</c:v>
                </c:pt>
                <c:pt idx="925">
                  <c:v>1007019</c:v>
                </c:pt>
                <c:pt idx="926">
                  <c:v>1238952</c:v>
                </c:pt>
                <c:pt idx="927">
                  <c:v>479275</c:v>
                </c:pt>
                <c:pt idx="928">
                  <c:v>1637135</c:v>
                </c:pt>
                <c:pt idx="929">
                  <c:v>869288</c:v>
                </c:pt>
                <c:pt idx="930">
                  <c:v>1841879</c:v>
                </c:pt>
                <c:pt idx="931">
                  <c:v>916275</c:v>
                </c:pt>
                <c:pt idx="932">
                  <c:v>827127</c:v>
                </c:pt>
                <c:pt idx="933">
                  <c:v>890929</c:v>
                </c:pt>
                <c:pt idx="934">
                  <c:v>1404632</c:v>
                </c:pt>
                <c:pt idx="935">
                  <c:v>870219</c:v>
                </c:pt>
                <c:pt idx="936">
                  <c:v>783085</c:v>
                </c:pt>
                <c:pt idx="937">
                  <c:v>1780870</c:v>
                </c:pt>
                <c:pt idx="938">
                  <c:v>2433900</c:v>
                </c:pt>
                <c:pt idx="939">
                  <c:v>1458592</c:v>
                </c:pt>
                <c:pt idx="940">
                  <c:v>1780775</c:v>
                </c:pt>
                <c:pt idx="941">
                  <c:v>2022930</c:v>
                </c:pt>
                <c:pt idx="942">
                  <c:v>918194</c:v>
                </c:pt>
                <c:pt idx="943">
                  <c:v>5306301</c:v>
                </c:pt>
                <c:pt idx="944">
                  <c:v>1320557</c:v>
                </c:pt>
                <c:pt idx="945">
                  <c:v>835943</c:v>
                </c:pt>
                <c:pt idx="946">
                  <c:v>1168215</c:v>
                </c:pt>
                <c:pt idx="947">
                  <c:v>741228</c:v>
                </c:pt>
                <c:pt idx="948">
                  <c:v>525996</c:v>
                </c:pt>
                <c:pt idx="949">
                  <c:v>2467530</c:v>
                </c:pt>
                <c:pt idx="950">
                  <c:v>1156758</c:v>
                </c:pt>
                <c:pt idx="951">
                  <c:v>823042</c:v>
                </c:pt>
                <c:pt idx="952">
                  <c:v>846108</c:v>
                </c:pt>
                <c:pt idx="953">
                  <c:v>1228464</c:v>
                </c:pt>
                <c:pt idx="954">
                  <c:v>2621164</c:v>
                </c:pt>
                <c:pt idx="955">
                  <c:v>595783</c:v>
                </c:pt>
                <c:pt idx="956">
                  <c:v>846431</c:v>
                </c:pt>
                <c:pt idx="957">
                  <c:v>1029857</c:v>
                </c:pt>
                <c:pt idx="958">
                  <c:v>3368890</c:v>
                </c:pt>
                <c:pt idx="959">
                  <c:v>1239940</c:v>
                </c:pt>
                <c:pt idx="960">
                  <c:v>969513</c:v>
                </c:pt>
                <c:pt idx="961">
                  <c:v>1124154</c:v>
                </c:pt>
                <c:pt idx="962">
                  <c:v>1058908</c:v>
                </c:pt>
                <c:pt idx="963">
                  <c:v>749816</c:v>
                </c:pt>
                <c:pt idx="964">
                  <c:v>1150716</c:v>
                </c:pt>
                <c:pt idx="965">
                  <c:v>810616</c:v>
                </c:pt>
                <c:pt idx="966">
                  <c:v>1060048</c:v>
                </c:pt>
                <c:pt idx="967">
                  <c:v>972686</c:v>
                </c:pt>
                <c:pt idx="968">
                  <c:v>697547</c:v>
                </c:pt>
                <c:pt idx="969">
                  <c:v>529511</c:v>
                </c:pt>
                <c:pt idx="970">
                  <c:v>765700</c:v>
                </c:pt>
                <c:pt idx="971">
                  <c:v>1557240</c:v>
                </c:pt>
                <c:pt idx="972">
                  <c:v>2972189</c:v>
                </c:pt>
                <c:pt idx="973">
                  <c:v>1223771</c:v>
                </c:pt>
                <c:pt idx="974">
                  <c:v>2044438</c:v>
                </c:pt>
                <c:pt idx="975">
                  <c:v>3391253</c:v>
                </c:pt>
                <c:pt idx="976">
                  <c:v>1719405</c:v>
                </c:pt>
                <c:pt idx="977">
                  <c:v>1358994</c:v>
                </c:pt>
                <c:pt idx="978">
                  <c:v>1652468</c:v>
                </c:pt>
                <c:pt idx="979">
                  <c:v>1273000</c:v>
                </c:pt>
                <c:pt idx="980">
                  <c:v>916560</c:v>
                </c:pt>
                <c:pt idx="981">
                  <c:v>2090114</c:v>
                </c:pt>
                <c:pt idx="982">
                  <c:v>896135</c:v>
                </c:pt>
                <c:pt idx="983">
                  <c:v>1828237</c:v>
                </c:pt>
                <c:pt idx="984">
                  <c:v>903526</c:v>
                </c:pt>
                <c:pt idx="985">
                  <c:v>1534516</c:v>
                </c:pt>
                <c:pt idx="986">
                  <c:v>2715594</c:v>
                </c:pt>
                <c:pt idx="987">
                  <c:v>840731</c:v>
                </c:pt>
                <c:pt idx="988">
                  <c:v>1643481</c:v>
                </c:pt>
                <c:pt idx="989">
                  <c:v>944680</c:v>
                </c:pt>
                <c:pt idx="990">
                  <c:v>406942</c:v>
                </c:pt>
                <c:pt idx="991">
                  <c:v>2351250</c:v>
                </c:pt>
                <c:pt idx="992">
                  <c:v>1690848</c:v>
                </c:pt>
                <c:pt idx="993">
                  <c:v>1152312</c:v>
                </c:pt>
                <c:pt idx="994">
                  <c:v>1302849</c:v>
                </c:pt>
                <c:pt idx="995">
                  <c:v>1607666</c:v>
                </c:pt>
                <c:pt idx="996">
                  <c:v>1068674</c:v>
                </c:pt>
                <c:pt idx="997">
                  <c:v>1062442</c:v>
                </c:pt>
                <c:pt idx="998">
                  <c:v>1807166</c:v>
                </c:pt>
                <c:pt idx="999">
                  <c:v>2118633</c:v>
                </c:pt>
                <c:pt idx="1000">
                  <c:v>1626799</c:v>
                </c:pt>
                <c:pt idx="1001">
                  <c:v>1070707</c:v>
                </c:pt>
                <c:pt idx="1002">
                  <c:v>668059</c:v>
                </c:pt>
                <c:pt idx="1003">
                  <c:v>758708</c:v>
                </c:pt>
                <c:pt idx="1004">
                  <c:v>1536112</c:v>
                </c:pt>
                <c:pt idx="1005">
                  <c:v>1315237</c:v>
                </c:pt>
                <c:pt idx="1006">
                  <c:v>671593</c:v>
                </c:pt>
                <c:pt idx="1007">
                  <c:v>988969</c:v>
                </c:pt>
                <c:pt idx="1008">
                  <c:v>1267110</c:v>
                </c:pt>
                <c:pt idx="1009">
                  <c:v>578930</c:v>
                </c:pt>
                <c:pt idx="1010">
                  <c:v>1156150</c:v>
                </c:pt>
                <c:pt idx="1011">
                  <c:v>2898659</c:v>
                </c:pt>
                <c:pt idx="1012">
                  <c:v>724470</c:v>
                </c:pt>
                <c:pt idx="1013">
                  <c:v>2233944</c:v>
                </c:pt>
                <c:pt idx="1014">
                  <c:v>305102</c:v>
                </c:pt>
                <c:pt idx="1015">
                  <c:v>1541888</c:v>
                </c:pt>
                <c:pt idx="1016">
                  <c:v>2148425</c:v>
                </c:pt>
                <c:pt idx="1017">
                  <c:v>1831182</c:v>
                </c:pt>
                <c:pt idx="1018">
                  <c:v>1408185</c:v>
                </c:pt>
                <c:pt idx="1019">
                  <c:v>1906916</c:v>
                </c:pt>
                <c:pt idx="1020">
                  <c:v>932615</c:v>
                </c:pt>
                <c:pt idx="1021">
                  <c:v>1223524</c:v>
                </c:pt>
                <c:pt idx="1022">
                  <c:v>1512305</c:v>
                </c:pt>
                <c:pt idx="1023">
                  <c:v>1335054</c:v>
                </c:pt>
                <c:pt idx="1024">
                  <c:v>1152996</c:v>
                </c:pt>
                <c:pt idx="1025">
                  <c:v>1226735</c:v>
                </c:pt>
                <c:pt idx="1026">
                  <c:v>1008748</c:v>
                </c:pt>
                <c:pt idx="1027">
                  <c:v>1263785</c:v>
                </c:pt>
                <c:pt idx="1028">
                  <c:v>1030370</c:v>
                </c:pt>
                <c:pt idx="1029">
                  <c:v>1589464</c:v>
                </c:pt>
                <c:pt idx="1030">
                  <c:v>1335985</c:v>
                </c:pt>
                <c:pt idx="1031">
                  <c:v>788614</c:v>
                </c:pt>
                <c:pt idx="1032">
                  <c:v>468255</c:v>
                </c:pt>
                <c:pt idx="1033">
                  <c:v>1211497</c:v>
                </c:pt>
                <c:pt idx="1034">
                  <c:v>4100941</c:v>
                </c:pt>
                <c:pt idx="1035">
                  <c:v>677312</c:v>
                </c:pt>
                <c:pt idx="1036">
                  <c:v>761900</c:v>
                </c:pt>
                <c:pt idx="1037">
                  <c:v>971508</c:v>
                </c:pt>
                <c:pt idx="1038">
                  <c:v>1852500</c:v>
                </c:pt>
                <c:pt idx="1039">
                  <c:v>800166</c:v>
                </c:pt>
                <c:pt idx="1040">
                  <c:v>756504</c:v>
                </c:pt>
                <c:pt idx="1041">
                  <c:v>2062260</c:v>
                </c:pt>
                <c:pt idx="1042">
                  <c:v>1520817</c:v>
                </c:pt>
                <c:pt idx="1043">
                  <c:v>2319672</c:v>
                </c:pt>
                <c:pt idx="1044">
                  <c:v>3737395</c:v>
                </c:pt>
                <c:pt idx="1045">
                  <c:v>822890</c:v>
                </c:pt>
                <c:pt idx="1046">
                  <c:v>1282310</c:v>
                </c:pt>
                <c:pt idx="1047">
                  <c:v>1337353</c:v>
                </c:pt>
                <c:pt idx="1048">
                  <c:v>1216361</c:v>
                </c:pt>
                <c:pt idx="1049">
                  <c:v>286330</c:v>
                </c:pt>
                <c:pt idx="1050">
                  <c:v>1871310</c:v>
                </c:pt>
                <c:pt idx="1051">
                  <c:v>1013384</c:v>
                </c:pt>
                <c:pt idx="1052">
                  <c:v>6489070</c:v>
                </c:pt>
                <c:pt idx="1053">
                  <c:v>1022523</c:v>
                </c:pt>
                <c:pt idx="1054">
                  <c:v>867711</c:v>
                </c:pt>
                <c:pt idx="1055">
                  <c:v>980780</c:v>
                </c:pt>
                <c:pt idx="1056">
                  <c:v>1326808</c:v>
                </c:pt>
                <c:pt idx="1057">
                  <c:v>875026</c:v>
                </c:pt>
                <c:pt idx="1058">
                  <c:v>1703673</c:v>
                </c:pt>
                <c:pt idx="1059">
                  <c:v>582027</c:v>
                </c:pt>
                <c:pt idx="1060">
                  <c:v>835088</c:v>
                </c:pt>
                <c:pt idx="1061">
                  <c:v>2068055</c:v>
                </c:pt>
                <c:pt idx="1062">
                  <c:v>1050111</c:v>
                </c:pt>
                <c:pt idx="1063">
                  <c:v>3358782</c:v>
                </c:pt>
                <c:pt idx="1064">
                  <c:v>361399</c:v>
                </c:pt>
                <c:pt idx="1065">
                  <c:v>1835989</c:v>
                </c:pt>
                <c:pt idx="1066">
                  <c:v>1043024</c:v>
                </c:pt>
                <c:pt idx="1067">
                  <c:v>482125</c:v>
                </c:pt>
                <c:pt idx="1068">
                  <c:v>1098143</c:v>
                </c:pt>
                <c:pt idx="1069">
                  <c:v>563787</c:v>
                </c:pt>
                <c:pt idx="1070">
                  <c:v>1120962</c:v>
                </c:pt>
                <c:pt idx="1071">
                  <c:v>694811</c:v>
                </c:pt>
                <c:pt idx="1072">
                  <c:v>941070</c:v>
                </c:pt>
                <c:pt idx="1073">
                  <c:v>1029895</c:v>
                </c:pt>
                <c:pt idx="1074">
                  <c:v>228437</c:v>
                </c:pt>
                <c:pt idx="1075">
                  <c:v>1693071</c:v>
                </c:pt>
                <c:pt idx="1076">
                  <c:v>2321496</c:v>
                </c:pt>
                <c:pt idx="1077">
                  <c:v>776948</c:v>
                </c:pt>
                <c:pt idx="1078">
                  <c:v>280706</c:v>
                </c:pt>
                <c:pt idx="1079">
                  <c:v>655899</c:v>
                </c:pt>
                <c:pt idx="1080">
                  <c:v>1262797</c:v>
                </c:pt>
                <c:pt idx="1081">
                  <c:v>1114122</c:v>
                </c:pt>
                <c:pt idx="1082">
                  <c:v>1499176</c:v>
                </c:pt>
                <c:pt idx="1083">
                  <c:v>1556024</c:v>
                </c:pt>
                <c:pt idx="1084">
                  <c:v>1058699</c:v>
                </c:pt>
                <c:pt idx="1085">
                  <c:v>908010</c:v>
                </c:pt>
                <c:pt idx="1086">
                  <c:v>816677</c:v>
                </c:pt>
                <c:pt idx="1087">
                  <c:v>1750280</c:v>
                </c:pt>
                <c:pt idx="1088">
                  <c:v>1996596</c:v>
                </c:pt>
                <c:pt idx="1089">
                  <c:v>671783</c:v>
                </c:pt>
                <c:pt idx="1090">
                  <c:v>795910</c:v>
                </c:pt>
                <c:pt idx="1091">
                  <c:v>1107776</c:v>
                </c:pt>
                <c:pt idx="1092">
                  <c:v>658312</c:v>
                </c:pt>
                <c:pt idx="1093">
                  <c:v>2316480</c:v>
                </c:pt>
                <c:pt idx="1094">
                  <c:v>1074013</c:v>
                </c:pt>
                <c:pt idx="1095">
                  <c:v>1166334</c:v>
                </c:pt>
                <c:pt idx="1096">
                  <c:v>1277161</c:v>
                </c:pt>
                <c:pt idx="1097">
                  <c:v>715065</c:v>
                </c:pt>
                <c:pt idx="1098">
                  <c:v>994612</c:v>
                </c:pt>
                <c:pt idx="1099">
                  <c:v>1786608</c:v>
                </c:pt>
                <c:pt idx="1100">
                  <c:v>778145</c:v>
                </c:pt>
                <c:pt idx="1101">
                  <c:v>1131906</c:v>
                </c:pt>
                <c:pt idx="1102">
                  <c:v>1102171</c:v>
                </c:pt>
                <c:pt idx="1103">
                  <c:v>1140000</c:v>
                </c:pt>
                <c:pt idx="1104">
                  <c:v>1072303</c:v>
                </c:pt>
                <c:pt idx="1105">
                  <c:v>651909</c:v>
                </c:pt>
                <c:pt idx="1106">
                  <c:v>1458136</c:v>
                </c:pt>
                <c:pt idx="1107">
                  <c:v>3416238</c:v>
                </c:pt>
                <c:pt idx="1108">
                  <c:v>2261760</c:v>
                </c:pt>
                <c:pt idx="1109">
                  <c:v>1030579</c:v>
                </c:pt>
                <c:pt idx="1110">
                  <c:v>1303932</c:v>
                </c:pt>
                <c:pt idx="1111">
                  <c:v>1692387</c:v>
                </c:pt>
                <c:pt idx="1112">
                  <c:v>1083551</c:v>
                </c:pt>
                <c:pt idx="1113">
                  <c:v>1915846</c:v>
                </c:pt>
                <c:pt idx="1114">
                  <c:v>1251359</c:v>
                </c:pt>
                <c:pt idx="1115">
                  <c:v>1653437</c:v>
                </c:pt>
                <c:pt idx="1116">
                  <c:v>860491</c:v>
                </c:pt>
                <c:pt idx="1117">
                  <c:v>909530</c:v>
                </c:pt>
                <c:pt idx="1118">
                  <c:v>1549792</c:v>
                </c:pt>
                <c:pt idx="1119">
                  <c:v>1682127</c:v>
                </c:pt>
                <c:pt idx="1120">
                  <c:v>1535048</c:v>
                </c:pt>
                <c:pt idx="1121">
                  <c:v>1297415</c:v>
                </c:pt>
                <c:pt idx="1122">
                  <c:v>2885340</c:v>
                </c:pt>
                <c:pt idx="1123">
                  <c:v>1290195</c:v>
                </c:pt>
                <c:pt idx="1124">
                  <c:v>2497721</c:v>
                </c:pt>
                <c:pt idx="1125">
                  <c:v>799083</c:v>
                </c:pt>
                <c:pt idx="1126">
                  <c:v>1102171</c:v>
                </c:pt>
                <c:pt idx="1127">
                  <c:v>1221662</c:v>
                </c:pt>
                <c:pt idx="1128">
                  <c:v>1821796</c:v>
                </c:pt>
                <c:pt idx="1129">
                  <c:v>1327872</c:v>
                </c:pt>
                <c:pt idx="1130">
                  <c:v>1586253</c:v>
                </c:pt>
                <c:pt idx="1131">
                  <c:v>2644116</c:v>
                </c:pt>
                <c:pt idx="1132">
                  <c:v>1055868</c:v>
                </c:pt>
                <c:pt idx="1133">
                  <c:v>1936955</c:v>
                </c:pt>
                <c:pt idx="1134">
                  <c:v>864671</c:v>
                </c:pt>
                <c:pt idx="1135">
                  <c:v>1973074</c:v>
                </c:pt>
                <c:pt idx="1136">
                  <c:v>1818908</c:v>
                </c:pt>
                <c:pt idx="1137">
                  <c:v>582730</c:v>
                </c:pt>
                <c:pt idx="1138">
                  <c:v>699124</c:v>
                </c:pt>
                <c:pt idx="1139">
                  <c:v>1398913</c:v>
                </c:pt>
                <c:pt idx="1140">
                  <c:v>1620339</c:v>
                </c:pt>
                <c:pt idx="1141">
                  <c:v>926820</c:v>
                </c:pt>
                <c:pt idx="1142">
                  <c:v>1400566</c:v>
                </c:pt>
                <c:pt idx="1143">
                  <c:v>868224</c:v>
                </c:pt>
                <c:pt idx="1144">
                  <c:v>873392</c:v>
                </c:pt>
                <c:pt idx="1145">
                  <c:v>778240</c:v>
                </c:pt>
                <c:pt idx="1146">
                  <c:v>709916</c:v>
                </c:pt>
                <c:pt idx="1147">
                  <c:v>1671525</c:v>
                </c:pt>
                <c:pt idx="1148">
                  <c:v>1420782</c:v>
                </c:pt>
                <c:pt idx="1149">
                  <c:v>1386316</c:v>
                </c:pt>
                <c:pt idx="1150">
                  <c:v>612902</c:v>
                </c:pt>
                <c:pt idx="1151">
                  <c:v>1746461</c:v>
                </c:pt>
                <c:pt idx="1152">
                  <c:v>1306060</c:v>
                </c:pt>
                <c:pt idx="1153">
                  <c:v>767372</c:v>
                </c:pt>
                <c:pt idx="1154">
                  <c:v>965998</c:v>
                </c:pt>
                <c:pt idx="1155">
                  <c:v>1081480</c:v>
                </c:pt>
                <c:pt idx="1156">
                  <c:v>1082791</c:v>
                </c:pt>
                <c:pt idx="1157">
                  <c:v>851466</c:v>
                </c:pt>
                <c:pt idx="1158">
                  <c:v>649249</c:v>
                </c:pt>
                <c:pt idx="1159">
                  <c:v>741076</c:v>
                </c:pt>
                <c:pt idx="1160">
                  <c:v>732963</c:v>
                </c:pt>
                <c:pt idx="1161">
                  <c:v>2522364</c:v>
                </c:pt>
                <c:pt idx="1162">
                  <c:v>1437407</c:v>
                </c:pt>
                <c:pt idx="1163">
                  <c:v>786125</c:v>
                </c:pt>
                <c:pt idx="1164">
                  <c:v>1030066</c:v>
                </c:pt>
                <c:pt idx="1165">
                  <c:v>936035</c:v>
                </c:pt>
                <c:pt idx="1166">
                  <c:v>2393335</c:v>
                </c:pt>
                <c:pt idx="1167">
                  <c:v>671137</c:v>
                </c:pt>
                <c:pt idx="1168">
                  <c:v>1813854</c:v>
                </c:pt>
                <c:pt idx="1169">
                  <c:v>1257971</c:v>
                </c:pt>
                <c:pt idx="1170">
                  <c:v>1159950</c:v>
                </c:pt>
                <c:pt idx="1171">
                  <c:v>2145898</c:v>
                </c:pt>
                <c:pt idx="1172">
                  <c:v>1065786</c:v>
                </c:pt>
                <c:pt idx="1173">
                  <c:v>738644</c:v>
                </c:pt>
                <c:pt idx="1174">
                  <c:v>1361027</c:v>
                </c:pt>
                <c:pt idx="1175">
                  <c:v>721601</c:v>
                </c:pt>
                <c:pt idx="1176">
                  <c:v>1838345</c:v>
                </c:pt>
                <c:pt idx="1177">
                  <c:v>1705554</c:v>
                </c:pt>
                <c:pt idx="1178">
                  <c:v>452352</c:v>
                </c:pt>
                <c:pt idx="1179">
                  <c:v>1490645</c:v>
                </c:pt>
                <c:pt idx="1180">
                  <c:v>719549</c:v>
                </c:pt>
                <c:pt idx="1181">
                  <c:v>1482912</c:v>
                </c:pt>
                <c:pt idx="1182">
                  <c:v>1206861</c:v>
                </c:pt>
                <c:pt idx="1183">
                  <c:v>961571</c:v>
                </c:pt>
                <c:pt idx="1184">
                  <c:v>1408033</c:v>
                </c:pt>
                <c:pt idx="1185">
                  <c:v>1877181</c:v>
                </c:pt>
                <c:pt idx="1186">
                  <c:v>1544320</c:v>
                </c:pt>
                <c:pt idx="1187">
                  <c:v>1996197</c:v>
                </c:pt>
                <c:pt idx="1188">
                  <c:v>1263538</c:v>
                </c:pt>
                <c:pt idx="1189">
                  <c:v>868604</c:v>
                </c:pt>
                <c:pt idx="1190">
                  <c:v>1744029</c:v>
                </c:pt>
                <c:pt idx="1191">
                  <c:v>932235</c:v>
                </c:pt>
                <c:pt idx="1192">
                  <c:v>1411035</c:v>
                </c:pt>
                <c:pt idx="1193">
                  <c:v>1705554</c:v>
                </c:pt>
                <c:pt idx="1194">
                  <c:v>1031548</c:v>
                </c:pt>
                <c:pt idx="1195">
                  <c:v>2413950</c:v>
                </c:pt>
                <c:pt idx="1196">
                  <c:v>473822</c:v>
                </c:pt>
                <c:pt idx="1197">
                  <c:v>1141368</c:v>
                </c:pt>
                <c:pt idx="1198">
                  <c:v>1606526</c:v>
                </c:pt>
                <c:pt idx="1199">
                  <c:v>4673088</c:v>
                </c:pt>
                <c:pt idx="1200">
                  <c:v>3293745</c:v>
                </c:pt>
                <c:pt idx="1201">
                  <c:v>1022846</c:v>
                </c:pt>
                <c:pt idx="1202">
                  <c:v>1490664</c:v>
                </c:pt>
                <c:pt idx="1203">
                  <c:v>2309184</c:v>
                </c:pt>
                <c:pt idx="1204">
                  <c:v>1479530</c:v>
                </c:pt>
                <c:pt idx="1205">
                  <c:v>734027</c:v>
                </c:pt>
                <c:pt idx="1206">
                  <c:v>1524712</c:v>
                </c:pt>
                <c:pt idx="1207">
                  <c:v>451117</c:v>
                </c:pt>
                <c:pt idx="1208">
                  <c:v>1117181</c:v>
                </c:pt>
                <c:pt idx="1209">
                  <c:v>1304141</c:v>
                </c:pt>
                <c:pt idx="1210">
                  <c:v>1282462</c:v>
                </c:pt>
                <c:pt idx="1211">
                  <c:v>1336802</c:v>
                </c:pt>
                <c:pt idx="1212">
                  <c:v>803035</c:v>
                </c:pt>
                <c:pt idx="1213">
                  <c:v>1920919</c:v>
                </c:pt>
                <c:pt idx="1214">
                  <c:v>1757101</c:v>
                </c:pt>
                <c:pt idx="1215">
                  <c:v>999001</c:v>
                </c:pt>
                <c:pt idx="1216">
                  <c:v>886654</c:v>
                </c:pt>
                <c:pt idx="1217">
                  <c:v>1633506</c:v>
                </c:pt>
                <c:pt idx="1218">
                  <c:v>1180964</c:v>
                </c:pt>
                <c:pt idx="1219">
                  <c:v>1357683</c:v>
                </c:pt>
                <c:pt idx="1220">
                  <c:v>1126206</c:v>
                </c:pt>
                <c:pt idx="1221">
                  <c:v>2028934</c:v>
                </c:pt>
                <c:pt idx="1222">
                  <c:v>947720</c:v>
                </c:pt>
                <c:pt idx="1223">
                  <c:v>1520304</c:v>
                </c:pt>
                <c:pt idx="1224">
                  <c:v>1495471</c:v>
                </c:pt>
                <c:pt idx="1225">
                  <c:v>1260574</c:v>
                </c:pt>
                <c:pt idx="1226">
                  <c:v>4690454</c:v>
                </c:pt>
                <c:pt idx="1227">
                  <c:v>921462</c:v>
                </c:pt>
                <c:pt idx="1228">
                  <c:v>795511</c:v>
                </c:pt>
                <c:pt idx="1229">
                  <c:v>2237820</c:v>
                </c:pt>
                <c:pt idx="1230">
                  <c:v>1056818</c:v>
                </c:pt>
                <c:pt idx="1231">
                  <c:v>1283127</c:v>
                </c:pt>
                <c:pt idx="1232">
                  <c:v>1583935</c:v>
                </c:pt>
                <c:pt idx="1233">
                  <c:v>2316613</c:v>
                </c:pt>
                <c:pt idx="1234">
                  <c:v>1347822</c:v>
                </c:pt>
                <c:pt idx="1235">
                  <c:v>521512</c:v>
                </c:pt>
                <c:pt idx="1236">
                  <c:v>525160</c:v>
                </c:pt>
                <c:pt idx="1237">
                  <c:v>1557753</c:v>
                </c:pt>
                <c:pt idx="1238">
                  <c:v>1628889</c:v>
                </c:pt>
                <c:pt idx="1239">
                  <c:v>757036</c:v>
                </c:pt>
                <c:pt idx="1240">
                  <c:v>439622</c:v>
                </c:pt>
                <c:pt idx="1241">
                  <c:v>867749</c:v>
                </c:pt>
                <c:pt idx="1242">
                  <c:v>852359</c:v>
                </c:pt>
                <c:pt idx="1243">
                  <c:v>1151172</c:v>
                </c:pt>
                <c:pt idx="1244">
                  <c:v>1351546</c:v>
                </c:pt>
                <c:pt idx="1245">
                  <c:v>1592561</c:v>
                </c:pt>
                <c:pt idx="1246">
                  <c:v>728707</c:v>
                </c:pt>
                <c:pt idx="1247">
                  <c:v>1442328</c:v>
                </c:pt>
                <c:pt idx="1248">
                  <c:v>1518176</c:v>
                </c:pt>
                <c:pt idx="1249">
                  <c:v>558942</c:v>
                </c:pt>
                <c:pt idx="1250">
                  <c:v>1844444</c:v>
                </c:pt>
                <c:pt idx="1251">
                  <c:v>914185</c:v>
                </c:pt>
                <c:pt idx="1252">
                  <c:v>1356068</c:v>
                </c:pt>
                <c:pt idx="1253">
                  <c:v>1322153</c:v>
                </c:pt>
                <c:pt idx="1254">
                  <c:v>921272</c:v>
                </c:pt>
                <c:pt idx="1255">
                  <c:v>1625678</c:v>
                </c:pt>
                <c:pt idx="1256">
                  <c:v>2178122</c:v>
                </c:pt>
                <c:pt idx="1257">
                  <c:v>1141710</c:v>
                </c:pt>
                <c:pt idx="1258">
                  <c:v>405859</c:v>
                </c:pt>
                <c:pt idx="1259">
                  <c:v>777822</c:v>
                </c:pt>
                <c:pt idx="1260">
                  <c:v>1653589</c:v>
                </c:pt>
                <c:pt idx="1261">
                  <c:v>358701</c:v>
                </c:pt>
                <c:pt idx="1262">
                  <c:v>1231048</c:v>
                </c:pt>
                <c:pt idx="1263">
                  <c:v>808583</c:v>
                </c:pt>
                <c:pt idx="1264">
                  <c:v>561906</c:v>
                </c:pt>
                <c:pt idx="1265">
                  <c:v>945630</c:v>
                </c:pt>
                <c:pt idx="1266">
                  <c:v>1682469</c:v>
                </c:pt>
                <c:pt idx="1267">
                  <c:v>2908748</c:v>
                </c:pt>
                <c:pt idx="1268">
                  <c:v>192166</c:v>
                </c:pt>
                <c:pt idx="1269">
                  <c:v>1765290</c:v>
                </c:pt>
                <c:pt idx="1270">
                  <c:v>869022</c:v>
                </c:pt>
                <c:pt idx="1271">
                  <c:v>648508</c:v>
                </c:pt>
                <c:pt idx="1272">
                  <c:v>1828104</c:v>
                </c:pt>
                <c:pt idx="1273">
                  <c:v>379050</c:v>
                </c:pt>
                <c:pt idx="1274">
                  <c:v>2372625</c:v>
                </c:pt>
                <c:pt idx="1275">
                  <c:v>759544</c:v>
                </c:pt>
                <c:pt idx="1276">
                  <c:v>488262</c:v>
                </c:pt>
                <c:pt idx="1277">
                  <c:v>1331444</c:v>
                </c:pt>
                <c:pt idx="1278">
                  <c:v>2198110</c:v>
                </c:pt>
                <c:pt idx="1279">
                  <c:v>1086667</c:v>
                </c:pt>
                <c:pt idx="1280">
                  <c:v>1124496</c:v>
                </c:pt>
                <c:pt idx="1281">
                  <c:v>807595</c:v>
                </c:pt>
                <c:pt idx="1282">
                  <c:v>797012</c:v>
                </c:pt>
                <c:pt idx="1283">
                  <c:v>2187850</c:v>
                </c:pt>
                <c:pt idx="1284">
                  <c:v>2444806</c:v>
                </c:pt>
                <c:pt idx="1285">
                  <c:v>1835058</c:v>
                </c:pt>
                <c:pt idx="1286">
                  <c:v>2129919</c:v>
                </c:pt>
                <c:pt idx="1287">
                  <c:v>1139601</c:v>
                </c:pt>
                <c:pt idx="1288">
                  <c:v>801154</c:v>
                </c:pt>
                <c:pt idx="1289">
                  <c:v>968145</c:v>
                </c:pt>
                <c:pt idx="1290">
                  <c:v>936130</c:v>
                </c:pt>
                <c:pt idx="1291">
                  <c:v>722019</c:v>
                </c:pt>
                <c:pt idx="1292">
                  <c:v>858078</c:v>
                </c:pt>
                <c:pt idx="1293">
                  <c:v>1304198</c:v>
                </c:pt>
                <c:pt idx="1294">
                  <c:v>595384</c:v>
                </c:pt>
                <c:pt idx="1295">
                  <c:v>2132788</c:v>
                </c:pt>
                <c:pt idx="1296">
                  <c:v>1907410</c:v>
                </c:pt>
                <c:pt idx="1297">
                  <c:v>1949115</c:v>
                </c:pt>
                <c:pt idx="1298">
                  <c:v>1389375</c:v>
                </c:pt>
                <c:pt idx="1299">
                  <c:v>1253145</c:v>
                </c:pt>
                <c:pt idx="1300">
                  <c:v>690764</c:v>
                </c:pt>
                <c:pt idx="1301">
                  <c:v>1770173</c:v>
                </c:pt>
                <c:pt idx="1302">
                  <c:v>1619199</c:v>
                </c:pt>
                <c:pt idx="1303">
                  <c:v>3203514</c:v>
                </c:pt>
                <c:pt idx="1304">
                  <c:v>1538392</c:v>
                </c:pt>
                <c:pt idx="1305">
                  <c:v>1900190</c:v>
                </c:pt>
                <c:pt idx="1306">
                  <c:v>1683400</c:v>
                </c:pt>
                <c:pt idx="1307">
                  <c:v>1166904</c:v>
                </c:pt>
                <c:pt idx="1308">
                  <c:v>1161660</c:v>
                </c:pt>
                <c:pt idx="1309">
                  <c:v>1140912</c:v>
                </c:pt>
                <c:pt idx="1310">
                  <c:v>572451</c:v>
                </c:pt>
                <c:pt idx="1311">
                  <c:v>1044639</c:v>
                </c:pt>
                <c:pt idx="1312">
                  <c:v>1087009</c:v>
                </c:pt>
                <c:pt idx="1313">
                  <c:v>1448275</c:v>
                </c:pt>
                <c:pt idx="1314">
                  <c:v>1926467</c:v>
                </c:pt>
                <c:pt idx="1315">
                  <c:v>941830</c:v>
                </c:pt>
                <c:pt idx="1316">
                  <c:v>668002</c:v>
                </c:pt>
                <c:pt idx="1317">
                  <c:v>2607199</c:v>
                </c:pt>
                <c:pt idx="1318">
                  <c:v>1874844</c:v>
                </c:pt>
                <c:pt idx="1319">
                  <c:v>1060675</c:v>
                </c:pt>
                <c:pt idx="1320">
                  <c:v>1084425</c:v>
                </c:pt>
                <c:pt idx="1321">
                  <c:v>692550</c:v>
                </c:pt>
                <c:pt idx="1322">
                  <c:v>1365131</c:v>
                </c:pt>
                <c:pt idx="1323">
                  <c:v>1398647</c:v>
                </c:pt>
                <c:pt idx="1324">
                  <c:v>2094598</c:v>
                </c:pt>
                <c:pt idx="1325">
                  <c:v>1142166</c:v>
                </c:pt>
                <c:pt idx="1326">
                  <c:v>593427</c:v>
                </c:pt>
                <c:pt idx="1327">
                  <c:v>2510755</c:v>
                </c:pt>
                <c:pt idx="1328">
                  <c:v>1731926</c:v>
                </c:pt>
                <c:pt idx="1329">
                  <c:v>1038616</c:v>
                </c:pt>
                <c:pt idx="1330">
                  <c:v>511442</c:v>
                </c:pt>
                <c:pt idx="1331">
                  <c:v>1010325</c:v>
                </c:pt>
                <c:pt idx="1332">
                  <c:v>813162</c:v>
                </c:pt>
                <c:pt idx="1333">
                  <c:v>992047</c:v>
                </c:pt>
                <c:pt idx="1334">
                  <c:v>864120</c:v>
                </c:pt>
                <c:pt idx="1335">
                  <c:v>2081583</c:v>
                </c:pt>
                <c:pt idx="1336">
                  <c:v>2104630</c:v>
                </c:pt>
                <c:pt idx="1337">
                  <c:v>502645</c:v>
                </c:pt>
                <c:pt idx="1338">
                  <c:v>2323472</c:v>
                </c:pt>
                <c:pt idx="1339">
                  <c:v>2318532</c:v>
                </c:pt>
                <c:pt idx="1340">
                  <c:v>1453937</c:v>
                </c:pt>
                <c:pt idx="1341">
                  <c:v>944775</c:v>
                </c:pt>
                <c:pt idx="1342">
                  <c:v>1504819</c:v>
                </c:pt>
                <c:pt idx="1343">
                  <c:v>1198387</c:v>
                </c:pt>
                <c:pt idx="1344">
                  <c:v>529872</c:v>
                </c:pt>
                <c:pt idx="1345">
                  <c:v>222718</c:v>
                </c:pt>
                <c:pt idx="1346">
                  <c:v>1280125</c:v>
                </c:pt>
                <c:pt idx="1347">
                  <c:v>1530108</c:v>
                </c:pt>
                <c:pt idx="1348">
                  <c:v>1044696</c:v>
                </c:pt>
                <c:pt idx="1349">
                  <c:v>761520</c:v>
                </c:pt>
                <c:pt idx="1350">
                  <c:v>975555</c:v>
                </c:pt>
                <c:pt idx="1351">
                  <c:v>720119</c:v>
                </c:pt>
                <c:pt idx="1352">
                  <c:v>936035</c:v>
                </c:pt>
                <c:pt idx="1353">
                  <c:v>862277</c:v>
                </c:pt>
                <c:pt idx="1354">
                  <c:v>2885226</c:v>
                </c:pt>
                <c:pt idx="1355">
                  <c:v>526794</c:v>
                </c:pt>
                <c:pt idx="1356">
                  <c:v>4060091</c:v>
                </c:pt>
                <c:pt idx="1357">
                  <c:v>856900</c:v>
                </c:pt>
                <c:pt idx="1358">
                  <c:v>1042929</c:v>
                </c:pt>
                <c:pt idx="1359">
                  <c:v>630268</c:v>
                </c:pt>
                <c:pt idx="1360">
                  <c:v>600761</c:v>
                </c:pt>
                <c:pt idx="1361">
                  <c:v>718542</c:v>
                </c:pt>
                <c:pt idx="1362">
                  <c:v>553755</c:v>
                </c:pt>
                <c:pt idx="1363">
                  <c:v>653144</c:v>
                </c:pt>
                <c:pt idx="1364">
                  <c:v>411027</c:v>
                </c:pt>
                <c:pt idx="1365">
                  <c:v>577467</c:v>
                </c:pt>
                <c:pt idx="1366">
                  <c:v>1910640</c:v>
                </c:pt>
                <c:pt idx="1367">
                  <c:v>714457</c:v>
                </c:pt>
                <c:pt idx="1368">
                  <c:v>2001783</c:v>
                </c:pt>
                <c:pt idx="1369">
                  <c:v>849110</c:v>
                </c:pt>
                <c:pt idx="137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23-8F48-92F8-A9492F5524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0540080"/>
        <c:axId val="2110541728"/>
      </c:scatterChart>
      <c:valAx>
        <c:axId val="2110540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541728"/>
        <c:crosses val="autoZero"/>
        <c:crossBetween val="midCat"/>
      </c:valAx>
      <c:valAx>
        <c:axId val="211054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540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'Исходные данные (с выбросами)'!$K$1</c:f>
              <c:strCache>
                <c:ptCount val="1"/>
                <c:pt idx="0">
                  <c:v>Годовой доход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'Исходные данные (с выбросами)'!$G$2:$G$1377</c:f>
              <c:numCache>
                <c:formatCode>General</c:formatCode>
                <c:ptCount val="1376"/>
                <c:pt idx="0">
                  <c:v>1035408</c:v>
                </c:pt>
                <c:pt idx="1">
                  <c:v>214742</c:v>
                </c:pt>
                <c:pt idx="2">
                  <c:v>1252878</c:v>
                </c:pt>
                <c:pt idx="3">
                  <c:v>662882</c:v>
                </c:pt>
                <c:pt idx="4">
                  <c:v>2674232</c:v>
                </c:pt>
                <c:pt idx="5">
                  <c:v>989560</c:v>
                </c:pt>
                <c:pt idx="6">
                  <c:v>285912</c:v>
                </c:pt>
                <c:pt idx="7">
                  <c:v>370986</c:v>
                </c:pt>
                <c:pt idx="8">
                  <c:v>3064402</c:v>
                </c:pt>
                <c:pt idx="9">
                  <c:v>378598</c:v>
                </c:pt>
                <c:pt idx="10">
                  <c:v>458788</c:v>
                </c:pt>
                <c:pt idx="11">
                  <c:v>485518</c:v>
                </c:pt>
                <c:pt idx="12">
                  <c:v>301026</c:v>
                </c:pt>
                <c:pt idx="13">
                  <c:v>112662</c:v>
                </c:pt>
                <c:pt idx="14">
                  <c:v>1203664</c:v>
                </c:pt>
                <c:pt idx="15">
                  <c:v>2125178</c:v>
                </c:pt>
                <c:pt idx="16">
                  <c:v>667018</c:v>
                </c:pt>
                <c:pt idx="17">
                  <c:v>836286</c:v>
                </c:pt>
                <c:pt idx="18">
                  <c:v>1148026</c:v>
                </c:pt>
                <c:pt idx="19">
                  <c:v>737154</c:v>
                </c:pt>
                <c:pt idx="20">
                  <c:v>1479500</c:v>
                </c:pt>
                <c:pt idx="21">
                  <c:v>60654</c:v>
                </c:pt>
                <c:pt idx="22">
                  <c:v>14822676</c:v>
                </c:pt>
                <c:pt idx="23">
                  <c:v>905344</c:v>
                </c:pt>
                <c:pt idx="24">
                  <c:v>562584</c:v>
                </c:pt>
                <c:pt idx="25">
                  <c:v>1363098</c:v>
                </c:pt>
                <c:pt idx="26">
                  <c:v>778140</c:v>
                </c:pt>
                <c:pt idx="27">
                  <c:v>394218</c:v>
                </c:pt>
                <c:pt idx="28">
                  <c:v>1815682</c:v>
                </c:pt>
                <c:pt idx="29">
                  <c:v>673332</c:v>
                </c:pt>
                <c:pt idx="30">
                  <c:v>599192</c:v>
                </c:pt>
                <c:pt idx="31">
                  <c:v>1283700</c:v>
                </c:pt>
                <c:pt idx="32">
                  <c:v>1202542</c:v>
                </c:pt>
                <c:pt idx="33">
                  <c:v>1235366</c:v>
                </c:pt>
                <c:pt idx="34">
                  <c:v>1058750</c:v>
                </c:pt>
                <c:pt idx="35">
                  <c:v>122540</c:v>
                </c:pt>
                <c:pt idx="36">
                  <c:v>957638</c:v>
                </c:pt>
                <c:pt idx="37">
                  <c:v>793804</c:v>
                </c:pt>
                <c:pt idx="38">
                  <c:v>1040798</c:v>
                </c:pt>
                <c:pt idx="39">
                  <c:v>519970</c:v>
                </c:pt>
                <c:pt idx="40">
                  <c:v>1209362</c:v>
                </c:pt>
                <c:pt idx="41">
                  <c:v>11957990</c:v>
                </c:pt>
                <c:pt idx="42">
                  <c:v>216260</c:v>
                </c:pt>
                <c:pt idx="43">
                  <c:v>251548</c:v>
                </c:pt>
                <c:pt idx="44">
                  <c:v>475772</c:v>
                </c:pt>
                <c:pt idx="45">
                  <c:v>492008</c:v>
                </c:pt>
                <c:pt idx="46">
                  <c:v>939708</c:v>
                </c:pt>
                <c:pt idx="47">
                  <c:v>1425820</c:v>
                </c:pt>
                <c:pt idx="48">
                  <c:v>357588</c:v>
                </c:pt>
                <c:pt idx="49">
                  <c:v>164186</c:v>
                </c:pt>
                <c:pt idx="50">
                  <c:v>333058</c:v>
                </c:pt>
                <c:pt idx="51">
                  <c:v>1075800</c:v>
                </c:pt>
                <c:pt idx="52">
                  <c:v>716738</c:v>
                </c:pt>
                <c:pt idx="53">
                  <c:v>299244</c:v>
                </c:pt>
                <c:pt idx="54">
                  <c:v>928180</c:v>
                </c:pt>
                <c:pt idx="55">
                  <c:v>476872</c:v>
                </c:pt>
                <c:pt idx="56">
                  <c:v>21824</c:v>
                </c:pt>
                <c:pt idx="57">
                  <c:v>908182</c:v>
                </c:pt>
                <c:pt idx="58">
                  <c:v>375056</c:v>
                </c:pt>
                <c:pt idx="59">
                  <c:v>3256132</c:v>
                </c:pt>
                <c:pt idx="60">
                  <c:v>692648</c:v>
                </c:pt>
                <c:pt idx="61">
                  <c:v>3502400</c:v>
                </c:pt>
                <c:pt idx="62">
                  <c:v>3885398</c:v>
                </c:pt>
                <c:pt idx="63">
                  <c:v>627198</c:v>
                </c:pt>
                <c:pt idx="64">
                  <c:v>1283348</c:v>
                </c:pt>
                <c:pt idx="65">
                  <c:v>801812</c:v>
                </c:pt>
                <c:pt idx="66">
                  <c:v>235488</c:v>
                </c:pt>
                <c:pt idx="67">
                  <c:v>151140</c:v>
                </c:pt>
                <c:pt idx="68">
                  <c:v>2245848</c:v>
                </c:pt>
                <c:pt idx="69">
                  <c:v>172128</c:v>
                </c:pt>
                <c:pt idx="70">
                  <c:v>143440</c:v>
                </c:pt>
                <c:pt idx="71">
                  <c:v>118030</c:v>
                </c:pt>
                <c:pt idx="72">
                  <c:v>132990</c:v>
                </c:pt>
                <c:pt idx="73">
                  <c:v>240988</c:v>
                </c:pt>
                <c:pt idx="74">
                  <c:v>615692</c:v>
                </c:pt>
                <c:pt idx="75">
                  <c:v>221122</c:v>
                </c:pt>
                <c:pt idx="76">
                  <c:v>188716</c:v>
                </c:pt>
                <c:pt idx="77">
                  <c:v>1431650</c:v>
                </c:pt>
                <c:pt idx="78">
                  <c:v>354574</c:v>
                </c:pt>
                <c:pt idx="79">
                  <c:v>622072</c:v>
                </c:pt>
                <c:pt idx="80">
                  <c:v>476080</c:v>
                </c:pt>
                <c:pt idx="81">
                  <c:v>500170</c:v>
                </c:pt>
                <c:pt idx="82">
                  <c:v>613360</c:v>
                </c:pt>
                <c:pt idx="83">
                  <c:v>431222</c:v>
                </c:pt>
                <c:pt idx="84">
                  <c:v>1411344</c:v>
                </c:pt>
                <c:pt idx="85">
                  <c:v>107910</c:v>
                </c:pt>
                <c:pt idx="86">
                  <c:v>981948</c:v>
                </c:pt>
                <c:pt idx="87">
                  <c:v>356466</c:v>
                </c:pt>
                <c:pt idx="88">
                  <c:v>611688</c:v>
                </c:pt>
                <c:pt idx="89">
                  <c:v>755326</c:v>
                </c:pt>
                <c:pt idx="90">
                  <c:v>751322</c:v>
                </c:pt>
                <c:pt idx="91">
                  <c:v>1769240</c:v>
                </c:pt>
                <c:pt idx="92">
                  <c:v>1676642</c:v>
                </c:pt>
                <c:pt idx="93">
                  <c:v>324676</c:v>
                </c:pt>
                <c:pt idx="94">
                  <c:v>329890</c:v>
                </c:pt>
                <c:pt idx="95">
                  <c:v>438372</c:v>
                </c:pt>
                <c:pt idx="96">
                  <c:v>1001660</c:v>
                </c:pt>
                <c:pt idx="97">
                  <c:v>699248</c:v>
                </c:pt>
                <c:pt idx="98">
                  <c:v>574112</c:v>
                </c:pt>
                <c:pt idx="99">
                  <c:v>239030</c:v>
                </c:pt>
                <c:pt idx="100">
                  <c:v>686576</c:v>
                </c:pt>
                <c:pt idx="101">
                  <c:v>582692</c:v>
                </c:pt>
                <c:pt idx="102">
                  <c:v>1111484</c:v>
                </c:pt>
                <c:pt idx="103">
                  <c:v>322256</c:v>
                </c:pt>
                <c:pt idx="104">
                  <c:v>1872838</c:v>
                </c:pt>
                <c:pt idx="105">
                  <c:v>1142548</c:v>
                </c:pt>
                <c:pt idx="106">
                  <c:v>258412</c:v>
                </c:pt>
                <c:pt idx="107">
                  <c:v>472758</c:v>
                </c:pt>
                <c:pt idx="108">
                  <c:v>410718</c:v>
                </c:pt>
                <c:pt idx="109">
                  <c:v>619982</c:v>
                </c:pt>
                <c:pt idx="110">
                  <c:v>504064</c:v>
                </c:pt>
                <c:pt idx="111">
                  <c:v>1061170</c:v>
                </c:pt>
                <c:pt idx="112">
                  <c:v>717420</c:v>
                </c:pt>
                <c:pt idx="113">
                  <c:v>687126</c:v>
                </c:pt>
                <c:pt idx="114">
                  <c:v>746240</c:v>
                </c:pt>
                <c:pt idx="115">
                  <c:v>356158</c:v>
                </c:pt>
                <c:pt idx="116">
                  <c:v>927366</c:v>
                </c:pt>
                <c:pt idx="117">
                  <c:v>387882</c:v>
                </c:pt>
                <c:pt idx="118">
                  <c:v>1038708</c:v>
                </c:pt>
                <c:pt idx="119">
                  <c:v>609070</c:v>
                </c:pt>
                <c:pt idx="120">
                  <c:v>326018</c:v>
                </c:pt>
                <c:pt idx="121">
                  <c:v>574222</c:v>
                </c:pt>
                <c:pt idx="122">
                  <c:v>1437612</c:v>
                </c:pt>
                <c:pt idx="123">
                  <c:v>0</c:v>
                </c:pt>
                <c:pt idx="124">
                  <c:v>714252</c:v>
                </c:pt>
                <c:pt idx="125">
                  <c:v>529474</c:v>
                </c:pt>
                <c:pt idx="126">
                  <c:v>441232</c:v>
                </c:pt>
                <c:pt idx="127">
                  <c:v>356840</c:v>
                </c:pt>
                <c:pt idx="128">
                  <c:v>1203598</c:v>
                </c:pt>
                <c:pt idx="129">
                  <c:v>1129722</c:v>
                </c:pt>
                <c:pt idx="130">
                  <c:v>381128</c:v>
                </c:pt>
                <c:pt idx="131">
                  <c:v>588522</c:v>
                </c:pt>
                <c:pt idx="132">
                  <c:v>997414</c:v>
                </c:pt>
                <c:pt idx="133">
                  <c:v>104170</c:v>
                </c:pt>
                <c:pt idx="134">
                  <c:v>186604</c:v>
                </c:pt>
                <c:pt idx="135">
                  <c:v>600578</c:v>
                </c:pt>
                <c:pt idx="136">
                  <c:v>399652</c:v>
                </c:pt>
                <c:pt idx="137">
                  <c:v>858242</c:v>
                </c:pt>
                <c:pt idx="138">
                  <c:v>145068</c:v>
                </c:pt>
                <c:pt idx="139">
                  <c:v>528198</c:v>
                </c:pt>
                <c:pt idx="140">
                  <c:v>536074</c:v>
                </c:pt>
                <c:pt idx="141">
                  <c:v>594396</c:v>
                </c:pt>
                <c:pt idx="142">
                  <c:v>864886</c:v>
                </c:pt>
                <c:pt idx="143">
                  <c:v>349844</c:v>
                </c:pt>
                <c:pt idx="144">
                  <c:v>1289772</c:v>
                </c:pt>
                <c:pt idx="145">
                  <c:v>413314</c:v>
                </c:pt>
                <c:pt idx="146">
                  <c:v>585574</c:v>
                </c:pt>
                <c:pt idx="147">
                  <c:v>598972</c:v>
                </c:pt>
                <c:pt idx="148">
                  <c:v>398992</c:v>
                </c:pt>
                <c:pt idx="149">
                  <c:v>924484</c:v>
                </c:pt>
                <c:pt idx="150">
                  <c:v>737924</c:v>
                </c:pt>
                <c:pt idx="151">
                  <c:v>204732</c:v>
                </c:pt>
                <c:pt idx="152">
                  <c:v>1076614</c:v>
                </c:pt>
                <c:pt idx="153">
                  <c:v>1142614</c:v>
                </c:pt>
                <c:pt idx="154">
                  <c:v>282260</c:v>
                </c:pt>
                <c:pt idx="155">
                  <c:v>119416</c:v>
                </c:pt>
                <c:pt idx="156">
                  <c:v>2156110</c:v>
                </c:pt>
                <c:pt idx="157">
                  <c:v>671572</c:v>
                </c:pt>
                <c:pt idx="158">
                  <c:v>640464</c:v>
                </c:pt>
                <c:pt idx="159">
                  <c:v>780384</c:v>
                </c:pt>
                <c:pt idx="160">
                  <c:v>433290</c:v>
                </c:pt>
                <c:pt idx="161">
                  <c:v>836154</c:v>
                </c:pt>
                <c:pt idx="162">
                  <c:v>843678</c:v>
                </c:pt>
                <c:pt idx="163">
                  <c:v>896852</c:v>
                </c:pt>
                <c:pt idx="164">
                  <c:v>571142</c:v>
                </c:pt>
                <c:pt idx="165">
                  <c:v>85382</c:v>
                </c:pt>
                <c:pt idx="166">
                  <c:v>89760</c:v>
                </c:pt>
                <c:pt idx="167">
                  <c:v>474232</c:v>
                </c:pt>
                <c:pt idx="168">
                  <c:v>1163734</c:v>
                </c:pt>
                <c:pt idx="169">
                  <c:v>1228084</c:v>
                </c:pt>
                <c:pt idx="170">
                  <c:v>1477828</c:v>
                </c:pt>
                <c:pt idx="171">
                  <c:v>1686894</c:v>
                </c:pt>
                <c:pt idx="172">
                  <c:v>198770</c:v>
                </c:pt>
                <c:pt idx="173">
                  <c:v>94006</c:v>
                </c:pt>
                <c:pt idx="174">
                  <c:v>540584</c:v>
                </c:pt>
                <c:pt idx="175">
                  <c:v>220814</c:v>
                </c:pt>
                <c:pt idx="176">
                  <c:v>225038</c:v>
                </c:pt>
                <c:pt idx="177">
                  <c:v>1120196</c:v>
                </c:pt>
                <c:pt idx="178">
                  <c:v>564168</c:v>
                </c:pt>
                <c:pt idx="179">
                  <c:v>973852</c:v>
                </c:pt>
                <c:pt idx="180">
                  <c:v>174592</c:v>
                </c:pt>
                <c:pt idx="181">
                  <c:v>443652</c:v>
                </c:pt>
                <c:pt idx="182">
                  <c:v>681296</c:v>
                </c:pt>
                <c:pt idx="183">
                  <c:v>515306</c:v>
                </c:pt>
                <c:pt idx="184">
                  <c:v>229086</c:v>
                </c:pt>
                <c:pt idx="185">
                  <c:v>108504</c:v>
                </c:pt>
                <c:pt idx="186">
                  <c:v>814770</c:v>
                </c:pt>
                <c:pt idx="187">
                  <c:v>464882</c:v>
                </c:pt>
                <c:pt idx="188">
                  <c:v>2291212</c:v>
                </c:pt>
                <c:pt idx="189">
                  <c:v>538670</c:v>
                </c:pt>
                <c:pt idx="190">
                  <c:v>1191806</c:v>
                </c:pt>
                <c:pt idx="191">
                  <c:v>403612</c:v>
                </c:pt>
                <c:pt idx="192">
                  <c:v>206030</c:v>
                </c:pt>
                <c:pt idx="193">
                  <c:v>370612</c:v>
                </c:pt>
                <c:pt idx="194">
                  <c:v>887128</c:v>
                </c:pt>
                <c:pt idx="195">
                  <c:v>800206</c:v>
                </c:pt>
                <c:pt idx="196">
                  <c:v>315436</c:v>
                </c:pt>
                <c:pt idx="197">
                  <c:v>744744</c:v>
                </c:pt>
                <c:pt idx="198">
                  <c:v>716760</c:v>
                </c:pt>
                <c:pt idx="199">
                  <c:v>775654</c:v>
                </c:pt>
                <c:pt idx="200">
                  <c:v>114664</c:v>
                </c:pt>
                <c:pt idx="201">
                  <c:v>618002</c:v>
                </c:pt>
                <c:pt idx="202">
                  <c:v>430584</c:v>
                </c:pt>
                <c:pt idx="203">
                  <c:v>339834</c:v>
                </c:pt>
                <c:pt idx="204">
                  <c:v>1253340</c:v>
                </c:pt>
                <c:pt idx="205">
                  <c:v>1141800</c:v>
                </c:pt>
                <c:pt idx="206">
                  <c:v>169620</c:v>
                </c:pt>
                <c:pt idx="207">
                  <c:v>863060</c:v>
                </c:pt>
                <c:pt idx="208">
                  <c:v>240856</c:v>
                </c:pt>
                <c:pt idx="209">
                  <c:v>378598</c:v>
                </c:pt>
                <c:pt idx="210">
                  <c:v>404096</c:v>
                </c:pt>
                <c:pt idx="211">
                  <c:v>190872</c:v>
                </c:pt>
                <c:pt idx="212">
                  <c:v>296956</c:v>
                </c:pt>
                <c:pt idx="213">
                  <c:v>743952</c:v>
                </c:pt>
                <c:pt idx="214">
                  <c:v>525514</c:v>
                </c:pt>
                <c:pt idx="215">
                  <c:v>672914</c:v>
                </c:pt>
                <c:pt idx="216">
                  <c:v>106788</c:v>
                </c:pt>
                <c:pt idx="217">
                  <c:v>305118</c:v>
                </c:pt>
                <c:pt idx="218">
                  <c:v>527494</c:v>
                </c:pt>
                <c:pt idx="219">
                  <c:v>270006</c:v>
                </c:pt>
                <c:pt idx="220">
                  <c:v>255090</c:v>
                </c:pt>
                <c:pt idx="221">
                  <c:v>558052</c:v>
                </c:pt>
                <c:pt idx="222">
                  <c:v>508882</c:v>
                </c:pt>
                <c:pt idx="223">
                  <c:v>588566</c:v>
                </c:pt>
                <c:pt idx="224">
                  <c:v>97746</c:v>
                </c:pt>
                <c:pt idx="225">
                  <c:v>11887678</c:v>
                </c:pt>
                <c:pt idx="226">
                  <c:v>1332188</c:v>
                </c:pt>
                <c:pt idx="227">
                  <c:v>981838</c:v>
                </c:pt>
                <c:pt idx="228">
                  <c:v>198352</c:v>
                </c:pt>
                <c:pt idx="229">
                  <c:v>725098</c:v>
                </c:pt>
                <c:pt idx="230">
                  <c:v>1047200</c:v>
                </c:pt>
                <c:pt idx="231">
                  <c:v>229658</c:v>
                </c:pt>
                <c:pt idx="232">
                  <c:v>242792</c:v>
                </c:pt>
                <c:pt idx="233">
                  <c:v>535414</c:v>
                </c:pt>
                <c:pt idx="234">
                  <c:v>962984</c:v>
                </c:pt>
                <c:pt idx="235">
                  <c:v>887986</c:v>
                </c:pt>
                <c:pt idx="236">
                  <c:v>646404</c:v>
                </c:pt>
                <c:pt idx="237">
                  <c:v>2116224</c:v>
                </c:pt>
                <c:pt idx="238">
                  <c:v>465586</c:v>
                </c:pt>
                <c:pt idx="239">
                  <c:v>908050</c:v>
                </c:pt>
                <c:pt idx="240">
                  <c:v>607046</c:v>
                </c:pt>
                <c:pt idx="241">
                  <c:v>537658</c:v>
                </c:pt>
                <c:pt idx="242">
                  <c:v>186604</c:v>
                </c:pt>
                <c:pt idx="243">
                  <c:v>525646</c:v>
                </c:pt>
                <c:pt idx="244">
                  <c:v>799106</c:v>
                </c:pt>
                <c:pt idx="245">
                  <c:v>820270</c:v>
                </c:pt>
                <c:pt idx="246">
                  <c:v>569690</c:v>
                </c:pt>
                <c:pt idx="247">
                  <c:v>346500</c:v>
                </c:pt>
                <c:pt idx="248">
                  <c:v>356092</c:v>
                </c:pt>
                <c:pt idx="249">
                  <c:v>310024</c:v>
                </c:pt>
                <c:pt idx="250">
                  <c:v>408078</c:v>
                </c:pt>
                <c:pt idx="251">
                  <c:v>328724</c:v>
                </c:pt>
                <c:pt idx="252">
                  <c:v>243298</c:v>
                </c:pt>
                <c:pt idx="253">
                  <c:v>30316</c:v>
                </c:pt>
                <c:pt idx="254">
                  <c:v>186230</c:v>
                </c:pt>
                <c:pt idx="255">
                  <c:v>587818</c:v>
                </c:pt>
                <c:pt idx="256">
                  <c:v>494824</c:v>
                </c:pt>
                <c:pt idx="257">
                  <c:v>757834</c:v>
                </c:pt>
                <c:pt idx="258">
                  <c:v>452716</c:v>
                </c:pt>
                <c:pt idx="259">
                  <c:v>378334</c:v>
                </c:pt>
                <c:pt idx="260">
                  <c:v>430408</c:v>
                </c:pt>
                <c:pt idx="261">
                  <c:v>389400</c:v>
                </c:pt>
                <c:pt idx="262">
                  <c:v>697818</c:v>
                </c:pt>
                <c:pt idx="263">
                  <c:v>422092</c:v>
                </c:pt>
                <c:pt idx="264">
                  <c:v>2187922</c:v>
                </c:pt>
                <c:pt idx="265">
                  <c:v>183304</c:v>
                </c:pt>
                <c:pt idx="266">
                  <c:v>398816</c:v>
                </c:pt>
                <c:pt idx="267">
                  <c:v>353694</c:v>
                </c:pt>
                <c:pt idx="268">
                  <c:v>556468</c:v>
                </c:pt>
                <c:pt idx="269">
                  <c:v>279202</c:v>
                </c:pt>
                <c:pt idx="270">
                  <c:v>1467092</c:v>
                </c:pt>
                <c:pt idx="271">
                  <c:v>183040</c:v>
                </c:pt>
                <c:pt idx="272">
                  <c:v>160380</c:v>
                </c:pt>
                <c:pt idx="273">
                  <c:v>763290</c:v>
                </c:pt>
                <c:pt idx="274">
                  <c:v>635558</c:v>
                </c:pt>
                <c:pt idx="275">
                  <c:v>302302</c:v>
                </c:pt>
                <c:pt idx="276">
                  <c:v>572374</c:v>
                </c:pt>
                <c:pt idx="277">
                  <c:v>66286</c:v>
                </c:pt>
                <c:pt idx="278">
                  <c:v>1409320</c:v>
                </c:pt>
                <c:pt idx="279">
                  <c:v>376090</c:v>
                </c:pt>
                <c:pt idx="280">
                  <c:v>1021460</c:v>
                </c:pt>
                <c:pt idx="281">
                  <c:v>716188</c:v>
                </c:pt>
                <c:pt idx="282">
                  <c:v>281534</c:v>
                </c:pt>
                <c:pt idx="283">
                  <c:v>395472</c:v>
                </c:pt>
                <c:pt idx="284">
                  <c:v>883058</c:v>
                </c:pt>
                <c:pt idx="285">
                  <c:v>540320</c:v>
                </c:pt>
                <c:pt idx="286">
                  <c:v>868736</c:v>
                </c:pt>
                <c:pt idx="287">
                  <c:v>188320</c:v>
                </c:pt>
                <c:pt idx="288">
                  <c:v>190014</c:v>
                </c:pt>
                <c:pt idx="289">
                  <c:v>1144088</c:v>
                </c:pt>
                <c:pt idx="290">
                  <c:v>428824</c:v>
                </c:pt>
                <c:pt idx="291">
                  <c:v>636878</c:v>
                </c:pt>
                <c:pt idx="292">
                  <c:v>399674</c:v>
                </c:pt>
                <c:pt idx="293">
                  <c:v>594836</c:v>
                </c:pt>
                <c:pt idx="294">
                  <c:v>42856</c:v>
                </c:pt>
                <c:pt idx="295">
                  <c:v>707388</c:v>
                </c:pt>
                <c:pt idx="296">
                  <c:v>1208394</c:v>
                </c:pt>
                <c:pt idx="297">
                  <c:v>765468</c:v>
                </c:pt>
                <c:pt idx="298">
                  <c:v>811800</c:v>
                </c:pt>
                <c:pt idx="299">
                  <c:v>1422190</c:v>
                </c:pt>
                <c:pt idx="300">
                  <c:v>470514</c:v>
                </c:pt>
                <c:pt idx="301">
                  <c:v>1321518</c:v>
                </c:pt>
                <c:pt idx="302">
                  <c:v>221540</c:v>
                </c:pt>
                <c:pt idx="303">
                  <c:v>589072</c:v>
                </c:pt>
                <c:pt idx="304">
                  <c:v>247390</c:v>
                </c:pt>
                <c:pt idx="305">
                  <c:v>310992</c:v>
                </c:pt>
                <c:pt idx="306">
                  <c:v>272690</c:v>
                </c:pt>
                <c:pt idx="307">
                  <c:v>367004</c:v>
                </c:pt>
                <c:pt idx="308">
                  <c:v>479864</c:v>
                </c:pt>
                <c:pt idx="309">
                  <c:v>199936</c:v>
                </c:pt>
                <c:pt idx="310">
                  <c:v>743600</c:v>
                </c:pt>
                <c:pt idx="311">
                  <c:v>274780</c:v>
                </c:pt>
                <c:pt idx="312">
                  <c:v>409838</c:v>
                </c:pt>
                <c:pt idx="313">
                  <c:v>684178</c:v>
                </c:pt>
                <c:pt idx="314">
                  <c:v>321112</c:v>
                </c:pt>
                <c:pt idx="315">
                  <c:v>245344</c:v>
                </c:pt>
                <c:pt idx="316">
                  <c:v>451770</c:v>
                </c:pt>
                <c:pt idx="317">
                  <c:v>549538</c:v>
                </c:pt>
                <c:pt idx="318">
                  <c:v>221650</c:v>
                </c:pt>
                <c:pt idx="319">
                  <c:v>749892</c:v>
                </c:pt>
                <c:pt idx="320">
                  <c:v>789052</c:v>
                </c:pt>
                <c:pt idx="321">
                  <c:v>423654</c:v>
                </c:pt>
                <c:pt idx="322">
                  <c:v>353782</c:v>
                </c:pt>
                <c:pt idx="323">
                  <c:v>85338</c:v>
                </c:pt>
                <c:pt idx="324">
                  <c:v>463430</c:v>
                </c:pt>
                <c:pt idx="325">
                  <c:v>727056</c:v>
                </c:pt>
                <c:pt idx="326">
                  <c:v>434456</c:v>
                </c:pt>
                <c:pt idx="327">
                  <c:v>574750</c:v>
                </c:pt>
                <c:pt idx="328">
                  <c:v>307604</c:v>
                </c:pt>
                <c:pt idx="329">
                  <c:v>1207338</c:v>
                </c:pt>
                <c:pt idx="330">
                  <c:v>294734</c:v>
                </c:pt>
                <c:pt idx="331">
                  <c:v>119262</c:v>
                </c:pt>
                <c:pt idx="332">
                  <c:v>307208</c:v>
                </c:pt>
                <c:pt idx="333">
                  <c:v>2335982</c:v>
                </c:pt>
                <c:pt idx="334">
                  <c:v>5191098</c:v>
                </c:pt>
                <c:pt idx="335">
                  <c:v>504108</c:v>
                </c:pt>
                <c:pt idx="336">
                  <c:v>554378</c:v>
                </c:pt>
                <c:pt idx="337">
                  <c:v>678744</c:v>
                </c:pt>
                <c:pt idx="338">
                  <c:v>1391258</c:v>
                </c:pt>
                <c:pt idx="339">
                  <c:v>336446</c:v>
                </c:pt>
                <c:pt idx="340">
                  <c:v>1398826</c:v>
                </c:pt>
                <c:pt idx="341">
                  <c:v>732710</c:v>
                </c:pt>
                <c:pt idx="342">
                  <c:v>6900146</c:v>
                </c:pt>
                <c:pt idx="343">
                  <c:v>489302</c:v>
                </c:pt>
                <c:pt idx="344">
                  <c:v>742720</c:v>
                </c:pt>
                <c:pt idx="345">
                  <c:v>660396</c:v>
                </c:pt>
                <c:pt idx="346">
                  <c:v>1468302</c:v>
                </c:pt>
                <c:pt idx="347">
                  <c:v>316492</c:v>
                </c:pt>
                <c:pt idx="348">
                  <c:v>638088</c:v>
                </c:pt>
                <c:pt idx="349">
                  <c:v>1017698</c:v>
                </c:pt>
                <c:pt idx="350">
                  <c:v>588522</c:v>
                </c:pt>
                <c:pt idx="351">
                  <c:v>1075052</c:v>
                </c:pt>
                <c:pt idx="352">
                  <c:v>151008</c:v>
                </c:pt>
                <c:pt idx="353">
                  <c:v>690448</c:v>
                </c:pt>
                <c:pt idx="354">
                  <c:v>178310</c:v>
                </c:pt>
                <c:pt idx="355">
                  <c:v>237578</c:v>
                </c:pt>
                <c:pt idx="356">
                  <c:v>1285394</c:v>
                </c:pt>
                <c:pt idx="357">
                  <c:v>315766</c:v>
                </c:pt>
                <c:pt idx="358">
                  <c:v>1310166</c:v>
                </c:pt>
                <c:pt idx="359">
                  <c:v>2149312</c:v>
                </c:pt>
                <c:pt idx="360">
                  <c:v>326348</c:v>
                </c:pt>
                <c:pt idx="361">
                  <c:v>573650</c:v>
                </c:pt>
                <c:pt idx="362">
                  <c:v>584078</c:v>
                </c:pt>
                <c:pt idx="363">
                  <c:v>551694</c:v>
                </c:pt>
                <c:pt idx="364">
                  <c:v>545776</c:v>
                </c:pt>
                <c:pt idx="365">
                  <c:v>861916</c:v>
                </c:pt>
                <c:pt idx="366">
                  <c:v>377322</c:v>
                </c:pt>
                <c:pt idx="367">
                  <c:v>495154</c:v>
                </c:pt>
                <c:pt idx="368">
                  <c:v>1747174</c:v>
                </c:pt>
                <c:pt idx="369">
                  <c:v>347490</c:v>
                </c:pt>
                <c:pt idx="370">
                  <c:v>306350</c:v>
                </c:pt>
                <c:pt idx="371">
                  <c:v>618772</c:v>
                </c:pt>
                <c:pt idx="372">
                  <c:v>620554</c:v>
                </c:pt>
                <c:pt idx="373">
                  <c:v>613228</c:v>
                </c:pt>
                <c:pt idx="374">
                  <c:v>714978</c:v>
                </c:pt>
                <c:pt idx="375">
                  <c:v>202092</c:v>
                </c:pt>
                <c:pt idx="376">
                  <c:v>799216</c:v>
                </c:pt>
                <c:pt idx="377">
                  <c:v>1978966</c:v>
                </c:pt>
                <c:pt idx="378">
                  <c:v>816948</c:v>
                </c:pt>
                <c:pt idx="379">
                  <c:v>130306</c:v>
                </c:pt>
                <c:pt idx="380">
                  <c:v>1158784</c:v>
                </c:pt>
                <c:pt idx="381">
                  <c:v>966218</c:v>
                </c:pt>
                <c:pt idx="382">
                  <c:v>345620</c:v>
                </c:pt>
                <c:pt idx="383">
                  <c:v>597784</c:v>
                </c:pt>
                <c:pt idx="384">
                  <c:v>945054</c:v>
                </c:pt>
                <c:pt idx="385">
                  <c:v>293546</c:v>
                </c:pt>
                <c:pt idx="386">
                  <c:v>1789942</c:v>
                </c:pt>
                <c:pt idx="387">
                  <c:v>281512</c:v>
                </c:pt>
                <c:pt idx="388">
                  <c:v>70620</c:v>
                </c:pt>
                <c:pt idx="389">
                  <c:v>191246</c:v>
                </c:pt>
                <c:pt idx="390">
                  <c:v>206536</c:v>
                </c:pt>
                <c:pt idx="391">
                  <c:v>318714</c:v>
                </c:pt>
                <c:pt idx="392">
                  <c:v>498828</c:v>
                </c:pt>
                <c:pt idx="393">
                  <c:v>1520398</c:v>
                </c:pt>
                <c:pt idx="394">
                  <c:v>426602</c:v>
                </c:pt>
                <c:pt idx="395">
                  <c:v>1251360</c:v>
                </c:pt>
                <c:pt idx="396">
                  <c:v>339394</c:v>
                </c:pt>
                <c:pt idx="397">
                  <c:v>658988</c:v>
                </c:pt>
                <c:pt idx="398">
                  <c:v>207570</c:v>
                </c:pt>
                <c:pt idx="399">
                  <c:v>467280</c:v>
                </c:pt>
                <c:pt idx="400">
                  <c:v>962522</c:v>
                </c:pt>
                <c:pt idx="401">
                  <c:v>65032</c:v>
                </c:pt>
                <c:pt idx="402">
                  <c:v>312620</c:v>
                </c:pt>
                <c:pt idx="403">
                  <c:v>256916</c:v>
                </c:pt>
                <c:pt idx="404">
                  <c:v>410124</c:v>
                </c:pt>
                <c:pt idx="405">
                  <c:v>538868</c:v>
                </c:pt>
                <c:pt idx="406">
                  <c:v>3649624</c:v>
                </c:pt>
                <c:pt idx="407">
                  <c:v>463804</c:v>
                </c:pt>
                <c:pt idx="408">
                  <c:v>530860</c:v>
                </c:pt>
                <c:pt idx="409">
                  <c:v>598774</c:v>
                </c:pt>
                <c:pt idx="410">
                  <c:v>298804</c:v>
                </c:pt>
                <c:pt idx="411">
                  <c:v>154198</c:v>
                </c:pt>
                <c:pt idx="412">
                  <c:v>851180</c:v>
                </c:pt>
                <c:pt idx="413">
                  <c:v>855162</c:v>
                </c:pt>
                <c:pt idx="414">
                  <c:v>666754</c:v>
                </c:pt>
                <c:pt idx="415">
                  <c:v>359986</c:v>
                </c:pt>
                <c:pt idx="416">
                  <c:v>2188428</c:v>
                </c:pt>
                <c:pt idx="417">
                  <c:v>625812</c:v>
                </c:pt>
                <c:pt idx="418">
                  <c:v>191686</c:v>
                </c:pt>
                <c:pt idx="419">
                  <c:v>165198</c:v>
                </c:pt>
                <c:pt idx="420">
                  <c:v>899866</c:v>
                </c:pt>
                <c:pt idx="421">
                  <c:v>840620</c:v>
                </c:pt>
                <c:pt idx="422">
                  <c:v>958452</c:v>
                </c:pt>
                <c:pt idx="423">
                  <c:v>534402</c:v>
                </c:pt>
                <c:pt idx="424">
                  <c:v>1369302</c:v>
                </c:pt>
                <c:pt idx="425">
                  <c:v>393844</c:v>
                </c:pt>
                <c:pt idx="426">
                  <c:v>1035804</c:v>
                </c:pt>
                <c:pt idx="427">
                  <c:v>2849242</c:v>
                </c:pt>
                <c:pt idx="428">
                  <c:v>838090</c:v>
                </c:pt>
                <c:pt idx="429">
                  <c:v>268818</c:v>
                </c:pt>
                <c:pt idx="430">
                  <c:v>465674</c:v>
                </c:pt>
                <c:pt idx="431">
                  <c:v>119592</c:v>
                </c:pt>
                <c:pt idx="432">
                  <c:v>1243396</c:v>
                </c:pt>
                <c:pt idx="433">
                  <c:v>1157904</c:v>
                </c:pt>
                <c:pt idx="434">
                  <c:v>1338656</c:v>
                </c:pt>
                <c:pt idx="435">
                  <c:v>214918</c:v>
                </c:pt>
                <c:pt idx="436">
                  <c:v>443058</c:v>
                </c:pt>
                <c:pt idx="437">
                  <c:v>268136</c:v>
                </c:pt>
                <c:pt idx="438">
                  <c:v>289564</c:v>
                </c:pt>
                <c:pt idx="439">
                  <c:v>239470</c:v>
                </c:pt>
                <c:pt idx="440">
                  <c:v>390522</c:v>
                </c:pt>
                <c:pt idx="441">
                  <c:v>188958</c:v>
                </c:pt>
                <c:pt idx="442">
                  <c:v>631488</c:v>
                </c:pt>
                <c:pt idx="443">
                  <c:v>182336</c:v>
                </c:pt>
                <c:pt idx="444">
                  <c:v>543774</c:v>
                </c:pt>
                <c:pt idx="445">
                  <c:v>542146</c:v>
                </c:pt>
                <c:pt idx="446">
                  <c:v>503316</c:v>
                </c:pt>
                <c:pt idx="447">
                  <c:v>281358</c:v>
                </c:pt>
                <c:pt idx="448">
                  <c:v>302478</c:v>
                </c:pt>
                <c:pt idx="449">
                  <c:v>243078</c:v>
                </c:pt>
                <c:pt idx="450">
                  <c:v>721402</c:v>
                </c:pt>
                <c:pt idx="451">
                  <c:v>307934</c:v>
                </c:pt>
                <c:pt idx="452">
                  <c:v>242198</c:v>
                </c:pt>
                <c:pt idx="453">
                  <c:v>688820</c:v>
                </c:pt>
                <c:pt idx="454">
                  <c:v>279906</c:v>
                </c:pt>
                <c:pt idx="455">
                  <c:v>0</c:v>
                </c:pt>
                <c:pt idx="456">
                  <c:v>323906</c:v>
                </c:pt>
                <c:pt idx="457">
                  <c:v>499026</c:v>
                </c:pt>
                <c:pt idx="458">
                  <c:v>447282</c:v>
                </c:pt>
                <c:pt idx="459">
                  <c:v>339636</c:v>
                </c:pt>
                <c:pt idx="460">
                  <c:v>82368</c:v>
                </c:pt>
                <c:pt idx="461">
                  <c:v>72182</c:v>
                </c:pt>
                <c:pt idx="462">
                  <c:v>756646</c:v>
                </c:pt>
                <c:pt idx="463">
                  <c:v>835802</c:v>
                </c:pt>
                <c:pt idx="464">
                  <c:v>250074</c:v>
                </c:pt>
                <c:pt idx="465">
                  <c:v>302302</c:v>
                </c:pt>
                <c:pt idx="466">
                  <c:v>123398</c:v>
                </c:pt>
                <c:pt idx="467">
                  <c:v>1114234</c:v>
                </c:pt>
                <c:pt idx="468">
                  <c:v>504702</c:v>
                </c:pt>
                <c:pt idx="469">
                  <c:v>624800</c:v>
                </c:pt>
                <c:pt idx="470">
                  <c:v>380050</c:v>
                </c:pt>
                <c:pt idx="471">
                  <c:v>509300</c:v>
                </c:pt>
                <c:pt idx="472">
                  <c:v>346214</c:v>
                </c:pt>
                <c:pt idx="473">
                  <c:v>1407626</c:v>
                </c:pt>
                <c:pt idx="474">
                  <c:v>348040</c:v>
                </c:pt>
                <c:pt idx="475">
                  <c:v>208318</c:v>
                </c:pt>
                <c:pt idx="476">
                  <c:v>419298</c:v>
                </c:pt>
                <c:pt idx="477">
                  <c:v>769758</c:v>
                </c:pt>
                <c:pt idx="478">
                  <c:v>983378</c:v>
                </c:pt>
                <c:pt idx="479">
                  <c:v>682132</c:v>
                </c:pt>
                <c:pt idx="480">
                  <c:v>379412</c:v>
                </c:pt>
                <c:pt idx="481">
                  <c:v>562628</c:v>
                </c:pt>
                <c:pt idx="482">
                  <c:v>1039742</c:v>
                </c:pt>
                <c:pt idx="483">
                  <c:v>391666</c:v>
                </c:pt>
                <c:pt idx="484">
                  <c:v>272052</c:v>
                </c:pt>
                <c:pt idx="485">
                  <c:v>338932</c:v>
                </c:pt>
                <c:pt idx="486">
                  <c:v>332156</c:v>
                </c:pt>
                <c:pt idx="487">
                  <c:v>674366</c:v>
                </c:pt>
                <c:pt idx="488">
                  <c:v>1008612</c:v>
                </c:pt>
                <c:pt idx="489">
                  <c:v>527956</c:v>
                </c:pt>
                <c:pt idx="490">
                  <c:v>308198</c:v>
                </c:pt>
                <c:pt idx="491">
                  <c:v>309078</c:v>
                </c:pt>
                <c:pt idx="492">
                  <c:v>540870</c:v>
                </c:pt>
                <c:pt idx="493">
                  <c:v>436018</c:v>
                </c:pt>
                <c:pt idx="494">
                  <c:v>66880</c:v>
                </c:pt>
                <c:pt idx="495">
                  <c:v>470448</c:v>
                </c:pt>
                <c:pt idx="496">
                  <c:v>310508</c:v>
                </c:pt>
                <c:pt idx="497">
                  <c:v>201542</c:v>
                </c:pt>
                <c:pt idx="498">
                  <c:v>581218</c:v>
                </c:pt>
                <c:pt idx="499">
                  <c:v>268884</c:v>
                </c:pt>
                <c:pt idx="500">
                  <c:v>164890</c:v>
                </c:pt>
                <c:pt idx="501">
                  <c:v>272448</c:v>
                </c:pt>
                <c:pt idx="502">
                  <c:v>539616</c:v>
                </c:pt>
                <c:pt idx="503">
                  <c:v>378576</c:v>
                </c:pt>
                <c:pt idx="504">
                  <c:v>770440</c:v>
                </c:pt>
                <c:pt idx="505">
                  <c:v>523600</c:v>
                </c:pt>
                <c:pt idx="506">
                  <c:v>720764</c:v>
                </c:pt>
                <c:pt idx="507">
                  <c:v>269038</c:v>
                </c:pt>
                <c:pt idx="508">
                  <c:v>165616</c:v>
                </c:pt>
                <c:pt idx="509">
                  <c:v>557898</c:v>
                </c:pt>
                <c:pt idx="510">
                  <c:v>224422</c:v>
                </c:pt>
                <c:pt idx="511">
                  <c:v>545270</c:v>
                </c:pt>
                <c:pt idx="512">
                  <c:v>706684</c:v>
                </c:pt>
                <c:pt idx="513">
                  <c:v>767008</c:v>
                </c:pt>
                <c:pt idx="514">
                  <c:v>239888</c:v>
                </c:pt>
                <c:pt idx="515">
                  <c:v>907104</c:v>
                </c:pt>
                <c:pt idx="516">
                  <c:v>180048</c:v>
                </c:pt>
                <c:pt idx="517">
                  <c:v>1003178</c:v>
                </c:pt>
                <c:pt idx="518">
                  <c:v>907676</c:v>
                </c:pt>
                <c:pt idx="519">
                  <c:v>179014</c:v>
                </c:pt>
                <c:pt idx="520">
                  <c:v>953656</c:v>
                </c:pt>
                <c:pt idx="521">
                  <c:v>433532</c:v>
                </c:pt>
                <c:pt idx="522">
                  <c:v>722018</c:v>
                </c:pt>
                <c:pt idx="523">
                  <c:v>177936</c:v>
                </c:pt>
                <c:pt idx="524">
                  <c:v>277200</c:v>
                </c:pt>
                <c:pt idx="525">
                  <c:v>568942</c:v>
                </c:pt>
                <c:pt idx="526">
                  <c:v>613910</c:v>
                </c:pt>
                <c:pt idx="527">
                  <c:v>574596</c:v>
                </c:pt>
                <c:pt idx="528">
                  <c:v>1524138</c:v>
                </c:pt>
                <c:pt idx="529">
                  <c:v>226996</c:v>
                </c:pt>
                <c:pt idx="530">
                  <c:v>151932</c:v>
                </c:pt>
                <c:pt idx="531">
                  <c:v>305008</c:v>
                </c:pt>
                <c:pt idx="532">
                  <c:v>1183050</c:v>
                </c:pt>
                <c:pt idx="533">
                  <c:v>61908</c:v>
                </c:pt>
                <c:pt idx="534">
                  <c:v>107052</c:v>
                </c:pt>
                <c:pt idx="535">
                  <c:v>539572</c:v>
                </c:pt>
                <c:pt idx="536">
                  <c:v>251108</c:v>
                </c:pt>
                <c:pt idx="537">
                  <c:v>460130</c:v>
                </c:pt>
                <c:pt idx="538">
                  <c:v>1399838</c:v>
                </c:pt>
                <c:pt idx="539">
                  <c:v>528330</c:v>
                </c:pt>
                <c:pt idx="540">
                  <c:v>313654</c:v>
                </c:pt>
                <c:pt idx="541">
                  <c:v>276782</c:v>
                </c:pt>
                <c:pt idx="542">
                  <c:v>212828</c:v>
                </c:pt>
                <c:pt idx="543">
                  <c:v>348898</c:v>
                </c:pt>
                <c:pt idx="544">
                  <c:v>286374</c:v>
                </c:pt>
                <c:pt idx="545">
                  <c:v>429924</c:v>
                </c:pt>
                <c:pt idx="546">
                  <c:v>333520</c:v>
                </c:pt>
                <c:pt idx="547">
                  <c:v>532114</c:v>
                </c:pt>
                <c:pt idx="548">
                  <c:v>427306</c:v>
                </c:pt>
                <c:pt idx="549">
                  <c:v>754710</c:v>
                </c:pt>
                <c:pt idx="550">
                  <c:v>251812</c:v>
                </c:pt>
                <c:pt idx="551">
                  <c:v>418660</c:v>
                </c:pt>
                <c:pt idx="552">
                  <c:v>563508</c:v>
                </c:pt>
                <c:pt idx="553">
                  <c:v>1022318</c:v>
                </c:pt>
                <c:pt idx="554">
                  <c:v>264704</c:v>
                </c:pt>
                <c:pt idx="555">
                  <c:v>646932</c:v>
                </c:pt>
                <c:pt idx="556">
                  <c:v>932624</c:v>
                </c:pt>
                <c:pt idx="557">
                  <c:v>591690</c:v>
                </c:pt>
                <c:pt idx="558">
                  <c:v>157586</c:v>
                </c:pt>
                <c:pt idx="559">
                  <c:v>400840</c:v>
                </c:pt>
                <c:pt idx="560">
                  <c:v>515526</c:v>
                </c:pt>
                <c:pt idx="561">
                  <c:v>638176</c:v>
                </c:pt>
                <c:pt idx="562">
                  <c:v>260898</c:v>
                </c:pt>
                <c:pt idx="563">
                  <c:v>422180</c:v>
                </c:pt>
                <c:pt idx="564">
                  <c:v>101376</c:v>
                </c:pt>
                <c:pt idx="565">
                  <c:v>145907344</c:v>
                </c:pt>
                <c:pt idx="566">
                  <c:v>112486</c:v>
                </c:pt>
                <c:pt idx="567">
                  <c:v>461560</c:v>
                </c:pt>
                <c:pt idx="568">
                  <c:v>657602</c:v>
                </c:pt>
                <c:pt idx="569">
                  <c:v>104720</c:v>
                </c:pt>
                <c:pt idx="570">
                  <c:v>430144</c:v>
                </c:pt>
                <c:pt idx="571">
                  <c:v>1372734</c:v>
                </c:pt>
                <c:pt idx="572">
                  <c:v>869308</c:v>
                </c:pt>
                <c:pt idx="573">
                  <c:v>938828</c:v>
                </c:pt>
                <c:pt idx="574">
                  <c:v>592856</c:v>
                </c:pt>
                <c:pt idx="575">
                  <c:v>211442</c:v>
                </c:pt>
                <c:pt idx="576">
                  <c:v>333498</c:v>
                </c:pt>
                <c:pt idx="577">
                  <c:v>318296</c:v>
                </c:pt>
                <c:pt idx="578">
                  <c:v>125906</c:v>
                </c:pt>
                <c:pt idx="579">
                  <c:v>403062</c:v>
                </c:pt>
                <c:pt idx="580">
                  <c:v>319638</c:v>
                </c:pt>
                <c:pt idx="581">
                  <c:v>321860</c:v>
                </c:pt>
                <c:pt idx="582">
                  <c:v>1013760</c:v>
                </c:pt>
                <c:pt idx="583">
                  <c:v>230626</c:v>
                </c:pt>
                <c:pt idx="584">
                  <c:v>2510112</c:v>
                </c:pt>
                <c:pt idx="585">
                  <c:v>475178</c:v>
                </c:pt>
                <c:pt idx="586">
                  <c:v>558228</c:v>
                </c:pt>
                <c:pt idx="587">
                  <c:v>230428</c:v>
                </c:pt>
                <c:pt idx="588">
                  <c:v>942612</c:v>
                </c:pt>
                <c:pt idx="589">
                  <c:v>435072</c:v>
                </c:pt>
                <c:pt idx="590">
                  <c:v>299046</c:v>
                </c:pt>
                <c:pt idx="591">
                  <c:v>562474</c:v>
                </c:pt>
                <c:pt idx="592">
                  <c:v>908490</c:v>
                </c:pt>
                <c:pt idx="593">
                  <c:v>263560</c:v>
                </c:pt>
                <c:pt idx="594">
                  <c:v>265430</c:v>
                </c:pt>
                <c:pt idx="595">
                  <c:v>862840</c:v>
                </c:pt>
                <c:pt idx="596">
                  <c:v>395208</c:v>
                </c:pt>
                <c:pt idx="597">
                  <c:v>546656</c:v>
                </c:pt>
                <c:pt idx="598">
                  <c:v>101112</c:v>
                </c:pt>
                <c:pt idx="599">
                  <c:v>203214</c:v>
                </c:pt>
                <c:pt idx="600">
                  <c:v>246026</c:v>
                </c:pt>
                <c:pt idx="601">
                  <c:v>423896</c:v>
                </c:pt>
                <c:pt idx="602">
                  <c:v>1055912</c:v>
                </c:pt>
                <c:pt idx="603">
                  <c:v>267960</c:v>
                </c:pt>
                <c:pt idx="604">
                  <c:v>568106</c:v>
                </c:pt>
                <c:pt idx="605">
                  <c:v>193314</c:v>
                </c:pt>
                <c:pt idx="606">
                  <c:v>553564</c:v>
                </c:pt>
                <c:pt idx="607">
                  <c:v>1136586</c:v>
                </c:pt>
                <c:pt idx="608">
                  <c:v>224510</c:v>
                </c:pt>
                <c:pt idx="609">
                  <c:v>304612</c:v>
                </c:pt>
                <c:pt idx="610">
                  <c:v>291852</c:v>
                </c:pt>
                <c:pt idx="611">
                  <c:v>248622</c:v>
                </c:pt>
                <c:pt idx="612">
                  <c:v>435798</c:v>
                </c:pt>
                <c:pt idx="613">
                  <c:v>277376</c:v>
                </c:pt>
                <c:pt idx="614">
                  <c:v>2004618</c:v>
                </c:pt>
                <c:pt idx="615">
                  <c:v>163218</c:v>
                </c:pt>
                <c:pt idx="616">
                  <c:v>323928</c:v>
                </c:pt>
                <c:pt idx="617">
                  <c:v>193314</c:v>
                </c:pt>
                <c:pt idx="618">
                  <c:v>443586</c:v>
                </c:pt>
                <c:pt idx="619">
                  <c:v>969034</c:v>
                </c:pt>
                <c:pt idx="620">
                  <c:v>1344574</c:v>
                </c:pt>
                <c:pt idx="621">
                  <c:v>924242</c:v>
                </c:pt>
                <c:pt idx="622">
                  <c:v>358446</c:v>
                </c:pt>
                <c:pt idx="623">
                  <c:v>707586</c:v>
                </c:pt>
                <c:pt idx="624">
                  <c:v>338536</c:v>
                </c:pt>
                <c:pt idx="625">
                  <c:v>2034340</c:v>
                </c:pt>
                <c:pt idx="626">
                  <c:v>130284</c:v>
                </c:pt>
                <c:pt idx="627">
                  <c:v>459052</c:v>
                </c:pt>
                <c:pt idx="628">
                  <c:v>797390</c:v>
                </c:pt>
                <c:pt idx="629">
                  <c:v>409882</c:v>
                </c:pt>
                <c:pt idx="630">
                  <c:v>257818</c:v>
                </c:pt>
                <c:pt idx="631">
                  <c:v>432080</c:v>
                </c:pt>
                <c:pt idx="632">
                  <c:v>126390</c:v>
                </c:pt>
                <c:pt idx="633">
                  <c:v>142560</c:v>
                </c:pt>
                <c:pt idx="634">
                  <c:v>411664</c:v>
                </c:pt>
                <c:pt idx="635">
                  <c:v>213708</c:v>
                </c:pt>
                <c:pt idx="636">
                  <c:v>119372</c:v>
                </c:pt>
                <c:pt idx="637">
                  <c:v>310684</c:v>
                </c:pt>
                <c:pt idx="638">
                  <c:v>762872</c:v>
                </c:pt>
                <c:pt idx="639">
                  <c:v>750178</c:v>
                </c:pt>
                <c:pt idx="640">
                  <c:v>271524</c:v>
                </c:pt>
                <c:pt idx="641">
                  <c:v>214654</c:v>
                </c:pt>
                <c:pt idx="642">
                  <c:v>258918</c:v>
                </c:pt>
                <c:pt idx="643">
                  <c:v>651882</c:v>
                </c:pt>
                <c:pt idx="644">
                  <c:v>446226</c:v>
                </c:pt>
                <c:pt idx="645">
                  <c:v>1705198</c:v>
                </c:pt>
                <c:pt idx="646">
                  <c:v>557502</c:v>
                </c:pt>
                <c:pt idx="647">
                  <c:v>1964138</c:v>
                </c:pt>
                <c:pt idx="648">
                  <c:v>741070</c:v>
                </c:pt>
                <c:pt idx="649">
                  <c:v>941226</c:v>
                </c:pt>
                <c:pt idx="650">
                  <c:v>619432</c:v>
                </c:pt>
                <c:pt idx="651">
                  <c:v>640266</c:v>
                </c:pt>
                <c:pt idx="652">
                  <c:v>927762</c:v>
                </c:pt>
                <c:pt idx="653">
                  <c:v>548724</c:v>
                </c:pt>
                <c:pt idx="654">
                  <c:v>955042</c:v>
                </c:pt>
                <c:pt idx="655">
                  <c:v>970200</c:v>
                </c:pt>
                <c:pt idx="656">
                  <c:v>685168</c:v>
                </c:pt>
                <c:pt idx="657">
                  <c:v>548042</c:v>
                </c:pt>
                <c:pt idx="658">
                  <c:v>1248192</c:v>
                </c:pt>
                <c:pt idx="659">
                  <c:v>69212</c:v>
                </c:pt>
                <c:pt idx="660">
                  <c:v>366498</c:v>
                </c:pt>
                <c:pt idx="661">
                  <c:v>733172</c:v>
                </c:pt>
                <c:pt idx="662">
                  <c:v>130372</c:v>
                </c:pt>
                <c:pt idx="663">
                  <c:v>944130</c:v>
                </c:pt>
                <c:pt idx="664">
                  <c:v>578688</c:v>
                </c:pt>
                <c:pt idx="665">
                  <c:v>778404</c:v>
                </c:pt>
                <c:pt idx="666">
                  <c:v>108526</c:v>
                </c:pt>
                <c:pt idx="667">
                  <c:v>37290</c:v>
                </c:pt>
                <c:pt idx="668">
                  <c:v>879736</c:v>
                </c:pt>
                <c:pt idx="669">
                  <c:v>282018</c:v>
                </c:pt>
                <c:pt idx="670">
                  <c:v>69102</c:v>
                </c:pt>
                <c:pt idx="671">
                  <c:v>386958</c:v>
                </c:pt>
                <c:pt idx="672">
                  <c:v>128832</c:v>
                </c:pt>
                <c:pt idx="673">
                  <c:v>671770</c:v>
                </c:pt>
                <c:pt idx="674">
                  <c:v>928774</c:v>
                </c:pt>
                <c:pt idx="675">
                  <c:v>484594</c:v>
                </c:pt>
                <c:pt idx="676">
                  <c:v>275462</c:v>
                </c:pt>
                <c:pt idx="677">
                  <c:v>419848</c:v>
                </c:pt>
                <c:pt idx="678">
                  <c:v>328218</c:v>
                </c:pt>
                <c:pt idx="679">
                  <c:v>87626</c:v>
                </c:pt>
                <c:pt idx="680">
                  <c:v>219736</c:v>
                </c:pt>
                <c:pt idx="681">
                  <c:v>1295668</c:v>
                </c:pt>
                <c:pt idx="682">
                  <c:v>873444</c:v>
                </c:pt>
                <c:pt idx="683">
                  <c:v>167860</c:v>
                </c:pt>
                <c:pt idx="684">
                  <c:v>364210</c:v>
                </c:pt>
                <c:pt idx="685">
                  <c:v>269698</c:v>
                </c:pt>
                <c:pt idx="686">
                  <c:v>538340</c:v>
                </c:pt>
                <c:pt idx="687">
                  <c:v>174460</c:v>
                </c:pt>
                <c:pt idx="688">
                  <c:v>96866</c:v>
                </c:pt>
                <c:pt idx="689">
                  <c:v>700260</c:v>
                </c:pt>
                <c:pt idx="690">
                  <c:v>209396</c:v>
                </c:pt>
                <c:pt idx="691">
                  <c:v>249986</c:v>
                </c:pt>
                <c:pt idx="692">
                  <c:v>497926</c:v>
                </c:pt>
                <c:pt idx="693">
                  <c:v>339130</c:v>
                </c:pt>
                <c:pt idx="694">
                  <c:v>694826</c:v>
                </c:pt>
                <c:pt idx="695">
                  <c:v>1125630</c:v>
                </c:pt>
                <c:pt idx="696">
                  <c:v>109692</c:v>
                </c:pt>
                <c:pt idx="697">
                  <c:v>170038</c:v>
                </c:pt>
                <c:pt idx="698">
                  <c:v>434654</c:v>
                </c:pt>
                <c:pt idx="699">
                  <c:v>441518</c:v>
                </c:pt>
                <c:pt idx="700">
                  <c:v>174240</c:v>
                </c:pt>
                <c:pt idx="701">
                  <c:v>222838</c:v>
                </c:pt>
                <c:pt idx="702">
                  <c:v>449570</c:v>
                </c:pt>
                <c:pt idx="703">
                  <c:v>192940</c:v>
                </c:pt>
                <c:pt idx="704">
                  <c:v>406538</c:v>
                </c:pt>
                <c:pt idx="705">
                  <c:v>353034</c:v>
                </c:pt>
                <c:pt idx="706">
                  <c:v>309914</c:v>
                </c:pt>
                <c:pt idx="707">
                  <c:v>157322</c:v>
                </c:pt>
                <c:pt idx="708">
                  <c:v>1147432</c:v>
                </c:pt>
                <c:pt idx="709">
                  <c:v>404998</c:v>
                </c:pt>
                <c:pt idx="710">
                  <c:v>359502</c:v>
                </c:pt>
                <c:pt idx="711">
                  <c:v>238744</c:v>
                </c:pt>
                <c:pt idx="712">
                  <c:v>175824</c:v>
                </c:pt>
                <c:pt idx="713">
                  <c:v>501380</c:v>
                </c:pt>
                <c:pt idx="714">
                  <c:v>138292</c:v>
                </c:pt>
                <c:pt idx="715">
                  <c:v>1347544</c:v>
                </c:pt>
                <c:pt idx="716">
                  <c:v>345620</c:v>
                </c:pt>
                <c:pt idx="717">
                  <c:v>158202</c:v>
                </c:pt>
                <c:pt idx="718">
                  <c:v>510928</c:v>
                </c:pt>
                <c:pt idx="719">
                  <c:v>700128</c:v>
                </c:pt>
                <c:pt idx="720">
                  <c:v>306636</c:v>
                </c:pt>
                <c:pt idx="721">
                  <c:v>283338</c:v>
                </c:pt>
                <c:pt idx="722">
                  <c:v>283404</c:v>
                </c:pt>
                <c:pt idx="723">
                  <c:v>287298</c:v>
                </c:pt>
                <c:pt idx="724">
                  <c:v>1080926</c:v>
                </c:pt>
                <c:pt idx="725">
                  <c:v>489302</c:v>
                </c:pt>
                <c:pt idx="726">
                  <c:v>335522</c:v>
                </c:pt>
                <c:pt idx="727">
                  <c:v>64372</c:v>
                </c:pt>
                <c:pt idx="728">
                  <c:v>236830</c:v>
                </c:pt>
                <c:pt idx="729">
                  <c:v>259424</c:v>
                </c:pt>
                <c:pt idx="730">
                  <c:v>192544</c:v>
                </c:pt>
                <c:pt idx="731">
                  <c:v>436414</c:v>
                </c:pt>
                <c:pt idx="732">
                  <c:v>1499916</c:v>
                </c:pt>
                <c:pt idx="733">
                  <c:v>683672</c:v>
                </c:pt>
                <c:pt idx="734">
                  <c:v>1055450</c:v>
                </c:pt>
                <c:pt idx="735">
                  <c:v>416130</c:v>
                </c:pt>
                <c:pt idx="736">
                  <c:v>358468</c:v>
                </c:pt>
                <c:pt idx="737">
                  <c:v>467060</c:v>
                </c:pt>
                <c:pt idx="738">
                  <c:v>529320</c:v>
                </c:pt>
                <c:pt idx="739">
                  <c:v>450296</c:v>
                </c:pt>
                <c:pt idx="740">
                  <c:v>135344</c:v>
                </c:pt>
                <c:pt idx="741">
                  <c:v>142934</c:v>
                </c:pt>
                <c:pt idx="742">
                  <c:v>130636</c:v>
                </c:pt>
                <c:pt idx="743">
                  <c:v>1006654</c:v>
                </c:pt>
                <c:pt idx="744">
                  <c:v>540012</c:v>
                </c:pt>
                <c:pt idx="745">
                  <c:v>131274</c:v>
                </c:pt>
                <c:pt idx="746">
                  <c:v>1109218</c:v>
                </c:pt>
                <c:pt idx="747">
                  <c:v>594858</c:v>
                </c:pt>
                <c:pt idx="748">
                  <c:v>427218</c:v>
                </c:pt>
                <c:pt idx="749">
                  <c:v>262130</c:v>
                </c:pt>
                <c:pt idx="750">
                  <c:v>311212</c:v>
                </c:pt>
                <c:pt idx="751">
                  <c:v>118162</c:v>
                </c:pt>
                <c:pt idx="752">
                  <c:v>458414</c:v>
                </c:pt>
                <c:pt idx="753">
                  <c:v>296714</c:v>
                </c:pt>
                <c:pt idx="754">
                  <c:v>228624</c:v>
                </c:pt>
                <c:pt idx="755">
                  <c:v>317526</c:v>
                </c:pt>
                <c:pt idx="756">
                  <c:v>818576</c:v>
                </c:pt>
                <c:pt idx="757">
                  <c:v>72050</c:v>
                </c:pt>
                <c:pt idx="758">
                  <c:v>820754</c:v>
                </c:pt>
                <c:pt idx="759">
                  <c:v>2126674</c:v>
                </c:pt>
                <c:pt idx="760">
                  <c:v>337106</c:v>
                </c:pt>
                <c:pt idx="761">
                  <c:v>549582</c:v>
                </c:pt>
                <c:pt idx="762">
                  <c:v>180994</c:v>
                </c:pt>
                <c:pt idx="763">
                  <c:v>193336</c:v>
                </c:pt>
                <c:pt idx="764">
                  <c:v>1228612</c:v>
                </c:pt>
                <c:pt idx="765">
                  <c:v>335566</c:v>
                </c:pt>
                <c:pt idx="766">
                  <c:v>257048</c:v>
                </c:pt>
                <c:pt idx="767">
                  <c:v>158180</c:v>
                </c:pt>
                <c:pt idx="768">
                  <c:v>309210</c:v>
                </c:pt>
                <c:pt idx="769">
                  <c:v>587378</c:v>
                </c:pt>
                <c:pt idx="770">
                  <c:v>510092</c:v>
                </c:pt>
                <c:pt idx="771">
                  <c:v>517066</c:v>
                </c:pt>
                <c:pt idx="772">
                  <c:v>511566</c:v>
                </c:pt>
                <c:pt idx="773">
                  <c:v>147664</c:v>
                </c:pt>
                <c:pt idx="774">
                  <c:v>136972</c:v>
                </c:pt>
                <c:pt idx="775">
                  <c:v>470360</c:v>
                </c:pt>
                <c:pt idx="776">
                  <c:v>251284</c:v>
                </c:pt>
                <c:pt idx="777">
                  <c:v>1456752</c:v>
                </c:pt>
                <c:pt idx="778">
                  <c:v>160512</c:v>
                </c:pt>
                <c:pt idx="779">
                  <c:v>159060</c:v>
                </c:pt>
                <c:pt idx="780">
                  <c:v>283888</c:v>
                </c:pt>
                <c:pt idx="781">
                  <c:v>469722</c:v>
                </c:pt>
                <c:pt idx="782">
                  <c:v>315722</c:v>
                </c:pt>
                <c:pt idx="783">
                  <c:v>387904</c:v>
                </c:pt>
                <c:pt idx="784">
                  <c:v>969826</c:v>
                </c:pt>
                <c:pt idx="785">
                  <c:v>242088</c:v>
                </c:pt>
                <c:pt idx="786">
                  <c:v>201630</c:v>
                </c:pt>
                <c:pt idx="787">
                  <c:v>760078</c:v>
                </c:pt>
                <c:pt idx="788">
                  <c:v>296670</c:v>
                </c:pt>
                <c:pt idx="789">
                  <c:v>109670</c:v>
                </c:pt>
                <c:pt idx="790">
                  <c:v>153098</c:v>
                </c:pt>
                <c:pt idx="791">
                  <c:v>2057660</c:v>
                </c:pt>
                <c:pt idx="792">
                  <c:v>753346</c:v>
                </c:pt>
                <c:pt idx="793">
                  <c:v>891022</c:v>
                </c:pt>
                <c:pt idx="794">
                  <c:v>1132010</c:v>
                </c:pt>
                <c:pt idx="795">
                  <c:v>1081410</c:v>
                </c:pt>
                <c:pt idx="796">
                  <c:v>108790</c:v>
                </c:pt>
                <c:pt idx="797">
                  <c:v>341506</c:v>
                </c:pt>
                <c:pt idx="798">
                  <c:v>182226</c:v>
                </c:pt>
                <c:pt idx="799">
                  <c:v>157432</c:v>
                </c:pt>
                <c:pt idx="800">
                  <c:v>578666</c:v>
                </c:pt>
                <c:pt idx="801">
                  <c:v>201322</c:v>
                </c:pt>
                <c:pt idx="802">
                  <c:v>188540</c:v>
                </c:pt>
                <c:pt idx="803">
                  <c:v>364672</c:v>
                </c:pt>
                <c:pt idx="804">
                  <c:v>144892</c:v>
                </c:pt>
                <c:pt idx="805">
                  <c:v>622732</c:v>
                </c:pt>
                <c:pt idx="806">
                  <c:v>112442</c:v>
                </c:pt>
                <c:pt idx="807">
                  <c:v>191532</c:v>
                </c:pt>
                <c:pt idx="808">
                  <c:v>565422</c:v>
                </c:pt>
                <c:pt idx="809">
                  <c:v>2128522</c:v>
                </c:pt>
                <c:pt idx="810">
                  <c:v>423654</c:v>
                </c:pt>
                <c:pt idx="811">
                  <c:v>341022</c:v>
                </c:pt>
                <c:pt idx="812">
                  <c:v>856680</c:v>
                </c:pt>
                <c:pt idx="813">
                  <c:v>130768</c:v>
                </c:pt>
                <c:pt idx="814">
                  <c:v>194326</c:v>
                </c:pt>
                <c:pt idx="815">
                  <c:v>570064</c:v>
                </c:pt>
                <c:pt idx="816">
                  <c:v>424578</c:v>
                </c:pt>
                <c:pt idx="817">
                  <c:v>167640</c:v>
                </c:pt>
                <c:pt idx="818">
                  <c:v>772706</c:v>
                </c:pt>
                <c:pt idx="819">
                  <c:v>338316</c:v>
                </c:pt>
                <c:pt idx="820">
                  <c:v>77066</c:v>
                </c:pt>
                <c:pt idx="821">
                  <c:v>152460</c:v>
                </c:pt>
                <c:pt idx="822">
                  <c:v>683980</c:v>
                </c:pt>
                <c:pt idx="823">
                  <c:v>650276</c:v>
                </c:pt>
                <c:pt idx="824">
                  <c:v>259402</c:v>
                </c:pt>
                <c:pt idx="825">
                  <c:v>1461482</c:v>
                </c:pt>
                <c:pt idx="826">
                  <c:v>1130008</c:v>
                </c:pt>
                <c:pt idx="827">
                  <c:v>255222</c:v>
                </c:pt>
                <c:pt idx="828">
                  <c:v>214390</c:v>
                </c:pt>
                <c:pt idx="829">
                  <c:v>1101848</c:v>
                </c:pt>
                <c:pt idx="830">
                  <c:v>609158</c:v>
                </c:pt>
                <c:pt idx="831">
                  <c:v>591448</c:v>
                </c:pt>
                <c:pt idx="832">
                  <c:v>767052</c:v>
                </c:pt>
                <c:pt idx="833">
                  <c:v>229900</c:v>
                </c:pt>
                <c:pt idx="834">
                  <c:v>45034</c:v>
                </c:pt>
                <c:pt idx="835">
                  <c:v>575212</c:v>
                </c:pt>
                <c:pt idx="836">
                  <c:v>1115840</c:v>
                </c:pt>
                <c:pt idx="837">
                  <c:v>784278</c:v>
                </c:pt>
                <c:pt idx="838">
                  <c:v>361350</c:v>
                </c:pt>
                <c:pt idx="839">
                  <c:v>481580</c:v>
                </c:pt>
                <c:pt idx="840">
                  <c:v>205480</c:v>
                </c:pt>
                <c:pt idx="841">
                  <c:v>22330</c:v>
                </c:pt>
                <c:pt idx="842">
                  <c:v>283250</c:v>
                </c:pt>
                <c:pt idx="843">
                  <c:v>638660</c:v>
                </c:pt>
                <c:pt idx="844">
                  <c:v>1081014</c:v>
                </c:pt>
                <c:pt idx="845">
                  <c:v>413402</c:v>
                </c:pt>
                <c:pt idx="846">
                  <c:v>389246</c:v>
                </c:pt>
                <c:pt idx="847">
                  <c:v>639584</c:v>
                </c:pt>
                <c:pt idx="848">
                  <c:v>621500</c:v>
                </c:pt>
                <c:pt idx="849">
                  <c:v>911064</c:v>
                </c:pt>
                <c:pt idx="850">
                  <c:v>550660</c:v>
                </c:pt>
                <c:pt idx="851">
                  <c:v>1405184</c:v>
                </c:pt>
                <c:pt idx="852">
                  <c:v>183964</c:v>
                </c:pt>
                <c:pt idx="853">
                  <c:v>93192</c:v>
                </c:pt>
                <c:pt idx="854">
                  <c:v>590370</c:v>
                </c:pt>
                <c:pt idx="855">
                  <c:v>378202</c:v>
                </c:pt>
                <c:pt idx="856">
                  <c:v>341770</c:v>
                </c:pt>
                <c:pt idx="857">
                  <c:v>318296</c:v>
                </c:pt>
                <c:pt idx="858">
                  <c:v>1901482</c:v>
                </c:pt>
                <c:pt idx="859">
                  <c:v>761112</c:v>
                </c:pt>
                <c:pt idx="860">
                  <c:v>178948</c:v>
                </c:pt>
                <c:pt idx="861">
                  <c:v>301246</c:v>
                </c:pt>
                <c:pt idx="862">
                  <c:v>661628</c:v>
                </c:pt>
                <c:pt idx="863">
                  <c:v>955504</c:v>
                </c:pt>
                <c:pt idx="864">
                  <c:v>586850</c:v>
                </c:pt>
                <c:pt idx="865">
                  <c:v>1172754</c:v>
                </c:pt>
                <c:pt idx="866">
                  <c:v>359524</c:v>
                </c:pt>
                <c:pt idx="867">
                  <c:v>865040</c:v>
                </c:pt>
                <c:pt idx="868">
                  <c:v>1184568</c:v>
                </c:pt>
                <c:pt idx="869">
                  <c:v>797588</c:v>
                </c:pt>
                <c:pt idx="870">
                  <c:v>242462</c:v>
                </c:pt>
                <c:pt idx="871">
                  <c:v>151140</c:v>
                </c:pt>
                <c:pt idx="872">
                  <c:v>534270</c:v>
                </c:pt>
                <c:pt idx="873">
                  <c:v>575102</c:v>
                </c:pt>
                <c:pt idx="874">
                  <c:v>458018</c:v>
                </c:pt>
                <c:pt idx="875">
                  <c:v>164406</c:v>
                </c:pt>
                <c:pt idx="876">
                  <c:v>222926</c:v>
                </c:pt>
                <c:pt idx="877">
                  <c:v>468204</c:v>
                </c:pt>
                <c:pt idx="878">
                  <c:v>110858</c:v>
                </c:pt>
                <c:pt idx="879">
                  <c:v>242968</c:v>
                </c:pt>
                <c:pt idx="880">
                  <c:v>256190</c:v>
                </c:pt>
                <c:pt idx="881">
                  <c:v>726594</c:v>
                </c:pt>
                <c:pt idx="882">
                  <c:v>340054</c:v>
                </c:pt>
                <c:pt idx="883">
                  <c:v>120384</c:v>
                </c:pt>
                <c:pt idx="884">
                  <c:v>159830</c:v>
                </c:pt>
                <c:pt idx="885">
                  <c:v>814176</c:v>
                </c:pt>
                <c:pt idx="886">
                  <c:v>168432</c:v>
                </c:pt>
                <c:pt idx="887">
                  <c:v>257928</c:v>
                </c:pt>
                <c:pt idx="888">
                  <c:v>682396</c:v>
                </c:pt>
                <c:pt idx="889">
                  <c:v>687632</c:v>
                </c:pt>
                <c:pt idx="890">
                  <c:v>1071004</c:v>
                </c:pt>
                <c:pt idx="891">
                  <c:v>825000</c:v>
                </c:pt>
                <c:pt idx="892">
                  <c:v>318186</c:v>
                </c:pt>
                <c:pt idx="893">
                  <c:v>333652</c:v>
                </c:pt>
                <c:pt idx="894">
                  <c:v>91850</c:v>
                </c:pt>
                <c:pt idx="895">
                  <c:v>231308</c:v>
                </c:pt>
                <c:pt idx="896">
                  <c:v>160710</c:v>
                </c:pt>
                <c:pt idx="897">
                  <c:v>477158</c:v>
                </c:pt>
                <c:pt idx="898">
                  <c:v>123354</c:v>
                </c:pt>
                <c:pt idx="899">
                  <c:v>206162</c:v>
                </c:pt>
                <c:pt idx="900">
                  <c:v>201938</c:v>
                </c:pt>
                <c:pt idx="901">
                  <c:v>547624</c:v>
                </c:pt>
                <c:pt idx="902">
                  <c:v>766502</c:v>
                </c:pt>
                <c:pt idx="903">
                  <c:v>479952</c:v>
                </c:pt>
                <c:pt idx="904">
                  <c:v>150216</c:v>
                </c:pt>
                <c:pt idx="905">
                  <c:v>197560</c:v>
                </c:pt>
                <c:pt idx="906">
                  <c:v>276628</c:v>
                </c:pt>
                <c:pt idx="907">
                  <c:v>265716</c:v>
                </c:pt>
                <c:pt idx="908">
                  <c:v>790064</c:v>
                </c:pt>
                <c:pt idx="909">
                  <c:v>622534</c:v>
                </c:pt>
                <c:pt idx="910">
                  <c:v>372526</c:v>
                </c:pt>
                <c:pt idx="911">
                  <c:v>426976</c:v>
                </c:pt>
                <c:pt idx="912">
                  <c:v>136378</c:v>
                </c:pt>
                <c:pt idx="913">
                  <c:v>590018</c:v>
                </c:pt>
                <c:pt idx="914">
                  <c:v>544698</c:v>
                </c:pt>
                <c:pt idx="915">
                  <c:v>725494</c:v>
                </c:pt>
                <c:pt idx="916">
                  <c:v>195294</c:v>
                </c:pt>
                <c:pt idx="917">
                  <c:v>203302</c:v>
                </c:pt>
                <c:pt idx="918">
                  <c:v>527010</c:v>
                </c:pt>
                <c:pt idx="919">
                  <c:v>351362</c:v>
                </c:pt>
                <c:pt idx="920">
                  <c:v>977878</c:v>
                </c:pt>
                <c:pt idx="921">
                  <c:v>239008</c:v>
                </c:pt>
                <c:pt idx="922">
                  <c:v>282128</c:v>
                </c:pt>
                <c:pt idx="923">
                  <c:v>603174</c:v>
                </c:pt>
                <c:pt idx="924">
                  <c:v>416746</c:v>
                </c:pt>
                <c:pt idx="925">
                  <c:v>243760</c:v>
                </c:pt>
                <c:pt idx="926">
                  <c:v>172062</c:v>
                </c:pt>
                <c:pt idx="927">
                  <c:v>609994</c:v>
                </c:pt>
                <c:pt idx="928">
                  <c:v>352946</c:v>
                </c:pt>
                <c:pt idx="929">
                  <c:v>337634</c:v>
                </c:pt>
                <c:pt idx="930">
                  <c:v>374858</c:v>
                </c:pt>
                <c:pt idx="931">
                  <c:v>173448</c:v>
                </c:pt>
                <c:pt idx="932">
                  <c:v>2557412</c:v>
                </c:pt>
                <c:pt idx="933">
                  <c:v>205832</c:v>
                </c:pt>
                <c:pt idx="934">
                  <c:v>798116</c:v>
                </c:pt>
                <c:pt idx="935">
                  <c:v>265562</c:v>
                </c:pt>
                <c:pt idx="936">
                  <c:v>283536</c:v>
                </c:pt>
                <c:pt idx="937">
                  <c:v>531696</c:v>
                </c:pt>
                <c:pt idx="938">
                  <c:v>594198</c:v>
                </c:pt>
                <c:pt idx="939">
                  <c:v>357698</c:v>
                </c:pt>
                <c:pt idx="940">
                  <c:v>302654</c:v>
                </c:pt>
                <c:pt idx="941">
                  <c:v>4334</c:v>
                </c:pt>
                <c:pt idx="942">
                  <c:v>380688</c:v>
                </c:pt>
                <c:pt idx="943">
                  <c:v>560340</c:v>
                </c:pt>
                <c:pt idx="944">
                  <c:v>883080</c:v>
                </c:pt>
                <c:pt idx="945">
                  <c:v>422906</c:v>
                </c:pt>
                <c:pt idx="946">
                  <c:v>1353594</c:v>
                </c:pt>
                <c:pt idx="947">
                  <c:v>326766</c:v>
                </c:pt>
                <c:pt idx="948">
                  <c:v>98912</c:v>
                </c:pt>
                <c:pt idx="949">
                  <c:v>1453254</c:v>
                </c:pt>
                <c:pt idx="950">
                  <c:v>701580</c:v>
                </c:pt>
                <c:pt idx="951">
                  <c:v>206712</c:v>
                </c:pt>
                <c:pt idx="952">
                  <c:v>219142</c:v>
                </c:pt>
                <c:pt idx="953">
                  <c:v>292732</c:v>
                </c:pt>
                <c:pt idx="954">
                  <c:v>214654</c:v>
                </c:pt>
                <c:pt idx="955">
                  <c:v>821282</c:v>
                </c:pt>
                <c:pt idx="956">
                  <c:v>129294</c:v>
                </c:pt>
                <c:pt idx="957">
                  <c:v>348700</c:v>
                </c:pt>
                <c:pt idx="958">
                  <c:v>843128</c:v>
                </c:pt>
                <c:pt idx="959">
                  <c:v>176264</c:v>
                </c:pt>
                <c:pt idx="960">
                  <c:v>366498</c:v>
                </c:pt>
                <c:pt idx="961">
                  <c:v>403172</c:v>
                </c:pt>
                <c:pt idx="962">
                  <c:v>671814</c:v>
                </c:pt>
                <c:pt idx="963">
                  <c:v>788898</c:v>
                </c:pt>
                <c:pt idx="964">
                  <c:v>204996</c:v>
                </c:pt>
                <c:pt idx="965">
                  <c:v>825572</c:v>
                </c:pt>
                <c:pt idx="966">
                  <c:v>304612</c:v>
                </c:pt>
                <c:pt idx="967">
                  <c:v>169356</c:v>
                </c:pt>
                <c:pt idx="968">
                  <c:v>193138</c:v>
                </c:pt>
                <c:pt idx="969">
                  <c:v>117744</c:v>
                </c:pt>
                <c:pt idx="970">
                  <c:v>611578</c:v>
                </c:pt>
                <c:pt idx="971">
                  <c:v>698060</c:v>
                </c:pt>
                <c:pt idx="972">
                  <c:v>935660</c:v>
                </c:pt>
                <c:pt idx="973">
                  <c:v>112310</c:v>
                </c:pt>
                <c:pt idx="974">
                  <c:v>645854</c:v>
                </c:pt>
                <c:pt idx="975">
                  <c:v>357390</c:v>
                </c:pt>
                <c:pt idx="976">
                  <c:v>1070322</c:v>
                </c:pt>
                <c:pt idx="977">
                  <c:v>232144</c:v>
                </c:pt>
                <c:pt idx="978">
                  <c:v>1070432</c:v>
                </c:pt>
                <c:pt idx="979">
                  <c:v>267014</c:v>
                </c:pt>
                <c:pt idx="980">
                  <c:v>1089902</c:v>
                </c:pt>
                <c:pt idx="981">
                  <c:v>139018</c:v>
                </c:pt>
                <c:pt idx="982">
                  <c:v>290246</c:v>
                </c:pt>
                <c:pt idx="983">
                  <c:v>146740</c:v>
                </c:pt>
                <c:pt idx="984">
                  <c:v>1188330</c:v>
                </c:pt>
                <c:pt idx="985">
                  <c:v>413358</c:v>
                </c:pt>
                <c:pt idx="986">
                  <c:v>216590</c:v>
                </c:pt>
                <c:pt idx="987">
                  <c:v>918434</c:v>
                </c:pt>
                <c:pt idx="988">
                  <c:v>361086</c:v>
                </c:pt>
                <c:pt idx="989">
                  <c:v>0</c:v>
                </c:pt>
                <c:pt idx="990">
                  <c:v>226226</c:v>
                </c:pt>
                <c:pt idx="991">
                  <c:v>2850672</c:v>
                </c:pt>
                <c:pt idx="992">
                  <c:v>422576</c:v>
                </c:pt>
                <c:pt idx="993">
                  <c:v>245014</c:v>
                </c:pt>
                <c:pt idx="994">
                  <c:v>167860</c:v>
                </c:pt>
                <c:pt idx="995">
                  <c:v>333608</c:v>
                </c:pt>
                <c:pt idx="996">
                  <c:v>479930</c:v>
                </c:pt>
                <c:pt idx="997">
                  <c:v>239162</c:v>
                </c:pt>
                <c:pt idx="998">
                  <c:v>495858</c:v>
                </c:pt>
                <c:pt idx="999">
                  <c:v>182138</c:v>
                </c:pt>
                <c:pt idx="1000">
                  <c:v>239778</c:v>
                </c:pt>
                <c:pt idx="1001">
                  <c:v>1001308</c:v>
                </c:pt>
                <c:pt idx="1002">
                  <c:v>191224</c:v>
                </c:pt>
                <c:pt idx="1003">
                  <c:v>268268</c:v>
                </c:pt>
                <c:pt idx="1004">
                  <c:v>1017698</c:v>
                </c:pt>
                <c:pt idx="1005">
                  <c:v>278454</c:v>
                </c:pt>
                <c:pt idx="1006">
                  <c:v>436722</c:v>
                </c:pt>
                <c:pt idx="1007">
                  <c:v>335610</c:v>
                </c:pt>
                <c:pt idx="1008">
                  <c:v>185416</c:v>
                </c:pt>
                <c:pt idx="1009">
                  <c:v>244882</c:v>
                </c:pt>
                <c:pt idx="1010">
                  <c:v>384032</c:v>
                </c:pt>
                <c:pt idx="1011">
                  <c:v>657118</c:v>
                </c:pt>
                <c:pt idx="1012">
                  <c:v>308396</c:v>
                </c:pt>
                <c:pt idx="1013">
                  <c:v>264506</c:v>
                </c:pt>
                <c:pt idx="1014">
                  <c:v>249370</c:v>
                </c:pt>
                <c:pt idx="1015">
                  <c:v>234036</c:v>
                </c:pt>
                <c:pt idx="1016">
                  <c:v>366322</c:v>
                </c:pt>
                <c:pt idx="1017">
                  <c:v>556468</c:v>
                </c:pt>
                <c:pt idx="1018">
                  <c:v>1824614</c:v>
                </c:pt>
                <c:pt idx="1019">
                  <c:v>156002</c:v>
                </c:pt>
                <c:pt idx="1020">
                  <c:v>376442</c:v>
                </c:pt>
                <c:pt idx="1021">
                  <c:v>293348</c:v>
                </c:pt>
                <c:pt idx="1022">
                  <c:v>56298</c:v>
                </c:pt>
                <c:pt idx="1023">
                  <c:v>990132</c:v>
                </c:pt>
                <c:pt idx="1024">
                  <c:v>287650</c:v>
                </c:pt>
                <c:pt idx="1025">
                  <c:v>811558</c:v>
                </c:pt>
                <c:pt idx="1026">
                  <c:v>650496</c:v>
                </c:pt>
                <c:pt idx="1027">
                  <c:v>273042</c:v>
                </c:pt>
                <c:pt idx="1028">
                  <c:v>499532</c:v>
                </c:pt>
                <c:pt idx="1029">
                  <c:v>1343518</c:v>
                </c:pt>
                <c:pt idx="1030">
                  <c:v>1076702</c:v>
                </c:pt>
                <c:pt idx="1031">
                  <c:v>256586</c:v>
                </c:pt>
                <c:pt idx="1032">
                  <c:v>511544</c:v>
                </c:pt>
                <c:pt idx="1033">
                  <c:v>737924</c:v>
                </c:pt>
                <c:pt idx="1034">
                  <c:v>463782</c:v>
                </c:pt>
                <c:pt idx="1035">
                  <c:v>344212</c:v>
                </c:pt>
                <c:pt idx="1036">
                  <c:v>864864</c:v>
                </c:pt>
                <c:pt idx="1037">
                  <c:v>344960</c:v>
                </c:pt>
                <c:pt idx="1038">
                  <c:v>342738</c:v>
                </c:pt>
                <c:pt idx="1039">
                  <c:v>586586</c:v>
                </c:pt>
                <c:pt idx="1040">
                  <c:v>101288</c:v>
                </c:pt>
                <c:pt idx="1041">
                  <c:v>951544</c:v>
                </c:pt>
                <c:pt idx="1042">
                  <c:v>183590</c:v>
                </c:pt>
                <c:pt idx="1043">
                  <c:v>357258</c:v>
                </c:pt>
                <c:pt idx="1044">
                  <c:v>3836580</c:v>
                </c:pt>
                <c:pt idx="1045">
                  <c:v>164934</c:v>
                </c:pt>
                <c:pt idx="1046">
                  <c:v>755612</c:v>
                </c:pt>
                <c:pt idx="1047">
                  <c:v>296296</c:v>
                </c:pt>
                <c:pt idx="1048">
                  <c:v>334620</c:v>
                </c:pt>
                <c:pt idx="1049">
                  <c:v>366146</c:v>
                </c:pt>
                <c:pt idx="1050">
                  <c:v>112574</c:v>
                </c:pt>
                <c:pt idx="1051">
                  <c:v>639650</c:v>
                </c:pt>
                <c:pt idx="1052">
                  <c:v>227678</c:v>
                </c:pt>
                <c:pt idx="1053">
                  <c:v>181830</c:v>
                </c:pt>
                <c:pt idx="1054">
                  <c:v>315986</c:v>
                </c:pt>
                <c:pt idx="1055">
                  <c:v>483472</c:v>
                </c:pt>
                <c:pt idx="1056">
                  <c:v>797016</c:v>
                </c:pt>
                <c:pt idx="1057">
                  <c:v>743952</c:v>
                </c:pt>
                <c:pt idx="1058">
                  <c:v>107932</c:v>
                </c:pt>
                <c:pt idx="1059">
                  <c:v>589644</c:v>
                </c:pt>
                <c:pt idx="1060">
                  <c:v>215974</c:v>
                </c:pt>
                <c:pt idx="1061">
                  <c:v>132484</c:v>
                </c:pt>
                <c:pt idx="1062">
                  <c:v>562782</c:v>
                </c:pt>
                <c:pt idx="1063">
                  <c:v>190586</c:v>
                </c:pt>
                <c:pt idx="1064">
                  <c:v>192302</c:v>
                </c:pt>
                <c:pt idx="1065">
                  <c:v>64262</c:v>
                </c:pt>
                <c:pt idx="1066">
                  <c:v>213356</c:v>
                </c:pt>
                <c:pt idx="1067">
                  <c:v>845988</c:v>
                </c:pt>
                <c:pt idx="1068">
                  <c:v>159258</c:v>
                </c:pt>
                <c:pt idx="1069">
                  <c:v>383724</c:v>
                </c:pt>
                <c:pt idx="1070">
                  <c:v>309144</c:v>
                </c:pt>
                <c:pt idx="1071">
                  <c:v>746988</c:v>
                </c:pt>
                <c:pt idx="1072">
                  <c:v>385308</c:v>
                </c:pt>
                <c:pt idx="1073">
                  <c:v>58014</c:v>
                </c:pt>
                <c:pt idx="1074">
                  <c:v>377740</c:v>
                </c:pt>
                <c:pt idx="1075">
                  <c:v>96470</c:v>
                </c:pt>
                <c:pt idx="1076">
                  <c:v>1091552</c:v>
                </c:pt>
                <c:pt idx="1077">
                  <c:v>468204</c:v>
                </c:pt>
                <c:pt idx="1078">
                  <c:v>336006</c:v>
                </c:pt>
                <c:pt idx="1079">
                  <c:v>494406</c:v>
                </c:pt>
                <c:pt idx="1080">
                  <c:v>835076</c:v>
                </c:pt>
                <c:pt idx="1081">
                  <c:v>404052</c:v>
                </c:pt>
                <c:pt idx="1082">
                  <c:v>131384</c:v>
                </c:pt>
                <c:pt idx="1083">
                  <c:v>151206</c:v>
                </c:pt>
                <c:pt idx="1084">
                  <c:v>377366</c:v>
                </c:pt>
                <c:pt idx="1085">
                  <c:v>215468</c:v>
                </c:pt>
                <c:pt idx="1086">
                  <c:v>161260</c:v>
                </c:pt>
                <c:pt idx="1087">
                  <c:v>1046540</c:v>
                </c:pt>
                <c:pt idx="1088">
                  <c:v>478082</c:v>
                </c:pt>
                <c:pt idx="1089">
                  <c:v>241142</c:v>
                </c:pt>
                <c:pt idx="1090">
                  <c:v>895906</c:v>
                </c:pt>
                <c:pt idx="1091">
                  <c:v>673772</c:v>
                </c:pt>
                <c:pt idx="1092">
                  <c:v>318384</c:v>
                </c:pt>
                <c:pt idx="1093">
                  <c:v>542432</c:v>
                </c:pt>
                <c:pt idx="1094">
                  <c:v>2289430</c:v>
                </c:pt>
                <c:pt idx="1095">
                  <c:v>188012</c:v>
                </c:pt>
                <c:pt idx="1096">
                  <c:v>564344</c:v>
                </c:pt>
                <c:pt idx="1097">
                  <c:v>254540</c:v>
                </c:pt>
                <c:pt idx="1098">
                  <c:v>365024</c:v>
                </c:pt>
                <c:pt idx="1099">
                  <c:v>574002</c:v>
                </c:pt>
                <c:pt idx="1100">
                  <c:v>689436</c:v>
                </c:pt>
                <c:pt idx="1101">
                  <c:v>103774</c:v>
                </c:pt>
                <c:pt idx="1102">
                  <c:v>394218</c:v>
                </c:pt>
                <c:pt idx="1103">
                  <c:v>134178</c:v>
                </c:pt>
                <c:pt idx="1104">
                  <c:v>133210</c:v>
                </c:pt>
                <c:pt idx="1105">
                  <c:v>361768</c:v>
                </c:pt>
                <c:pt idx="1106">
                  <c:v>674454</c:v>
                </c:pt>
                <c:pt idx="1107">
                  <c:v>563486</c:v>
                </c:pt>
                <c:pt idx="1108">
                  <c:v>187308</c:v>
                </c:pt>
                <c:pt idx="1109">
                  <c:v>410322</c:v>
                </c:pt>
                <c:pt idx="1110">
                  <c:v>654478</c:v>
                </c:pt>
                <c:pt idx="1111">
                  <c:v>551034</c:v>
                </c:pt>
                <c:pt idx="1112">
                  <c:v>397694</c:v>
                </c:pt>
                <c:pt idx="1113">
                  <c:v>351296</c:v>
                </c:pt>
                <c:pt idx="1114">
                  <c:v>341000</c:v>
                </c:pt>
                <c:pt idx="1115">
                  <c:v>383724</c:v>
                </c:pt>
                <c:pt idx="1116">
                  <c:v>163064</c:v>
                </c:pt>
                <c:pt idx="1117">
                  <c:v>1039214</c:v>
                </c:pt>
                <c:pt idx="1118">
                  <c:v>570658</c:v>
                </c:pt>
                <c:pt idx="1119">
                  <c:v>332156</c:v>
                </c:pt>
                <c:pt idx="1120">
                  <c:v>109758</c:v>
                </c:pt>
                <c:pt idx="1121">
                  <c:v>145244</c:v>
                </c:pt>
                <c:pt idx="1122">
                  <c:v>86658</c:v>
                </c:pt>
                <c:pt idx="1123">
                  <c:v>228624</c:v>
                </c:pt>
                <c:pt idx="1124">
                  <c:v>263230</c:v>
                </c:pt>
                <c:pt idx="1125">
                  <c:v>457886</c:v>
                </c:pt>
                <c:pt idx="1126">
                  <c:v>446292</c:v>
                </c:pt>
                <c:pt idx="1127">
                  <c:v>736890</c:v>
                </c:pt>
                <c:pt idx="1128">
                  <c:v>0</c:v>
                </c:pt>
                <c:pt idx="1129">
                  <c:v>968506</c:v>
                </c:pt>
                <c:pt idx="1130">
                  <c:v>948706</c:v>
                </c:pt>
                <c:pt idx="1131">
                  <c:v>1202960</c:v>
                </c:pt>
                <c:pt idx="1132">
                  <c:v>502392</c:v>
                </c:pt>
                <c:pt idx="1133">
                  <c:v>417538</c:v>
                </c:pt>
                <c:pt idx="1134">
                  <c:v>319220</c:v>
                </c:pt>
                <c:pt idx="1135">
                  <c:v>242660</c:v>
                </c:pt>
                <c:pt idx="1136">
                  <c:v>369798</c:v>
                </c:pt>
                <c:pt idx="1137">
                  <c:v>132308</c:v>
                </c:pt>
                <c:pt idx="1138">
                  <c:v>195580</c:v>
                </c:pt>
                <c:pt idx="1139">
                  <c:v>811998</c:v>
                </c:pt>
                <c:pt idx="1140">
                  <c:v>203302</c:v>
                </c:pt>
                <c:pt idx="1141">
                  <c:v>439472</c:v>
                </c:pt>
                <c:pt idx="1142">
                  <c:v>563640</c:v>
                </c:pt>
                <c:pt idx="1143">
                  <c:v>1047926</c:v>
                </c:pt>
                <c:pt idx="1144">
                  <c:v>733062</c:v>
                </c:pt>
                <c:pt idx="1145">
                  <c:v>601326</c:v>
                </c:pt>
                <c:pt idx="1146">
                  <c:v>645194</c:v>
                </c:pt>
                <c:pt idx="1147">
                  <c:v>1182654</c:v>
                </c:pt>
                <c:pt idx="1148">
                  <c:v>196262</c:v>
                </c:pt>
                <c:pt idx="1149">
                  <c:v>441144</c:v>
                </c:pt>
                <c:pt idx="1150">
                  <c:v>685058</c:v>
                </c:pt>
                <c:pt idx="1151">
                  <c:v>115522</c:v>
                </c:pt>
                <c:pt idx="1152">
                  <c:v>791362</c:v>
                </c:pt>
                <c:pt idx="1153">
                  <c:v>386474</c:v>
                </c:pt>
                <c:pt idx="1154">
                  <c:v>519222</c:v>
                </c:pt>
                <c:pt idx="1155">
                  <c:v>105270</c:v>
                </c:pt>
                <c:pt idx="1156">
                  <c:v>167750</c:v>
                </c:pt>
                <c:pt idx="1157">
                  <c:v>403722</c:v>
                </c:pt>
                <c:pt idx="1158">
                  <c:v>90464</c:v>
                </c:pt>
                <c:pt idx="1159">
                  <c:v>235862</c:v>
                </c:pt>
                <c:pt idx="1160">
                  <c:v>488356</c:v>
                </c:pt>
                <c:pt idx="1161">
                  <c:v>242946</c:v>
                </c:pt>
                <c:pt idx="1162">
                  <c:v>197494</c:v>
                </c:pt>
                <c:pt idx="1163">
                  <c:v>771782</c:v>
                </c:pt>
                <c:pt idx="1164">
                  <c:v>314072</c:v>
                </c:pt>
                <c:pt idx="1165">
                  <c:v>411048</c:v>
                </c:pt>
                <c:pt idx="1166">
                  <c:v>614240</c:v>
                </c:pt>
                <c:pt idx="1167">
                  <c:v>126940</c:v>
                </c:pt>
                <c:pt idx="1168">
                  <c:v>1118722</c:v>
                </c:pt>
                <c:pt idx="1169">
                  <c:v>950334</c:v>
                </c:pt>
                <c:pt idx="1170">
                  <c:v>585926</c:v>
                </c:pt>
                <c:pt idx="1171">
                  <c:v>278564</c:v>
                </c:pt>
                <c:pt idx="1172">
                  <c:v>2817760</c:v>
                </c:pt>
                <c:pt idx="1173">
                  <c:v>399344</c:v>
                </c:pt>
                <c:pt idx="1174">
                  <c:v>206250</c:v>
                </c:pt>
                <c:pt idx="1175">
                  <c:v>694056</c:v>
                </c:pt>
                <c:pt idx="1176">
                  <c:v>518144</c:v>
                </c:pt>
                <c:pt idx="1177">
                  <c:v>527582</c:v>
                </c:pt>
                <c:pt idx="1178">
                  <c:v>342232</c:v>
                </c:pt>
                <c:pt idx="1179">
                  <c:v>442332</c:v>
                </c:pt>
                <c:pt idx="1180">
                  <c:v>402930</c:v>
                </c:pt>
                <c:pt idx="1181">
                  <c:v>276980</c:v>
                </c:pt>
                <c:pt idx="1182">
                  <c:v>129624</c:v>
                </c:pt>
                <c:pt idx="1183">
                  <c:v>47432</c:v>
                </c:pt>
                <c:pt idx="1184">
                  <c:v>397408</c:v>
                </c:pt>
                <c:pt idx="1185">
                  <c:v>1001968</c:v>
                </c:pt>
                <c:pt idx="1186">
                  <c:v>1445422</c:v>
                </c:pt>
                <c:pt idx="1187">
                  <c:v>635778</c:v>
                </c:pt>
                <c:pt idx="1188">
                  <c:v>1232308</c:v>
                </c:pt>
                <c:pt idx="1189">
                  <c:v>259490</c:v>
                </c:pt>
                <c:pt idx="1190">
                  <c:v>858792</c:v>
                </c:pt>
                <c:pt idx="1191">
                  <c:v>546062</c:v>
                </c:pt>
                <c:pt idx="1192">
                  <c:v>244882</c:v>
                </c:pt>
                <c:pt idx="1193">
                  <c:v>333256</c:v>
                </c:pt>
                <c:pt idx="1194">
                  <c:v>841082</c:v>
                </c:pt>
                <c:pt idx="1195">
                  <c:v>265100</c:v>
                </c:pt>
                <c:pt idx="1196">
                  <c:v>337612</c:v>
                </c:pt>
                <c:pt idx="1197">
                  <c:v>238898</c:v>
                </c:pt>
                <c:pt idx="1198">
                  <c:v>286528</c:v>
                </c:pt>
                <c:pt idx="1199">
                  <c:v>670340</c:v>
                </c:pt>
                <c:pt idx="1200">
                  <c:v>669966</c:v>
                </c:pt>
                <c:pt idx="1201">
                  <c:v>291962</c:v>
                </c:pt>
                <c:pt idx="1202">
                  <c:v>685168</c:v>
                </c:pt>
                <c:pt idx="1203">
                  <c:v>768020</c:v>
                </c:pt>
                <c:pt idx="1204">
                  <c:v>1883244</c:v>
                </c:pt>
                <c:pt idx="1205">
                  <c:v>843854</c:v>
                </c:pt>
                <c:pt idx="1206">
                  <c:v>426514</c:v>
                </c:pt>
                <c:pt idx="1207">
                  <c:v>769560</c:v>
                </c:pt>
                <c:pt idx="1208">
                  <c:v>649770</c:v>
                </c:pt>
                <c:pt idx="1209">
                  <c:v>484484</c:v>
                </c:pt>
                <c:pt idx="1210">
                  <c:v>182842</c:v>
                </c:pt>
                <c:pt idx="1211">
                  <c:v>341242</c:v>
                </c:pt>
                <c:pt idx="1212">
                  <c:v>296780</c:v>
                </c:pt>
                <c:pt idx="1213">
                  <c:v>451044</c:v>
                </c:pt>
                <c:pt idx="1214">
                  <c:v>383086</c:v>
                </c:pt>
                <c:pt idx="1215">
                  <c:v>417758</c:v>
                </c:pt>
                <c:pt idx="1216">
                  <c:v>111782</c:v>
                </c:pt>
                <c:pt idx="1217">
                  <c:v>541420</c:v>
                </c:pt>
                <c:pt idx="1218">
                  <c:v>2589576</c:v>
                </c:pt>
                <c:pt idx="1219">
                  <c:v>598862</c:v>
                </c:pt>
                <c:pt idx="1220">
                  <c:v>131846</c:v>
                </c:pt>
                <c:pt idx="1221">
                  <c:v>179916</c:v>
                </c:pt>
                <c:pt idx="1222">
                  <c:v>270952</c:v>
                </c:pt>
                <c:pt idx="1223">
                  <c:v>509652</c:v>
                </c:pt>
                <c:pt idx="1224">
                  <c:v>591338</c:v>
                </c:pt>
                <c:pt idx="1225">
                  <c:v>701206</c:v>
                </c:pt>
                <c:pt idx="1226">
                  <c:v>66110</c:v>
                </c:pt>
                <c:pt idx="1227">
                  <c:v>286462</c:v>
                </c:pt>
                <c:pt idx="1228">
                  <c:v>1289640</c:v>
                </c:pt>
                <c:pt idx="1229">
                  <c:v>1282138</c:v>
                </c:pt>
                <c:pt idx="1230">
                  <c:v>594066</c:v>
                </c:pt>
                <c:pt idx="1231">
                  <c:v>242880</c:v>
                </c:pt>
                <c:pt idx="1232">
                  <c:v>255288</c:v>
                </c:pt>
                <c:pt idx="1233">
                  <c:v>145464</c:v>
                </c:pt>
                <c:pt idx="1234">
                  <c:v>530222</c:v>
                </c:pt>
                <c:pt idx="1235">
                  <c:v>555038</c:v>
                </c:pt>
                <c:pt idx="1236">
                  <c:v>138248</c:v>
                </c:pt>
                <c:pt idx="1237">
                  <c:v>319638</c:v>
                </c:pt>
                <c:pt idx="1238">
                  <c:v>145552</c:v>
                </c:pt>
                <c:pt idx="1239">
                  <c:v>785202</c:v>
                </c:pt>
                <c:pt idx="1240">
                  <c:v>57244</c:v>
                </c:pt>
                <c:pt idx="1241">
                  <c:v>650870</c:v>
                </c:pt>
                <c:pt idx="1242">
                  <c:v>2883320</c:v>
                </c:pt>
                <c:pt idx="1243">
                  <c:v>1068584</c:v>
                </c:pt>
                <c:pt idx="1244">
                  <c:v>204622</c:v>
                </c:pt>
                <c:pt idx="1245">
                  <c:v>172172</c:v>
                </c:pt>
                <c:pt idx="1246">
                  <c:v>1242164</c:v>
                </c:pt>
                <c:pt idx="1247">
                  <c:v>332706</c:v>
                </c:pt>
                <c:pt idx="1248">
                  <c:v>70840</c:v>
                </c:pt>
                <c:pt idx="1249">
                  <c:v>864754</c:v>
                </c:pt>
                <c:pt idx="1250">
                  <c:v>603702</c:v>
                </c:pt>
                <c:pt idx="1251">
                  <c:v>1086866</c:v>
                </c:pt>
                <c:pt idx="1252">
                  <c:v>219956</c:v>
                </c:pt>
                <c:pt idx="1253">
                  <c:v>935858</c:v>
                </c:pt>
                <c:pt idx="1254">
                  <c:v>406252</c:v>
                </c:pt>
                <c:pt idx="1255">
                  <c:v>1017346</c:v>
                </c:pt>
                <c:pt idx="1256">
                  <c:v>541596</c:v>
                </c:pt>
                <c:pt idx="1257">
                  <c:v>767272</c:v>
                </c:pt>
                <c:pt idx="1258">
                  <c:v>174218</c:v>
                </c:pt>
                <c:pt idx="1259">
                  <c:v>439428</c:v>
                </c:pt>
                <c:pt idx="1260">
                  <c:v>557634</c:v>
                </c:pt>
                <c:pt idx="1261">
                  <c:v>318076</c:v>
                </c:pt>
                <c:pt idx="1262">
                  <c:v>376794</c:v>
                </c:pt>
                <c:pt idx="1263">
                  <c:v>316316</c:v>
                </c:pt>
                <c:pt idx="1264">
                  <c:v>280588</c:v>
                </c:pt>
                <c:pt idx="1265">
                  <c:v>329582</c:v>
                </c:pt>
                <c:pt idx="1266">
                  <c:v>1143230</c:v>
                </c:pt>
                <c:pt idx="1267">
                  <c:v>435798</c:v>
                </c:pt>
                <c:pt idx="1268">
                  <c:v>630542</c:v>
                </c:pt>
                <c:pt idx="1269">
                  <c:v>489610</c:v>
                </c:pt>
                <c:pt idx="1270">
                  <c:v>509498</c:v>
                </c:pt>
                <c:pt idx="1271">
                  <c:v>716870</c:v>
                </c:pt>
                <c:pt idx="1272">
                  <c:v>334774</c:v>
                </c:pt>
                <c:pt idx="1273">
                  <c:v>832128</c:v>
                </c:pt>
                <c:pt idx="1274">
                  <c:v>60764</c:v>
                </c:pt>
                <c:pt idx="1275">
                  <c:v>529166</c:v>
                </c:pt>
                <c:pt idx="1276">
                  <c:v>828872</c:v>
                </c:pt>
                <c:pt idx="1277">
                  <c:v>369578</c:v>
                </c:pt>
                <c:pt idx="1278">
                  <c:v>702328</c:v>
                </c:pt>
                <c:pt idx="1279">
                  <c:v>28666</c:v>
                </c:pt>
                <c:pt idx="1280">
                  <c:v>785466</c:v>
                </c:pt>
                <c:pt idx="1281">
                  <c:v>432784</c:v>
                </c:pt>
                <c:pt idx="1282">
                  <c:v>906466</c:v>
                </c:pt>
                <c:pt idx="1283">
                  <c:v>314556</c:v>
                </c:pt>
                <c:pt idx="1284">
                  <c:v>312466</c:v>
                </c:pt>
                <c:pt idx="1285">
                  <c:v>968550</c:v>
                </c:pt>
                <c:pt idx="1286">
                  <c:v>2592348</c:v>
                </c:pt>
                <c:pt idx="1287">
                  <c:v>1543102</c:v>
                </c:pt>
                <c:pt idx="1288">
                  <c:v>628430</c:v>
                </c:pt>
                <c:pt idx="1289">
                  <c:v>414546</c:v>
                </c:pt>
                <c:pt idx="1290">
                  <c:v>433686</c:v>
                </c:pt>
                <c:pt idx="1291">
                  <c:v>514866</c:v>
                </c:pt>
                <c:pt idx="1292">
                  <c:v>212608</c:v>
                </c:pt>
                <c:pt idx="1293">
                  <c:v>272668</c:v>
                </c:pt>
                <c:pt idx="1294">
                  <c:v>407154</c:v>
                </c:pt>
                <c:pt idx="1295">
                  <c:v>1092344</c:v>
                </c:pt>
                <c:pt idx="1296">
                  <c:v>301290</c:v>
                </c:pt>
                <c:pt idx="1297">
                  <c:v>567446</c:v>
                </c:pt>
                <c:pt idx="1298">
                  <c:v>131604</c:v>
                </c:pt>
                <c:pt idx="1299">
                  <c:v>187594</c:v>
                </c:pt>
                <c:pt idx="1300">
                  <c:v>503734</c:v>
                </c:pt>
                <c:pt idx="1301">
                  <c:v>401302</c:v>
                </c:pt>
                <c:pt idx="1302">
                  <c:v>379918</c:v>
                </c:pt>
                <c:pt idx="1303">
                  <c:v>330418</c:v>
                </c:pt>
                <c:pt idx="1304">
                  <c:v>172106</c:v>
                </c:pt>
                <c:pt idx="1305">
                  <c:v>664334</c:v>
                </c:pt>
                <c:pt idx="1306">
                  <c:v>849618</c:v>
                </c:pt>
                <c:pt idx="1307">
                  <c:v>1166968</c:v>
                </c:pt>
                <c:pt idx="1308">
                  <c:v>196262</c:v>
                </c:pt>
                <c:pt idx="1309">
                  <c:v>510290</c:v>
                </c:pt>
                <c:pt idx="1310">
                  <c:v>945758</c:v>
                </c:pt>
                <c:pt idx="1311">
                  <c:v>562386</c:v>
                </c:pt>
                <c:pt idx="1312">
                  <c:v>703142</c:v>
                </c:pt>
                <c:pt idx="1313">
                  <c:v>377102</c:v>
                </c:pt>
                <c:pt idx="1314">
                  <c:v>787512</c:v>
                </c:pt>
                <c:pt idx="1315">
                  <c:v>637582</c:v>
                </c:pt>
                <c:pt idx="1316">
                  <c:v>286022</c:v>
                </c:pt>
                <c:pt idx="1317">
                  <c:v>1728650</c:v>
                </c:pt>
                <c:pt idx="1318">
                  <c:v>769428</c:v>
                </c:pt>
                <c:pt idx="1319">
                  <c:v>1151876</c:v>
                </c:pt>
                <c:pt idx="1320">
                  <c:v>293700</c:v>
                </c:pt>
                <c:pt idx="1321">
                  <c:v>140844</c:v>
                </c:pt>
                <c:pt idx="1322">
                  <c:v>1466542</c:v>
                </c:pt>
                <c:pt idx="1323">
                  <c:v>199914</c:v>
                </c:pt>
                <c:pt idx="1324">
                  <c:v>836132</c:v>
                </c:pt>
                <c:pt idx="1325">
                  <c:v>320760</c:v>
                </c:pt>
                <c:pt idx="1326">
                  <c:v>202202</c:v>
                </c:pt>
                <c:pt idx="1327">
                  <c:v>507958</c:v>
                </c:pt>
                <c:pt idx="1328">
                  <c:v>1115862</c:v>
                </c:pt>
                <c:pt idx="1329">
                  <c:v>793386</c:v>
                </c:pt>
                <c:pt idx="1330">
                  <c:v>415602</c:v>
                </c:pt>
                <c:pt idx="1331">
                  <c:v>862290</c:v>
                </c:pt>
                <c:pt idx="1332">
                  <c:v>96580</c:v>
                </c:pt>
                <c:pt idx="1333">
                  <c:v>745734</c:v>
                </c:pt>
                <c:pt idx="1334">
                  <c:v>559592</c:v>
                </c:pt>
                <c:pt idx="1335">
                  <c:v>513502</c:v>
                </c:pt>
                <c:pt idx="1336">
                  <c:v>143770</c:v>
                </c:pt>
                <c:pt idx="1337">
                  <c:v>293018</c:v>
                </c:pt>
                <c:pt idx="1338">
                  <c:v>433818</c:v>
                </c:pt>
                <c:pt idx="1339">
                  <c:v>440330</c:v>
                </c:pt>
                <c:pt idx="1340">
                  <c:v>179982</c:v>
                </c:pt>
                <c:pt idx="1341">
                  <c:v>129976</c:v>
                </c:pt>
                <c:pt idx="1342">
                  <c:v>222772</c:v>
                </c:pt>
                <c:pt idx="1343">
                  <c:v>771804</c:v>
                </c:pt>
                <c:pt idx="1344">
                  <c:v>372746</c:v>
                </c:pt>
                <c:pt idx="1345">
                  <c:v>321332</c:v>
                </c:pt>
                <c:pt idx="1346">
                  <c:v>370480</c:v>
                </c:pt>
                <c:pt idx="1347">
                  <c:v>169752</c:v>
                </c:pt>
                <c:pt idx="1348">
                  <c:v>253858</c:v>
                </c:pt>
                <c:pt idx="1349">
                  <c:v>364980</c:v>
                </c:pt>
                <c:pt idx="1350">
                  <c:v>151910</c:v>
                </c:pt>
                <c:pt idx="1351">
                  <c:v>542564</c:v>
                </c:pt>
                <c:pt idx="1352">
                  <c:v>170874</c:v>
                </c:pt>
                <c:pt idx="1353">
                  <c:v>389026</c:v>
                </c:pt>
                <c:pt idx="1354">
                  <c:v>743006</c:v>
                </c:pt>
                <c:pt idx="1355">
                  <c:v>94314</c:v>
                </c:pt>
                <c:pt idx="1356">
                  <c:v>505868</c:v>
                </c:pt>
                <c:pt idx="1357">
                  <c:v>415800</c:v>
                </c:pt>
                <c:pt idx="1358">
                  <c:v>520960</c:v>
                </c:pt>
                <c:pt idx="1359">
                  <c:v>266112</c:v>
                </c:pt>
                <c:pt idx="1360">
                  <c:v>917774</c:v>
                </c:pt>
                <c:pt idx="1361">
                  <c:v>368808</c:v>
                </c:pt>
                <c:pt idx="1362">
                  <c:v>358556</c:v>
                </c:pt>
                <c:pt idx="1363">
                  <c:v>1429230</c:v>
                </c:pt>
                <c:pt idx="1364">
                  <c:v>135432</c:v>
                </c:pt>
                <c:pt idx="1365">
                  <c:v>302302</c:v>
                </c:pt>
                <c:pt idx="1366">
                  <c:v>234586</c:v>
                </c:pt>
                <c:pt idx="1367">
                  <c:v>487344</c:v>
                </c:pt>
                <c:pt idx="1368">
                  <c:v>618200</c:v>
                </c:pt>
                <c:pt idx="1369">
                  <c:v>331254</c:v>
                </c:pt>
                <c:pt idx="1370">
                  <c:v>151470</c:v>
                </c:pt>
                <c:pt idx="1371">
                  <c:v>279400</c:v>
                </c:pt>
                <c:pt idx="1372">
                  <c:v>278058</c:v>
                </c:pt>
                <c:pt idx="1373">
                  <c:v>1438360</c:v>
                </c:pt>
                <c:pt idx="1374">
                  <c:v>680460</c:v>
                </c:pt>
                <c:pt idx="1375">
                  <c:v>470360</c:v>
                </c:pt>
              </c:numCache>
            </c:numRef>
          </c:xVal>
          <c:yVal>
            <c:numRef>
              <c:f>'Исходные данные (с выбросами)'!$K$2:$K$1377</c:f>
              <c:numCache>
                <c:formatCode>General</c:formatCode>
                <c:ptCount val="1376"/>
                <c:pt idx="0">
                  <c:v>1060922</c:v>
                </c:pt>
                <c:pt idx="1">
                  <c:v>668990</c:v>
                </c:pt>
                <c:pt idx="2">
                  <c:v>2517804</c:v>
                </c:pt>
                <c:pt idx="3">
                  <c:v>1611618</c:v>
                </c:pt>
                <c:pt idx="4">
                  <c:v>3228708</c:v>
                </c:pt>
                <c:pt idx="5">
                  <c:v>1001186</c:v>
                </c:pt>
                <c:pt idx="6">
                  <c:v>6489070</c:v>
                </c:pt>
                <c:pt idx="7">
                  <c:v>1490645</c:v>
                </c:pt>
                <c:pt idx="8">
                  <c:v>1625678</c:v>
                </c:pt>
                <c:pt idx="9">
                  <c:v>1044696</c:v>
                </c:pt>
                <c:pt idx="10">
                  <c:v>1354073</c:v>
                </c:pt>
                <c:pt idx="11">
                  <c:v>919296</c:v>
                </c:pt>
                <c:pt idx="12">
                  <c:v>960184</c:v>
                </c:pt>
                <c:pt idx="13">
                  <c:v>654227</c:v>
                </c:pt>
                <c:pt idx="14">
                  <c:v>867996</c:v>
                </c:pt>
                <c:pt idx="15">
                  <c:v>634182</c:v>
                </c:pt>
                <c:pt idx="16">
                  <c:v>2129273</c:v>
                </c:pt>
                <c:pt idx="17">
                  <c:v>1015588</c:v>
                </c:pt>
                <c:pt idx="18">
                  <c:v>1068142</c:v>
                </c:pt>
                <c:pt idx="19">
                  <c:v>1603144</c:v>
                </c:pt>
                <c:pt idx="20">
                  <c:v>1690848</c:v>
                </c:pt>
                <c:pt idx="21">
                  <c:v>1065786</c:v>
                </c:pt>
                <c:pt idx="22">
                  <c:v>2620176</c:v>
                </c:pt>
                <c:pt idx="23">
                  <c:v>1432391</c:v>
                </c:pt>
                <c:pt idx="24">
                  <c:v>2683693</c:v>
                </c:pt>
                <c:pt idx="25">
                  <c:v>1636318</c:v>
                </c:pt>
                <c:pt idx="26">
                  <c:v>952185</c:v>
                </c:pt>
                <c:pt idx="27">
                  <c:v>874874</c:v>
                </c:pt>
                <c:pt idx="28">
                  <c:v>2207743</c:v>
                </c:pt>
                <c:pt idx="29">
                  <c:v>922127</c:v>
                </c:pt>
                <c:pt idx="30">
                  <c:v>1623892</c:v>
                </c:pt>
                <c:pt idx="31">
                  <c:v>664867</c:v>
                </c:pt>
                <c:pt idx="32">
                  <c:v>1626799</c:v>
                </c:pt>
                <c:pt idx="33">
                  <c:v>1536112</c:v>
                </c:pt>
                <c:pt idx="34">
                  <c:v>1226735</c:v>
                </c:pt>
                <c:pt idx="35">
                  <c:v>1337353</c:v>
                </c:pt>
                <c:pt idx="36">
                  <c:v>1326808</c:v>
                </c:pt>
                <c:pt idx="37">
                  <c:v>2497721</c:v>
                </c:pt>
                <c:pt idx="38">
                  <c:v>2644116</c:v>
                </c:pt>
                <c:pt idx="39">
                  <c:v>1744029</c:v>
                </c:pt>
                <c:pt idx="40">
                  <c:v>1633506</c:v>
                </c:pt>
                <c:pt idx="41">
                  <c:v>1490360</c:v>
                </c:pt>
                <c:pt idx="42">
                  <c:v>1832075</c:v>
                </c:pt>
                <c:pt idx="43">
                  <c:v>1411966</c:v>
                </c:pt>
                <c:pt idx="44">
                  <c:v>3609145</c:v>
                </c:pt>
                <c:pt idx="45">
                  <c:v>1024727</c:v>
                </c:pt>
                <c:pt idx="46">
                  <c:v>2233697</c:v>
                </c:pt>
                <c:pt idx="47">
                  <c:v>1603657</c:v>
                </c:pt>
                <c:pt idx="48">
                  <c:v>463429</c:v>
                </c:pt>
                <c:pt idx="49">
                  <c:v>670985</c:v>
                </c:pt>
                <c:pt idx="50">
                  <c:v>529967</c:v>
                </c:pt>
                <c:pt idx="51">
                  <c:v>1361787</c:v>
                </c:pt>
                <c:pt idx="52">
                  <c:v>1111728</c:v>
                </c:pt>
                <c:pt idx="53">
                  <c:v>844227</c:v>
                </c:pt>
                <c:pt idx="54">
                  <c:v>1890500</c:v>
                </c:pt>
                <c:pt idx="55">
                  <c:v>1011028</c:v>
                </c:pt>
                <c:pt idx="56">
                  <c:v>622041</c:v>
                </c:pt>
                <c:pt idx="57">
                  <c:v>1163978</c:v>
                </c:pt>
                <c:pt idx="58">
                  <c:v>1168215</c:v>
                </c:pt>
                <c:pt idx="59">
                  <c:v>1386316</c:v>
                </c:pt>
                <c:pt idx="60">
                  <c:v>2522364</c:v>
                </c:pt>
                <c:pt idx="61">
                  <c:v>2413950</c:v>
                </c:pt>
                <c:pt idx="62">
                  <c:v>2028934</c:v>
                </c:pt>
                <c:pt idx="63">
                  <c:v>947720</c:v>
                </c:pt>
                <c:pt idx="64">
                  <c:v>1949115</c:v>
                </c:pt>
                <c:pt idx="65">
                  <c:v>1791738</c:v>
                </c:pt>
                <c:pt idx="66">
                  <c:v>2261304</c:v>
                </c:pt>
                <c:pt idx="67">
                  <c:v>3035725</c:v>
                </c:pt>
                <c:pt idx="68">
                  <c:v>2305669</c:v>
                </c:pt>
                <c:pt idx="69">
                  <c:v>185782</c:v>
                </c:pt>
                <c:pt idx="70">
                  <c:v>2408554</c:v>
                </c:pt>
                <c:pt idx="71">
                  <c:v>1168272</c:v>
                </c:pt>
                <c:pt idx="72">
                  <c:v>785707</c:v>
                </c:pt>
                <c:pt idx="73">
                  <c:v>490713</c:v>
                </c:pt>
                <c:pt idx="74">
                  <c:v>812364</c:v>
                </c:pt>
                <c:pt idx="75">
                  <c:v>637241</c:v>
                </c:pt>
                <c:pt idx="76">
                  <c:v>911487</c:v>
                </c:pt>
                <c:pt idx="77">
                  <c:v>830813</c:v>
                </c:pt>
                <c:pt idx="78">
                  <c:v>801762</c:v>
                </c:pt>
                <c:pt idx="79">
                  <c:v>1134642</c:v>
                </c:pt>
                <c:pt idx="80">
                  <c:v>420679</c:v>
                </c:pt>
                <c:pt idx="81">
                  <c:v>1540672</c:v>
                </c:pt>
                <c:pt idx="82">
                  <c:v>982566</c:v>
                </c:pt>
                <c:pt idx="83">
                  <c:v>754566</c:v>
                </c:pt>
                <c:pt idx="84">
                  <c:v>1794170</c:v>
                </c:pt>
                <c:pt idx="85">
                  <c:v>1142622</c:v>
                </c:pt>
                <c:pt idx="86">
                  <c:v>779095</c:v>
                </c:pt>
                <c:pt idx="87">
                  <c:v>1058642</c:v>
                </c:pt>
                <c:pt idx="88">
                  <c:v>1686269</c:v>
                </c:pt>
                <c:pt idx="89">
                  <c:v>1153794</c:v>
                </c:pt>
                <c:pt idx="90">
                  <c:v>2160528</c:v>
                </c:pt>
                <c:pt idx="91">
                  <c:v>1877219</c:v>
                </c:pt>
                <c:pt idx="92">
                  <c:v>1238952</c:v>
                </c:pt>
                <c:pt idx="93">
                  <c:v>827127</c:v>
                </c:pt>
                <c:pt idx="94">
                  <c:v>749816</c:v>
                </c:pt>
                <c:pt idx="95">
                  <c:v>1223524</c:v>
                </c:pt>
                <c:pt idx="96">
                  <c:v>1030579</c:v>
                </c:pt>
                <c:pt idx="97">
                  <c:v>1398913</c:v>
                </c:pt>
                <c:pt idx="98">
                  <c:v>873392</c:v>
                </c:pt>
                <c:pt idx="99">
                  <c:v>1437407</c:v>
                </c:pt>
                <c:pt idx="100">
                  <c:v>1411035</c:v>
                </c:pt>
                <c:pt idx="101">
                  <c:v>1479530</c:v>
                </c:pt>
                <c:pt idx="102">
                  <c:v>1357683</c:v>
                </c:pt>
                <c:pt idx="103">
                  <c:v>690764</c:v>
                </c:pt>
                <c:pt idx="104">
                  <c:v>3203514</c:v>
                </c:pt>
                <c:pt idx="105">
                  <c:v>2885226</c:v>
                </c:pt>
                <c:pt idx="106">
                  <c:v>600761</c:v>
                </c:pt>
                <c:pt idx="107">
                  <c:v>1133958</c:v>
                </c:pt>
                <c:pt idx="108">
                  <c:v>942590</c:v>
                </c:pt>
                <c:pt idx="109">
                  <c:v>1202510</c:v>
                </c:pt>
                <c:pt idx="110">
                  <c:v>1166220</c:v>
                </c:pt>
                <c:pt idx="111">
                  <c:v>968905</c:v>
                </c:pt>
                <c:pt idx="112">
                  <c:v>891119</c:v>
                </c:pt>
                <c:pt idx="113">
                  <c:v>1166904</c:v>
                </c:pt>
                <c:pt idx="114">
                  <c:v>926250</c:v>
                </c:pt>
                <c:pt idx="115">
                  <c:v>1375391</c:v>
                </c:pt>
                <c:pt idx="116">
                  <c:v>968715</c:v>
                </c:pt>
                <c:pt idx="117">
                  <c:v>1578881</c:v>
                </c:pt>
                <c:pt idx="118">
                  <c:v>1131792</c:v>
                </c:pt>
                <c:pt idx="119">
                  <c:v>1789667</c:v>
                </c:pt>
                <c:pt idx="120">
                  <c:v>1595468</c:v>
                </c:pt>
                <c:pt idx="121">
                  <c:v>285893</c:v>
                </c:pt>
                <c:pt idx="122">
                  <c:v>1950863</c:v>
                </c:pt>
                <c:pt idx="123">
                  <c:v>2055515</c:v>
                </c:pt>
                <c:pt idx="124">
                  <c:v>1892210</c:v>
                </c:pt>
                <c:pt idx="125">
                  <c:v>810616</c:v>
                </c:pt>
                <c:pt idx="126">
                  <c:v>1652468</c:v>
                </c:pt>
                <c:pt idx="127">
                  <c:v>305102</c:v>
                </c:pt>
                <c:pt idx="128">
                  <c:v>1050111</c:v>
                </c:pt>
                <c:pt idx="129">
                  <c:v>1081480</c:v>
                </c:pt>
                <c:pt idx="130">
                  <c:v>757036</c:v>
                </c:pt>
                <c:pt idx="131">
                  <c:v>858078</c:v>
                </c:pt>
                <c:pt idx="132">
                  <c:v>1261068</c:v>
                </c:pt>
                <c:pt idx="133">
                  <c:v>938315</c:v>
                </c:pt>
                <c:pt idx="134">
                  <c:v>474069</c:v>
                </c:pt>
                <c:pt idx="135">
                  <c:v>1343243</c:v>
                </c:pt>
                <c:pt idx="136">
                  <c:v>540607</c:v>
                </c:pt>
                <c:pt idx="137">
                  <c:v>1270036</c:v>
                </c:pt>
                <c:pt idx="138">
                  <c:v>1542192</c:v>
                </c:pt>
                <c:pt idx="139">
                  <c:v>2314428</c:v>
                </c:pt>
                <c:pt idx="140">
                  <c:v>1029477</c:v>
                </c:pt>
                <c:pt idx="141">
                  <c:v>1128372</c:v>
                </c:pt>
                <c:pt idx="142">
                  <c:v>1245374</c:v>
                </c:pt>
                <c:pt idx="143">
                  <c:v>1626305</c:v>
                </c:pt>
                <c:pt idx="144">
                  <c:v>1841879</c:v>
                </c:pt>
                <c:pt idx="145">
                  <c:v>1267110</c:v>
                </c:pt>
                <c:pt idx="146">
                  <c:v>1512305</c:v>
                </c:pt>
                <c:pt idx="147">
                  <c:v>2885340</c:v>
                </c:pt>
                <c:pt idx="148">
                  <c:v>864671</c:v>
                </c:pt>
                <c:pt idx="149">
                  <c:v>3293745</c:v>
                </c:pt>
                <c:pt idx="150">
                  <c:v>2309184</c:v>
                </c:pt>
                <c:pt idx="151">
                  <c:v>1900190</c:v>
                </c:pt>
                <c:pt idx="152">
                  <c:v>1448275</c:v>
                </c:pt>
                <c:pt idx="153">
                  <c:v>1504819</c:v>
                </c:pt>
                <c:pt idx="154">
                  <c:v>485697</c:v>
                </c:pt>
                <c:pt idx="155">
                  <c:v>1205322</c:v>
                </c:pt>
                <c:pt idx="156">
                  <c:v>1054747</c:v>
                </c:pt>
                <c:pt idx="157">
                  <c:v>576688</c:v>
                </c:pt>
                <c:pt idx="158">
                  <c:v>1053265</c:v>
                </c:pt>
                <c:pt idx="159">
                  <c:v>954275</c:v>
                </c:pt>
                <c:pt idx="160">
                  <c:v>1734624</c:v>
                </c:pt>
                <c:pt idx="161">
                  <c:v>584345</c:v>
                </c:pt>
                <c:pt idx="162">
                  <c:v>1763561</c:v>
                </c:pt>
                <c:pt idx="163">
                  <c:v>2234856</c:v>
                </c:pt>
                <c:pt idx="164">
                  <c:v>1629744</c:v>
                </c:pt>
                <c:pt idx="165">
                  <c:v>1514224</c:v>
                </c:pt>
                <c:pt idx="166">
                  <c:v>813903</c:v>
                </c:pt>
                <c:pt idx="167">
                  <c:v>934515</c:v>
                </c:pt>
                <c:pt idx="168">
                  <c:v>3069488</c:v>
                </c:pt>
                <c:pt idx="169">
                  <c:v>2278404</c:v>
                </c:pt>
                <c:pt idx="170">
                  <c:v>1442822</c:v>
                </c:pt>
                <c:pt idx="171">
                  <c:v>1506928</c:v>
                </c:pt>
                <c:pt idx="172">
                  <c:v>466602</c:v>
                </c:pt>
                <c:pt idx="173">
                  <c:v>386118</c:v>
                </c:pt>
                <c:pt idx="174">
                  <c:v>1238458</c:v>
                </c:pt>
                <c:pt idx="175">
                  <c:v>973275</c:v>
                </c:pt>
                <c:pt idx="176">
                  <c:v>1239940</c:v>
                </c:pt>
                <c:pt idx="177">
                  <c:v>1557240</c:v>
                </c:pt>
                <c:pt idx="178">
                  <c:v>916560</c:v>
                </c:pt>
                <c:pt idx="179">
                  <c:v>1290195</c:v>
                </c:pt>
                <c:pt idx="180">
                  <c:v>521512</c:v>
                </c:pt>
                <c:pt idx="181">
                  <c:v>2094598</c:v>
                </c:pt>
                <c:pt idx="182">
                  <c:v>1340279</c:v>
                </c:pt>
                <c:pt idx="183">
                  <c:v>1296807</c:v>
                </c:pt>
                <c:pt idx="184">
                  <c:v>678661</c:v>
                </c:pt>
                <c:pt idx="185">
                  <c:v>1312045</c:v>
                </c:pt>
                <c:pt idx="186">
                  <c:v>1527144</c:v>
                </c:pt>
                <c:pt idx="187">
                  <c:v>692474</c:v>
                </c:pt>
                <c:pt idx="188">
                  <c:v>1253525</c:v>
                </c:pt>
                <c:pt idx="189">
                  <c:v>985530</c:v>
                </c:pt>
                <c:pt idx="190">
                  <c:v>1899430</c:v>
                </c:pt>
                <c:pt idx="191">
                  <c:v>1685889</c:v>
                </c:pt>
                <c:pt idx="192">
                  <c:v>1299486</c:v>
                </c:pt>
                <c:pt idx="193">
                  <c:v>1726074</c:v>
                </c:pt>
                <c:pt idx="194">
                  <c:v>1251435</c:v>
                </c:pt>
                <c:pt idx="195">
                  <c:v>1626951</c:v>
                </c:pt>
                <c:pt idx="196">
                  <c:v>1446280</c:v>
                </c:pt>
                <c:pt idx="197">
                  <c:v>952280</c:v>
                </c:pt>
                <c:pt idx="198">
                  <c:v>1216361</c:v>
                </c:pt>
                <c:pt idx="199">
                  <c:v>3416238</c:v>
                </c:pt>
                <c:pt idx="200">
                  <c:v>699124</c:v>
                </c:pt>
                <c:pt idx="201">
                  <c:v>1400566</c:v>
                </c:pt>
                <c:pt idx="202">
                  <c:v>778240</c:v>
                </c:pt>
                <c:pt idx="203">
                  <c:v>1212238</c:v>
                </c:pt>
                <c:pt idx="204">
                  <c:v>4071396</c:v>
                </c:pt>
                <c:pt idx="205">
                  <c:v>1639776</c:v>
                </c:pt>
                <c:pt idx="206">
                  <c:v>629850</c:v>
                </c:pt>
                <c:pt idx="207">
                  <c:v>963490</c:v>
                </c:pt>
                <c:pt idx="208">
                  <c:v>748486</c:v>
                </c:pt>
                <c:pt idx="209">
                  <c:v>1168044</c:v>
                </c:pt>
                <c:pt idx="210">
                  <c:v>954370</c:v>
                </c:pt>
                <c:pt idx="211">
                  <c:v>842859</c:v>
                </c:pt>
                <c:pt idx="212">
                  <c:v>459325</c:v>
                </c:pt>
                <c:pt idx="213">
                  <c:v>654227</c:v>
                </c:pt>
                <c:pt idx="214">
                  <c:v>1626058</c:v>
                </c:pt>
                <c:pt idx="215">
                  <c:v>1875110</c:v>
                </c:pt>
                <c:pt idx="216">
                  <c:v>1674945</c:v>
                </c:pt>
                <c:pt idx="217">
                  <c:v>797639</c:v>
                </c:pt>
                <c:pt idx="218">
                  <c:v>1343794</c:v>
                </c:pt>
                <c:pt idx="219">
                  <c:v>796917</c:v>
                </c:pt>
                <c:pt idx="220">
                  <c:v>765700</c:v>
                </c:pt>
                <c:pt idx="221">
                  <c:v>800166</c:v>
                </c:pt>
                <c:pt idx="222">
                  <c:v>2129919</c:v>
                </c:pt>
                <c:pt idx="223">
                  <c:v>941830</c:v>
                </c:pt>
                <c:pt idx="224">
                  <c:v>720119</c:v>
                </c:pt>
                <c:pt idx="225">
                  <c:v>2896721</c:v>
                </c:pt>
                <c:pt idx="226">
                  <c:v>3090160</c:v>
                </c:pt>
                <c:pt idx="227">
                  <c:v>1027444</c:v>
                </c:pt>
                <c:pt idx="228">
                  <c:v>666805</c:v>
                </c:pt>
                <c:pt idx="229">
                  <c:v>825968</c:v>
                </c:pt>
                <c:pt idx="230">
                  <c:v>1056039</c:v>
                </c:pt>
                <c:pt idx="231">
                  <c:v>954560</c:v>
                </c:pt>
                <c:pt idx="232">
                  <c:v>230147</c:v>
                </c:pt>
                <c:pt idx="233">
                  <c:v>2528767</c:v>
                </c:pt>
                <c:pt idx="234">
                  <c:v>2705486</c:v>
                </c:pt>
                <c:pt idx="235">
                  <c:v>2183043</c:v>
                </c:pt>
                <c:pt idx="236">
                  <c:v>669503</c:v>
                </c:pt>
                <c:pt idx="237">
                  <c:v>1822328</c:v>
                </c:pt>
                <c:pt idx="238">
                  <c:v>1865591</c:v>
                </c:pt>
                <c:pt idx="239">
                  <c:v>805790</c:v>
                </c:pt>
                <c:pt idx="240">
                  <c:v>1306193</c:v>
                </c:pt>
                <c:pt idx="241">
                  <c:v>1541280</c:v>
                </c:pt>
                <c:pt idx="242">
                  <c:v>1439402</c:v>
                </c:pt>
                <c:pt idx="243">
                  <c:v>591071</c:v>
                </c:pt>
                <c:pt idx="244">
                  <c:v>1297548</c:v>
                </c:pt>
                <c:pt idx="245">
                  <c:v>1328822</c:v>
                </c:pt>
                <c:pt idx="246">
                  <c:v>965105</c:v>
                </c:pt>
                <c:pt idx="247">
                  <c:v>1792802</c:v>
                </c:pt>
                <c:pt idx="248">
                  <c:v>1865230</c:v>
                </c:pt>
                <c:pt idx="249">
                  <c:v>1607666</c:v>
                </c:pt>
                <c:pt idx="250">
                  <c:v>758708</c:v>
                </c:pt>
                <c:pt idx="251">
                  <c:v>835088</c:v>
                </c:pt>
                <c:pt idx="252">
                  <c:v>1107776</c:v>
                </c:pt>
                <c:pt idx="253">
                  <c:v>1926467</c:v>
                </c:pt>
                <c:pt idx="254">
                  <c:v>775409</c:v>
                </c:pt>
                <c:pt idx="255">
                  <c:v>804916</c:v>
                </c:pt>
                <c:pt idx="256">
                  <c:v>1288162</c:v>
                </c:pt>
                <c:pt idx="257">
                  <c:v>1707207</c:v>
                </c:pt>
                <c:pt idx="258">
                  <c:v>1051536</c:v>
                </c:pt>
                <c:pt idx="259">
                  <c:v>860130</c:v>
                </c:pt>
                <c:pt idx="260">
                  <c:v>2489988</c:v>
                </c:pt>
                <c:pt idx="261">
                  <c:v>1134414</c:v>
                </c:pt>
                <c:pt idx="262">
                  <c:v>1488479</c:v>
                </c:pt>
                <c:pt idx="263">
                  <c:v>837235</c:v>
                </c:pt>
                <c:pt idx="264">
                  <c:v>5316447</c:v>
                </c:pt>
                <c:pt idx="265">
                  <c:v>1352344</c:v>
                </c:pt>
                <c:pt idx="266">
                  <c:v>1340222</c:v>
                </c:pt>
                <c:pt idx="267">
                  <c:v>1726910</c:v>
                </c:pt>
                <c:pt idx="268">
                  <c:v>1088111</c:v>
                </c:pt>
                <c:pt idx="269">
                  <c:v>813732</c:v>
                </c:pt>
                <c:pt idx="270">
                  <c:v>1493552</c:v>
                </c:pt>
                <c:pt idx="271">
                  <c:v>1760597</c:v>
                </c:pt>
                <c:pt idx="272">
                  <c:v>1871310</c:v>
                </c:pt>
                <c:pt idx="273">
                  <c:v>1072303</c:v>
                </c:pt>
                <c:pt idx="274">
                  <c:v>1102171</c:v>
                </c:pt>
                <c:pt idx="275">
                  <c:v>852359</c:v>
                </c:pt>
                <c:pt idx="276">
                  <c:v>1253145</c:v>
                </c:pt>
                <c:pt idx="277">
                  <c:v>1087009</c:v>
                </c:pt>
                <c:pt idx="278">
                  <c:v>4060091</c:v>
                </c:pt>
                <c:pt idx="279">
                  <c:v>1910640</c:v>
                </c:pt>
                <c:pt idx="280">
                  <c:v>1454735</c:v>
                </c:pt>
                <c:pt idx="281">
                  <c:v>1448655</c:v>
                </c:pt>
                <c:pt idx="282">
                  <c:v>1176727</c:v>
                </c:pt>
                <c:pt idx="283">
                  <c:v>1084805</c:v>
                </c:pt>
                <c:pt idx="284">
                  <c:v>4674475</c:v>
                </c:pt>
                <c:pt idx="285">
                  <c:v>2009326</c:v>
                </c:pt>
                <c:pt idx="286">
                  <c:v>655633</c:v>
                </c:pt>
                <c:pt idx="287">
                  <c:v>378632</c:v>
                </c:pt>
                <c:pt idx="288">
                  <c:v>1374650</c:v>
                </c:pt>
                <c:pt idx="289">
                  <c:v>1312976</c:v>
                </c:pt>
                <c:pt idx="290">
                  <c:v>896135</c:v>
                </c:pt>
                <c:pt idx="291">
                  <c:v>2312604</c:v>
                </c:pt>
                <c:pt idx="292">
                  <c:v>1043442</c:v>
                </c:pt>
                <c:pt idx="293">
                  <c:v>1694439</c:v>
                </c:pt>
                <c:pt idx="294">
                  <c:v>1059497</c:v>
                </c:pt>
                <c:pt idx="295">
                  <c:v>1747620</c:v>
                </c:pt>
                <c:pt idx="296">
                  <c:v>2617326</c:v>
                </c:pt>
                <c:pt idx="297">
                  <c:v>1037609</c:v>
                </c:pt>
                <c:pt idx="298">
                  <c:v>1029857</c:v>
                </c:pt>
                <c:pt idx="299">
                  <c:v>1852500</c:v>
                </c:pt>
                <c:pt idx="300">
                  <c:v>3737395</c:v>
                </c:pt>
                <c:pt idx="301">
                  <c:v>2321496</c:v>
                </c:pt>
                <c:pt idx="302">
                  <c:v>816677</c:v>
                </c:pt>
                <c:pt idx="303">
                  <c:v>439622</c:v>
                </c:pt>
                <c:pt idx="304">
                  <c:v>405859</c:v>
                </c:pt>
                <c:pt idx="305">
                  <c:v>945630</c:v>
                </c:pt>
                <c:pt idx="306">
                  <c:v>869022</c:v>
                </c:pt>
                <c:pt idx="307">
                  <c:v>864120</c:v>
                </c:pt>
                <c:pt idx="308">
                  <c:v>411027</c:v>
                </c:pt>
                <c:pt idx="309">
                  <c:v>728726</c:v>
                </c:pt>
                <c:pt idx="310">
                  <c:v>669123</c:v>
                </c:pt>
                <c:pt idx="311">
                  <c:v>1488536</c:v>
                </c:pt>
                <c:pt idx="312">
                  <c:v>1378165</c:v>
                </c:pt>
                <c:pt idx="313">
                  <c:v>1263652</c:v>
                </c:pt>
                <c:pt idx="314">
                  <c:v>1473317</c:v>
                </c:pt>
                <c:pt idx="315">
                  <c:v>1526384</c:v>
                </c:pt>
                <c:pt idx="316">
                  <c:v>707085</c:v>
                </c:pt>
                <c:pt idx="317">
                  <c:v>1355688</c:v>
                </c:pt>
                <c:pt idx="318">
                  <c:v>702088</c:v>
                </c:pt>
                <c:pt idx="319">
                  <c:v>1970072</c:v>
                </c:pt>
                <c:pt idx="320">
                  <c:v>1130120</c:v>
                </c:pt>
                <c:pt idx="321">
                  <c:v>1585930</c:v>
                </c:pt>
                <c:pt idx="322">
                  <c:v>768170</c:v>
                </c:pt>
                <c:pt idx="323">
                  <c:v>990223</c:v>
                </c:pt>
                <c:pt idx="324">
                  <c:v>1531514</c:v>
                </c:pt>
                <c:pt idx="325">
                  <c:v>2694257</c:v>
                </c:pt>
                <c:pt idx="326">
                  <c:v>1528474</c:v>
                </c:pt>
                <c:pt idx="327">
                  <c:v>875444</c:v>
                </c:pt>
                <c:pt idx="328">
                  <c:v>738986</c:v>
                </c:pt>
                <c:pt idx="329">
                  <c:v>863208</c:v>
                </c:pt>
                <c:pt idx="330">
                  <c:v>1224873</c:v>
                </c:pt>
                <c:pt idx="331">
                  <c:v>936130</c:v>
                </c:pt>
                <c:pt idx="332">
                  <c:v>933945</c:v>
                </c:pt>
                <c:pt idx="333">
                  <c:v>1608787</c:v>
                </c:pt>
                <c:pt idx="334">
                  <c:v>893855</c:v>
                </c:pt>
                <c:pt idx="335">
                  <c:v>1973074</c:v>
                </c:pt>
                <c:pt idx="336">
                  <c:v>868604</c:v>
                </c:pt>
                <c:pt idx="337">
                  <c:v>932235</c:v>
                </c:pt>
                <c:pt idx="338">
                  <c:v>1056818</c:v>
                </c:pt>
                <c:pt idx="339">
                  <c:v>1283127</c:v>
                </c:pt>
                <c:pt idx="340">
                  <c:v>2316613</c:v>
                </c:pt>
                <c:pt idx="341">
                  <c:v>1653589</c:v>
                </c:pt>
                <c:pt idx="342">
                  <c:v>4374180</c:v>
                </c:pt>
                <c:pt idx="343">
                  <c:v>1013954</c:v>
                </c:pt>
                <c:pt idx="344">
                  <c:v>1028774</c:v>
                </c:pt>
                <c:pt idx="345">
                  <c:v>2491945</c:v>
                </c:pt>
                <c:pt idx="346">
                  <c:v>2692471</c:v>
                </c:pt>
                <c:pt idx="347">
                  <c:v>1330513</c:v>
                </c:pt>
                <c:pt idx="348">
                  <c:v>2053216</c:v>
                </c:pt>
                <c:pt idx="349">
                  <c:v>1724193</c:v>
                </c:pt>
                <c:pt idx="350">
                  <c:v>779893</c:v>
                </c:pt>
                <c:pt idx="351">
                  <c:v>1712565</c:v>
                </c:pt>
                <c:pt idx="352">
                  <c:v>1634627</c:v>
                </c:pt>
                <c:pt idx="353">
                  <c:v>2913270</c:v>
                </c:pt>
                <c:pt idx="354">
                  <c:v>1442670</c:v>
                </c:pt>
                <c:pt idx="355">
                  <c:v>569829</c:v>
                </c:pt>
                <c:pt idx="356">
                  <c:v>3487640</c:v>
                </c:pt>
                <c:pt idx="357">
                  <c:v>877021</c:v>
                </c:pt>
                <c:pt idx="358">
                  <c:v>1215867</c:v>
                </c:pt>
                <c:pt idx="359">
                  <c:v>753084</c:v>
                </c:pt>
                <c:pt idx="360">
                  <c:v>583509</c:v>
                </c:pt>
                <c:pt idx="361">
                  <c:v>941355</c:v>
                </c:pt>
                <c:pt idx="362">
                  <c:v>741228</c:v>
                </c:pt>
                <c:pt idx="363">
                  <c:v>1534516</c:v>
                </c:pt>
                <c:pt idx="364">
                  <c:v>1703673</c:v>
                </c:pt>
                <c:pt idx="365">
                  <c:v>1098143</c:v>
                </c:pt>
                <c:pt idx="366">
                  <c:v>860491</c:v>
                </c:pt>
                <c:pt idx="367">
                  <c:v>965998</c:v>
                </c:pt>
                <c:pt idx="368">
                  <c:v>1813854</c:v>
                </c:pt>
                <c:pt idx="369">
                  <c:v>1126206</c:v>
                </c:pt>
                <c:pt idx="370">
                  <c:v>722019</c:v>
                </c:pt>
                <c:pt idx="371">
                  <c:v>862277</c:v>
                </c:pt>
                <c:pt idx="372">
                  <c:v>1902090</c:v>
                </c:pt>
                <c:pt idx="373">
                  <c:v>1010401</c:v>
                </c:pt>
                <c:pt idx="374">
                  <c:v>625879</c:v>
                </c:pt>
                <c:pt idx="375">
                  <c:v>1138518</c:v>
                </c:pt>
                <c:pt idx="376">
                  <c:v>1343642</c:v>
                </c:pt>
                <c:pt idx="377">
                  <c:v>6606775</c:v>
                </c:pt>
                <c:pt idx="378">
                  <c:v>888041</c:v>
                </c:pt>
                <c:pt idx="379">
                  <c:v>927523</c:v>
                </c:pt>
                <c:pt idx="380">
                  <c:v>2838543</c:v>
                </c:pt>
                <c:pt idx="381">
                  <c:v>1622106</c:v>
                </c:pt>
                <c:pt idx="382">
                  <c:v>1212656</c:v>
                </c:pt>
                <c:pt idx="383">
                  <c:v>734274</c:v>
                </c:pt>
                <c:pt idx="384">
                  <c:v>1704699</c:v>
                </c:pt>
                <c:pt idx="385">
                  <c:v>945535</c:v>
                </c:pt>
                <c:pt idx="386">
                  <c:v>1888220</c:v>
                </c:pt>
                <c:pt idx="387">
                  <c:v>584079</c:v>
                </c:pt>
                <c:pt idx="388">
                  <c:v>969513</c:v>
                </c:pt>
                <c:pt idx="389">
                  <c:v>776948</c:v>
                </c:pt>
                <c:pt idx="390">
                  <c:v>1365131</c:v>
                </c:pt>
                <c:pt idx="391">
                  <c:v>936035</c:v>
                </c:pt>
                <c:pt idx="392">
                  <c:v>957790</c:v>
                </c:pt>
                <c:pt idx="393">
                  <c:v>1816571</c:v>
                </c:pt>
                <c:pt idx="394">
                  <c:v>678566</c:v>
                </c:pt>
                <c:pt idx="395">
                  <c:v>804460</c:v>
                </c:pt>
                <c:pt idx="396">
                  <c:v>485792</c:v>
                </c:pt>
                <c:pt idx="397">
                  <c:v>1211782</c:v>
                </c:pt>
                <c:pt idx="398">
                  <c:v>1223144</c:v>
                </c:pt>
                <c:pt idx="399">
                  <c:v>948366</c:v>
                </c:pt>
                <c:pt idx="400">
                  <c:v>762660</c:v>
                </c:pt>
                <c:pt idx="401">
                  <c:v>579899</c:v>
                </c:pt>
                <c:pt idx="402">
                  <c:v>599545</c:v>
                </c:pt>
                <c:pt idx="403">
                  <c:v>625252</c:v>
                </c:pt>
                <c:pt idx="404">
                  <c:v>903982</c:v>
                </c:pt>
                <c:pt idx="405">
                  <c:v>2990144</c:v>
                </c:pt>
                <c:pt idx="406">
                  <c:v>2427022</c:v>
                </c:pt>
                <c:pt idx="407">
                  <c:v>1058908</c:v>
                </c:pt>
                <c:pt idx="408">
                  <c:v>2233944</c:v>
                </c:pt>
                <c:pt idx="409">
                  <c:v>2068055</c:v>
                </c:pt>
                <c:pt idx="410">
                  <c:v>1114122</c:v>
                </c:pt>
                <c:pt idx="411">
                  <c:v>868224</c:v>
                </c:pt>
                <c:pt idx="412">
                  <c:v>1282462</c:v>
                </c:pt>
                <c:pt idx="413">
                  <c:v>2237820</c:v>
                </c:pt>
                <c:pt idx="414">
                  <c:v>488262</c:v>
                </c:pt>
                <c:pt idx="415">
                  <c:v>801154</c:v>
                </c:pt>
                <c:pt idx="416">
                  <c:v>2607199</c:v>
                </c:pt>
                <c:pt idx="417">
                  <c:v>1244272</c:v>
                </c:pt>
                <c:pt idx="418">
                  <c:v>1018590</c:v>
                </c:pt>
                <c:pt idx="419">
                  <c:v>1731242</c:v>
                </c:pt>
                <c:pt idx="420">
                  <c:v>1413524</c:v>
                </c:pt>
                <c:pt idx="421">
                  <c:v>1582377</c:v>
                </c:pt>
                <c:pt idx="422">
                  <c:v>618393</c:v>
                </c:pt>
                <c:pt idx="423">
                  <c:v>2225052</c:v>
                </c:pt>
                <c:pt idx="424">
                  <c:v>2044438</c:v>
                </c:pt>
                <c:pt idx="425">
                  <c:v>1746461</c:v>
                </c:pt>
                <c:pt idx="426">
                  <c:v>1206861</c:v>
                </c:pt>
                <c:pt idx="427">
                  <c:v>2132788</c:v>
                </c:pt>
                <c:pt idx="428">
                  <c:v>2081583</c:v>
                </c:pt>
                <c:pt idx="429">
                  <c:v>524609</c:v>
                </c:pt>
                <c:pt idx="430">
                  <c:v>1154592</c:v>
                </c:pt>
                <c:pt idx="431">
                  <c:v>233681</c:v>
                </c:pt>
                <c:pt idx="432">
                  <c:v>2083825</c:v>
                </c:pt>
                <c:pt idx="433">
                  <c:v>4521715</c:v>
                </c:pt>
                <c:pt idx="434">
                  <c:v>1523040</c:v>
                </c:pt>
                <c:pt idx="435">
                  <c:v>891480</c:v>
                </c:pt>
                <c:pt idx="436">
                  <c:v>1885522</c:v>
                </c:pt>
                <c:pt idx="437">
                  <c:v>1222536</c:v>
                </c:pt>
                <c:pt idx="438">
                  <c:v>1095559</c:v>
                </c:pt>
                <c:pt idx="439">
                  <c:v>1127916</c:v>
                </c:pt>
                <c:pt idx="440">
                  <c:v>529511</c:v>
                </c:pt>
                <c:pt idx="441">
                  <c:v>724470</c:v>
                </c:pt>
                <c:pt idx="442">
                  <c:v>1996197</c:v>
                </c:pt>
                <c:pt idx="443">
                  <c:v>358701</c:v>
                </c:pt>
                <c:pt idx="444">
                  <c:v>1527296</c:v>
                </c:pt>
                <c:pt idx="445">
                  <c:v>1075058</c:v>
                </c:pt>
                <c:pt idx="446">
                  <c:v>1585113</c:v>
                </c:pt>
                <c:pt idx="447">
                  <c:v>463258</c:v>
                </c:pt>
                <c:pt idx="448">
                  <c:v>885096</c:v>
                </c:pt>
                <c:pt idx="449">
                  <c:v>1395227</c:v>
                </c:pt>
                <c:pt idx="450">
                  <c:v>948575</c:v>
                </c:pt>
                <c:pt idx="451">
                  <c:v>650655</c:v>
                </c:pt>
                <c:pt idx="452">
                  <c:v>1375581</c:v>
                </c:pt>
                <c:pt idx="453">
                  <c:v>1250200</c:v>
                </c:pt>
                <c:pt idx="454">
                  <c:v>843125</c:v>
                </c:pt>
                <c:pt idx="455">
                  <c:v>1586253</c:v>
                </c:pt>
                <c:pt idx="456">
                  <c:v>1361027</c:v>
                </c:pt>
                <c:pt idx="457">
                  <c:v>1877181</c:v>
                </c:pt>
                <c:pt idx="458">
                  <c:v>803035</c:v>
                </c:pt>
                <c:pt idx="459">
                  <c:v>2444806</c:v>
                </c:pt>
                <c:pt idx="460">
                  <c:v>936130</c:v>
                </c:pt>
                <c:pt idx="461">
                  <c:v>944775</c:v>
                </c:pt>
                <c:pt idx="462">
                  <c:v>315666</c:v>
                </c:pt>
                <c:pt idx="463">
                  <c:v>745997</c:v>
                </c:pt>
                <c:pt idx="464">
                  <c:v>1629098</c:v>
                </c:pt>
                <c:pt idx="465">
                  <c:v>751336</c:v>
                </c:pt>
                <c:pt idx="466">
                  <c:v>784833</c:v>
                </c:pt>
                <c:pt idx="467">
                  <c:v>1013479</c:v>
                </c:pt>
                <c:pt idx="468">
                  <c:v>749132</c:v>
                </c:pt>
                <c:pt idx="469">
                  <c:v>1213853</c:v>
                </c:pt>
                <c:pt idx="470">
                  <c:v>614118</c:v>
                </c:pt>
                <c:pt idx="471">
                  <c:v>1333059</c:v>
                </c:pt>
                <c:pt idx="472">
                  <c:v>1540254</c:v>
                </c:pt>
                <c:pt idx="473">
                  <c:v>1222289</c:v>
                </c:pt>
                <c:pt idx="474">
                  <c:v>1597558</c:v>
                </c:pt>
                <c:pt idx="475">
                  <c:v>1168215</c:v>
                </c:pt>
                <c:pt idx="476">
                  <c:v>552539</c:v>
                </c:pt>
                <c:pt idx="477">
                  <c:v>1541888</c:v>
                </c:pt>
                <c:pt idx="478">
                  <c:v>1589464</c:v>
                </c:pt>
                <c:pt idx="479">
                  <c:v>1297415</c:v>
                </c:pt>
                <c:pt idx="480">
                  <c:v>926820</c:v>
                </c:pt>
                <c:pt idx="481">
                  <c:v>612902</c:v>
                </c:pt>
                <c:pt idx="482">
                  <c:v>558942</c:v>
                </c:pt>
                <c:pt idx="483">
                  <c:v>2198110</c:v>
                </c:pt>
                <c:pt idx="484">
                  <c:v>1184194</c:v>
                </c:pt>
                <c:pt idx="485">
                  <c:v>833188</c:v>
                </c:pt>
                <c:pt idx="486">
                  <c:v>1400205</c:v>
                </c:pt>
                <c:pt idx="487">
                  <c:v>672372</c:v>
                </c:pt>
                <c:pt idx="488">
                  <c:v>687971</c:v>
                </c:pt>
                <c:pt idx="489">
                  <c:v>983041</c:v>
                </c:pt>
                <c:pt idx="490">
                  <c:v>1236197</c:v>
                </c:pt>
                <c:pt idx="491">
                  <c:v>1133673</c:v>
                </c:pt>
                <c:pt idx="492">
                  <c:v>1448028</c:v>
                </c:pt>
                <c:pt idx="493">
                  <c:v>756504</c:v>
                </c:pt>
                <c:pt idx="494">
                  <c:v>461928</c:v>
                </c:pt>
                <c:pt idx="495">
                  <c:v>1398096</c:v>
                </c:pt>
                <c:pt idx="496">
                  <c:v>479275</c:v>
                </c:pt>
                <c:pt idx="497">
                  <c:v>870219</c:v>
                </c:pt>
                <c:pt idx="498">
                  <c:v>563787</c:v>
                </c:pt>
                <c:pt idx="499">
                  <c:v>851466</c:v>
                </c:pt>
                <c:pt idx="500">
                  <c:v>1518176</c:v>
                </c:pt>
                <c:pt idx="501">
                  <c:v>896857</c:v>
                </c:pt>
                <c:pt idx="502">
                  <c:v>1348620</c:v>
                </c:pt>
                <c:pt idx="503">
                  <c:v>1624082</c:v>
                </c:pt>
                <c:pt idx="504">
                  <c:v>1555416</c:v>
                </c:pt>
                <c:pt idx="505">
                  <c:v>1478637</c:v>
                </c:pt>
                <c:pt idx="506">
                  <c:v>1583992</c:v>
                </c:pt>
                <c:pt idx="507">
                  <c:v>651301</c:v>
                </c:pt>
                <c:pt idx="508">
                  <c:v>742520</c:v>
                </c:pt>
                <c:pt idx="509">
                  <c:v>2319672</c:v>
                </c:pt>
                <c:pt idx="510">
                  <c:v>799083</c:v>
                </c:pt>
                <c:pt idx="511">
                  <c:v>1180964</c:v>
                </c:pt>
                <c:pt idx="512">
                  <c:v>1683400</c:v>
                </c:pt>
                <c:pt idx="513">
                  <c:v>1161660</c:v>
                </c:pt>
                <c:pt idx="514">
                  <c:v>602832</c:v>
                </c:pt>
                <c:pt idx="515">
                  <c:v>831953</c:v>
                </c:pt>
                <c:pt idx="516">
                  <c:v>437209</c:v>
                </c:pt>
                <c:pt idx="517">
                  <c:v>956460</c:v>
                </c:pt>
                <c:pt idx="518">
                  <c:v>948594</c:v>
                </c:pt>
                <c:pt idx="519">
                  <c:v>691828</c:v>
                </c:pt>
                <c:pt idx="520">
                  <c:v>1067515</c:v>
                </c:pt>
                <c:pt idx="521">
                  <c:v>926041</c:v>
                </c:pt>
                <c:pt idx="522">
                  <c:v>966435</c:v>
                </c:pt>
                <c:pt idx="523">
                  <c:v>880460</c:v>
                </c:pt>
                <c:pt idx="524">
                  <c:v>532114</c:v>
                </c:pt>
                <c:pt idx="525">
                  <c:v>1875490</c:v>
                </c:pt>
                <c:pt idx="526">
                  <c:v>916275</c:v>
                </c:pt>
                <c:pt idx="527">
                  <c:v>1828237</c:v>
                </c:pt>
                <c:pt idx="528">
                  <c:v>756504</c:v>
                </c:pt>
                <c:pt idx="529">
                  <c:v>1786608</c:v>
                </c:pt>
                <c:pt idx="530">
                  <c:v>1141710</c:v>
                </c:pt>
                <c:pt idx="531">
                  <c:v>561906</c:v>
                </c:pt>
                <c:pt idx="532">
                  <c:v>2372625</c:v>
                </c:pt>
                <c:pt idx="533">
                  <c:v>653144</c:v>
                </c:pt>
                <c:pt idx="534">
                  <c:v>693234</c:v>
                </c:pt>
                <c:pt idx="535">
                  <c:v>841491</c:v>
                </c:pt>
                <c:pt idx="536">
                  <c:v>855095</c:v>
                </c:pt>
                <c:pt idx="537">
                  <c:v>899954</c:v>
                </c:pt>
                <c:pt idx="538">
                  <c:v>3562348</c:v>
                </c:pt>
                <c:pt idx="539">
                  <c:v>1629858</c:v>
                </c:pt>
                <c:pt idx="540">
                  <c:v>1095217</c:v>
                </c:pt>
                <c:pt idx="541">
                  <c:v>932881</c:v>
                </c:pt>
                <c:pt idx="542">
                  <c:v>501771</c:v>
                </c:pt>
                <c:pt idx="543">
                  <c:v>907212</c:v>
                </c:pt>
                <c:pt idx="544">
                  <c:v>795511</c:v>
                </c:pt>
                <c:pt idx="545">
                  <c:v>525160</c:v>
                </c:pt>
                <c:pt idx="546">
                  <c:v>502645</c:v>
                </c:pt>
                <c:pt idx="547">
                  <c:v>718542</c:v>
                </c:pt>
                <c:pt idx="548">
                  <c:v>1359108</c:v>
                </c:pt>
                <c:pt idx="549">
                  <c:v>2643508</c:v>
                </c:pt>
                <c:pt idx="550">
                  <c:v>756884</c:v>
                </c:pt>
                <c:pt idx="551">
                  <c:v>1148436</c:v>
                </c:pt>
                <c:pt idx="552">
                  <c:v>2301337</c:v>
                </c:pt>
                <c:pt idx="553">
                  <c:v>827032</c:v>
                </c:pt>
                <c:pt idx="554">
                  <c:v>855209</c:v>
                </c:pt>
                <c:pt idx="555">
                  <c:v>1072493</c:v>
                </c:pt>
                <c:pt idx="556">
                  <c:v>5306301</c:v>
                </c:pt>
                <c:pt idx="557">
                  <c:v>1389375</c:v>
                </c:pt>
                <c:pt idx="558">
                  <c:v>529872</c:v>
                </c:pt>
                <c:pt idx="559">
                  <c:v>526794</c:v>
                </c:pt>
                <c:pt idx="560">
                  <c:v>1248338</c:v>
                </c:pt>
                <c:pt idx="561">
                  <c:v>2158210</c:v>
                </c:pt>
                <c:pt idx="562">
                  <c:v>1386734</c:v>
                </c:pt>
                <c:pt idx="563">
                  <c:v>1632936</c:v>
                </c:pt>
                <c:pt idx="564">
                  <c:v>1263785</c:v>
                </c:pt>
                <c:pt idx="565">
                  <c:v>3355970</c:v>
                </c:pt>
                <c:pt idx="566">
                  <c:v>582825</c:v>
                </c:pt>
                <c:pt idx="567">
                  <c:v>829597</c:v>
                </c:pt>
                <c:pt idx="568">
                  <c:v>2878842</c:v>
                </c:pt>
                <c:pt idx="569">
                  <c:v>1520209</c:v>
                </c:pt>
                <c:pt idx="570">
                  <c:v>1602897</c:v>
                </c:pt>
                <c:pt idx="571">
                  <c:v>1843513</c:v>
                </c:pt>
                <c:pt idx="572">
                  <c:v>583737</c:v>
                </c:pt>
                <c:pt idx="573">
                  <c:v>654493</c:v>
                </c:pt>
                <c:pt idx="574">
                  <c:v>2621164</c:v>
                </c:pt>
                <c:pt idx="575">
                  <c:v>1358994</c:v>
                </c:pt>
                <c:pt idx="576">
                  <c:v>1263785</c:v>
                </c:pt>
                <c:pt idx="577">
                  <c:v>694811</c:v>
                </c:pt>
                <c:pt idx="578">
                  <c:v>280706</c:v>
                </c:pt>
                <c:pt idx="579">
                  <c:v>2316480</c:v>
                </c:pt>
                <c:pt idx="580">
                  <c:v>1398647</c:v>
                </c:pt>
                <c:pt idx="581">
                  <c:v>1010325</c:v>
                </c:pt>
                <c:pt idx="582">
                  <c:v>975555</c:v>
                </c:pt>
                <c:pt idx="583">
                  <c:v>850383</c:v>
                </c:pt>
                <c:pt idx="584">
                  <c:v>6628720</c:v>
                </c:pt>
                <c:pt idx="585">
                  <c:v>1031111</c:v>
                </c:pt>
                <c:pt idx="586">
                  <c:v>612199</c:v>
                </c:pt>
                <c:pt idx="587">
                  <c:v>1409610</c:v>
                </c:pt>
                <c:pt idx="588">
                  <c:v>1834944</c:v>
                </c:pt>
                <c:pt idx="589">
                  <c:v>768398</c:v>
                </c:pt>
                <c:pt idx="590">
                  <c:v>1965322</c:v>
                </c:pt>
                <c:pt idx="591">
                  <c:v>1380179</c:v>
                </c:pt>
                <c:pt idx="592">
                  <c:v>1752408</c:v>
                </c:pt>
                <c:pt idx="593">
                  <c:v>816753</c:v>
                </c:pt>
                <c:pt idx="594">
                  <c:v>2309184</c:v>
                </c:pt>
                <c:pt idx="595">
                  <c:v>2432000</c:v>
                </c:pt>
                <c:pt idx="596">
                  <c:v>763040</c:v>
                </c:pt>
                <c:pt idx="597">
                  <c:v>5806362</c:v>
                </c:pt>
                <c:pt idx="598">
                  <c:v>1320557</c:v>
                </c:pt>
                <c:pt idx="599">
                  <c:v>1156758</c:v>
                </c:pt>
                <c:pt idx="600">
                  <c:v>697547</c:v>
                </c:pt>
                <c:pt idx="601">
                  <c:v>1068674</c:v>
                </c:pt>
                <c:pt idx="602">
                  <c:v>822890</c:v>
                </c:pt>
                <c:pt idx="603">
                  <c:v>941070</c:v>
                </c:pt>
                <c:pt idx="604">
                  <c:v>1693071</c:v>
                </c:pt>
                <c:pt idx="605">
                  <c:v>1420782</c:v>
                </c:pt>
                <c:pt idx="606">
                  <c:v>2145898</c:v>
                </c:pt>
                <c:pt idx="607">
                  <c:v>1705554</c:v>
                </c:pt>
                <c:pt idx="608">
                  <c:v>1260574</c:v>
                </c:pt>
                <c:pt idx="609">
                  <c:v>921272</c:v>
                </c:pt>
                <c:pt idx="610">
                  <c:v>648508</c:v>
                </c:pt>
                <c:pt idx="611">
                  <c:v>759544</c:v>
                </c:pt>
                <c:pt idx="612">
                  <c:v>1086667</c:v>
                </c:pt>
                <c:pt idx="613">
                  <c:v>849110</c:v>
                </c:pt>
                <c:pt idx="614">
                  <c:v>1821967</c:v>
                </c:pt>
                <c:pt idx="615">
                  <c:v>1465698</c:v>
                </c:pt>
                <c:pt idx="616">
                  <c:v>1673007</c:v>
                </c:pt>
                <c:pt idx="617">
                  <c:v>883329</c:v>
                </c:pt>
                <c:pt idx="618">
                  <c:v>1318429</c:v>
                </c:pt>
                <c:pt idx="619">
                  <c:v>2638454</c:v>
                </c:pt>
                <c:pt idx="620">
                  <c:v>1224968</c:v>
                </c:pt>
                <c:pt idx="621">
                  <c:v>1640061</c:v>
                </c:pt>
                <c:pt idx="622">
                  <c:v>502892</c:v>
                </c:pt>
                <c:pt idx="623">
                  <c:v>1356201</c:v>
                </c:pt>
                <c:pt idx="624">
                  <c:v>694564</c:v>
                </c:pt>
                <c:pt idx="625">
                  <c:v>1392662</c:v>
                </c:pt>
                <c:pt idx="626">
                  <c:v>1067154</c:v>
                </c:pt>
                <c:pt idx="627">
                  <c:v>1032878</c:v>
                </c:pt>
                <c:pt idx="628">
                  <c:v>954750</c:v>
                </c:pt>
                <c:pt idx="629">
                  <c:v>1281778</c:v>
                </c:pt>
                <c:pt idx="630">
                  <c:v>655025</c:v>
                </c:pt>
                <c:pt idx="631">
                  <c:v>3387244</c:v>
                </c:pt>
                <c:pt idx="632">
                  <c:v>543837</c:v>
                </c:pt>
                <c:pt idx="633">
                  <c:v>852188</c:v>
                </c:pt>
                <c:pt idx="634">
                  <c:v>869801</c:v>
                </c:pt>
                <c:pt idx="635">
                  <c:v>775542</c:v>
                </c:pt>
                <c:pt idx="636">
                  <c:v>936605</c:v>
                </c:pt>
                <c:pt idx="637">
                  <c:v>996892</c:v>
                </c:pt>
                <c:pt idx="638">
                  <c:v>2245800</c:v>
                </c:pt>
                <c:pt idx="639">
                  <c:v>1326086</c:v>
                </c:pt>
                <c:pt idx="640">
                  <c:v>656355</c:v>
                </c:pt>
                <c:pt idx="641">
                  <c:v>518757</c:v>
                </c:pt>
                <c:pt idx="642">
                  <c:v>1152312</c:v>
                </c:pt>
                <c:pt idx="643">
                  <c:v>1013384</c:v>
                </c:pt>
                <c:pt idx="644">
                  <c:v>1303932</c:v>
                </c:pt>
                <c:pt idx="645">
                  <c:v>786125</c:v>
                </c:pt>
                <c:pt idx="646">
                  <c:v>1141368</c:v>
                </c:pt>
                <c:pt idx="647">
                  <c:v>1490664</c:v>
                </c:pt>
                <c:pt idx="648">
                  <c:v>2908748</c:v>
                </c:pt>
                <c:pt idx="649">
                  <c:v>2001783</c:v>
                </c:pt>
                <c:pt idx="650">
                  <c:v>1682982</c:v>
                </c:pt>
                <c:pt idx="651">
                  <c:v>881087</c:v>
                </c:pt>
                <c:pt idx="652">
                  <c:v>1634323</c:v>
                </c:pt>
                <c:pt idx="653">
                  <c:v>2068891</c:v>
                </c:pt>
                <c:pt idx="654">
                  <c:v>897959</c:v>
                </c:pt>
                <c:pt idx="655">
                  <c:v>1448237</c:v>
                </c:pt>
                <c:pt idx="656">
                  <c:v>1160520</c:v>
                </c:pt>
                <c:pt idx="657">
                  <c:v>628197</c:v>
                </c:pt>
                <c:pt idx="658">
                  <c:v>2909945</c:v>
                </c:pt>
                <c:pt idx="659">
                  <c:v>1306991</c:v>
                </c:pt>
                <c:pt idx="660">
                  <c:v>568746</c:v>
                </c:pt>
                <c:pt idx="661">
                  <c:v>717630</c:v>
                </c:pt>
                <c:pt idx="662">
                  <c:v>434853</c:v>
                </c:pt>
                <c:pt idx="663">
                  <c:v>972686</c:v>
                </c:pt>
                <c:pt idx="664">
                  <c:v>1315237</c:v>
                </c:pt>
                <c:pt idx="665">
                  <c:v>2898659</c:v>
                </c:pt>
                <c:pt idx="666">
                  <c:v>908010</c:v>
                </c:pt>
                <c:pt idx="667">
                  <c:v>719549</c:v>
                </c:pt>
                <c:pt idx="668">
                  <c:v>1442328</c:v>
                </c:pt>
                <c:pt idx="669">
                  <c:v>2318532</c:v>
                </c:pt>
                <c:pt idx="670">
                  <c:v>1530108</c:v>
                </c:pt>
                <c:pt idx="671">
                  <c:v>806949</c:v>
                </c:pt>
                <c:pt idx="672">
                  <c:v>1620681</c:v>
                </c:pt>
                <c:pt idx="673">
                  <c:v>837311</c:v>
                </c:pt>
                <c:pt idx="674">
                  <c:v>1507783</c:v>
                </c:pt>
                <c:pt idx="675">
                  <c:v>1119936</c:v>
                </c:pt>
                <c:pt idx="676">
                  <c:v>3602153</c:v>
                </c:pt>
                <c:pt idx="677">
                  <c:v>1215430</c:v>
                </c:pt>
                <c:pt idx="678">
                  <c:v>655310</c:v>
                </c:pt>
                <c:pt idx="679">
                  <c:v>794960</c:v>
                </c:pt>
                <c:pt idx="680">
                  <c:v>696730</c:v>
                </c:pt>
                <c:pt idx="681">
                  <c:v>2524093</c:v>
                </c:pt>
                <c:pt idx="682">
                  <c:v>1319626</c:v>
                </c:pt>
                <c:pt idx="683">
                  <c:v>928720</c:v>
                </c:pt>
                <c:pt idx="684">
                  <c:v>3601412</c:v>
                </c:pt>
                <c:pt idx="685">
                  <c:v>2022930</c:v>
                </c:pt>
                <c:pt idx="686">
                  <c:v>3358782</c:v>
                </c:pt>
                <c:pt idx="687">
                  <c:v>1043024</c:v>
                </c:pt>
                <c:pt idx="688">
                  <c:v>1750280</c:v>
                </c:pt>
                <c:pt idx="689">
                  <c:v>1458136</c:v>
                </c:pt>
                <c:pt idx="690">
                  <c:v>671137</c:v>
                </c:pt>
                <c:pt idx="691">
                  <c:v>1031548</c:v>
                </c:pt>
                <c:pt idx="692">
                  <c:v>886654</c:v>
                </c:pt>
                <c:pt idx="693">
                  <c:v>2187850</c:v>
                </c:pt>
                <c:pt idx="694">
                  <c:v>1770173</c:v>
                </c:pt>
                <c:pt idx="695">
                  <c:v>2323472</c:v>
                </c:pt>
                <c:pt idx="696">
                  <c:v>1198387</c:v>
                </c:pt>
                <c:pt idx="697">
                  <c:v>796499</c:v>
                </c:pt>
                <c:pt idx="698">
                  <c:v>486875</c:v>
                </c:pt>
                <c:pt idx="699">
                  <c:v>1906840</c:v>
                </c:pt>
                <c:pt idx="700">
                  <c:v>1077528</c:v>
                </c:pt>
                <c:pt idx="701">
                  <c:v>1057293</c:v>
                </c:pt>
                <c:pt idx="702">
                  <c:v>925946</c:v>
                </c:pt>
                <c:pt idx="703">
                  <c:v>1308283</c:v>
                </c:pt>
                <c:pt idx="704">
                  <c:v>1840397</c:v>
                </c:pt>
                <c:pt idx="705">
                  <c:v>575130</c:v>
                </c:pt>
                <c:pt idx="706">
                  <c:v>1404879</c:v>
                </c:pt>
                <c:pt idx="707">
                  <c:v>584288</c:v>
                </c:pt>
                <c:pt idx="708">
                  <c:v>2699976</c:v>
                </c:pt>
                <c:pt idx="709">
                  <c:v>1855369</c:v>
                </c:pt>
                <c:pt idx="710">
                  <c:v>408709</c:v>
                </c:pt>
                <c:pt idx="711">
                  <c:v>731044</c:v>
                </c:pt>
                <c:pt idx="712">
                  <c:v>703950</c:v>
                </c:pt>
                <c:pt idx="713">
                  <c:v>1198501</c:v>
                </c:pt>
                <c:pt idx="714">
                  <c:v>217911</c:v>
                </c:pt>
                <c:pt idx="715">
                  <c:v>1061834</c:v>
                </c:pt>
                <c:pt idx="716">
                  <c:v>869288</c:v>
                </c:pt>
                <c:pt idx="717">
                  <c:v>468255</c:v>
                </c:pt>
                <c:pt idx="718">
                  <c:v>980780</c:v>
                </c:pt>
                <c:pt idx="719">
                  <c:v>909530</c:v>
                </c:pt>
                <c:pt idx="720">
                  <c:v>741076</c:v>
                </c:pt>
                <c:pt idx="721">
                  <c:v>807595</c:v>
                </c:pt>
                <c:pt idx="722">
                  <c:v>1280125</c:v>
                </c:pt>
                <c:pt idx="723">
                  <c:v>553755</c:v>
                </c:pt>
                <c:pt idx="724">
                  <c:v>1193010</c:v>
                </c:pt>
                <c:pt idx="725">
                  <c:v>2643242</c:v>
                </c:pt>
                <c:pt idx="726">
                  <c:v>1380426</c:v>
                </c:pt>
                <c:pt idx="727">
                  <c:v>1483520</c:v>
                </c:pt>
                <c:pt idx="728">
                  <c:v>1157328</c:v>
                </c:pt>
                <c:pt idx="729">
                  <c:v>753692</c:v>
                </c:pt>
                <c:pt idx="730">
                  <c:v>573819</c:v>
                </c:pt>
                <c:pt idx="731">
                  <c:v>5701140</c:v>
                </c:pt>
                <c:pt idx="732">
                  <c:v>1152654</c:v>
                </c:pt>
                <c:pt idx="733">
                  <c:v>940785</c:v>
                </c:pt>
                <c:pt idx="734">
                  <c:v>2393487</c:v>
                </c:pt>
                <c:pt idx="735">
                  <c:v>721582</c:v>
                </c:pt>
                <c:pt idx="736">
                  <c:v>954579</c:v>
                </c:pt>
                <c:pt idx="737">
                  <c:v>1390838</c:v>
                </c:pt>
                <c:pt idx="738">
                  <c:v>1788736</c:v>
                </c:pt>
                <c:pt idx="739">
                  <c:v>671194</c:v>
                </c:pt>
                <c:pt idx="740">
                  <c:v>753692</c:v>
                </c:pt>
                <c:pt idx="741">
                  <c:v>561222</c:v>
                </c:pt>
                <c:pt idx="742">
                  <c:v>1264279</c:v>
                </c:pt>
                <c:pt idx="743">
                  <c:v>1108175</c:v>
                </c:pt>
                <c:pt idx="744">
                  <c:v>1007019</c:v>
                </c:pt>
                <c:pt idx="745">
                  <c:v>835943</c:v>
                </c:pt>
                <c:pt idx="746">
                  <c:v>1408185</c:v>
                </c:pt>
                <c:pt idx="747">
                  <c:v>658312</c:v>
                </c:pt>
                <c:pt idx="748">
                  <c:v>715065</c:v>
                </c:pt>
                <c:pt idx="749">
                  <c:v>1131906</c:v>
                </c:pt>
                <c:pt idx="750">
                  <c:v>1306060</c:v>
                </c:pt>
                <c:pt idx="751">
                  <c:v>649249</c:v>
                </c:pt>
                <c:pt idx="752">
                  <c:v>1454507</c:v>
                </c:pt>
                <c:pt idx="753">
                  <c:v>1565182</c:v>
                </c:pt>
                <c:pt idx="754">
                  <c:v>1934960</c:v>
                </c:pt>
                <c:pt idx="755">
                  <c:v>761824</c:v>
                </c:pt>
                <c:pt idx="756">
                  <c:v>1160178</c:v>
                </c:pt>
                <c:pt idx="757">
                  <c:v>777556</c:v>
                </c:pt>
                <c:pt idx="758">
                  <c:v>1186949</c:v>
                </c:pt>
                <c:pt idx="759">
                  <c:v>989919</c:v>
                </c:pt>
                <c:pt idx="760">
                  <c:v>1543408</c:v>
                </c:pt>
                <c:pt idx="761">
                  <c:v>900239</c:v>
                </c:pt>
                <c:pt idx="762">
                  <c:v>676324</c:v>
                </c:pt>
                <c:pt idx="763">
                  <c:v>556719</c:v>
                </c:pt>
                <c:pt idx="764">
                  <c:v>1643481</c:v>
                </c:pt>
                <c:pt idx="765">
                  <c:v>1335054</c:v>
                </c:pt>
                <c:pt idx="766">
                  <c:v>361399</c:v>
                </c:pt>
                <c:pt idx="767">
                  <c:v>778145</c:v>
                </c:pt>
                <c:pt idx="768">
                  <c:v>732963</c:v>
                </c:pt>
                <c:pt idx="769">
                  <c:v>961571</c:v>
                </c:pt>
                <c:pt idx="770">
                  <c:v>1628889</c:v>
                </c:pt>
                <c:pt idx="771">
                  <c:v>1140912</c:v>
                </c:pt>
                <c:pt idx="772">
                  <c:v>1084425</c:v>
                </c:pt>
                <c:pt idx="773">
                  <c:v>761520</c:v>
                </c:pt>
                <c:pt idx="774">
                  <c:v>630268</c:v>
                </c:pt>
                <c:pt idx="775">
                  <c:v>671080</c:v>
                </c:pt>
                <c:pt idx="776">
                  <c:v>1898860</c:v>
                </c:pt>
                <c:pt idx="777">
                  <c:v>1352914</c:v>
                </c:pt>
                <c:pt idx="778">
                  <c:v>531734</c:v>
                </c:pt>
                <c:pt idx="779">
                  <c:v>2247396</c:v>
                </c:pt>
                <c:pt idx="780">
                  <c:v>1027235</c:v>
                </c:pt>
                <c:pt idx="781">
                  <c:v>576992</c:v>
                </c:pt>
                <c:pt idx="782">
                  <c:v>1168272</c:v>
                </c:pt>
                <c:pt idx="783">
                  <c:v>1194606</c:v>
                </c:pt>
                <c:pt idx="784">
                  <c:v>1116744</c:v>
                </c:pt>
                <c:pt idx="785">
                  <c:v>2015672</c:v>
                </c:pt>
                <c:pt idx="786">
                  <c:v>291992</c:v>
                </c:pt>
                <c:pt idx="787">
                  <c:v>4744775</c:v>
                </c:pt>
                <c:pt idx="788">
                  <c:v>664468</c:v>
                </c:pt>
                <c:pt idx="789">
                  <c:v>773072</c:v>
                </c:pt>
                <c:pt idx="790">
                  <c:v>1022523</c:v>
                </c:pt>
                <c:pt idx="791">
                  <c:v>1620339</c:v>
                </c:pt>
                <c:pt idx="792">
                  <c:v>709916</c:v>
                </c:pt>
                <c:pt idx="793">
                  <c:v>1765290</c:v>
                </c:pt>
                <c:pt idx="794">
                  <c:v>968145</c:v>
                </c:pt>
                <c:pt idx="795">
                  <c:v>1619199</c:v>
                </c:pt>
                <c:pt idx="796">
                  <c:v>1124040</c:v>
                </c:pt>
                <c:pt idx="797">
                  <c:v>1020034</c:v>
                </c:pt>
                <c:pt idx="798">
                  <c:v>580469</c:v>
                </c:pt>
                <c:pt idx="799">
                  <c:v>1045285</c:v>
                </c:pt>
                <c:pt idx="800">
                  <c:v>2815781</c:v>
                </c:pt>
                <c:pt idx="801">
                  <c:v>1051175</c:v>
                </c:pt>
                <c:pt idx="802">
                  <c:v>1091854</c:v>
                </c:pt>
                <c:pt idx="803">
                  <c:v>1585455</c:v>
                </c:pt>
                <c:pt idx="804">
                  <c:v>758024</c:v>
                </c:pt>
                <c:pt idx="805">
                  <c:v>1323825</c:v>
                </c:pt>
                <c:pt idx="806">
                  <c:v>914014</c:v>
                </c:pt>
                <c:pt idx="807">
                  <c:v>845766</c:v>
                </c:pt>
                <c:pt idx="808">
                  <c:v>856140</c:v>
                </c:pt>
                <c:pt idx="809">
                  <c:v>3614978</c:v>
                </c:pt>
                <c:pt idx="810">
                  <c:v>1131564</c:v>
                </c:pt>
                <c:pt idx="811">
                  <c:v>688218</c:v>
                </c:pt>
                <c:pt idx="812">
                  <c:v>1121285</c:v>
                </c:pt>
                <c:pt idx="813">
                  <c:v>1223771</c:v>
                </c:pt>
                <c:pt idx="814">
                  <c:v>867711</c:v>
                </c:pt>
                <c:pt idx="815">
                  <c:v>1140000</c:v>
                </c:pt>
                <c:pt idx="816">
                  <c:v>2393335</c:v>
                </c:pt>
                <c:pt idx="817">
                  <c:v>721601</c:v>
                </c:pt>
                <c:pt idx="818">
                  <c:v>1331444</c:v>
                </c:pt>
                <c:pt idx="819">
                  <c:v>1538392</c:v>
                </c:pt>
                <c:pt idx="820">
                  <c:v>577467</c:v>
                </c:pt>
                <c:pt idx="821">
                  <c:v>787626</c:v>
                </c:pt>
                <c:pt idx="822">
                  <c:v>1515896</c:v>
                </c:pt>
                <c:pt idx="823">
                  <c:v>975004</c:v>
                </c:pt>
                <c:pt idx="824">
                  <c:v>865602</c:v>
                </c:pt>
                <c:pt idx="825">
                  <c:v>2302116</c:v>
                </c:pt>
                <c:pt idx="826">
                  <c:v>3369897</c:v>
                </c:pt>
                <c:pt idx="827">
                  <c:v>1175929</c:v>
                </c:pt>
                <c:pt idx="828">
                  <c:v>1254228</c:v>
                </c:pt>
                <c:pt idx="829">
                  <c:v>4090719</c:v>
                </c:pt>
                <c:pt idx="830">
                  <c:v>1297567</c:v>
                </c:pt>
                <c:pt idx="831">
                  <c:v>1135098</c:v>
                </c:pt>
                <c:pt idx="832">
                  <c:v>1097516</c:v>
                </c:pt>
                <c:pt idx="833">
                  <c:v>704387</c:v>
                </c:pt>
                <c:pt idx="834">
                  <c:v>563844</c:v>
                </c:pt>
                <c:pt idx="835">
                  <c:v>930905</c:v>
                </c:pt>
                <c:pt idx="836">
                  <c:v>1719405</c:v>
                </c:pt>
                <c:pt idx="837">
                  <c:v>2148425</c:v>
                </c:pt>
                <c:pt idx="838">
                  <c:v>1120962</c:v>
                </c:pt>
                <c:pt idx="839">
                  <c:v>1671525</c:v>
                </c:pt>
                <c:pt idx="840">
                  <c:v>767372</c:v>
                </c:pt>
                <c:pt idx="841">
                  <c:v>867749</c:v>
                </c:pt>
                <c:pt idx="842">
                  <c:v>192166</c:v>
                </c:pt>
                <c:pt idx="843">
                  <c:v>692550</c:v>
                </c:pt>
                <c:pt idx="844">
                  <c:v>1890690</c:v>
                </c:pt>
                <c:pt idx="845">
                  <c:v>2120514</c:v>
                </c:pt>
                <c:pt idx="846">
                  <c:v>1402960</c:v>
                </c:pt>
                <c:pt idx="847">
                  <c:v>1259206</c:v>
                </c:pt>
                <c:pt idx="848">
                  <c:v>1421941</c:v>
                </c:pt>
                <c:pt idx="849">
                  <c:v>3069488</c:v>
                </c:pt>
                <c:pt idx="850">
                  <c:v>427272</c:v>
                </c:pt>
                <c:pt idx="851">
                  <c:v>2895087</c:v>
                </c:pt>
                <c:pt idx="852">
                  <c:v>672790</c:v>
                </c:pt>
                <c:pt idx="853">
                  <c:v>1205683</c:v>
                </c:pt>
                <c:pt idx="854">
                  <c:v>1605158</c:v>
                </c:pt>
                <c:pt idx="855">
                  <c:v>2090114</c:v>
                </c:pt>
                <c:pt idx="856">
                  <c:v>1062442</c:v>
                </c:pt>
                <c:pt idx="857">
                  <c:v>788614</c:v>
                </c:pt>
                <c:pt idx="858">
                  <c:v>4100941</c:v>
                </c:pt>
                <c:pt idx="859">
                  <c:v>1520304</c:v>
                </c:pt>
                <c:pt idx="860">
                  <c:v>572793</c:v>
                </c:pt>
                <c:pt idx="861">
                  <c:v>440895</c:v>
                </c:pt>
                <c:pt idx="862">
                  <c:v>3676101</c:v>
                </c:pt>
                <c:pt idx="863">
                  <c:v>1269808</c:v>
                </c:pt>
                <c:pt idx="864">
                  <c:v>1788945</c:v>
                </c:pt>
                <c:pt idx="865">
                  <c:v>2330749</c:v>
                </c:pt>
                <c:pt idx="866">
                  <c:v>808317</c:v>
                </c:pt>
                <c:pt idx="867">
                  <c:v>2710274</c:v>
                </c:pt>
                <c:pt idx="868">
                  <c:v>1518632</c:v>
                </c:pt>
                <c:pt idx="869">
                  <c:v>972990</c:v>
                </c:pt>
                <c:pt idx="870">
                  <c:v>930601</c:v>
                </c:pt>
                <c:pt idx="871">
                  <c:v>1156150</c:v>
                </c:pt>
                <c:pt idx="872">
                  <c:v>1251359</c:v>
                </c:pt>
                <c:pt idx="873">
                  <c:v>1082791</c:v>
                </c:pt>
                <c:pt idx="874">
                  <c:v>797012</c:v>
                </c:pt>
                <c:pt idx="875">
                  <c:v>537472</c:v>
                </c:pt>
                <c:pt idx="876">
                  <c:v>895147</c:v>
                </c:pt>
                <c:pt idx="877">
                  <c:v>982870</c:v>
                </c:pt>
                <c:pt idx="878">
                  <c:v>751108</c:v>
                </c:pt>
                <c:pt idx="879">
                  <c:v>823707</c:v>
                </c:pt>
                <c:pt idx="880">
                  <c:v>1261809</c:v>
                </c:pt>
                <c:pt idx="881">
                  <c:v>1154801</c:v>
                </c:pt>
                <c:pt idx="882">
                  <c:v>371564</c:v>
                </c:pt>
                <c:pt idx="883">
                  <c:v>1633202</c:v>
                </c:pt>
                <c:pt idx="884">
                  <c:v>583224</c:v>
                </c:pt>
                <c:pt idx="885">
                  <c:v>2723840</c:v>
                </c:pt>
                <c:pt idx="886">
                  <c:v>1766012</c:v>
                </c:pt>
                <c:pt idx="887">
                  <c:v>872917</c:v>
                </c:pt>
                <c:pt idx="888">
                  <c:v>1906916</c:v>
                </c:pt>
                <c:pt idx="889">
                  <c:v>1335985</c:v>
                </c:pt>
                <c:pt idx="890">
                  <c:v>1351546</c:v>
                </c:pt>
                <c:pt idx="891">
                  <c:v>1835058</c:v>
                </c:pt>
                <c:pt idx="892">
                  <c:v>564756</c:v>
                </c:pt>
                <c:pt idx="893">
                  <c:v>928226</c:v>
                </c:pt>
                <c:pt idx="894">
                  <c:v>1509721</c:v>
                </c:pt>
                <c:pt idx="895">
                  <c:v>653904</c:v>
                </c:pt>
                <c:pt idx="896">
                  <c:v>674044</c:v>
                </c:pt>
                <c:pt idx="897">
                  <c:v>1262550</c:v>
                </c:pt>
                <c:pt idx="898">
                  <c:v>765833</c:v>
                </c:pt>
                <c:pt idx="899">
                  <c:v>677502</c:v>
                </c:pt>
                <c:pt idx="900">
                  <c:v>1245374</c:v>
                </c:pt>
                <c:pt idx="901">
                  <c:v>971508</c:v>
                </c:pt>
                <c:pt idx="902">
                  <c:v>994612</c:v>
                </c:pt>
                <c:pt idx="903">
                  <c:v>1653437</c:v>
                </c:pt>
                <c:pt idx="904">
                  <c:v>572451</c:v>
                </c:pt>
                <c:pt idx="905">
                  <c:v>1060675</c:v>
                </c:pt>
                <c:pt idx="906">
                  <c:v>511442</c:v>
                </c:pt>
                <c:pt idx="907">
                  <c:v>1518024</c:v>
                </c:pt>
                <c:pt idx="908">
                  <c:v>1125978</c:v>
                </c:pt>
                <c:pt idx="909">
                  <c:v>598082</c:v>
                </c:pt>
                <c:pt idx="910">
                  <c:v>1136694</c:v>
                </c:pt>
                <c:pt idx="911">
                  <c:v>531202</c:v>
                </c:pt>
                <c:pt idx="912">
                  <c:v>618089</c:v>
                </c:pt>
                <c:pt idx="913">
                  <c:v>1172566</c:v>
                </c:pt>
                <c:pt idx="914">
                  <c:v>1349798</c:v>
                </c:pt>
                <c:pt idx="915">
                  <c:v>932482</c:v>
                </c:pt>
                <c:pt idx="916">
                  <c:v>875026</c:v>
                </c:pt>
                <c:pt idx="917">
                  <c:v>1029895</c:v>
                </c:pt>
                <c:pt idx="918">
                  <c:v>1166334</c:v>
                </c:pt>
                <c:pt idx="919">
                  <c:v>936035</c:v>
                </c:pt>
                <c:pt idx="920">
                  <c:v>738644</c:v>
                </c:pt>
                <c:pt idx="921">
                  <c:v>1606526</c:v>
                </c:pt>
                <c:pt idx="922">
                  <c:v>1757101</c:v>
                </c:pt>
                <c:pt idx="923">
                  <c:v>1166904</c:v>
                </c:pt>
                <c:pt idx="924">
                  <c:v>1167493</c:v>
                </c:pt>
                <c:pt idx="925">
                  <c:v>804460</c:v>
                </c:pt>
                <c:pt idx="926">
                  <c:v>843771</c:v>
                </c:pt>
                <c:pt idx="927">
                  <c:v>848958</c:v>
                </c:pt>
                <c:pt idx="928">
                  <c:v>1067686</c:v>
                </c:pt>
                <c:pt idx="929">
                  <c:v>1648896</c:v>
                </c:pt>
                <c:pt idx="930">
                  <c:v>561450</c:v>
                </c:pt>
                <c:pt idx="931">
                  <c:v>480415</c:v>
                </c:pt>
                <c:pt idx="932">
                  <c:v>2016546</c:v>
                </c:pt>
                <c:pt idx="933">
                  <c:v>1002364</c:v>
                </c:pt>
                <c:pt idx="934">
                  <c:v>1019711</c:v>
                </c:pt>
                <c:pt idx="935">
                  <c:v>846108</c:v>
                </c:pt>
                <c:pt idx="936">
                  <c:v>1495471</c:v>
                </c:pt>
                <c:pt idx="937">
                  <c:v>1356068</c:v>
                </c:pt>
                <c:pt idx="938">
                  <c:v>1155751</c:v>
                </c:pt>
                <c:pt idx="939">
                  <c:v>985245</c:v>
                </c:pt>
                <c:pt idx="940">
                  <c:v>1334902</c:v>
                </c:pt>
                <c:pt idx="941">
                  <c:v>897769</c:v>
                </c:pt>
                <c:pt idx="942">
                  <c:v>1368418</c:v>
                </c:pt>
                <c:pt idx="943">
                  <c:v>821712</c:v>
                </c:pt>
                <c:pt idx="944">
                  <c:v>1039433</c:v>
                </c:pt>
                <c:pt idx="945">
                  <c:v>1146042</c:v>
                </c:pt>
                <c:pt idx="946">
                  <c:v>3266176</c:v>
                </c:pt>
                <c:pt idx="947">
                  <c:v>492328</c:v>
                </c:pt>
                <c:pt idx="948">
                  <c:v>873031</c:v>
                </c:pt>
                <c:pt idx="949">
                  <c:v>1780870</c:v>
                </c:pt>
                <c:pt idx="950">
                  <c:v>1124154</c:v>
                </c:pt>
                <c:pt idx="951">
                  <c:v>1535048</c:v>
                </c:pt>
                <c:pt idx="952">
                  <c:v>562419</c:v>
                </c:pt>
                <c:pt idx="953">
                  <c:v>830319</c:v>
                </c:pt>
                <c:pt idx="954">
                  <c:v>1403207</c:v>
                </c:pt>
                <c:pt idx="955">
                  <c:v>1654577</c:v>
                </c:pt>
                <c:pt idx="956">
                  <c:v>1118948</c:v>
                </c:pt>
                <c:pt idx="957">
                  <c:v>1318695</c:v>
                </c:pt>
                <c:pt idx="958">
                  <c:v>1634703</c:v>
                </c:pt>
                <c:pt idx="959">
                  <c:v>819128</c:v>
                </c:pt>
                <c:pt idx="960">
                  <c:v>1217349</c:v>
                </c:pt>
                <c:pt idx="961">
                  <c:v>1248053</c:v>
                </c:pt>
                <c:pt idx="962">
                  <c:v>1338778</c:v>
                </c:pt>
                <c:pt idx="963">
                  <c:v>1230345</c:v>
                </c:pt>
                <c:pt idx="964">
                  <c:v>1886510</c:v>
                </c:pt>
                <c:pt idx="965">
                  <c:v>1045627</c:v>
                </c:pt>
                <c:pt idx="966">
                  <c:v>783085</c:v>
                </c:pt>
                <c:pt idx="967">
                  <c:v>2467530</c:v>
                </c:pt>
                <c:pt idx="968">
                  <c:v>1705554</c:v>
                </c:pt>
                <c:pt idx="969">
                  <c:v>892164</c:v>
                </c:pt>
                <c:pt idx="970">
                  <c:v>1920520</c:v>
                </c:pt>
                <c:pt idx="971">
                  <c:v>1872260</c:v>
                </c:pt>
                <c:pt idx="972">
                  <c:v>1784423</c:v>
                </c:pt>
                <c:pt idx="973">
                  <c:v>846431</c:v>
                </c:pt>
                <c:pt idx="974">
                  <c:v>1273000</c:v>
                </c:pt>
                <c:pt idx="975">
                  <c:v>1682127</c:v>
                </c:pt>
                <c:pt idx="976">
                  <c:v>1304141</c:v>
                </c:pt>
                <c:pt idx="977">
                  <c:v>856900</c:v>
                </c:pt>
                <c:pt idx="978">
                  <c:v>1377443</c:v>
                </c:pt>
                <c:pt idx="979">
                  <c:v>1048667</c:v>
                </c:pt>
                <c:pt idx="980">
                  <c:v>1603220</c:v>
                </c:pt>
                <c:pt idx="981">
                  <c:v>571995</c:v>
                </c:pt>
                <c:pt idx="982">
                  <c:v>1292095</c:v>
                </c:pt>
                <c:pt idx="983">
                  <c:v>946295</c:v>
                </c:pt>
                <c:pt idx="984">
                  <c:v>1302469</c:v>
                </c:pt>
                <c:pt idx="985">
                  <c:v>722988</c:v>
                </c:pt>
                <c:pt idx="986">
                  <c:v>793459</c:v>
                </c:pt>
                <c:pt idx="987">
                  <c:v>1252784</c:v>
                </c:pt>
                <c:pt idx="988">
                  <c:v>692664</c:v>
                </c:pt>
                <c:pt idx="989">
                  <c:v>700967</c:v>
                </c:pt>
                <c:pt idx="990">
                  <c:v>451117</c:v>
                </c:pt>
                <c:pt idx="991">
                  <c:v>1844444</c:v>
                </c:pt>
                <c:pt idx="992">
                  <c:v>813162</c:v>
                </c:pt>
                <c:pt idx="993">
                  <c:v>1249953</c:v>
                </c:pt>
                <c:pt idx="994">
                  <c:v>497306</c:v>
                </c:pt>
                <c:pt idx="995">
                  <c:v>1201788</c:v>
                </c:pt>
                <c:pt idx="996">
                  <c:v>1172813</c:v>
                </c:pt>
                <c:pt idx="997">
                  <c:v>2721674</c:v>
                </c:pt>
                <c:pt idx="998">
                  <c:v>927523</c:v>
                </c:pt>
                <c:pt idx="999">
                  <c:v>711455</c:v>
                </c:pt>
                <c:pt idx="1000">
                  <c:v>1447344</c:v>
                </c:pt>
                <c:pt idx="1001">
                  <c:v>2247377</c:v>
                </c:pt>
                <c:pt idx="1002">
                  <c:v>1909880</c:v>
                </c:pt>
                <c:pt idx="1003">
                  <c:v>1062043</c:v>
                </c:pt>
                <c:pt idx="1004">
                  <c:v>1458592</c:v>
                </c:pt>
                <c:pt idx="1005">
                  <c:v>286330</c:v>
                </c:pt>
                <c:pt idx="1006">
                  <c:v>1159950</c:v>
                </c:pt>
                <c:pt idx="1007">
                  <c:v>595384</c:v>
                </c:pt>
                <c:pt idx="1008">
                  <c:v>1907410</c:v>
                </c:pt>
                <c:pt idx="1009">
                  <c:v>1038616</c:v>
                </c:pt>
                <c:pt idx="1010">
                  <c:v>1300246</c:v>
                </c:pt>
                <c:pt idx="1011">
                  <c:v>1697859</c:v>
                </c:pt>
                <c:pt idx="1012">
                  <c:v>665798</c:v>
                </c:pt>
                <c:pt idx="1013">
                  <c:v>566124</c:v>
                </c:pt>
                <c:pt idx="1014">
                  <c:v>1277066</c:v>
                </c:pt>
                <c:pt idx="1015">
                  <c:v>785973</c:v>
                </c:pt>
                <c:pt idx="1016">
                  <c:v>935655</c:v>
                </c:pt>
                <c:pt idx="1017">
                  <c:v>1117770</c:v>
                </c:pt>
                <c:pt idx="1018">
                  <c:v>1569381</c:v>
                </c:pt>
                <c:pt idx="1019">
                  <c:v>2431962</c:v>
                </c:pt>
                <c:pt idx="1020">
                  <c:v>950285</c:v>
                </c:pt>
                <c:pt idx="1021">
                  <c:v>693861</c:v>
                </c:pt>
                <c:pt idx="1022">
                  <c:v>1215126</c:v>
                </c:pt>
                <c:pt idx="1023">
                  <c:v>823042</c:v>
                </c:pt>
                <c:pt idx="1024">
                  <c:v>1058699</c:v>
                </c:pt>
                <c:pt idx="1025">
                  <c:v>728707</c:v>
                </c:pt>
                <c:pt idx="1026">
                  <c:v>2510755</c:v>
                </c:pt>
                <c:pt idx="1027">
                  <c:v>688522</c:v>
                </c:pt>
                <c:pt idx="1028">
                  <c:v>836494</c:v>
                </c:pt>
                <c:pt idx="1029">
                  <c:v>1519544</c:v>
                </c:pt>
                <c:pt idx="1030">
                  <c:v>2491736</c:v>
                </c:pt>
                <c:pt idx="1031">
                  <c:v>729087</c:v>
                </c:pt>
                <c:pt idx="1032">
                  <c:v>2508779</c:v>
                </c:pt>
                <c:pt idx="1033">
                  <c:v>778297</c:v>
                </c:pt>
                <c:pt idx="1034">
                  <c:v>1010021</c:v>
                </c:pt>
                <c:pt idx="1035">
                  <c:v>1393517</c:v>
                </c:pt>
                <c:pt idx="1036">
                  <c:v>2672540</c:v>
                </c:pt>
                <c:pt idx="1037">
                  <c:v>677312</c:v>
                </c:pt>
                <c:pt idx="1038">
                  <c:v>2538343</c:v>
                </c:pt>
                <c:pt idx="1039">
                  <c:v>1063183</c:v>
                </c:pt>
                <c:pt idx="1040">
                  <c:v>738245</c:v>
                </c:pt>
                <c:pt idx="1041">
                  <c:v>1533528</c:v>
                </c:pt>
                <c:pt idx="1042">
                  <c:v>1228464</c:v>
                </c:pt>
                <c:pt idx="1043">
                  <c:v>1150716</c:v>
                </c:pt>
                <c:pt idx="1044">
                  <c:v>2715594</c:v>
                </c:pt>
                <c:pt idx="1045">
                  <c:v>655899</c:v>
                </c:pt>
                <c:pt idx="1046">
                  <c:v>1838345</c:v>
                </c:pt>
                <c:pt idx="1047">
                  <c:v>473822</c:v>
                </c:pt>
                <c:pt idx="1048">
                  <c:v>1322153</c:v>
                </c:pt>
                <c:pt idx="1049">
                  <c:v>1054519</c:v>
                </c:pt>
                <c:pt idx="1050">
                  <c:v>1380160</c:v>
                </c:pt>
                <c:pt idx="1051">
                  <c:v>678034</c:v>
                </c:pt>
                <c:pt idx="1052">
                  <c:v>686945</c:v>
                </c:pt>
                <c:pt idx="1053">
                  <c:v>1597577</c:v>
                </c:pt>
                <c:pt idx="1054">
                  <c:v>626373</c:v>
                </c:pt>
                <c:pt idx="1055">
                  <c:v>4690454</c:v>
                </c:pt>
                <c:pt idx="1056">
                  <c:v>1874844</c:v>
                </c:pt>
                <c:pt idx="1057">
                  <c:v>2048618</c:v>
                </c:pt>
                <c:pt idx="1058">
                  <c:v>564414</c:v>
                </c:pt>
                <c:pt idx="1059">
                  <c:v>1853298</c:v>
                </c:pt>
                <c:pt idx="1060">
                  <c:v>3954888</c:v>
                </c:pt>
                <c:pt idx="1061">
                  <c:v>3336970</c:v>
                </c:pt>
                <c:pt idx="1062">
                  <c:v>1258389</c:v>
                </c:pt>
                <c:pt idx="1063">
                  <c:v>348707</c:v>
                </c:pt>
                <c:pt idx="1064">
                  <c:v>992845</c:v>
                </c:pt>
                <c:pt idx="1065">
                  <c:v>1143610</c:v>
                </c:pt>
                <c:pt idx="1066">
                  <c:v>873050</c:v>
                </c:pt>
                <c:pt idx="1067">
                  <c:v>1060884</c:v>
                </c:pt>
                <c:pt idx="1068">
                  <c:v>1225006</c:v>
                </c:pt>
                <c:pt idx="1069">
                  <c:v>325945</c:v>
                </c:pt>
                <c:pt idx="1070">
                  <c:v>620977</c:v>
                </c:pt>
                <c:pt idx="1071">
                  <c:v>1141254</c:v>
                </c:pt>
                <c:pt idx="1072">
                  <c:v>944680</c:v>
                </c:pt>
                <c:pt idx="1073">
                  <c:v>1831182</c:v>
                </c:pt>
                <c:pt idx="1074">
                  <c:v>671783</c:v>
                </c:pt>
                <c:pt idx="1075">
                  <c:v>1136238</c:v>
                </c:pt>
                <c:pt idx="1076">
                  <c:v>1467978</c:v>
                </c:pt>
                <c:pt idx="1077">
                  <c:v>2469753</c:v>
                </c:pt>
                <c:pt idx="1078">
                  <c:v>1382915</c:v>
                </c:pt>
                <c:pt idx="1079">
                  <c:v>2228016</c:v>
                </c:pt>
                <c:pt idx="1080">
                  <c:v>1520817</c:v>
                </c:pt>
                <c:pt idx="1081">
                  <c:v>582730</c:v>
                </c:pt>
                <c:pt idx="1082">
                  <c:v>1022846</c:v>
                </c:pt>
                <c:pt idx="1083">
                  <c:v>567606</c:v>
                </c:pt>
                <c:pt idx="1084">
                  <c:v>2202917</c:v>
                </c:pt>
                <c:pt idx="1085">
                  <c:v>845937</c:v>
                </c:pt>
                <c:pt idx="1086">
                  <c:v>1964429</c:v>
                </c:pt>
                <c:pt idx="1087">
                  <c:v>747213</c:v>
                </c:pt>
                <c:pt idx="1088">
                  <c:v>2522364</c:v>
                </c:pt>
                <c:pt idx="1089">
                  <c:v>993833</c:v>
                </c:pt>
                <c:pt idx="1090">
                  <c:v>1264602</c:v>
                </c:pt>
                <c:pt idx="1091">
                  <c:v>675298</c:v>
                </c:pt>
                <c:pt idx="1092">
                  <c:v>1676465</c:v>
                </c:pt>
                <c:pt idx="1093">
                  <c:v>793364</c:v>
                </c:pt>
                <c:pt idx="1094">
                  <c:v>2461184</c:v>
                </c:pt>
                <c:pt idx="1095">
                  <c:v>406942</c:v>
                </c:pt>
                <c:pt idx="1096">
                  <c:v>671593</c:v>
                </c:pt>
                <c:pt idx="1097">
                  <c:v>1327872</c:v>
                </c:pt>
                <c:pt idx="1098">
                  <c:v>1482912</c:v>
                </c:pt>
                <c:pt idx="1099">
                  <c:v>1544320</c:v>
                </c:pt>
                <c:pt idx="1100">
                  <c:v>1124496</c:v>
                </c:pt>
                <c:pt idx="1101">
                  <c:v>992047</c:v>
                </c:pt>
                <c:pt idx="1102">
                  <c:v>1229072</c:v>
                </c:pt>
                <c:pt idx="1103">
                  <c:v>463657</c:v>
                </c:pt>
                <c:pt idx="1104">
                  <c:v>679896</c:v>
                </c:pt>
                <c:pt idx="1105">
                  <c:v>1309651</c:v>
                </c:pt>
                <c:pt idx="1106">
                  <c:v>1467484</c:v>
                </c:pt>
                <c:pt idx="1107">
                  <c:v>665076</c:v>
                </c:pt>
                <c:pt idx="1108">
                  <c:v>1634380</c:v>
                </c:pt>
                <c:pt idx="1109">
                  <c:v>1015968</c:v>
                </c:pt>
                <c:pt idx="1110">
                  <c:v>753692</c:v>
                </c:pt>
                <c:pt idx="1111">
                  <c:v>896135</c:v>
                </c:pt>
                <c:pt idx="1112">
                  <c:v>947625</c:v>
                </c:pt>
                <c:pt idx="1113">
                  <c:v>1886890</c:v>
                </c:pt>
                <c:pt idx="1114">
                  <c:v>301093</c:v>
                </c:pt>
                <c:pt idx="1115">
                  <c:v>475665</c:v>
                </c:pt>
                <c:pt idx="1116">
                  <c:v>965105</c:v>
                </c:pt>
                <c:pt idx="1117">
                  <c:v>1996596</c:v>
                </c:pt>
                <c:pt idx="1118">
                  <c:v>1151172</c:v>
                </c:pt>
                <c:pt idx="1119">
                  <c:v>1395911</c:v>
                </c:pt>
                <c:pt idx="1120">
                  <c:v>1115699</c:v>
                </c:pt>
                <c:pt idx="1121">
                  <c:v>1166296</c:v>
                </c:pt>
                <c:pt idx="1122">
                  <c:v>767752</c:v>
                </c:pt>
                <c:pt idx="1123">
                  <c:v>562932</c:v>
                </c:pt>
                <c:pt idx="1124">
                  <c:v>1126890</c:v>
                </c:pt>
                <c:pt idx="1125">
                  <c:v>1404632</c:v>
                </c:pt>
                <c:pt idx="1126">
                  <c:v>2118633</c:v>
                </c:pt>
                <c:pt idx="1127">
                  <c:v>1070707</c:v>
                </c:pt>
                <c:pt idx="1128">
                  <c:v>1042929</c:v>
                </c:pt>
                <c:pt idx="1129">
                  <c:v>2316575</c:v>
                </c:pt>
                <c:pt idx="1130">
                  <c:v>959215</c:v>
                </c:pt>
                <c:pt idx="1131">
                  <c:v>1217102</c:v>
                </c:pt>
                <c:pt idx="1132">
                  <c:v>1243645</c:v>
                </c:pt>
                <c:pt idx="1133">
                  <c:v>1860100</c:v>
                </c:pt>
                <c:pt idx="1134">
                  <c:v>1060048</c:v>
                </c:pt>
                <c:pt idx="1135">
                  <c:v>668059</c:v>
                </c:pt>
                <c:pt idx="1136">
                  <c:v>1152996</c:v>
                </c:pt>
                <c:pt idx="1137">
                  <c:v>761900</c:v>
                </c:pt>
                <c:pt idx="1138">
                  <c:v>853974</c:v>
                </c:pt>
                <c:pt idx="1139">
                  <c:v>2270652</c:v>
                </c:pt>
                <c:pt idx="1140">
                  <c:v>781736</c:v>
                </c:pt>
                <c:pt idx="1141">
                  <c:v>1315066</c:v>
                </c:pt>
                <c:pt idx="1142">
                  <c:v>953990</c:v>
                </c:pt>
                <c:pt idx="1143">
                  <c:v>2799707</c:v>
                </c:pt>
                <c:pt idx="1144">
                  <c:v>1260441</c:v>
                </c:pt>
                <c:pt idx="1145">
                  <c:v>2311008</c:v>
                </c:pt>
                <c:pt idx="1146">
                  <c:v>1207830</c:v>
                </c:pt>
                <c:pt idx="1147">
                  <c:v>1262797</c:v>
                </c:pt>
                <c:pt idx="1148">
                  <c:v>651909</c:v>
                </c:pt>
                <c:pt idx="1149">
                  <c:v>1044373</c:v>
                </c:pt>
                <c:pt idx="1150">
                  <c:v>595783</c:v>
                </c:pt>
                <c:pt idx="1151">
                  <c:v>866476</c:v>
                </c:pt>
                <c:pt idx="1152">
                  <c:v>5139234</c:v>
                </c:pt>
                <c:pt idx="1153">
                  <c:v>763116</c:v>
                </c:pt>
                <c:pt idx="1154">
                  <c:v>1408033</c:v>
                </c:pt>
                <c:pt idx="1155">
                  <c:v>222718</c:v>
                </c:pt>
                <c:pt idx="1156">
                  <c:v>866799</c:v>
                </c:pt>
                <c:pt idx="1157">
                  <c:v>1638104</c:v>
                </c:pt>
                <c:pt idx="1158">
                  <c:v>571539</c:v>
                </c:pt>
                <c:pt idx="1159">
                  <c:v>228437</c:v>
                </c:pt>
                <c:pt idx="1160">
                  <c:v>1722654</c:v>
                </c:pt>
                <c:pt idx="1161">
                  <c:v>974662</c:v>
                </c:pt>
                <c:pt idx="1162">
                  <c:v>1041979</c:v>
                </c:pt>
                <c:pt idx="1163">
                  <c:v>3842940</c:v>
                </c:pt>
                <c:pt idx="1164">
                  <c:v>934990</c:v>
                </c:pt>
                <c:pt idx="1165">
                  <c:v>1032878</c:v>
                </c:pt>
                <c:pt idx="1166">
                  <c:v>1217957</c:v>
                </c:pt>
                <c:pt idx="1167">
                  <c:v>1133274</c:v>
                </c:pt>
                <c:pt idx="1168">
                  <c:v>1491158</c:v>
                </c:pt>
                <c:pt idx="1169">
                  <c:v>1629383</c:v>
                </c:pt>
                <c:pt idx="1170">
                  <c:v>2548432</c:v>
                </c:pt>
                <c:pt idx="1171">
                  <c:v>1286490</c:v>
                </c:pt>
                <c:pt idx="1172">
                  <c:v>1556024</c:v>
                </c:pt>
                <c:pt idx="1173">
                  <c:v>1524712</c:v>
                </c:pt>
                <c:pt idx="1174">
                  <c:v>668002</c:v>
                </c:pt>
                <c:pt idx="1175">
                  <c:v>1262151</c:v>
                </c:pt>
                <c:pt idx="1176">
                  <c:v>576327</c:v>
                </c:pt>
                <c:pt idx="1177">
                  <c:v>1299581</c:v>
                </c:pt>
                <c:pt idx="1178">
                  <c:v>576042</c:v>
                </c:pt>
                <c:pt idx="1179">
                  <c:v>743318</c:v>
                </c:pt>
                <c:pt idx="1180">
                  <c:v>2972189</c:v>
                </c:pt>
                <c:pt idx="1181">
                  <c:v>1263538</c:v>
                </c:pt>
                <c:pt idx="1182">
                  <c:v>1305927</c:v>
                </c:pt>
                <c:pt idx="1183">
                  <c:v>742976</c:v>
                </c:pt>
                <c:pt idx="1184">
                  <c:v>3874100</c:v>
                </c:pt>
                <c:pt idx="1185">
                  <c:v>1069966</c:v>
                </c:pt>
                <c:pt idx="1186">
                  <c:v>1411472</c:v>
                </c:pt>
                <c:pt idx="1187">
                  <c:v>1835989</c:v>
                </c:pt>
                <c:pt idx="1188">
                  <c:v>1102171</c:v>
                </c:pt>
                <c:pt idx="1189">
                  <c:v>452352</c:v>
                </c:pt>
                <c:pt idx="1190">
                  <c:v>4673088</c:v>
                </c:pt>
                <c:pt idx="1191">
                  <c:v>1583935</c:v>
                </c:pt>
                <c:pt idx="1192">
                  <c:v>660953</c:v>
                </c:pt>
                <c:pt idx="1193">
                  <c:v>1150716</c:v>
                </c:pt>
                <c:pt idx="1194">
                  <c:v>1040193</c:v>
                </c:pt>
                <c:pt idx="1195">
                  <c:v>3368890</c:v>
                </c:pt>
                <c:pt idx="1196">
                  <c:v>1692387</c:v>
                </c:pt>
                <c:pt idx="1197">
                  <c:v>1117865</c:v>
                </c:pt>
                <c:pt idx="1198">
                  <c:v>1005784</c:v>
                </c:pt>
                <c:pt idx="1199">
                  <c:v>1749159</c:v>
                </c:pt>
                <c:pt idx="1200">
                  <c:v>699656</c:v>
                </c:pt>
                <c:pt idx="1201">
                  <c:v>916009</c:v>
                </c:pt>
                <c:pt idx="1202">
                  <c:v>1257971</c:v>
                </c:pt>
                <c:pt idx="1203">
                  <c:v>1142166</c:v>
                </c:pt>
                <c:pt idx="1204">
                  <c:v>1731926</c:v>
                </c:pt>
                <c:pt idx="1205">
                  <c:v>1494616</c:v>
                </c:pt>
                <c:pt idx="1206">
                  <c:v>1178323</c:v>
                </c:pt>
                <c:pt idx="1207">
                  <c:v>823612</c:v>
                </c:pt>
                <c:pt idx="1208">
                  <c:v>1444722</c:v>
                </c:pt>
                <c:pt idx="1209">
                  <c:v>1163750</c:v>
                </c:pt>
                <c:pt idx="1210">
                  <c:v>578930</c:v>
                </c:pt>
                <c:pt idx="1211">
                  <c:v>1347822</c:v>
                </c:pt>
                <c:pt idx="1212">
                  <c:v>573819</c:v>
                </c:pt>
                <c:pt idx="1213">
                  <c:v>1769983</c:v>
                </c:pt>
                <c:pt idx="1214">
                  <c:v>1218432</c:v>
                </c:pt>
                <c:pt idx="1215">
                  <c:v>2250360</c:v>
                </c:pt>
                <c:pt idx="1216">
                  <c:v>807576</c:v>
                </c:pt>
                <c:pt idx="1217">
                  <c:v>890929</c:v>
                </c:pt>
                <c:pt idx="1218">
                  <c:v>2433900</c:v>
                </c:pt>
                <c:pt idx="1219">
                  <c:v>1936955</c:v>
                </c:pt>
                <c:pt idx="1220">
                  <c:v>777822</c:v>
                </c:pt>
                <c:pt idx="1221">
                  <c:v>379050</c:v>
                </c:pt>
                <c:pt idx="1222">
                  <c:v>714457</c:v>
                </c:pt>
                <c:pt idx="1223">
                  <c:v>2211657</c:v>
                </c:pt>
                <c:pt idx="1224">
                  <c:v>1063810</c:v>
                </c:pt>
                <c:pt idx="1225">
                  <c:v>877059</c:v>
                </c:pt>
                <c:pt idx="1226">
                  <c:v>1903420</c:v>
                </c:pt>
                <c:pt idx="1227">
                  <c:v>929575</c:v>
                </c:pt>
                <c:pt idx="1228">
                  <c:v>2032924</c:v>
                </c:pt>
                <c:pt idx="1229">
                  <c:v>2950909</c:v>
                </c:pt>
                <c:pt idx="1230">
                  <c:v>1425000</c:v>
                </c:pt>
                <c:pt idx="1231">
                  <c:v>795910</c:v>
                </c:pt>
                <c:pt idx="1232">
                  <c:v>999001</c:v>
                </c:pt>
                <c:pt idx="1233">
                  <c:v>918194</c:v>
                </c:pt>
                <c:pt idx="1234">
                  <c:v>2261760</c:v>
                </c:pt>
                <c:pt idx="1235">
                  <c:v>2559110</c:v>
                </c:pt>
                <c:pt idx="1236">
                  <c:v>719910</c:v>
                </c:pt>
                <c:pt idx="1237">
                  <c:v>1816001</c:v>
                </c:pt>
                <c:pt idx="1238">
                  <c:v>2317392</c:v>
                </c:pt>
                <c:pt idx="1239">
                  <c:v>1412897</c:v>
                </c:pt>
                <c:pt idx="1240">
                  <c:v>1823715</c:v>
                </c:pt>
                <c:pt idx="1241">
                  <c:v>1665692</c:v>
                </c:pt>
                <c:pt idx="1242">
                  <c:v>3287095</c:v>
                </c:pt>
                <c:pt idx="1243">
                  <c:v>2351250</c:v>
                </c:pt>
                <c:pt idx="1244">
                  <c:v>836589</c:v>
                </c:pt>
                <c:pt idx="1245">
                  <c:v>1438680</c:v>
                </c:pt>
                <c:pt idx="1246">
                  <c:v>1561382</c:v>
                </c:pt>
                <c:pt idx="1247">
                  <c:v>1818908</c:v>
                </c:pt>
                <c:pt idx="1248">
                  <c:v>1815469</c:v>
                </c:pt>
                <c:pt idx="1249">
                  <c:v>1167132</c:v>
                </c:pt>
                <c:pt idx="1250">
                  <c:v>1235741</c:v>
                </c:pt>
                <c:pt idx="1251">
                  <c:v>2212835</c:v>
                </c:pt>
                <c:pt idx="1252">
                  <c:v>1292380</c:v>
                </c:pt>
                <c:pt idx="1253">
                  <c:v>1123660</c:v>
                </c:pt>
                <c:pt idx="1254">
                  <c:v>1282310</c:v>
                </c:pt>
                <c:pt idx="1255">
                  <c:v>1920919</c:v>
                </c:pt>
                <c:pt idx="1256">
                  <c:v>1343167</c:v>
                </c:pt>
                <c:pt idx="1257">
                  <c:v>1438509</c:v>
                </c:pt>
                <c:pt idx="1258">
                  <c:v>705394</c:v>
                </c:pt>
                <c:pt idx="1259">
                  <c:v>1682469</c:v>
                </c:pt>
                <c:pt idx="1260">
                  <c:v>1538145</c:v>
                </c:pt>
                <c:pt idx="1261">
                  <c:v>1383599</c:v>
                </c:pt>
                <c:pt idx="1262">
                  <c:v>1375581</c:v>
                </c:pt>
                <c:pt idx="1263">
                  <c:v>1074013</c:v>
                </c:pt>
                <c:pt idx="1264">
                  <c:v>1304198</c:v>
                </c:pt>
                <c:pt idx="1265">
                  <c:v>280136</c:v>
                </c:pt>
                <c:pt idx="1266">
                  <c:v>981578</c:v>
                </c:pt>
                <c:pt idx="1267">
                  <c:v>578892</c:v>
                </c:pt>
                <c:pt idx="1268">
                  <c:v>2957863</c:v>
                </c:pt>
                <c:pt idx="1269">
                  <c:v>1648915</c:v>
                </c:pt>
                <c:pt idx="1270">
                  <c:v>1692045</c:v>
                </c:pt>
                <c:pt idx="1271">
                  <c:v>1277161</c:v>
                </c:pt>
                <c:pt idx="1272">
                  <c:v>1044639</c:v>
                </c:pt>
                <c:pt idx="1273">
                  <c:v>2104630</c:v>
                </c:pt>
                <c:pt idx="1274">
                  <c:v>835620</c:v>
                </c:pt>
                <c:pt idx="1275">
                  <c:v>932615</c:v>
                </c:pt>
                <c:pt idx="1276">
                  <c:v>981578</c:v>
                </c:pt>
                <c:pt idx="1277">
                  <c:v>903526</c:v>
                </c:pt>
                <c:pt idx="1278">
                  <c:v>1055868</c:v>
                </c:pt>
                <c:pt idx="1279">
                  <c:v>1828009</c:v>
                </c:pt>
                <c:pt idx="1280">
                  <c:v>875748</c:v>
                </c:pt>
                <c:pt idx="1281">
                  <c:v>1392719</c:v>
                </c:pt>
                <c:pt idx="1282">
                  <c:v>1468662</c:v>
                </c:pt>
                <c:pt idx="1283">
                  <c:v>7669160</c:v>
                </c:pt>
                <c:pt idx="1284">
                  <c:v>1233765</c:v>
                </c:pt>
                <c:pt idx="1285">
                  <c:v>1780775</c:v>
                </c:pt>
                <c:pt idx="1286">
                  <c:v>3391253</c:v>
                </c:pt>
                <c:pt idx="1287">
                  <c:v>2250246</c:v>
                </c:pt>
                <c:pt idx="1288">
                  <c:v>1506472</c:v>
                </c:pt>
                <c:pt idx="1289">
                  <c:v>988969</c:v>
                </c:pt>
                <c:pt idx="1290">
                  <c:v>1351679</c:v>
                </c:pt>
                <c:pt idx="1291">
                  <c:v>910727</c:v>
                </c:pt>
                <c:pt idx="1292">
                  <c:v>1243645</c:v>
                </c:pt>
                <c:pt idx="1293">
                  <c:v>2124067</c:v>
                </c:pt>
                <c:pt idx="1294">
                  <c:v>595783</c:v>
                </c:pt>
                <c:pt idx="1295">
                  <c:v>1336802</c:v>
                </c:pt>
                <c:pt idx="1296">
                  <c:v>1685547</c:v>
                </c:pt>
                <c:pt idx="1297">
                  <c:v>1637059</c:v>
                </c:pt>
                <c:pt idx="1298">
                  <c:v>1347955</c:v>
                </c:pt>
                <c:pt idx="1299">
                  <c:v>914185</c:v>
                </c:pt>
                <c:pt idx="1300">
                  <c:v>3467557</c:v>
                </c:pt>
                <c:pt idx="1301">
                  <c:v>1231048</c:v>
                </c:pt>
                <c:pt idx="1302">
                  <c:v>527839</c:v>
                </c:pt>
                <c:pt idx="1303">
                  <c:v>1083551</c:v>
                </c:pt>
                <c:pt idx="1304">
                  <c:v>808583</c:v>
                </c:pt>
                <c:pt idx="1305">
                  <c:v>3084536</c:v>
                </c:pt>
                <c:pt idx="1306">
                  <c:v>1115718</c:v>
                </c:pt>
                <c:pt idx="1307">
                  <c:v>1330532</c:v>
                </c:pt>
                <c:pt idx="1308">
                  <c:v>734027</c:v>
                </c:pt>
                <c:pt idx="1309">
                  <c:v>1057768</c:v>
                </c:pt>
                <c:pt idx="1310">
                  <c:v>1030370</c:v>
                </c:pt>
                <c:pt idx="1311">
                  <c:v>4776125</c:v>
                </c:pt>
                <c:pt idx="1312">
                  <c:v>2093762</c:v>
                </c:pt>
                <c:pt idx="1313">
                  <c:v>969665</c:v>
                </c:pt>
                <c:pt idx="1314">
                  <c:v>2178122</c:v>
                </c:pt>
                <c:pt idx="1315">
                  <c:v>1139601</c:v>
                </c:pt>
                <c:pt idx="1316">
                  <c:v>593427</c:v>
                </c:pt>
                <c:pt idx="1317">
                  <c:v>6906766</c:v>
                </c:pt>
                <c:pt idx="1318">
                  <c:v>433371</c:v>
                </c:pt>
                <c:pt idx="1319">
                  <c:v>1226032</c:v>
                </c:pt>
                <c:pt idx="1320">
                  <c:v>787797</c:v>
                </c:pt>
                <c:pt idx="1321">
                  <c:v>1499176</c:v>
                </c:pt>
                <c:pt idx="1322">
                  <c:v>2551643</c:v>
                </c:pt>
                <c:pt idx="1323">
                  <c:v>1640745</c:v>
                </c:pt>
                <c:pt idx="1324">
                  <c:v>2251272</c:v>
                </c:pt>
                <c:pt idx="1325">
                  <c:v>622478</c:v>
                </c:pt>
                <c:pt idx="1326">
                  <c:v>525996</c:v>
                </c:pt>
                <c:pt idx="1327">
                  <c:v>1915846</c:v>
                </c:pt>
                <c:pt idx="1328">
                  <c:v>2004253</c:v>
                </c:pt>
                <c:pt idx="1329">
                  <c:v>1116877</c:v>
                </c:pt>
                <c:pt idx="1330">
                  <c:v>1239199</c:v>
                </c:pt>
                <c:pt idx="1331">
                  <c:v>1374897</c:v>
                </c:pt>
                <c:pt idx="1332">
                  <c:v>1008748</c:v>
                </c:pt>
                <c:pt idx="1333">
                  <c:v>1117181</c:v>
                </c:pt>
                <c:pt idx="1334">
                  <c:v>1651252</c:v>
                </c:pt>
                <c:pt idx="1335">
                  <c:v>2320375</c:v>
                </c:pt>
                <c:pt idx="1336">
                  <c:v>2062260</c:v>
                </c:pt>
                <c:pt idx="1337">
                  <c:v>1592561</c:v>
                </c:pt>
                <c:pt idx="1338">
                  <c:v>1405772</c:v>
                </c:pt>
                <c:pt idx="1339">
                  <c:v>1807166</c:v>
                </c:pt>
                <c:pt idx="1340">
                  <c:v>582027</c:v>
                </c:pt>
                <c:pt idx="1341">
                  <c:v>1524313</c:v>
                </c:pt>
                <c:pt idx="1342">
                  <c:v>1538696</c:v>
                </c:pt>
                <c:pt idx="1343">
                  <c:v>1549792</c:v>
                </c:pt>
                <c:pt idx="1344">
                  <c:v>825246</c:v>
                </c:pt>
                <c:pt idx="1345">
                  <c:v>482125</c:v>
                </c:pt>
                <c:pt idx="1346">
                  <c:v>837045</c:v>
                </c:pt>
                <c:pt idx="1347">
                  <c:v>1221662</c:v>
                </c:pt>
                <c:pt idx="1348">
                  <c:v>1525472</c:v>
                </c:pt>
                <c:pt idx="1349">
                  <c:v>1828104</c:v>
                </c:pt>
                <c:pt idx="1350">
                  <c:v>347035</c:v>
                </c:pt>
                <c:pt idx="1351">
                  <c:v>1211497</c:v>
                </c:pt>
                <c:pt idx="1352">
                  <c:v>3163215</c:v>
                </c:pt>
                <c:pt idx="1353">
                  <c:v>1049427</c:v>
                </c:pt>
                <c:pt idx="1354">
                  <c:v>2344600</c:v>
                </c:pt>
                <c:pt idx="1355">
                  <c:v>1453937</c:v>
                </c:pt>
                <c:pt idx="1356">
                  <c:v>1821796</c:v>
                </c:pt>
                <c:pt idx="1357">
                  <c:v>1455533</c:v>
                </c:pt>
                <c:pt idx="1358">
                  <c:v>921462</c:v>
                </c:pt>
                <c:pt idx="1359">
                  <c:v>536370</c:v>
                </c:pt>
                <c:pt idx="1360">
                  <c:v>2094807</c:v>
                </c:pt>
                <c:pt idx="1361">
                  <c:v>928701</c:v>
                </c:pt>
                <c:pt idx="1362">
                  <c:v>6283072</c:v>
                </c:pt>
                <c:pt idx="1363">
                  <c:v>2298696</c:v>
                </c:pt>
                <c:pt idx="1364">
                  <c:v>905160</c:v>
                </c:pt>
                <c:pt idx="1365">
                  <c:v>1557753</c:v>
                </c:pt>
                <c:pt idx="1366">
                  <c:v>821826</c:v>
                </c:pt>
                <c:pt idx="1367">
                  <c:v>2374392</c:v>
                </c:pt>
                <c:pt idx="1368">
                  <c:v>1637135</c:v>
                </c:pt>
                <c:pt idx="1369">
                  <c:v>1156511</c:v>
                </c:pt>
                <c:pt idx="1370">
                  <c:v>840731</c:v>
                </c:pt>
                <c:pt idx="1371">
                  <c:v>1302849</c:v>
                </c:pt>
                <c:pt idx="1372">
                  <c:v>1096167</c:v>
                </c:pt>
                <c:pt idx="1373">
                  <c:v>3833820</c:v>
                </c:pt>
                <c:pt idx="1374">
                  <c:v>2009174</c:v>
                </c:pt>
                <c:pt idx="1375">
                  <c:v>1030066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A1-425C-BF36-CCAC7976EF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2964687"/>
        <c:axId val="1649524847"/>
      </c:scatterChart>
      <c:valAx>
        <c:axId val="1752964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9524847"/>
        <c:crosses val="autoZero"/>
        <c:crossBetween val="midCat"/>
      </c:valAx>
      <c:valAx>
        <c:axId val="1649524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9646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Влияние кол-во</a:t>
            </a:r>
            <a:r>
              <a:rPr lang="ru-RU" baseline="0"/>
              <a:t> карт на текущий баланс 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'Исходные данные (с выбросами)'!$F$1</c:f>
              <c:strCache>
                <c:ptCount val="1"/>
                <c:pt idx="0">
                  <c:v>Текущий баланс кредитов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'Исходные данные (с выбросами)'!$D$2:$D$1377</c:f>
              <c:numCache>
                <c:formatCode>General</c:formatCode>
                <c:ptCount val="1376"/>
                <c:pt idx="0">
                  <c:v>7</c:v>
                </c:pt>
                <c:pt idx="1">
                  <c:v>5</c:v>
                </c:pt>
                <c:pt idx="2">
                  <c:v>11</c:v>
                </c:pt>
                <c:pt idx="3">
                  <c:v>9</c:v>
                </c:pt>
                <c:pt idx="4">
                  <c:v>13</c:v>
                </c:pt>
                <c:pt idx="5">
                  <c:v>4</c:v>
                </c:pt>
                <c:pt idx="6">
                  <c:v>11</c:v>
                </c:pt>
                <c:pt idx="7">
                  <c:v>7</c:v>
                </c:pt>
                <c:pt idx="8">
                  <c:v>17</c:v>
                </c:pt>
                <c:pt idx="9">
                  <c:v>18</c:v>
                </c:pt>
                <c:pt idx="10">
                  <c:v>7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15</c:v>
                </c:pt>
                <c:pt idx="15">
                  <c:v>21</c:v>
                </c:pt>
                <c:pt idx="16">
                  <c:v>12</c:v>
                </c:pt>
                <c:pt idx="17">
                  <c:v>9</c:v>
                </c:pt>
                <c:pt idx="18">
                  <c:v>14</c:v>
                </c:pt>
                <c:pt idx="19">
                  <c:v>7</c:v>
                </c:pt>
                <c:pt idx="20">
                  <c:v>8</c:v>
                </c:pt>
                <c:pt idx="21">
                  <c:v>6</c:v>
                </c:pt>
                <c:pt idx="22">
                  <c:v>14</c:v>
                </c:pt>
                <c:pt idx="23">
                  <c:v>15</c:v>
                </c:pt>
                <c:pt idx="24">
                  <c:v>7</c:v>
                </c:pt>
                <c:pt idx="25">
                  <c:v>15</c:v>
                </c:pt>
                <c:pt idx="26">
                  <c:v>8</c:v>
                </c:pt>
                <c:pt idx="27">
                  <c:v>10</c:v>
                </c:pt>
                <c:pt idx="28">
                  <c:v>11</c:v>
                </c:pt>
                <c:pt idx="29">
                  <c:v>17</c:v>
                </c:pt>
                <c:pt idx="30">
                  <c:v>6</c:v>
                </c:pt>
                <c:pt idx="31">
                  <c:v>9</c:v>
                </c:pt>
                <c:pt idx="32">
                  <c:v>12</c:v>
                </c:pt>
                <c:pt idx="33">
                  <c:v>12</c:v>
                </c:pt>
                <c:pt idx="34">
                  <c:v>14</c:v>
                </c:pt>
                <c:pt idx="35">
                  <c:v>5</c:v>
                </c:pt>
                <c:pt idx="36">
                  <c:v>19</c:v>
                </c:pt>
                <c:pt idx="37">
                  <c:v>7</c:v>
                </c:pt>
                <c:pt idx="38">
                  <c:v>9</c:v>
                </c:pt>
                <c:pt idx="39">
                  <c:v>18</c:v>
                </c:pt>
                <c:pt idx="40">
                  <c:v>15</c:v>
                </c:pt>
                <c:pt idx="41">
                  <c:v>10</c:v>
                </c:pt>
                <c:pt idx="42">
                  <c:v>6</c:v>
                </c:pt>
                <c:pt idx="43">
                  <c:v>10</c:v>
                </c:pt>
                <c:pt idx="44">
                  <c:v>10</c:v>
                </c:pt>
                <c:pt idx="45">
                  <c:v>12</c:v>
                </c:pt>
                <c:pt idx="46">
                  <c:v>11</c:v>
                </c:pt>
                <c:pt idx="47">
                  <c:v>11</c:v>
                </c:pt>
                <c:pt idx="48">
                  <c:v>20</c:v>
                </c:pt>
                <c:pt idx="49">
                  <c:v>6</c:v>
                </c:pt>
                <c:pt idx="50">
                  <c:v>4</c:v>
                </c:pt>
                <c:pt idx="51">
                  <c:v>13</c:v>
                </c:pt>
                <c:pt idx="52">
                  <c:v>10</c:v>
                </c:pt>
                <c:pt idx="53">
                  <c:v>8</c:v>
                </c:pt>
                <c:pt idx="54">
                  <c:v>9</c:v>
                </c:pt>
                <c:pt idx="55">
                  <c:v>7</c:v>
                </c:pt>
                <c:pt idx="56">
                  <c:v>6</c:v>
                </c:pt>
                <c:pt idx="57">
                  <c:v>9</c:v>
                </c:pt>
                <c:pt idx="58">
                  <c:v>18</c:v>
                </c:pt>
                <c:pt idx="59">
                  <c:v>25</c:v>
                </c:pt>
                <c:pt idx="60">
                  <c:v>6</c:v>
                </c:pt>
                <c:pt idx="61">
                  <c:v>27</c:v>
                </c:pt>
                <c:pt idx="62">
                  <c:v>12</c:v>
                </c:pt>
                <c:pt idx="63">
                  <c:v>11</c:v>
                </c:pt>
                <c:pt idx="64">
                  <c:v>22</c:v>
                </c:pt>
                <c:pt idx="65">
                  <c:v>6</c:v>
                </c:pt>
                <c:pt idx="66">
                  <c:v>6</c:v>
                </c:pt>
                <c:pt idx="67">
                  <c:v>11</c:v>
                </c:pt>
                <c:pt idx="68">
                  <c:v>14</c:v>
                </c:pt>
                <c:pt idx="69">
                  <c:v>8</c:v>
                </c:pt>
                <c:pt idx="70">
                  <c:v>7</c:v>
                </c:pt>
                <c:pt idx="71">
                  <c:v>4</c:v>
                </c:pt>
                <c:pt idx="72">
                  <c:v>7</c:v>
                </c:pt>
                <c:pt idx="73">
                  <c:v>10</c:v>
                </c:pt>
                <c:pt idx="74">
                  <c:v>9</c:v>
                </c:pt>
                <c:pt idx="75">
                  <c:v>9</c:v>
                </c:pt>
                <c:pt idx="76">
                  <c:v>6</c:v>
                </c:pt>
                <c:pt idx="77">
                  <c:v>13</c:v>
                </c:pt>
                <c:pt idx="78">
                  <c:v>6</c:v>
                </c:pt>
                <c:pt idx="79">
                  <c:v>8</c:v>
                </c:pt>
                <c:pt idx="80">
                  <c:v>16</c:v>
                </c:pt>
                <c:pt idx="81">
                  <c:v>10</c:v>
                </c:pt>
                <c:pt idx="82">
                  <c:v>11</c:v>
                </c:pt>
                <c:pt idx="83">
                  <c:v>6</c:v>
                </c:pt>
                <c:pt idx="84">
                  <c:v>9</c:v>
                </c:pt>
                <c:pt idx="85">
                  <c:v>10</c:v>
                </c:pt>
                <c:pt idx="86">
                  <c:v>14</c:v>
                </c:pt>
                <c:pt idx="87">
                  <c:v>9</c:v>
                </c:pt>
                <c:pt idx="88">
                  <c:v>12</c:v>
                </c:pt>
                <c:pt idx="89">
                  <c:v>10</c:v>
                </c:pt>
                <c:pt idx="90">
                  <c:v>23</c:v>
                </c:pt>
                <c:pt idx="91">
                  <c:v>22</c:v>
                </c:pt>
                <c:pt idx="92">
                  <c:v>26</c:v>
                </c:pt>
                <c:pt idx="93">
                  <c:v>12</c:v>
                </c:pt>
                <c:pt idx="94">
                  <c:v>7</c:v>
                </c:pt>
                <c:pt idx="95">
                  <c:v>9</c:v>
                </c:pt>
                <c:pt idx="96">
                  <c:v>7</c:v>
                </c:pt>
                <c:pt idx="97">
                  <c:v>11</c:v>
                </c:pt>
                <c:pt idx="98">
                  <c:v>17</c:v>
                </c:pt>
                <c:pt idx="99">
                  <c:v>4</c:v>
                </c:pt>
                <c:pt idx="100">
                  <c:v>18</c:v>
                </c:pt>
                <c:pt idx="101">
                  <c:v>7</c:v>
                </c:pt>
                <c:pt idx="102">
                  <c:v>14</c:v>
                </c:pt>
                <c:pt idx="103">
                  <c:v>7</c:v>
                </c:pt>
                <c:pt idx="104">
                  <c:v>17</c:v>
                </c:pt>
                <c:pt idx="105">
                  <c:v>8</c:v>
                </c:pt>
                <c:pt idx="106">
                  <c:v>5</c:v>
                </c:pt>
                <c:pt idx="107">
                  <c:v>10</c:v>
                </c:pt>
                <c:pt idx="108">
                  <c:v>8</c:v>
                </c:pt>
                <c:pt idx="109">
                  <c:v>9</c:v>
                </c:pt>
                <c:pt idx="110">
                  <c:v>17</c:v>
                </c:pt>
                <c:pt idx="111">
                  <c:v>17</c:v>
                </c:pt>
                <c:pt idx="112">
                  <c:v>9</c:v>
                </c:pt>
                <c:pt idx="113">
                  <c:v>12</c:v>
                </c:pt>
                <c:pt idx="114">
                  <c:v>8</c:v>
                </c:pt>
                <c:pt idx="115">
                  <c:v>11</c:v>
                </c:pt>
                <c:pt idx="116">
                  <c:v>10</c:v>
                </c:pt>
                <c:pt idx="117">
                  <c:v>11</c:v>
                </c:pt>
                <c:pt idx="118">
                  <c:v>13</c:v>
                </c:pt>
                <c:pt idx="119">
                  <c:v>9</c:v>
                </c:pt>
                <c:pt idx="120">
                  <c:v>11</c:v>
                </c:pt>
                <c:pt idx="121">
                  <c:v>5</c:v>
                </c:pt>
                <c:pt idx="122">
                  <c:v>10</c:v>
                </c:pt>
                <c:pt idx="123">
                  <c:v>10</c:v>
                </c:pt>
                <c:pt idx="124">
                  <c:v>8</c:v>
                </c:pt>
                <c:pt idx="125">
                  <c:v>10</c:v>
                </c:pt>
                <c:pt idx="126">
                  <c:v>7</c:v>
                </c:pt>
                <c:pt idx="127">
                  <c:v>3</c:v>
                </c:pt>
                <c:pt idx="128">
                  <c:v>10</c:v>
                </c:pt>
                <c:pt idx="129">
                  <c:v>14</c:v>
                </c:pt>
                <c:pt idx="130">
                  <c:v>7</c:v>
                </c:pt>
                <c:pt idx="131">
                  <c:v>11</c:v>
                </c:pt>
                <c:pt idx="132">
                  <c:v>13</c:v>
                </c:pt>
                <c:pt idx="133">
                  <c:v>11</c:v>
                </c:pt>
                <c:pt idx="134">
                  <c:v>2</c:v>
                </c:pt>
                <c:pt idx="135">
                  <c:v>7</c:v>
                </c:pt>
                <c:pt idx="136">
                  <c:v>7</c:v>
                </c:pt>
                <c:pt idx="137">
                  <c:v>9</c:v>
                </c:pt>
                <c:pt idx="138">
                  <c:v>4</c:v>
                </c:pt>
                <c:pt idx="139">
                  <c:v>8</c:v>
                </c:pt>
                <c:pt idx="140">
                  <c:v>7</c:v>
                </c:pt>
                <c:pt idx="141">
                  <c:v>9</c:v>
                </c:pt>
                <c:pt idx="142">
                  <c:v>14</c:v>
                </c:pt>
                <c:pt idx="143">
                  <c:v>11</c:v>
                </c:pt>
                <c:pt idx="144">
                  <c:v>16</c:v>
                </c:pt>
                <c:pt idx="145">
                  <c:v>13</c:v>
                </c:pt>
                <c:pt idx="146">
                  <c:v>9</c:v>
                </c:pt>
                <c:pt idx="147">
                  <c:v>13</c:v>
                </c:pt>
                <c:pt idx="148">
                  <c:v>8</c:v>
                </c:pt>
                <c:pt idx="149">
                  <c:v>22</c:v>
                </c:pt>
                <c:pt idx="150">
                  <c:v>12</c:v>
                </c:pt>
                <c:pt idx="151">
                  <c:v>10</c:v>
                </c:pt>
                <c:pt idx="152">
                  <c:v>10</c:v>
                </c:pt>
                <c:pt idx="153">
                  <c:v>14</c:v>
                </c:pt>
                <c:pt idx="154">
                  <c:v>6</c:v>
                </c:pt>
                <c:pt idx="155">
                  <c:v>6</c:v>
                </c:pt>
                <c:pt idx="156">
                  <c:v>19</c:v>
                </c:pt>
                <c:pt idx="157">
                  <c:v>15</c:v>
                </c:pt>
                <c:pt idx="158">
                  <c:v>8</c:v>
                </c:pt>
                <c:pt idx="159">
                  <c:v>5</c:v>
                </c:pt>
                <c:pt idx="160">
                  <c:v>12</c:v>
                </c:pt>
                <c:pt idx="161">
                  <c:v>10</c:v>
                </c:pt>
                <c:pt idx="162">
                  <c:v>11</c:v>
                </c:pt>
                <c:pt idx="163">
                  <c:v>9</c:v>
                </c:pt>
                <c:pt idx="164">
                  <c:v>6</c:v>
                </c:pt>
                <c:pt idx="165">
                  <c:v>7</c:v>
                </c:pt>
                <c:pt idx="166">
                  <c:v>6</c:v>
                </c:pt>
                <c:pt idx="167">
                  <c:v>10</c:v>
                </c:pt>
                <c:pt idx="168">
                  <c:v>11</c:v>
                </c:pt>
                <c:pt idx="169">
                  <c:v>15</c:v>
                </c:pt>
                <c:pt idx="170">
                  <c:v>12</c:v>
                </c:pt>
                <c:pt idx="171">
                  <c:v>10</c:v>
                </c:pt>
                <c:pt idx="172">
                  <c:v>9</c:v>
                </c:pt>
                <c:pt idx="173">
                  <c:v>7</c:v>
                </c:pt>
                <c:pt idx="174">
                  <c:v>10</c:v>
                </c:pt>
                <c:pt idx="175">
                  <c:v>9</c:v>
                </c:pt>
                <c:pt idx="176">
                  <c:v>4</c:v>
                </c:pt>
                <c:pt idx="177">
                  <c:v>5</c:v>
                </c:pt>
                <c:pt idx="178">
                  <c:v>8</c:v>
                </c:pt>
                <c:pt idx="179">
                  <c:v>16</c:v>
                </c:pt>
                <c:pt idx="180">
                  <c:v>7</c:v>
                </c:pt>
                <c:pt idx="181">
                  <c:v>16</c:v>
                </c:pt>
                <c:pt idx="182">
                  <c:v>9</c:v>
                </c:pt>
                <c:pt idx="183">
                  <c:v>12</c:v>
                </c:pt>
                <c:pt idx="184">
                  <c:v>5</c:v>
                </c:pt>
                <c:pt idx="185">
                  <c:v>10</c:v>
                </c:pt>
                <c:pt idx="186">
                  <c:v>16</c:v>
                </c:pt>
                <c:pt idx="187">
                  <c:v>15</c:v>
                </c:pt>
                <c:pt idx="188">
                  <c:v>16</c:v>
                </c:pt>
                <c:pt idx="189">
                  <c:v>18</c:v>
                </c:pt>
                <c:pt idx="190">
                  <c:v>13</c:v>
                </c:pt>
                <c:pt idx="191">
                  <c:v>13</c:v>
                </c:pt>
                <c:pt idx="192">
                  <c:v>12</c:v>
                </c:pt>
                <c:pt idx="193">
                  <c:v>24</c:v>
                </c:pt>
                <c:pt idx="194">
                  <c:v>14</c:v>
                </c:pt>
                <c:pt idx="195">
                  <c:v>19</c:v>
                </c:pt>
                <c:pt idx="196">
                  <c:v>9</c:v>
                </c:pt>
                <c:pt idx="197">
                  <c:v>15</c:v>
                </c:pt>
                <c:pt idx="198">
                  <c:v>19</c:v>
                </c:pt>
                <c:pt idx="199">
                  <c:v>9</c:v>
                </c:pt>
                <c:pt idx="200">
                  <c:v>6</c:v>
                </c:pt>
                <c:pt idx="201">
                  <c:v>11</c:v>
                </c:pt>
                <c:pt idx="202">
                  <c:v>9</c:v>
                </c:pt>
                <c:pt idx="203">
                  <c:v>13</c:v>
                </c:pt>
                <c:pt idx="204">
                  <c:v>7</c:v>
                </c:pt>
                <c:pt idx="205">
                  <c:v>9</c:v>
                </c:pt>
                <c:pt idx="206">
                  <c:v>8</c:v>
                </c:pt>
                <c:pt idx="207">
                  <c:v>15</c:v>
                </c:pt>
                <c:pt idx="208">
                  <c:v>7</c:v>
                </c:pt>
                <c:pt idx="209">
                  <c:v>9</c:v>
                </c:pt>
                <c:pt idx="210">
                  <c:v>17</c:v>
                </c:pt>
                <c:pt idx="211">
                  <c:v>20</c:v>
                </c:pt>
                <c:pt idx="212">
                  <c:v>15</c:v>
                </c:pt>
                <c:pt idx="213">
                  <c:v>8</c:v>
                </c:pt>
                <c:pt idx="214">
                  <c:v>8</c:v>
                </c:pt>
                <c:pt idx="215">
                  <c:v>20</c:v>
                </c:pt>
                <c:pt idx="216">
                  <c:v>6</c:v>
                </c:pt>
                <c:pt idx="217">
                  <c:v>12</c:v>
                </c:pt>
                <c:pt idx="218">
                  <c:v>10</c:v>
                </c:pt>
                <c:pt idx="219">
                  <c:v>11</c:v>
                </c:pt>
                <c:pt idx="220">
                  <c:v>5</c:v>
                </c:pt>
                <c:pt idx="221">
                  <c:v>11</c:v>
                </c:pt>
                <c:pt idx="222">
                  <c:v>8</c:v>
                </c:pt>
                <c:pt idx="223">
                  <c:v>9</c:v>
                </c:pt>
                <c:pt idx="224">
                  <c:v>8</c:v>
                </c:pt>
                <c:pt idx="225">
                  <c:v>17</c:v>
                </c:pt>
                <c:pt idx="226">
                  <c:v>15</c:v>
                </c:pt>
                <c:pt idx="227">
                  <c:v>8</c:v>
                </c:pt>
                <c:pt idx="228">
                  <c:v>7</c:v>
                </c:pt>
                <c:pt idx="229">
                  <c:v>9</c:v>
                </c:pt>
                <c:pt idx="230">
                  <c:v>7</c:v>
                </c:pt>
                <c:pt idx="231">
                  <c:v>19</c:v>
                </c:pt>
                <c:pt idx="232">
                  <c:v>11</c:v>
                </c:pt>
                <c:pt idx="233">
                  <c:v>11</c:v>
                </c:pt>
                <c:pt idx="234">
                  <c:v>9</c:v>
                </c:pt>
                <c:pt idx="235">
                  <c:v>15</c:v>
                </c:pt>
                <c:pt idx="236">
                  <c:v>6</c:v>
                </c:pt>
                <c:pt idx="237">
                  <c:v>26</c:v>
                </c:pt>
                <c:pt idx="238">
                  <c:v>8</c:v>
                </c:pt>
                <c:pt idx="239">
                  <c:v>16</c:v>
                </c:pt>
                <c:pt idx="240">
                  <c:v>10</c:v>
                </c:pt>
                <c:pt idx="241">
                  <c:v>10</c:v>
                </c:pt>
                <c:pt idx="242">
                  <c:v>7</c:v>
                </c:pt>
                <c:pt idx="243">
                  <c:v>7</c:v>
                </c:pt>
                <c:pt idx="244">
                  <c:v>13</c:v>
                </c:pt>
                <c:pt idx="245">
                  <c:v>20</c:v>
                </c:pt>
                <c:pt idx="246">
                  <c:v>10</c:v>
                </c:pt>
                <c:pt idx="247">
                  <c:v>7</c:v>
                </c:pt>
                <c:pt idx="248">
                  <c:v>10</c:v>
                </c:pt>
                <c:pt idx="249">
                  <c:v>11</c:v>
                </c:pt>
                <c:pt idx="250">
                  <c:v>7</c:v>
                </c:pt>
                <c:pt idx="251">
                  <c:v>12</c:v>
                </c:pt>
                <c:pt idx="252">
                  <c:v>7</c:v>
                </c:pt>
                <c:pt idx="253">
                  <c:v>6</c:v>
                </c:pt>
                <c:pt idx="254">
                  <c:v>5</c:v>
                </c:pt>
                <c:pt idx="255">
                  <c:v>13</c:v>
                </c:pt>
                <c:pt idx="256">
                  <c:v>8</c:v>
                </c:pt>
                <c:pt idx="257">
                  <c:v>12</c:v>
                </c:pt>
                <c:pt idx="258">
                  <c:v>16</c:v>
                </c:pt>
                <c:pt idx="259">
                  <c:v>11</c:v>
                </c:pt>
                <c:pt idx="260">
                  <c:v>12</c:v>
                </c:pt>
                <c:pt idx="261">
                  <c:v>12</c:v>
                </c:pt>
                <c:pt idx="262">
                  <c:v>25</c:v>
                </c:pt>
                <c:pt idx="263">
                  <c:v>6</c:v>
                </c:pt>
                <c:pt idx="264">
                  <c:v>14</c:v>
                </c:pt>
                <c:pt idx="265">
                  <c:v>10</c:v>
                </c:pt>
                <c:pt idx="266">
                  <c:v>6</c:v>
                </c:pt>
                <c:pt idx="267">
                  <c:v>8</c:v>
                </c:pt>
                <c:pt idx="268">
                  <c:v>6</c:v>
                </c:pt>
                <c:pt idx="269">
                  <c:v>9</c:v>
                </c:pt>
                <c:pt idx="270">
                  <c:v>11</c:v>
                </c:pt>
                <c:pt idx="271">
                  <c:v>9</c:v>
                </c:pt>
                <c:pt idx="272">
                  <c:v>6</c:v>
                </c:pt>
                <c:pt idx="273">
                  <c:v>9</c:v>
                </c:pt>
                <c:pt idx="274">
                  <c:v>13</c:v>
                </c:pt>
                <c:pt idx="275">
                  <c:v>16</c:v>
                </c:pt>
                <c:pt idx="276">
                  <c:v>13</c:v>
                </c:pt>
                <c:pt idx="277">
                  <c:v>4</c:v>
                </c:pt>
                <c:pt idx="278">
                  <c:v>7</c:v>
                </c:pt>
                <c:pt idx="279">
                  <c:v>9</c:v>
                </c:pt>
                <c:pt idx="280">
                  <c:v>20</c:v>
                </c:pt>
                <c:pt idx="281">
                  <c:v>13</c:v>
                </c:pt>
                <c:pt idx="282">
                  <c:v>11</c:v>
                </c:pt>
                <c:pt idx="283">
                  <c:v>6</c:v>
                </c:pt>
                <c:pt idx="284">
                  <c:v>12</c:v>
                </c:pt>
                <c:pt idx="285">
                  <c:v>4</c:v>
                </c:pt>
                <c:pt idx="286">
                  <c:v>13</c:v>
                </c:pt>
                <c:pt idx="287">
                  <c:v>3</c:v>
                </c:pt>
                <c:pt idx="288">
                  <c:v>12</c:v>
                </c:pt>
                <c:pt idx="289">
                  <c:v>18</c:v>
                </c:pt>
                <c:pt idx="290">
                  <c:v>12</c:v>
                </c:pt>
                <c:pt idx="291">
                  <c:v>9</c:v>
                </c:pt>
                <c:pt idx="292">
                  <c:v>10</c:v>
                </c:pt>
                <c:pt idx="293">
                  <c:v>10</c:v>
                </c:pt>
                <c:pt idx="294">
                  <c:v>4</c:v>
                </c:pt>
                <c:pt idx="295">
                  <c:v>15</c:v>
                </c:pt>
                <c:pt idx="296">
                  <c:v>6</c:v>
                </c:pt>
                <c:pt idx="297">
                  <c:v>9</c:v>
                </c:pt>
                <c:pt idx="298">
                  <c:v>15</c:v>
                </c:pt>
                <c:pt idx="299">
                  <c:v>16</c:v>
                </c:pt>
                <c:pt idx="300">
                  <c:v>10</c:v>
                </c:pt>
                <c:pt idx="301">
                  <c:v>6</c:v>
                </c:pt>
                <c:pt idx="302">
                  <c:v>5</c:v>
                </c:pt>
                <c:pt idx="303">
                  <c:v>9</c:v>
                </c:pt>
                <c:pt idx="304">
                  <c:v>11</c:v>
                </c:pt>
                <c:pt idx="305">
                  <c:v>9</c:v>
                </c:pt>
                <c:pt idx="306">
                  <c:v>9</c:v>
                </c:pt>
                <c:pt idx="307">
                  <c:v>7</c:v>
                </c:pt>
                <c:pt idx="308">
                  <c:v>12</c:v>
                </c:pt>
                <c:pt idx="309">
                  <c:v>8</c:v>
                </c:pt>
                <c:pt idx="310">
                  <c:v>13</c:v>
                </c:pt>
                <c:pt idx="311">
                  <c:v>8</c:v>
                </c:pt>
                <c:pt idx="312">
                  <c:v>15</c:v>
                </c:pt>
                <c:pt idx="313">
                  <c:v>8</c:v>
                </c:pt>
                <c:pt idx="314">
                  <c:v>10</c:v>
                </c:pt>
                <c:pt idx="315">
                  <c:v>6</c:v>
                </c:pt>
                <c:pt idx="316">
                  <c:v>10</c:v>
                </c:pt>
                <c:pt idx="317">
                  <c:v>7</c:v>
                </c:pt>
                <c:pt idx="318">
                  <c:v>13</c:v>
                </c:pt>
                <c:pt idx="319">
                  <c:v>14</c:v>
                </c:pt>
                <c:pt idx="320">
                  <c:v>9</c:v>
                </c:pt>
                <c:pt idx="321">
                  <c:v>13</c:v>
                </c:pt>
                <c:pt idx="322">
                  <c:v>10</c:v>
                </c:pt>
                <c:pt idx="323">
                  <c:v>12</c:v>
                </c:pt>
                <c:pt idx="324">
                  <c:v>18</c:v>
                </c:pt>
                <c:pt idx="325">
                  <c:v>6</c:v>
                </c:pt>
                <c:pt idx="326">
                  <c:v>11</c:v>
                </c:pt>
                <c:pt idx="327">
                  <c:v>10</c:v>
                </c:pt>
                <c:pt idx="328">
                  <c:v>11</c:v>
                </c:pt>
                <c:pt idx="329">
                  <c:v>21</c:v>
                </c:pt>
                <c:pt idx="330">
                  <c:v>8</c:v>
                </c:pt>
                <c:pt idx="331">
                  <c:v>8</c:v>
                </c:pt>
                <c:pt idx="332">
                  <c:v>8</c:v>
                </c:pt>
                <c:pt idx="333">
                  <c:v>13</c:v>
                </c:pt>
                <c:pt idx="334">
                  <c:v>5</c:v>
                </c:pt>
                <c:pt idx="335">
                  <c:v>9</c:v>
                </c:pt>
                <c:pt idx="336">
                  <c:v>7</c:v>
                </c:pt>
                <c:pt idx="337">
                  <c:v>15</c:v>
                </c:pt>
                <c:pt idx="338">
                  <c:v>15</c:v>
                </c:pt>
                <c:pt idx="339">
                  <c:v>18</c:v>
                </c:pt>
                <c:pt idx="340">
                  <c:v>9</c:v>
                </c:pt>
                <c:pt idx="341">
                  <c:v>10</c:v>
                </c:pt>
                <c:pt idx="342">
                  <c:v>14</c:v>
                </c:pt>
                <c:pt idx="343">
                  <c:v>11</c:v>
                </c:pt>
                <c:pt idx="344">
                  <c:v>5</c:v>
                </c:pt>
                <c:pt idx="345">
                  <c:v>7</c:v>
                </c:pt>
                <c:pt idx="346">
                  <c:v>21</c:v>
                </c:pt>
                <c:pt idx="347">
                  <c:v>13</c:v>
                </c:pt>
                <c:pt idx="348">
                  <c:v>11</c:v>
                </c:pt>
                <c:pt idx="349">
                  <c:v>14</c:v>
                </c:pt>
                <c:pt idx="350">
                  <c:v>10</c:v>
                </c:pt>
                <c:pt idx="351">
                  <c:v>13</c:v>
                </c:pt>
                <c:pt idx="352">
                  <c:v>6</c:v>
                </c:pt>
                <c:pt idx="353">
                  <c:v>11</c:v>
                </c:pt>
                <c:pt idx="354">
                  <c:v>10</c:v>
                </c:pt>
                <c:pt idx="355">
                  <c:v>10</c:v>
                </c:pt>
                <c:pt idx="356">
                  <c:v>11</c:v>
                </c:pt>
                <c:pt idx="357">
                  <c:v>7</c:v>
                </c:pt>
                <c:pt idx="358">
                  <c:v>18</c:v>
                </c:pt>
                <c:pt idx="359">
                  <c:v>16</c:v>
                </c:pt>
                <c:pt idx="360">
                  <c:v>17</c:v>
                </c:pt>
                <c:pt idx="361">
                  <c:v>10</c:v>
                </c:pt>
                <c:pt idx="362">
                  <c:v>19</c:v>
                </c:pt>
                <c:pt idx="363">
                  <c:v>6</c:v>
                </c:pt>
                <c:pt idx="364">
                  <c:v>17</c:v>
                </c:pt>
                <c:pt idx="365">
                  <c:v>8</c:v>
                </c:pt>
                <c:pt idx="366">
                  <c:v>11</c:v>
                </c:pt>
                <c:pt idx="367">
                  <c:v>9</c:v>
                </c:pt>
                <c:pt idx="368">
                  <c:v>16</c:v>
                </c:pt>
                <c:pt idx="369">
                  <c:v>7</c:v>
                </c:pt>
                <c:pt idx="370">
                  <c:v>7</c:v>
                </c:pt>
                <c:pt idx="371">
                  <c:v>11</c:v>
                </c:pt>
                <c:pt idx="372">
                  <c:v>9</c:v>
                </c:pt>
                <c:pt idx="373">
                  <c:v>19</c:v>
                </c:pt>
                <c:pt idx="374">
                  <c:v>16</c:v>
                </c:pt>
                <c:pt idx="375">
                  <c:v>6</c:v>
                </c:pt>
                <c:pt idx="376">
                  <c:v>16</c:v>
                </c:pt>
                <c:pt idx="377">
                  <c:v>11</c:v>
                </c:pt>
                <c:pt idx="378">
                  <c:v>9</c:v>
                </c:pt>
                <c:pt idx="379">
                  <c:v>7</c:v>
                </c:pt>
                <c:pt idx="380">
                  <c:v>15</c:v>
                </c:pt>
                <c:pt idx="381">
                  <c:v>16</c:v>
                </c:pt>
                <c:pt idx="382">
                  <c:v>6</c:v>
                </c:pt>
                <c:pt idx="383">
                  <c:v>9</c:v>
                </c:pt>
                <c:pt idx="384">
                  <c:v>14</c:v>
                </c:pt>
                <c:pt idx="385">
                  <c:v>7</c:v>
                </c:pt>
                <c:pt idx="386">
                  <c:v>12</c:v>
                </c:pt>
                <c:pt idx="387">
                  <c:v>4</c:v>
                </c:pt>
                <c:pt idx="388">
                  <c:v>6</c:v>
                </c:pt>
                <c:pt idx="389">
                  <c:v>5</c:v>
                </c:pt>
                <c:pt idx="390">
                  <c:v>11</c:v>
                </c:pt>
                <c:pt idx="391">
                  <c:v>9</c:v>
                </c:pt>
                <c:pt idx="392">
                  <c:v>9</c:v>
                </c:pt>
                <c:pt idx="393">
                  <c:v>20</c:v>
                </c:pt>
                <c:pt idx="394">
                  <c:v>7</c:v>
                </c:pt>
                <c:pt idx="395">
                  <c:v>14</c:v>
                </c:pt>
                <c:pt idx="396">
                  <c:v>8</c:v>
                </c:pt>
                <c:pt idx="397">
                  <c:v>9</c:v>
                </c:pt>
                <c:pt idx="398">
                  <c:v>8</c:v>
                </c:pt>
                <c:pt idx="399">
                  <c:v>9</c:v>
                </c:pt>
                <c:pt idx="400">
                  <c:v>18</c:v>
                </c:pt>
                <c:pt idx="401">
                  <c:v>5</c:v>
                </c:pt>
                <c:pt idx="402">
                  <c:v>12</c:v>
                </c:pt>
                <c:pt idx="403">
                  <c:v>9</c:v>
                </c:pt>
                <c:pt idx="404">
                  <c:v>17</c:v>
                </c:pt>
                <c:pt idx="405">
                  <c:v>9</c:v>
                </c:pt>
                <c:pt idx="406">
                  <c:v>20</c:v>
                </c:pt>
                <c:pt idx="407">
                  <c:v>14</c:v>
                </c:pt>
                <c:pt idx="408">
                  <c:v>14</c:v>
                </c:pt>
                <c:pt idx="409">
                  <c:v>16</c:v>
                </c:pt>
                <c:pt idx="410">
                  <c:v>10</c:v>
                </c:pt>
                <c:pt idx="411">
                  <c:v>5</c:v>
                </c:pt>
                <c:pt idx="412">
                  <c:v>17</c:v>
                </c:pt>
                <c:pt idx="413">
                  <c:v>9</c:v>
                </c:pt>
                <c:pt idx="414">
                  <c:v>13</c:v>
                </c:pt>
                <c:pt idx="415">
                  <c:v>11</c:v>
                </c:pt>
                <c:pt idx="416">
                  <c:v>9</c:v>
                </c:pt>
                <c:pt idx="417">
                  <c:v>12</c:v>
                </c:pt>
                <c:pt idx="418">
                  <c:v>7</c:v>
                </c:pt>
                <c:pt idx="419">
                  <c:v>5</c:v>
                </c:pt>
                <c:pt idx="420">
                  <c:v>13</c:v>
                </c:pt>
                <c:pt idx="421">
                  <c:v>12</c:v>
                </c:pt>
                <c:pt idx="422">
                  <c:v>19</c:v>
                </c:pt>
                <c:pt idx="423">
                  <c:v>20</c:v>
                </c:pt>
                <c:pt idx="424">
                  <c:v>12</c:v>
                </c:pt>
                <c:pt idx="425">
                  <c:v>8</c:v>
                </c:pt>
                <c:pt idx="426">
                  <c:v>14</c:v>
                </c:pt>
                <c:pt idx="427">
                  <c:v>20</c:v>
                </c:pt>
                <c:pt idx="428">
                  <c:v>25</c:v>
                </c:pt>
                <c:pt idx="429">
                  <c:v>7</c:v>
                </c:pt>
                <c:pt idx="430">
                  <c:v>9</c:v>
                </c:pt>
                <c:pt idx="431">
                  <c:v>3</c:v>
                </c:pt>
                <c:pt idx="432">
                  <c:v>12</c:v>
                </c:pt>
                <c:pt idx="433">
                  <c:v>18</c:v>
                </c:pt>
                <c:pt idx="434">
                  <c:v>13</c:v>
                </c:pt>
                <c:pt idx="435">
                  <c:v>11</c:v>
                </c:pt>
                <c:pt idx="436">
                  <c:v>13</c:v>
                </c:pt>
                <c:pt idx="437">
                  <c:v>8</c:v>
                </c:pt>
                <c:pt idx="438">
                  <c:v>4</c:v>
                </c:pt>
                <c:pt idx="439">
                  <c:v>24</c:v>
                </c:pt>
                <c:pt idx="440">
                  <c:v>9</c:v>
                </c:pt>
                <c:pt idx="441">
                  <c:v>10</c:v>
                </c:pt>
                <c:pt idx="442">
                  <c:v>5</c:v>
                </c:pt>
                <c:pt idx="443">
                  <c:v>8</c:v>
                </c:pt>
                <c:pt idx="444">
                  <c:v>8</c:v>
                </c:pt>
                <c:pt idx="445">
                  <c:v>13</c:v>
                </c:pt>
                <c:pt idx="446">
                  <c:v>8</c:v>
                </c:pt>
                <c:pt idx="447">
                  <c:v>9</c:v>
                </c:pt>
                <c:pt idx="448">
                  <c:v>4</c:v>
                </c:pt>
                <c:pt idx="449">
                  <c:v>10</c:v>
                </c:pt>
                <c:pt idx="450">
                  <c:v>8</c:v>
                </c:pt>
                <c:pt idx="451">
                  <c:v>7</c:v>
                </c:pt>
                <c:pt idx="452">
                  <c:v>7</c:v>
                </c:pt>
                <c:pt idx="453">
                  <c:v>21</c:v>
                </c:pt>
                <c:pt idx="454">
                  <c:v>14</c:v>
                </c:pt>
                <c:pt idx="455">
                  <c:v>4</c:v>
                </c:pt>
                <c:pt idx="456">
                  <c:v>9</c:v>
                </c:pt>
                <c:pt idx="457">
                  <c:v>10</c:v>
                </c:pt>
                <c:pt idx="458">
                  <c:v>9</c:v>
                </c:pt>
                <c:pt idx="459">
                  <c:v>8</c:v>
                </c:pt>
                <c:pt idx="460">
                  <c:v>2</c:v>
                </c:pt>
                <c:pt idx="461">
                  <c:v>6</c:v>
                </c:pt>
                <c:pt idx="462">
                  <c:v>13</c:v>
                </c:pt>
                <c:pt idx="463">
                  <c:v>11</c:v>
                </c:pt>
                <c:pt idx="464">
                  <c:v>6</c:v>
                </c:pt>
                <c:pt idx="465">
                  <c:v>11</c:v>
                </c:pt>
                <c:pt idx="466">
                  <c:v>4</c:v>
                </c:pt>
                <c:pt idx="467">
                  <c:v>16</c:v>
                </c:pt>
                <c:pt idx="468">
                  <c:v>15</c:v>
                </c:pt>
                <c:pt idx="469">
                  <c:v>17</c:v>
                </c:pt>
                <c:pt idx="470">
                  <c:v>8</c:v>
                </c:pt>
                <c:pt idx="471">
                  <c:v>8</c:v>
                </c:pt>
                <c:pt idx="472">
                  <c:v>10</c:v>
                </c:pt>
                <c:pt idx="473">
                  <c:v>13</c:v>
                </c:pt>
                <c:pt idx="474">
                  <c:v>8</c:v>
                </c:pt>
                <c:pt idx="475">
                  <c:v>8</c:v>
                </c:pt>
                <c:pt idx="476">
                  <c:v>11</c:v>
                </c:pt>
                <c:pt idx="477">
                  <c:v>15</c:v>
                </c:pt>
                <c:pt idx="478">
                  <c:v>12</c:v>
                </c:pt>
                <c:pt idx="479">
                  <c:v>14</c:v>
                </c:pt>
                <c:pt idx="480">
                  <c:v>19</c:v>
                </c:pt>
                <c:pt idx="481">
                  <c:v>29</c:v>
                </c:pt>
                <c:pt idx="482">
                  <c:v>5</c:v>
                </c:pt>
                <c:pt idx="483">
                  <c:v>10</c:v>
                </c:pt>
                <c:pt idx="484">
                  <c:v>13</c:v>
                </c:pt>
                <c:pt idx="485">
                  <c:v>7</c:v>
                </c:pt>
                <c:pt idx="486">
                  <c:v>8</c:v>
                </c:pt>
                <c:pt idx="487">
                  <c:v>6</c:v>
                </c:pt>
                <c:pt idx="488">
                  <c:v>13</c:v>
                </c:pt>
                <c:pt idx="489">
                  <c:v>19</c:v>
                </c:pt>
                <c:pt idx="490">
                  <c:v>10</c:v>
                </c:pt>
                <c:pt idx="491">
                  <c:v>10</c:v>
                </c:pt>
                <c:pt idx="492">
                  <c:v>14</c:v>
                </c:pt>
                <c:pt idx="493">
                  <c:v>10</c:v>
                </c:pt>
                <c:pt idx="494">
                  <c:v>12</c:v>
                </c:pt>
                <c:pt idx="495">
                  <c:v>9</c:v>
                </c:pt>
                <c:pt idx="496">
                  <c:v>12</c:v>
                </c:pt>
                <c:pt idx="497">
                  <c:v>5</c:v>
                </c:pt>
                <c:pt idx="498">
                  <c:v>23</c:v>
                </c:pt>
                <c:pt idx="499">
                  <c:v>7</c:v>
                </c:pt>
                <c:pt idx="500">
                  <c:v>16</c:v>
                </c:pt>
                <c:pt idx="501">
                  <c:v>6</c:v>
                </c:pt>
                <c:pt idx="502">
                  <c:v>16</c:v>
                </c:pt>
                <c:pt idx="503">
                  <c:v>5</c:v>
                </c:pt>
                <c:pt idx="504">
                  <c:v>13</c:v>
                </c:pt>
                <c:pt idx="505">
                  <c:v>16</c:v>
                </c:pt>
                <c:pt idx="506">
                  <c:v>5</c:v>
                </c:pt>
                <c:pt idx="507">
                  <c:v>5</c:v>
                </c:pt>
                <c:pt idx="508">
                  <c:v>8</c:v>
                </c:pt>
                <c:pt idx="509">
                  <c:v>9</c:v>
                </c:pt>
                <c:pt idx="510">
                  <c:v>12</c:v>
                </c:pt>
                <c:pt idx="511">
                  <c:v>5</c:v>
                </c:pt>
                <c:pt idx="512">
                  <c:v>8</c:v>
                </c:pt>
                <c:pt idx="513">
                  <c:v>11</c:v>
                </c:pt>
                <c:pt idx="514">
                  <c:v>10</c:v>
                </c:pt>
                <c:pt idx="515">
                  <c:v>12</c:v>
                </c:pt>
                <c:pt idx="516">
                  <c:v>5</c:v>
                </c:pt>
                <c:pt idx="517">
                  <c:v>19</c:v>
                </c:pt>
                <c:pt idx="518">
                  <c:v>27</c:v>
                </c:pt>
                <c:pt idx="519">
                  <c:v>8</c:v>
                </c:pt>
                <c:pt idx="520">
                  <c:v>15</c:v>
                </c:pt>
                <c:pt idx="521">
                  <c:v>12</c:v>
                </c:pt>
                <c:pt idx="522">
                  <c:v>12</c:v>
                </c:pt>
                <c:pt idx="523">
                  <c:v>9</c:v>
                </c:pt>
                <c:pt idx="524">
                  <c:v>6</c:v>
                </c:pt>
                <c:pt idx="525">
                  <c:v>12</c:v>
                </c:pt>
                <c:pt idx="526">
                  <c:v>8</c:v>
                </c:pt>
                <c:pt idx="527">
                  <c:v>8</c:v>
                </c:pt>
                <c:pt idx="528">
                  <c:v>14</c:v>
                </c:pt>
                <c:pt idx="529">
                  <c:v>10</c:v>
                </c:pt>
                <c:pt idx="530">
                  <c:v>6</c:v>
                </c:pt>
                <c:pt idx="531">
                  <c:v>5</c:v>
                </c:pt>
                <c:pt idx="532">
                  <c:v>10</c:v>
                </c:pt>
                <c:pt idx="533">
                  <c:v>3</c:v>
                </c:pt>
                <c:pt idx="534">
                  <c:v>10</c:v>
                </c:pt>
                <c:pt idx="535">
                  <c:v>14</c:v>
                </c:pt>
                <c:pt idx="536">
                  <c:v>10</c:v>
                </c:pt>
                <c:pt idx="537">
                  <c:v>13</c:v>
                </c:pt>
                <c:pt idx="538">
                  <c:v>14</c:v>
                </c:pt>
                <c:pt idx="539">
                  <c:v>9</c:v>
                </c:pt>
                <c:pt idx="540">
                  <c:v>6</c:v>
                </c:pt>
                <c:pt idx="541">
                  <c:v>8</c:v>
                </c:pt>
                <c:pt idx="542">
                  <c:v>6</c:v>
                </c:pt>
                <c:pt idx="543">
                  <c:v>6</c:v>
                </c:pt>
                <c:pt idx="544">
                  <c:v>12</c:v>
                </c:pt>
                <c:pt idx="545">
                  <c:v>17</c:v>
                </c:pt>
                <c:pt idx="546">
                  <c:v>10</c:v>
                </c:pt>
                <c:pt idx="547">
                  <c:v>12</c:v>
                </c:pt>
                <c:pt idx="548">
                  <c:v>11</c:v>
                </c:pt>
                <c:pt idx="549">
                  <c:v>9</c:v>
                </c:pt>
                <c:pt idx="550">
                  <c:v>9</c:v>
                </c:pt>
                <c:pt idx="551">
                  <c:v>8</c:v>
                </c:pt>
                <c:pt idx="552">
                  <c:v>18</c:v>
                </c:pt>
                <c:pt idx="553">
                  <c:v>12</c:v>
                </c:pt>
                <c:pt idx="554">
                  <c:v>10</c:v>
                </c:pt>
                <c:pt idx="555">
                  <c:v>16</c:v>
                </c:pt>
                <c:pt idx="556">
                  <c:v>13</c:v>
                </c:pt>
                <c:pt idx="557">
                  <c:v>7</c:v>
                </c:pt>
                <c:pt idx="558">
                  <c:v>6</c:v>
                </c:pt>
                <c:pt idx="559">
                  <c:v>14</c:v>
                </c:pt>
                <c:pt idx="560">
                  <c:v>18</c:v>
                </c:pt>
                <c:pt idx="561">
                  <c:v>17</c:v>
                </c:pt>
                <c:pt idx="562">
                  <c:v>11</c:v>
                </c:pt>
                <c:pt idx="563">
                  <c:v>10</c:v>
                </c:pt>
                <c:pt idx="564">
                  <c:v>6</c:v>
                </c:pt>
                <c:pt idx="565">
                  <c:v>13</c:v>
                </c:pt>
                <c:pt idx="566">
                  <c:v>5</c:v>
                </c:pt>
                <c:pt idx="567">
                  <c:v>10</c:v>
                </c:pt>
                <c:pt idx="568">
                  <c:v>9</c:v>
                </c:pt>
                <c:pt idx="569">
                  <c:v>7</c:v>
                </c:pt>
                <c:pt idx="570">
                  <c:v>15</c:v>
                </c:pt>
                <c:pt idx="571">
                  <c:v>17</c:v>
                </c:pt>
                <c:pt idx="572">
                  <c:v>16</c:v>
                </c:pt>
                <c:pt idx="573">
                  <c:v>17</c:v>
                </c:pt>
                <c:pt idx="574">
                  <c:v>3</c:v>
                </c:pt>
                <c:pt idx="575">
                  <c:v>7</c:v>
                </c:pt>
                <c:pt idx="576">
                  <c:v>11</c:v>
                </c:pt>
                <c:pt idx="577">
                  <c:v>12</c:v>
                </c:pt>
                <c:pt idx="578">
                  <c:v>6</c:v>
                </c:pt>
                <c:pt idx="579">
                  <c:v>6</c:v>
                </c:pt>
                <c:pt idx="580">
                  <c:v>4</c:v>
                </c:pt>
                <c:pt idx="581">
                  <c:v>5</c:v>
                </c:pt>
                <c:pt idx="582">
                  <c:v>17</c:v>
                </c:pt>
                <c:pt idx="583">
                  <c:v>7</c:v>
                </c:pt>
                <c:pt idx="584">
                  <c:v>13</c:v>
                </c:pt>
                <c:pt idx="585">
                  <c:v>12</c:v>
                </c:pt>
                <c:pt idx="586">
                  <c:v>12</c:v>
                </c:pt>
                <c:pt idx="587">
                  <c:v>5</c:v>
                </c:pt>
                <c:pt idx="588">
                  <c:v>16</c:v>
                </c:pt>
                <c:pt idx="589">
                  <c:v>10</c:v>
                </c:pt>
                <c:pt idx="590">
                  <c:v>4</c:v>
                </c:pt>
                <c:pt idx="591">
                  <c:v>15</c:v>
                </c:pt>
                <c:pt idx="592">
                  <c:v>7</c:v>
                </c:pt>
                <c:pt idx="593">
                  <c:v>12</c:v>
                </c:pt>
                <c:pt idx="594">
                  <c:v>8</c:v>
                </c:pt>
                <c:pt idx="595">
                  <c:v>9</c:v>
                </c:pt>
                <c:pt idx="596">
                  <c:v>13</c:v>
                </c:pt>
                <c:pt idx="597">
                  <c:v>6</c:v>
                </c:pt>
                <c:pt idx="598">
                  <c:v>5</c:v>
                </c:pt>
                <c:pt idx="599">
                  <c:v>7</c:v>
                </c:pt>
                <c:pt idx="600">
                  <c:v>6</c:v>
                </c:pt>
                <c:pt idx="601">
                  <c:v>18</c:v>
                </c:pt>
                <c:pt idx="602">
                  <c:v>15</c:v>
                </c:pt>
                <c:pt idx="603">
                  <c:v>13</c:v>
                </c:pt>
                <c:pt idx="604">
                  <c:v>9</c:v>
                </c:pt>
                <c:pt idx="605">
                  <c:v>11</c:v>
                </c:pt>
                <c:pt idx="606">
                  <c:v>12</c:v>
                </c:pt>
                <c:pt idx="607">
                  <c:v>14</c:v>
                </c:pt>
                <c:pt idx="608">
                  <c:v>6</c:v>
                </c:pt>
                <c:pt idx="609">
                  <c:v>10</c:v>
                </c:pt>
                <c:pt idx="610">
                  <c:v>14</c:v>
                </c:pt>
                <c:pt idx="611">
                  <c:v>10</c:v>
                </c:pt>
                <c:pt idx="612">
                  <c:v>5</c:v>
                </c:pt>
                <c:pt idx="613">
                  <c:v>15</c:v>
                </c:pt>
                <c:pt idx="614">
                  <c:v>15</c:v>
                </c:pt>
                <c:pt idx="615">
                  <c:v>34</c:v>
                </c:pt>
                <c:pt idx="616">
                  <c:v>13</c:v>
                </c:pt>
                <c:pt idx="617">
                  <c:v>5</c:v>
                </c:pt>
                <c:pt idx="618">
                  <c:v>14</c:v>
                </c:pt>
                <c:pt idx="619">
                  <c:v>10</c:v>
                </c:pt>
                <c:pt idx="620">
                  <c:v>16</c:v>
                </c:pt>
                <c:pt idx="621">
                  <c:v>14</c:v>
                </c:pt>
                <c:pt idx="622">
                  <c:v>9</c:v>
                </c:pt>
                <c:pt idx="623">
                  <c:v>19</c:v>
                </c:pt>
                <c:pt idx="624">
                  <c:v>6</c:v>
                </c:pt>
                <c:pt idx="625">
                  <c:v>21</c:v>
                </c:pt>
                <c:pt idx="626">
                  <c:v>8</c:v>
                </c:pt>
                <c:pt idx="627">
                  <c:v>12</c:v>
                </c:pt>
                <c:pt idx="628">
                  <c:v>12</c:v>
                </c:pt>
                <c:pt idx="629">
                  <c:v>14</c:v>
                </c:pt>
                <c:pt idx="630">
                  <c:v>5</c:v>
                </c:pt>
                <c:pt idx="631">
                  <c:v>6</c:v>
                </c:pt>
                <c:pt idx="632">
                  <c:v>4</c:v>
                </c:pt>
                <c:pt idx="633">
                  <c:v>6</c:v>
                </c:pt>
                <c:pt idx="634">
                  <c:v>10</c:v>
                </c:pt>
                <c:pt idx="635">
                  <c:v>12</c:v>
                </c:pt>
                <c:pt idx="636">
                  <c:v>3</c:v>
                </c:pt>
                <c:pt idx="637">
                  <c:v>14</c:v>
                </c:pt>
                <c:pt idx="638">
                  <c:v>7</c:v>
                </c:pt>
                <c:pt idx="639">
                  <c:v>7</c:v>
                </c:pt>
                <c:pt idx="640">
                  <c:v>9</c:v>
                </c:pt>
                <c:pt idx="641">
                  <c:v>7</c:v>
                </c:pt>
                <c:pt idx="642">
                  <c:v>6</c:v>
                </c:pt>
                <c:pt idx="643">
                  <c:v>9</c:v>
                </c:pt>
                <c:pt idx="644">
                  <c:v>10</c:v>
                </c:pt>
                <c:pt idx="645">
                  <c:v>32</c:v>
                </c:pt>
                <c:pt idx="646">
                  <c:v>24</c:v>
                </c:pt>
                <c:pt idx="647">
                  <c:v>14</c:v>
                </c:pt>
                <c:pt idx="648">
                  <c:v>17</c:v>
                </c:pt>
                <c:pt idx="649">
                  <c:v>14</c:v>
                </c:pt>
                <c:pt idx="650">
                  <c:v>13</c:v>
                </c:pt>
                <c:pt idx="651">
                  <c:v>9</c:v>
                </c:pt>
                <c:pt idx="652">
                  <c:v>17</c:v>
                </c:pt>
                <c:pt idx="653">
                  <c:v>9</c:v>
                </c:pt>
                <c:pt idx="654">
                  <c:v>14</c:v>
                </c:pt>
                <c:pt idx="655">
                  <c:v>25</c:v>
                </c:pt>
                <c:pt idx="656">
                  <c:v>9</c:v>
                </c:pt>
                <c:pt idx="657">
                  <c:v>14</c:v>
                </c:pt>
                <c:pt idx="658">
                  <c:v>12</c:v>
                </c:pt>
                <c:pt idx="659">
                  <c:v>4</c:v>
                </c:pt>
                <c:pt idx="660">
                  <c:v>8</c:v>
                </c:pt>
                <c:pt idx="661">
                  <c:v>13</c:v>
                </c:pt>
                <c:pt idx="662">
                  <c:v>8</c:v>
                </c:pt>
                <c:pt idx="663">
                  <c:v>14</c:v>
                </c:pt>
                <c:pt idx="664">
                  <c:v>7</c:v>
                </c:pt>
                <c:pt idx="665">
                  <c:v>7</c:v>
                </c:pt>
                <c:pt idx="666">
                  <c:v>13</c:v>
                </c:pt>
                <c:pt idx="667">
                  <c:v>7</c:v>
                </c:pt>
                <c:pt idx="668">
                  <c:v>12</c:v>
                </c:pt>
                <c:pt idx="669">
                  <c:v>9</c:v>
                </c:pt>
                <c:pt idx="670">
                  <c:v>19</c:v>
                </c:pt>
                <c:pt idx="671">
                  <c:v>9</c:v>
                </c:pt>
                <c:pt idx="672">
                  <c:v>7</c:v>
                </c:pt>
                <c:pt idx="673">
                  <c:v>15</c:v>
                </c:pt>
                <c:pt idx="674">
                  <c:v>7</c:v>
                </c:pt>
                <c:pt idx="675">
                  <c:v>9</c:v>
                </c:pt>
                <c:pt idx="676">
                  <c:v>17</c:v>
                </c:pt>
                <c:pt idx="677">
                  <c:v>13</c:v>
                </c:pt>
                <c:pt idx="678">
                  <c:v>5</c:v>
                </c:pt>
                <c:pt idx="679">
                  <c:v>6</c:v>
                </c:pt>
                <c:pt idx="680">
                  <c:v>7</c:v>
                </c:pt>
                <c:pt idx="681">
                  <c:v>17</c:v>
                </c:pt>
                <c:pt idx="682">
                  <c:v>4</c:v>
                </c:pt>
                <c:pt idx="683">
                  <c:v>9</c:v>
                </c:pt>
                <c:pt idx="684">
                  <c:v>3</c:v>
                </c:pt>
                <c:pt idx="685">
                  <c:v>7</c:v>
                </c:pt>
                <c:pt idx="686">
                  <c:v>12</c:v>
                </c:pt>
                <c:pt idx="687">
                  <c:v>7</c:v>
                </c:pt>
                <c:pt idx="688">
                  <c:v>11</c:v>
                </c:pt>
                <c:pt idx="689">
                  <c:v>10</c:v>
                </c:pt>
                <c:pt idx="690">
                  <c:v>8</c:v>
                </c:pt>
                <c:pt idx="691">
                  <c:v>10</c:v>
                </c:pt>
                <c:pt idx="692">
                  <c:v>10</c:v>
                </c:pt>
                <c:pt idx="693">
                  <c:v>14</c:v>
                </c:pt>
                <c:pt idx="694">
                  <c:v>14</c:v>
                </c:pt>
                <c:pt idx="695">
                  <c:v>14</c:v>
                </c:pt>
                <c:pt idx="696">
                  <c:v>8</c:v>
                </c:pt>
                <c:pt idx="697">
                  <c:v>6</c:v>
                </c:pt>
                <c:pt idx="698">
                  <c:v>16</c:v>
                </c:pt>
                <c:pt idx="699">
                  <c:v>6</c:v>
                </c:pt>
                <c:pt idx="700">
                  <c:v>5</c:v>
                </c:pt>
                <c:pt idx="701">
                  <c:v>12</c:v>
                </c:pt>
                <c:pt idx="702">
                  <c:v>10</c:v>
                </c:pt>
                <c:pt idx="703">
                  <c:v>13</c:v>
                </c:pt>
                <c:pt idx="704">
                  <c:v>10</c:v>
                </c:pt>
                <c:pt idx="705">
                  <c:v>5</c:v>
                </c:pt>
                <c:pt idx="706">
                  <c:v>7</c:v>
                </c:pt>
                <c:pt idx="707">
                  <c:v>4</c:v>
                </c:pt>
                <c:pt idx="708">
                  <c:v>11</c:v>
                </c:pt>
                <c:pt idx="709">
                  <c:v>13</c:v>
                </c:pt>
                <c:pt idx="710">
                  <c:v>7</c:v>
                </c:pt>
                <c:pt idx="711">
                  <c:v>10</c:v>
                </c:pt>
                <c:pt idx="712">
                  <c:v>5</c:v>
                </c:pt>
                <c:pt idx="713">
                  <c:v>13</c:v>
                </c:pt>
                <c:pt idx="714">
                  <c:v>6</c:v>
                </c:pt>
                <c:pt idx="715">
                  <c:v>7</c:v>
                </c:pt>
                <c:pt idx="716">
                  <c:v>9</c:v>
                </c:pt>
                <c:pt idx="717">
                  <c:v>6</c:v>
                </c:pt>
                <c:pt idx="718">
                  <c:v>6</c:v>
                </c:pt>
                <c:pt idx="719">
                  <c:v>18</c:v>
                </c:pt>
                <c:pt idx="720">
                  <c:v>7</c:v>
                </c:pt>
                <c:pt idx="721">
                  <c:v>15</c:v>
                </c:pt>
                <c:pt idx="722">
                  <c:v>10</c:v>
                </c:pt>
                <c:pt idx="723">
                  <c:v>5</c:v>
                </c:pt>
                <c:pt idx="724">
                  <c:v>11</c:v>
                </c:pt>
                <c:pt idx="725">
                  <c:v>19</c:v>
                </c:pt>
                <c:pt idx="726">
                  <c:v>10</c:v>
                </c:pt>
                <c:pt idx="727">
                  <c:v>4</c:v>
                </c:pt>
                <c:pt idx="728">
                  <c:v>8</c:v>
                </c:pt>
                <c:pt idx="729">
                  <c:v>8</c:v>
                </c:pt>
                <c:pt idx="730">
                  <c:v>9</c:v>
                </c:pt>
                <c:pt idx="731">
                  <c:v>9</c:v>
                </c:pt>
                <c:pt idx="732">
                  <c:v>36</c:v>
                </c:pt>
                <c:pt idx="733">
                  <c:v>15</c:v>
                </c:pt>
                <c:pt idx="734">
                  <c:v>7</c:v>
                </c:pt>
                <c:pt idx="735">
                  <c:v>6</c:v>
                </c:pt>
                <c:pt idx="736">
                  <c:v>9</c:v>
                </c:pt>
                <c:pt idx="737">
                  <c:v>8</c:v>
                </c:pt>
                <c:pt idx="738">
                  <c:v>21</c:v>
                </c:pt>
                <c:pt idx="739">
                  <c:v>14</c:v>
                </c:pt>
                <c:pt idx="740">
                  <c:v>5</c:v>
                </c:pt>
                <c:pt idx="741">
                  <c:v>6</c:v>
                </c:pt>
                <c:pt idx="742">
                  <c:v>8</c:v>
                </c:pt>
                <c:pt idx="743">
                  <c:v>20</c:v>
                </c:pt>
                <c:pt idx="744">
                  <c:v>13</c:v>
                </c:pt>
                <c:pt idx="745">
                  <c:v>6</c:v>
                </c:pt>
                <c:pt idx="746">
                  <c:v>17</c:v>
                </c:pt>
                <c:pt idx="747">
                  <c:v>9</c:v>
                </c:pt>
                <c:pt idx="748">
                  <c:v>12</c:v>
                </c:pt>
                <c:pt idx="749">
                  <c:v>13</c:v>
                </c:pt>
                <c:pt idx="750">
                  <c:v>6</c:v>
                </c:pt>
                <c:pt idx="751">
                  <c:v>3</c:v>
                </c:pt>
                <c:pt idx="752">
                  <c:v>14</c:v>
                </c:pt>
                <c:pt idx="753">
                  <c:v>16</c:v>
                </c:pt>
                <c:pt idx="754">
                  <c:v>9</c:v>
                </c:pt>
                <c:pt idx="755">
                  <c:v>13</c:v>
                </c:pt>
                <c:pt idx="756">
                  <c:v>9</c:v>
                </c:pt>
                <c:pt idx="757">
                  <c:v>8</c:v>
                </c:pt>
                <c:pt idx="758">
                  <c:v>14</c:v>
                </c:pt>
                <c:pt idx="759">
                  <c:v>17</c:v>
                </c:pt>
                <c:pt idx="760">
                  <c:v>13</c:v>
                </c:pt>
                <c:pt idx="761">
                  <c:v>8</c:v>
                </c:pt>
                <c:pt idx="762">
                  <c:v>6</c:v>
                </c:pt>
                <c:pt idx="763">
                  <c:v>4</c:v>
                </c:pt>
                <c:pt idx="764">
                  <c:v>6</c:v>
                </c:pt>
                <c:pt idx="765">
                  <c:v>12</c:v>
                </c:pt>
                <c:pt idx="766">
                  <c:v>7</c:v>
                </c:pt>
                <c:pt idx="767">
                  <c:v>8</c:v>
                </c:pt>
                <c:pt idx="768">
                  <c:v>8</c:v>
                </c:pt>
                <c:pt idx="769">
                  <c:v>15</c:v>
                </c:pt>
                <c:pt idx="770">
                  <c:v>8</c:v>
                </c:pt>
                <c:pt idx="771">
                  <c:v>11</c:v>
                </c:pt>
                <c:pt idx="772">
                  <c:v>17</c:v>
                </c:pt>
                <c:pt idx="773">
                  <c:v>6</c:v>
                </c:pt>
                <c:pt idx="774">
                  <c:v>8</c:v>
                </c:pt>
                <c:pt idx="775">
                  <c:v>10</c:v>
                </c:pt>
                <c:pt idx="776">
                  <c:v>6</c:v>
                </c:pt>
                <c:pt idx="777">
                  <c:v>16</c:v>
                </c:pt>
                <c:pt idx="778">
                  <c:v>9</c:v>
                </c:pt>
                <c:pt idx="779">
                  <c:v>22</c:v>
                </c:pt>
                <c:pt idx="780">
                  <c:v>7</c:v>
                </c:pt>
                <c:pt idx="781">
                  <c:v>11</c:v>
                </c:pt>
                <c:pt idx="782">
                  <c:v>8</c:v>
                </c:pt>
                <c:pt idx="783">
                  <c:v>9</c:v>
                </c:pt>
                <c:pt idx="784">
                  <c:v>8</c:v>
                </c:pt>
                <c:pt idx="785">
                  <c:v>8</c:v>
                </c:pt>
                <c:pt idx="786">
                  <c:v>8</c:v>
                </c:pt>
                <c:pt idx="787">
                  <c:v>10</c:v>
                </c:pt>
                <c:pt idx="788">
                  <c:v>15</c:v>
                </c:pt>
                <c:pt idx="789">
                  <c:v>13</c:v>
                </c:pt>
                <c:pt idx="790">
                  <c:v>12</c:v>
                </c:pt>
                <c:pt idx="791">
                  <c:v>10</c:v>
                </c:pt>
                <c:pt idx="792">
                  <c:v>14</c:v>
                </c:pt>
                <c:pt idx="793">
                  <c:v>16</c:v>
                </c:pt>
                <c:pt idx="794">
                  <c:v>12</c:v>
                </c:pt>
                <c:pt idx="795">
                  <c:v>15</c:v>
                </c:pt>
                <c:pt idx="796">
                  <c:v>9</c:v>
                </c:pt>
                <c:pt idx="797">
                  <c:v>10</c:v>
                </c:pt>
                <c:pt idx="798">
                  <c:v>6</c:v>
                </c:pt>
                <c:pt idx="799">
                  <c:v>7</c:v>
                </c:pt>
                <c:pt idx="800">
                  <c:v>9</c:v>
                </c:pt>
                <c:pt idx="801">
                  <c:v>12</c:v>
                </c:pt>
                <c:pt idx="802">
                  <c:v>7</c:v>
                </c:pt>
                <c:pt idx="803">
                  <c:v>11</c:v>
                </c:pt>
                <c:pt idx="804">
                  <c:v>8</c:v>
                </c:pt>
                <c:pt idx="805">
                  <c:v>9</c:v>
                </c:pt>
                <c:pt idx="806">
                  <c:v>11</c:v>
                </c:pt>
                <c:pt idx="807">
                  <c:v>11</c:v>
                </c:pt>
                <c:pt idx="808">
                  <c:v>9</c:v>
                </c:pt>
                <c:pt idx="809">
                  <c:v>29</c:v>
                </c:pt>
                <c:pt idx="810">
                  <c:v>6</c:v>
                </c:pt>
                <c:pt idx="811">
                  <c:v>13</c:v>
                </c:pt>
                <c:pt idx="812">
                  <c:v>16</c:v>
                </c:pt>
                <c:pt idx="813">
                  <c:v>19</c:v>
                </c:pt>
                <c:pt idx="814">
                  <c:v>12</c:v>
                </c:pt>
                <c:pt idx="815">
                  <c:v>22</c:v>
                </c:pt>
                <c:pt idx="816">
                  <c:v>9</c:v>
                </c:pt>
                <c:pt idx="817">
                  <c:v>9</c:v>
                </c:pt>
                <c:pt idx="818">
                  <c:v>7</c:v>
                </c:pt>
                <c:pt idx="819">
                  <c:v>10</c:v>
                </c:pt>
                <c:pt idx="820">
                  <c:v>7</c:v>
                </c:pt>
                <c:pt idx="821">
                  <c:v>7</c:v>
                </c:pt>
                <c:pt idx="822">
                  <c:v>19</c:v>
                </c:pt>
                <c:pt idx="823">
                  <c:v>13</c:v>
                </c:pt>
                <c:pt idx="824">
                  <c:v>11</c:v>
                </c:pt>
                <c:pt idx="825">
                  <c:v>14</c:v>
                </c:pt>
                <c:pt idx="826">
                  <c:v>6</c:v>
                </c:pt>
                <c:pt idx="827">
                  <c:v>12</c:v>
                </c:pt>
                <c:pt idx="828">
                  <c:v>3</c:v>
                </c:pt>
                <c:pt idx="829">
                  <c:v>14</c:v>
                </c:pt>
                <c:pt idx="830">
                  <c:v>20</c:v>
                </c:pt>
                <c:pt idx="831">
                  <c:v>4</c:v>
                </c:pt>
                <c:pt idx="832">
                  <c:v>12</c:v>
                </c:pt>
                <c:pt idx="833">
                  <c:v>12</c:v>
                </c:pt>
                <c:pt idx="834">
                  <c:v>3</c:v>
                </c:pt>
                <c:pt idx="835">
                  <c:v>16</c:v>
                </c:pt>
                <c:pt idx="836">
                  <c:v>12</c:v>
                </c:pt>
                <c:pt idx="837">
                  <c:v>9</c:v>
                </c:pt>
                <c:pt idx="838">
                  <c:v>5</c:v>
                </c:pt>
                <c:pt idx="839">
                  <c:v>9</c:v>
                </c:pt>
                <c:pt idx="840">
                  <c:v>5</c:v>
                </c:pt>
                <c:pt idx="841">
                  <c:v>5</c:v>
                </c:pt>
                <c:pt idx="842">
                  <c:v>4</c:v>
                </c:pt>
                <c:pt idx="843">
                  <c:v>10</c:v>
                </c:pt>
                <c:pt idx="844">
                  <c:v>12</c:v>
                </c:pt>
                <c:pt idx="845">
                  <c:v>12</c:v>
                </c:pt>
                <c:pt idx="846">
                  <c:v>5</c:v>
                </c:pt>
                <c:pt idx="847">
                  <c:v>9</c:v>
                </c:pt>
                <c:pt idx="848">
                  <c:v>22</c:v>
                </c:pt>
                <c:pt idx="849">
                  <c:v>10</c:v>
                </c:pt>
                <c:pt idx="850">
                  <c:v>18</c:v>
                </c:pt>
                <c:pt idx="851">
                  <c:v>27</c:v>
                </c:pt>
                <c:pt idx="852">
                  <c:v>6</c:v>
                </c:pt>
                <c:pt idx="853">
                  <c:v>7</c:v>
                </c:pt>
                <c:pt idx="854">
                  <c:v>15</c:v>
                </c:pt>
                <c:pt idx="855">
                  <c:v>10</c:v>
                </c:pt>
                <c:pt idx="856">
                  <c:v>16</c:v>
                </c:pt>
                <c:pt idx="857">
                  <c:v>8</c:v>
                </c:pt>
                <c:pt idx="858">
                  <c:v>30</c:v>
                </c:pt>
                <c:pt idx="859">
                  <c:v>11</c:v>
                </c:pt>
                <c:pt idx="860">
                  <c:v>10</c:v>
                </c:pt>
                <c:pt idx="861">
                  <c:v>11</c:v>
                </c:pt>
                <c:pt idx="862">
                  <c:v>13</c:v>
                </c:pt>
                <c:pt idx="863">
                  <c:v>7</c:v>
                </c:pt>
                <c:pt idx="864">
                  <c:v>13</c:v>
                </c:pt>
                <c:pt idx="865">
                  <c:v>10</c:v>
                </c:pt>
                <c:pt idx="866">
                  <c:v>12</c:v>
                </c:pt>
                <c:pt idx="867">
                  <c:v>14</c:v>
                </c:pt>
                <c:pt idx="868">
                  <c:v>8</c:v>
                </c:pt>
                <c:pt idx="869">
                  <c:v>7</c:v>
                </c:pt>
                <c:pt idx="870">
                  <c:v>6</c:v>
                </c:pt>
                <c:pt idx="871">
                  <c:v>19</c:v>
                </c:pt>
                <c:pt idx="872">
                  <c:v>15</c:v>
                </c:pt>
                <c:pt idx="873">
                  <c:v>13</c:v>
                </c:pt>
                <c:pt idx="874">
                  <c:v>13</c:v>
                </c:pt>
                <c:pt idx="875">
                  <c:v>4</c:v>
                </c:pt>
                <c:pt idx="876">
                  <c:v>12</c:v>
                </c:pt>
                <c:pt idx="877">
                  <c:v>6</c:v>
                </c:pt>
                <c:pt idx="878">
                  <c:v>11</c:v>
                </c:pt>
                <c:pt idx="879">
                  <c:v>9</c:v>
                </c:pt>
                <c:pt idx="880">
                  <c:v>15</c:v>
                </c:pt>
                <c:pt idx="881">
                  <c:v>7</c:v>
                </c:pt>
                <c:pt idx="882">
                  <c:v>14</c:v>
                </c:pt>
                <c:pt idx="883">
                  <c:v>13</c:v>
                </c:pt>
                <c:pt idx="884">
                  <c:v>6</c:v>
                </c:pt>
                <c:pt idx="885">
                  <c:v>17</c:v>
                </c:pt>
                <c:pt idx="886">
                  <c:v>11</c:v>
                </c:pt>
                <c:pt idx="887">
                  <c:v>20</c:v>
                </c:pt>
                <c:pt idx="888">
                  <c:v>19</c:v>
                </c:pt>
                <c:pt idx="889">
                  <c:v>13</c:v>
                </c:pt>
                <c:pt idx="890">
                  <c:v>16</c:v>
                </c:pt>
                <c:pt idx="891">
                  <c:v>10</c:v>
                </c:pt>
                <c:pt idx="892">
                  <c:v>9</c:v>
                </c:pt>
                <c:pt idx="893">
                  <c:v>5</c:v>
                </c:pt>
                <c:pt idx="894">
                  <c:v>3</c:v>
                </c:pt>
                <c:pt idx="895">
                  <c:v>11</c:v>
                </c:pt>
                <c:pt idx="896">
                  <c:v>5</c:v>
                </c:pt>
                <c:pt idx="897">
                  <c:v>9</c:v>
                </c:pt>
                <c:pt idx="898">
                  <c:v>9</c:v>
                </c:pt>
                <c:pt idx="899">
                  <c:v>19</c:v>
                </c:pt>
                <c:pt idx="900">
                  <c:v>11</c:v>
                </c:pt>
                <c:pt idx="901">
                  <c:v>23</c:v>
                </c:pt>
                <c:pt idx="902">
                  <c:v>10</c:v>
                </c:pt>
                <c:pt idx="903">
                  <c:v>16</c:v>
                </c:pt>
                <c:pt idx="904">
                  <c:v>10</c:v>
                </c:pt>
                <c:pt idx="905">
                  <c:v>7</c:v>
                </c:pt>
                <c:pt idx="906">
                  <c:v>8</c:v>
                </c:pt>
                <c:pt idx="907">
                  <c:v>11</c:v>
                </c:pt>
                <c:pt idx="908">
                  <c:v>6</c:v>
                </c:pt>
                <c:pt idx="909">
                  <c:v>14</c:v>
                </c:pt>
                <c:pt idx="910">
                  <c:v>14</c:v>
                </c:pt>
                <c:pt idx="911">
                  <c:v>8</c:v>
                </c:pt>
                <c:pt idx="912">
                  <c:v>6</c:v>
                </c:pt>
                <c:pt idx="913">
                  <c:v>12</c:v>
                </c:pt>
                <c:pt idx="914">
                  <c:v>17</c:v>
                </c:pt>
                <c:pt idx="915">
                  <c:v>7</c:v>
                </c:pt>
                <c:pt idx="916">
                  <c:v>11</c:v>
                </c:pt>
                <c:pt idx="917">
                  <c:v>11</c:v>
                </c:pt>
                <c:pt idx="918">
                  <c:v>5</c:v>
                </c:pt>
                <c:pt idx="919">
                  <c:v>7</c:v>
                </c:pt>
                <c:pt idx="920">
                  <c:v>11</c:v>
                </c:pt>
                <c:pt idx="921">
                  <c:v>12</c:v>
                </c:pt>
                <c:pt idx="922">
                  <c:v>9</c:v>
                </c:pt>
                <c:pt idx="923">
                  <c:v>14</c:v>
                </c:pt>
                <c:pt idx="924">
                  <c:v>6</c:v>
                </c:pt>
                <c:pt idx="925">
                  <c:v>10</c:v>
                </c:pt>
                <c:pt idx="926">
                  <c:v>8</c:v>
                </c:pt>
                <c:pt idx="927">
                  <c:v>10</c:v>
                </c:pt>
                <c:pt idx="928">
                  <c:v>7</c:v>
                </c:pt>
                <c:pt idx="929">
                  <c:v>8</c:v>
                </c:pt>
                <c:pt idx="930">
                  <c:v>10</c:v>
                </c:pt>
                <c:pt idx="931">
                  <c:v>12</c:v>
                </c:pt>
                <c:pt idx="932">
                  <c:v>28</c:v>
                </c:pt>
                <c:pt idx="933">
                  <c:v>8</c:v>
                </c:pt>
                <c:pt idx="934">
                  <c:v>8</c:v>
                </c:pt>
                <c:pt idx="935">
                  <c:v>8</c:v>
                </c:pt>
                <c:pt idx="936">
                  <c:v>6</c:v>
                </c:pt>
                <c:pt idx="937">
                  <c:v>6</c:v>
                </c:pt>
                <c:pt idx="938">
                  <c:v>13</c:v>
                </c:pt>
                <c:pt idx="939">
                  <c:v>7</c:v>
                </c:pt>
                <c:pt idx="940">
                  <c:v>13</c:v>
                </c:pt>
                <c:pt idx="941">
                  <c:v>2</c:v>
                </c:pt>
                <c:pt idx="942">
                  <c:v>3</c:v>
                </c:pt>
                <c:pt idx="943">
                  <c:v>12</c:v>
                </c:pt>
                <c:pt idx="944">
                  <c:v>16</c:v>
                </c:pt>
                <c:pt idx="945">
                  <c:v>9</c:v>
                </c:pt>
                <c:pt idx="946">
                  <c:v>8</c:v>
                </c:pt>
                <c:pt idx="947">
                  <c:v>8</c:v>
                </c:pt>
                <c:pt idx="948">
                  <c:v>8</c:v>
                </c:pt>
                <c:pt idx="949">
                  <c:v>10</c:v>
                </c:pt>
                <c:pt idx="950">
                  <c:v>5</c:v>
                </c:pt>
                <c:pt idx="951">
                  <c:v>9</c:v>
                </c:pt>
                <c:pt idx="952">
                  <c:v>9</c:v>
                </c:pt>
                <c:pt idx="953">
                  <c:v>6</c:v>
                </c:pt>
                <c:pt idx="954">
                  <c:v>6</c:v>
                </c:pt>
                <c:pt idx="955">
                  <c:v>18</c:v>
                </c:pt>
                <c:pt idx="956">
                  <c:v>11</c:v>
                </c:pt>
                <c:pt idx="957">
                  <c:v>9</c:v>
                </c:pt>
                <c:pt idx="958">
                  <c:v>22</c:v>
                </c:pt>
                <c:pt idx="959">
                  <c:v>21</c:v>
                </c:pt>
                <c:pt idx="960">
                  <c:v>10</c:v>
                </c:pt>
                <c:pt idx="961">
                  <c:v>13</c:v>
                </c:pt>
                <c:pt idx="962">
                  <c:v>14</c:v>
                </c:pt>
                <c:pt idx="963">
                  <c:v>20</c:v>
                </c:pt>
                <c:pt idx="964">
                  <c:v>6</c:v>
                </c:pt>
                <c:pt idx="965">
                  <c:v>18</c:v>
                </c:pt>
                <c:pt idx="966">
                  <c:v>11</c:v>
                </c:pt>
                <c:pt idx="967">
                  <c:v>9</c:v>
                </c:pt>
                <c:pt idx="968">
                  <c:v>14</c:v>
                </c:pt>
                <c:pt idx="969">
                  <c:v>6</c:v>
                </c:pt>
                <c:pt idx="970">
                  <c:v>22</c:v>
                </c:pt>
                <c:pt idx="971">
                  <c:v>8</c:v>
                </c:pt>
                <c:pt idx="972">
                  <c:v>14</c:v>
                </c:pt>
                <c:pt idx="973">
                  <c:v>8</c:v>
                </c:pt>
                <c:pt idx="974">
                  <c:v>12</c:v>
                </c:pt>
                <c:pt idx="975">
                  <c:v>18</c:v>
                </c:pt>
                <c:pt idx="976">
                  <c:v>10</c:v>
                </c:pt>
                <c:pt idx="977">
                  <c:v>12</c:v>
                </c:pt>
                <c:pt idx="978">
                  <c:v>18</c:v>
                </c:pt>
                <c:pt idx="979">
                  <c:v>10</c:v>
                </c:pt>
                <c:pt idx="980">
                  <c:v>15</c:v>
                </c:pt>
                <c:pt idx="981">
                  <c:v>6</c:v>
                </c:pt>
                <c:pt idx="982">
                  <c:v>4</c:v>
                </c:pt>
                <c:pt idx="983">
                  <c:v>9</c:v>
                </c:pt>
                <c:pt idx="984">
                  <c:v>15</c:v>
                </c:pt>
                <c:pt idx="985">
                  <c:v>8</c:v>
                </c:pt>
                <c:pt idx="986">
                  <c:v>8</c:v>
                </c:pt>
                <c:pt idx="987">
                  <c:v>26</c:v>
                </c:pt>
                <c:pt idx="988">
                  <c:v>11</c:v>
                </c:pt>
                <c:pt idx="989">
                  <c:v>5</c:v>
                </c:pt>
                <c:pt idx="990">
                  <c:v>9</c:v>
                </c:pt>
                <c:pt idx="991">
                  <c:v>16</c:v>
                </c:pt>
                <c:pt idx="992">
                  <c:v>9</c:v>
                </c:pt>
                <c:pt idx="993">
                  <c:v>6</c:v>
                </c:pt>
                <c:pt idx="994">
                  <c:v>4</c:v>
                </c:pt>
                <c:pt idx="995">
                  <c:v>18</c:v>
                </c:pt>
                <c:pt idx="996">
                  <c:v>7</c:v>
                </c:pt>
                <c:pt idx="997">
                  <c:v>7</c:v>
                </c:pt>
                <c:pt idx="998">
                  <c:v>11</c:v>
                </c:pt>
                <c:pt idx="999">
                  <c:v>6</c:v>
                </c:pt>
                <c:pt idx="1000">
                  <c:v>4</c:v>
                </c:pt>
                <c:pt idx="1001">
                  <c:v>17</c:v>
                </c:pt>
                <c:pt idx="1002">
                  <c:v>7</c:v>
                </c:pt>
                <c:pt idx="1003">
                  <c:v>6</c:v>
                </c:pt>
                <c:pt idx="1004">
                  <c:v>24</c:v>
                </c:pt>
                <c:pt idx="1005">
                  <c:v>6</c:v>
                </c:pt>
                <c:pt idx="1006">
                  <c:v>9</c:v>
                </c:pt>
                <c:pt idx="1007">
                  <c:v>14</c:v>
                </c:pt>
                <c:pt idx="1008">
                  <c:v>9</c:v>
                </c:pt>
                <c:pt idx="1009">
                  <c:v>11</c:v>
                </c:pt>
                <c:pt idx="1010">
                  <c:v>10</c:v>
                </c:pt>
                <c:pt idx="1011">
                  <c:v>10</c:v>
                </c:pt>
                <c:pt idx="1012">
                  <c:v>13</c:v>
                </c:pt>
                <c:pt idx="1013">
                  <c:v>7</c:v>
                </c:pt>
                <c:pt idx="1014">
                  <c:v>7</c:v>
                </c:pt>
                <c:pt idx="1015">
                  <c:v>5</c:v>
                </c:pt>
                <c:pt idx="1016">
                  <c:v>8</c:v>
                </c:pt>
                <c:pt idx="1017">
                  <c:v>8</c:v>
                </c:pt>
                <c:pt idx="1018">
                  <c:v>19</c:v>
                </c:pt>
                <c:pt idx="1019">
                  <c:v>10</c:v>
                </c:pt>
                <c:pt idx="1020">
                  <c:v>19</c:v>
                </c:pt>
                <c:pt idx="1021">
                  <c:v>13</c:v>
                </c:pt>
                <c:pt idx="1022">
                  <c:v>6</c:v>
                </c:pt>
                <c:pt idx="1023">
                  <c:v>13</c:v>
                </c:pt>
                <c:pt idx="1024">
                  <c:v>8</c:v>
                </c:pt>
                <c:pt idx="1025">
                  <c:v>13</c:v>
                </c:pt>
                <c:pt idx="1026">
                  <c:v>8</c:v>
                </c:pt>
                <c:pt idx="1027">
                  <c:v>9</c:v>
                </c:pt>
                <c:pt idx="1028">
                  <c:v>17</c:v>
                </c:pt>
                <c:pt idx="1029">
                  <c:v>16</c:v>
                </c:pt>
                <c:pt idx="1030">
                  <c:v>14</c:v>
                </c:pt>
                <c:pt idx="1031">
                  <c:v>10</c:v>
                </c:pt>
                <c:pt idx="1032">
                  <c:v>8</c:v>
                </c:pt>
                <c:pt idx="1033">
                  <c:v>14</c:v>
                </c:pt>
                <c:pt idx="1034">
                  <c:v>8</c:v>
                </c:pt>
                <c:pt idx="1035">
                  <c:v>14</c:v>
                </c:pt>
                <c:pt idx="1036">
                  <c:v>15</c:v>
                </c:pt>
                <c:pt idx="1037">
                  <c:v>5</c:v>
                </c:pt>
                <c:pt idx="1038">
                  <c:v>21</c:v>
                </c:pt>
                <c:pt idx="1039">
                  <c:v>14</c:v>
                </c:pt>
                <c:pt idx="1040">
                  <c:v>7</c:v>
                </c:pt>
                <c:pt idx="1041">
                  <c:v>16</c:v>
                </c:pt>
                <c:pt idx="1042">
                  <c:v>8</c:v>
                </c:pt>
                <c:pt idx="1043">
                  <c:v>13</c:v>
                </c:pt>
                <c:pt idx="1044">
                  <c:v>23</c:v>
                </c:pt>
                <c:pt idx="1045">
                  <c:v>9</c:v>
                </c:pt>
                <c:pt idx="1046">
                  <c:v>19</c:v>
                </c:pt>
                <c:pt idx="1047">
                  <c:v>8</c:v>
                </c:pt>
                <c:pt idx="1048">
                  <c:v>8</c:v>
                </c:pt>
                <c:pt idx="1049">
                  <c:v>12</c:v>
                </c:pt>
                <c:pt idx="1050">
                  <c:v>5</c:v>
                </c:pt>
                <c:pt idx="1051">
                  <c:v>13</c:v>
                </c:pt>
                <c:pt idx="1052">
                  <c:v>7</c:v>
                </c:pt>
                <c:pt idx="1053">
                  <c:v>15</c:v>
                </c:pt>
                <c:pt idx="1054">
                  <c:v>9</c:v>
                </c:pt>
                <c:pt idx="1055">
                  <c:v>11</c:v>
                </c:pt>
                <c:pt idx="1056">
                  <c:v>19</c:v>
                </c:pt>
                <c:pt idx="1057">
                  <c:v>19</c:v>
                </c:pt>
                <c:pt idx="1058">
                  <c:v>12</c:v>
                </c:pt>
                <c:pt idx="1059">
                  <c:v>18</c:v>
                </c:pt>
                <c:pt idx="1060">
                  <c:v>15</c:v>
                </c:pt>
                <c:pt idx="1061">
                  <c:v>8</c:v>
                </c:pt>
                <c:pt idx="1062">
                  <c:v>8</c:v>
                </c:pt>
                <c:pt idx="1063">
                  <c:v>5</c:v>
                </c:pt>
                <c:pt idx="1064">
                  <c:v>7</c:v>
                </c:pt>
                <c:pt idx="1065">
                  <c:v>6</c:v>
                </c:pt>
                <c:pt idx="1066">
                  <c:v>7</c:v>
                </c:pt>
                <c:pt idx="1067">
                  <c:v>12</c:v>
                </c:pt>
                <c:pt idx="1068">
                  <c:v>12</c:v>
                </c:pt>
                <c:pt idx="1069">
                  <c:v>7</c:v>
                </c:pt>
                <c:pt idx="1070">
                  <c:v>15</c:v>
                </c:pt>
                <c:pt idx="1071">
                  <c:v>5</c:v>
                </c:pt>
                <c:pt idx="1072">
                  <c:v>16</c:v>
                </c:pt>
                <c:pt idx="1073">
                  <c:v>9</c:v>
                </c:pt>
                <c:pt idx="1074">
                  <c:v>7</c:v>
                </c:pt>
                <c:pt idx="1075">
                  <c:v>4</c:v>
                </c:pt>
                <c:pt idx="1076">
                  <c:v>43</c:v>
                </c:pt>
                <c:pt idx="1077">
                  <c:v>10</c:v>
                </c:pt>
                <c:pt idx="1078">
                  <c:v>10</c:v>
                </c:pt>
                <c:pt idx="1079">
                  <c:v>8</c:v>
                </c:pt>
                <c:pt idx="1080">
                  <c:v>8</c:v>
                </c:pt>
                <c:pt idx="1081">
                  <c:v>13</c:v>
                </c:pt>
                <c:pt idx="1082">
                  <c:v>6</c:v>
                </c:pt>
                <c:pt idx="1083">
                  <c:v>10</c:v>
                </c:pt>
                <c:pt idx="1084">
                  <c:v>20</c:v>
                </c:pt>
                <c:pt idx="1085">
                  <c:v>10</c:v>
                </c:pt>
                <c:pt idx="1086">
                  <c:v>7</c:v>
                </c:pt>
                <c:pt idx="1087">
                  <c:v>15</c:v>
                </c:pt>
                <c:pt idx="1088">
                  <c:v>8</c:v>
                </c:pt>
                <c:pt idx="1089">
                  <c:v>11</c:v>
                </c:pt>
                <c:pt idx="1090">
                  <c:v>28</c:v>
                </c:pt>
                <c:pt idx="1091">
                  <c:v>14</c:v>
                </c:pt>
                <c:pt idx="1092">
                  <c:v>12</c:v>
                </c:pt>
                <c:pt idx="1093">
                  <c:v>25</c:v>
                </c:pt>
                <c:pt idx="1094">
                  <c:v>27</c:v>
                </c:pt>
                <c:pt idx="1095">
                  <c:v>7</c:v>
                </c:pt>
                <c:pt idx="1096">
                  <c:v>4</c:v>
                </c:pt>
                <c:pt idx="1097">
                  <c:v>10</c:v>
                </c:pt>
                <c:pt idx="1098">
                  <c:v>9</c:v>
                </c:pt>
                <c:pt idx="1099">
                  <c:v>9</c:v>
                </c:pt>
                <c:pt idx="1100">
                  <c:v>13</c:v>
                </c:pt>
                <c:pt idx="1101">
                  <c:v>6</c:v>
                </c:pt>
                <c:pt idx="1102">
                  <c:v>5</c:v>
                </c:pt>
                <c:pt idx="1103">
                  <c:v>9</c:v>
                </c:pt>
                <c:pt idx="1104">
                  <c:v>4</c:v>
                </c:pt>
                <c:pt idx="1105">
                  <c:v>7</c:v>
                </c:pt>
                <c:pt idx="1106">
                  <c:v>6</c:v>
                </c:pt>
                <c:pt idx="1107">
                  <c:v>5</c:v>
                </c:pt>
                <c:pt idx="1108">
                  <c:v>8</c:v>
                </c:pt>
                <c:pt idx="1109">
                  <c:v>11</c:v>
                </c:pt>
                <c:pt idx="1110">
                  <c:v>14</c:v>
                </c:pt>
                <c:pt idx="1111">
                  <c:v>15</c:v>
                </c:pt>
                <c:pt idx="1112">
                  <c:v>9</c:v>
                </c:pt>
                <c:pt idx="1113">
                  <c:v>7</c:v>
                </c:pt>
                <c:pt idx="1114">
                  <c:v>7</c:v>
                </c:pt>
                <c:pt idx="1115">
                  <c:v>11</c:v>
                </c:pt>
                <c:pt idx="1116">
                  <c:v>5</c:v>
                </c:pt>
                <c:pt idx="1117">
                  <c:v>10</c:v>
                </c:pt>
                <c:pt idx="1118">
                  <c:v>9</c:v>
                </c:pt>
                <c:pt idx="1119">
                  <c:v>8</c:v>
                </c:pt>
                <c:pt idx="1120">
                  <c:v>6</c:v>
                </c:pt>
                <c:pt idx="1121">
                  <c:v>6</c:v>
                </c:pt>
                <c:pt idx="1122">
                  <c:v>3</c:v>
                </c:pt>
                <c:pt idx="1123">
                  <c:v>14</c:v>
                </c:pt>
                <c:pt idx="1124">
                  <c:v>7</c:v>
                </c:pt>
                <c:pt idx="1125">
                  <c:v>15</c:v>
                </c:pt>
                <c:pt idx="1126">
                  <c:v>6</c:v>
                </c:pt>
                <c:pt idx="1127">
                  <c:v>14</c:v>
                </c:pt>
                <c:pt idx="1128">
                  <c:v>2</c:v>
                </c:pt>
                <c:pt idx="1129">
                  <c:v>9</c:v>
                </c:pt>
                <c:pt idx="1130">
                  <c:v>9</c:v>
                </c:pt>
                <c:pt idx="1131">
                  <c:v>24</c:v>
                </c:pt>
                <c:pt idx="1132">
                  <c:v>10</c:v>
                </c:pt>
                <c:pt idx="1133">
                  <c:v>13</c:v>
                </c:pt>
                <c:pt idx="1134">
                  <c:v>9</c:v>
                </c:pt>
                <c:pt idx="1135">
                  <c:v>4</c:v>
                </c:pt>
                <c:pt idx="1136">
                  <c:v>17</c:v>
                </c:pt>
                <c:pt idx="1137">
                  <c:v>7</c:v>
                </c:pt>
                <c:pt idx="1138">
                  <c:v>10</c:v>
                </c:pt>
                <c:pt idx="1139">
                  <c:v>12</c:v>
                </c:pt>
                <c:pt idx="1140">
                  <c:v>4</c:v>
                </c:pt>
                <c:pt idx="1141">
                  <c:v>12</c:v>
                </c:pt>
                <c:pt idx="1142">
                  <c:v>10</c:v>
                </c:pt>
                <c:pt idx="1143">
                  <c:v>18</c:v>
                </c:pt>
                <c:pt idx="1144">
                  <c:v>18</c:v>
                </c:pt>
                <c:pt idx="1145">
                  <c:v>13</c:v>
                </c:pt>
                <c:pt idx="1146">
                  <c:v>7</c:v>
                </c:pt>
                <c:pt idx="1147">
                  <c:v>8</c:v>
                </c:pt>
                <c:pt idx="1148">
                  <c:v>7</c:v>
                </c:pt>
                <c:pt idx="1149">
                  <c:v>12</c:v>
                </c:pt>
                <c:pt idx="1150">
                  <c:v>9</c:v>
                </c:pt>
                <c:pt idx="1151">
                  <c:v>15</c:v>
                </c:pt>
                <c:pt idx="1152">
                  <c:v>16</c:v>
                </c:pt>
                <c:pt idx="1153">
                  <c:v>10</c:v>
                </c:pt>
                <c:pt idx="1154">
                  <c:v>16</c:v>
                </c:pt>
                <c:pt idx="1155">
                  <c:v>6</c:v>
                </c:pt>
                <c:pt idx="1156">
                  <c:v>4</c:v>
                </c:pt>
                <c:pt idx="1157">
                  <c:v>10</c:v>
                </c:pt>
                <c:pt idx="1158">
                  <c:v>6</c:v>
                </c:pt>
                <c:pt idx="1159">
                  <c:v>12</c:v>
                </c:pt>
                <c:pt idx="1160">
                  <c:v>7</c:v>
                </c:pt>
                <c:pt idx="1161">
                  <c:v>11</c:v>
                </c:pt>
                <c:pt idx="1162">
                  <c:v>20</c:v>
                </c:pt>
                <c:pt idx="1163">
                  <c:v>18</c:v>
                </c:pt>
                <c:pt idx="1164">
                  <c:v>10</c:v>
                </c:pt>
                <c:pt idx="1165">
                  <c:v>12</c:v>
                </c:pt>
                <c:pt idx="1166">
                  <c:v>12</c:v>
                </c:pt>
                <c:pt idx="1167">
                  <c:v>4</c:v>
                </c:pt>
                <c:pt idx="1168">
                  <c:v>17</c:v>
                </c:pt>
                <c:pt idx="1169">
                  <c:v>24</c:v>
                </c:pt>
                <c:pt idx="1170">
                  <c:v>17</c:v>
                </c:pt>
                <c:pt idx="1171">
                  <c:v>6</c:v>
                </c:pt>
                <c:pt idx="1172">
                  <c:v>10</c:v>
                </c:pt>
                <c:pt idx="1173">
                  <c:v>11</c:v>
                </c:pt>
                <c:pt idx="1174">
                  <c:v>11</c:v>
                </c:pt>
                <c:pt idx="1175">
                  <c:v>13</c:v>
                </c:pt>
                <c:pt idx="1176">
                  <c:v>11</c:v>
                </c:pt>
                <c:pt idx="1177">
                  <c:v>20</c:v>
                </c:pt>
                <c:pt idx="1178">
                  <c:v>9</c:v>
                </c:pt>
                <c:pt idx="1179">
                  <c:v>4</c:v>
                </c:pt>
                <c:pt idx="1180">
                  <c:v>12</c:v>
                </c:pt>
                <c:pt idx="1181">
                  <c:v>11</c:v>
                </c:pt>
                <c:pt idx="1182">
                  <c:v>8</c:v>
                </c:pt>
                <c:pt idx="1183">
                  <c:v>5</c:v>
                </c:pt>
                <c:pt idx="1184">
                  <c:v>7</c:v>
                </c:pt>
                <c:pt idx="1185">
                  <c:v>10</c:v>
                </c:pt>
                <c:pt idx="1186">
                  <c:v>12</c:v>
                </c:pt>
                <c:pt idx="1187">
                  <c:v>12</c:v>
                </c:pt>
                <c:pt idx="1188">
                  <c:v>9</c:v>
                </c:pt>
                <c:pt idx="1189">
                  <c:v>10</c:v>
                </c:pt>
                <c:pt idx="1190">
                  <c:v>9</c:v>
                </c:pt>
                <c:pt idx="1191">
                  <c:v>16</c:v>
                </c:pt>
                <c:pt idx="1192">
                  <c:v>8</c:v>
                </c:pt>
                <c:pt idx="1193">
                  <c:v>11</c:v>
                </c:pt>
                <c:pt idx="1194">
                  <c:v>25</c:v>
                </c:pt>
                <c:pt idx="1195">
                  <c:v>11</c:v>
                </c:pt>
                <c:pt idx="1196">
                  <c:v>9</c:v>
                </c:pt>
                <c:pt idx="1197">
                  <c:v>4</c:v>
                </c:pt>
                <c:pt idx="1198">
                  <c:v>10</c:v>
                </c:pt>
                <c:pt idx="1199">
                  <c:v>17</c:v>
                </c:pt>
                <c:pt idx="1200">
                  <c:v>9</c:v>
                </c:pt>
                <c:pt idx="1201">
                  <c:v>7</c:v>
                </c:pt>
                <c:pt idx="1202">
                  <c:v>25</c:v>
                </c:pt>
                <c:pt idx="1203">
                  <c:v>11</c:v>
                </c:pt>
                <c:pt idx="1204">
                  <c:v>18</c:v>
                </c:pt>
                <c:pt idx="1205">
                  <c:v>8</c:v>
                </c:pt>
                <c:pt idx="1206">
                  <c:v>16</c:v>
                </c:pt>
                <c:pt idx="1207">
                  <c:v>26</c:v>
                </c:pt>
                <c:pt idx="1208">
                  <c:v>14</c:v>
                </c:pt>
                <c:pt idx="1209">
                  <c:v>21</c:v>
                </c:pt>
                <c:pt idx="1210">
                  <c:v>6</c:v>
                </c:pt>
                <c:pt idx="1211">
                  <c:v>10</c:v>
                </c:pt>
                <c:pt idx="1212">
                  <c:v>6</c:v>
                </c:pt>
                <c:pt idx="1213">
                  <c:v>15</c:v>
                </c:pt>
                <c:pt idx="1214">
                  <c:v>6</c:v>
                </c:pt>
                <c:pt idx="1215">
                  <c:v>11</c:v>
                </c:pt>
                <c:pt idx="1216">
                  <c:v>5</c:v>
                </c:pt>
                <c:pt idx="1217">
                  <c:v>7</c:v>
                </c:pt>
                <c:pt idx="1218">
                  <c:v>17</c:v>
                </c:pt>
                <c:pt idx="1219">
                  <c:v>13</c:v>
                </c:pt>
                <c:pt idx="1220">
                  <c:v>5</c:v>
                </c:pt>
                <c:pt idx="1221">
                  <c:v>7</c:v>
                </c:pt>
                <c:pt idx="1222">
                  <c:v>8</c:v>
                </c:pt>
                <c:pt idx="1223">
                  <c:v>11</c:v>
                </c:pt>
                <c:pt idx="1224">
                  <c:v>10</c:v>
                </c:pt>
                <c:pt idx="1225">
                  <c:v>9</c:v>
                </c:pt>
                <c:pt idx="1226">
                  <c:v>9</c:v>
                </c:pt>
                <c:pt idx="1227">
                  <c:v>5</c:v>
                </c:pt>
                <c:pt idx="1228">
                  <c:v>16</c:v>
                </c:pt>
                <c:pt idx="1229">
                  <c:v>14</c:v>
                </c:pt>
                <c:pt idx="1230">
                  <c:v>7</c:v>
                </c:pt>
                <c:pt idx="1231">
                  <c:v>6</c:v>
                </c:pt>
                <c:pt idx="1232">
                  <c:v>10</c:v>
                </c:pt>
                <c:pt idx="1233">
                  <c:v>3</c:v>
                </c:pt>
                <c:pt idx="1234">
                  <c:v>9</c:v>
                </c:pt>
                <c:pt idx="1235">
                  <c:v>4</c:v>
                </c:pt>
                <c:pt idx="1236">
                  <c:v>9</c:v>
                </c:pt>
                <c:pt idx="1237">
                  <c:v>32</c:v>
                </c:pt>
                <c:pt idx="1238">
                  <c:v>8</c:v>
                </c:pt>
                <c:pt idx="1239">
                  <c:v>13</c:v>
                </c:pt>
                <c:pt idx="1240">
                  <c:v>21</c:v>
                </c:pt>
                <c:pt idx="1241">
                  <c:v>13</c:v>
                </c:pt>
                <c:pt idx="1242">
                  <c:v>24</c:v>
                </c:pt>
                <c:pt idx="1243">
                  <c:v>16</c:v>
                </c:pt>
                <c:pt idx="1244">
                  <c:v>7</c:v>
                </c:pt>
                <c:pt idx="1245">
                  <c:v>11</c:v>
                </c:pt>
                <c:pt idx="1246">
                  <c:v>10</c:v>
                </c:pt>
                <c:pt idx="1247">
                  <c:v>14</c:v>
                </c:pt>
                <c:pt idx="1248">
                  <c:v>6</c:v>
                </c:pt>
                <c:pt idx="1249">
                  <c:v>19</c:v>
                </c:pt>
                <c:pt idx="1250">
                  <c:v>12</c:v>
                </c:pt>
                <c:pt idx="1251">
                  <c:v>17</c:v>
                </c:pt>
                <c:pt idx="1252">
                  <c:v>3</c:v>
                </c:pt>
                <c:pt idx="1253">
                  <c:v>20</c:v>
                </c:pt>
                <c:pt idx="1254">
                  <c:v>8</c:v>
                </c:pt>
                <c:pt idx="1255">
                  <c:v>25</c:v>
                </c:pt>
                <c:pt idx="1256">
                  <c:v>11</c:v>
                </c:pt>
                <c:pt idx="1257">
                  <c:v>9</c:v>
                </c:pt>
                <c:pt idx="1258">
                  <c:v>8</c:v>
                </c:pt>
                <c:pt idx="1259">
                  <c:v>20</c:v>
                </c:pt>
                <c:pt idx="1260">
                  <c:v>9</c:v>
                </c:pt>
                <c:pt idx="1261">
                  <c:v>9</c:v>
                </c:pt>
                <c:pt idx="1262">
                  <c:v>9</c:v>
                </c:pt>
                <c:pt idx="1263">
                  <c:v>11</c:v>
                </c:pt>
                <c:pt idx="1264">
                  <c:v>12</c:v>
                </c:pt>
                <c:pt idx="1265">
                  <c:v>4</c:v>
                </c:pt>
                <c:pt idx="1266">
                  <c:v>15</c:v>
                </c:pt>
                <c:pt idx="1267">
                  <c:v>11</c:v>
                </c:pt>
                <c:pt idx="1268">
                  <c:v>22</c:v>
                </c:pt>
                <c:pt idx="1269">
                  <c:v>10</c:v>
                </c:pt>
                <c:pt idx="1270">
                  <c:v>13</c:v>
                </c:pt>
                <c:pt idx="1271">
                  <c:v>10</c:v>
                </c:pt>
                <c:pt idx="1272">
                  <c:v>14</c:v>
                </c:pt>
                <c:pt idx="1273">
                  <c:v>17</c:v>
                </c:pt>
                <c:pt idx="1274">
                  <c:v>10</c:v>
                </c:pt>
                <c:pt idx="1275">
                  <c:v>12</c:v>
                </c:pt>
                <c:pt idx="1276">
                  <c:v>19</c:v>
                </c:pt>
                <c:pt idx="1277">
                  <c:v>15</c:v>
                </c:pt>
                <c:pt idx="1278">
                  <c:v>9</c:v>
                </c:pt>
                <c:pt idx="1279">
                  <c:v>7</c:v>
                </c:pt>
                <c:pt idx="1280">
                  <c:v>10</c:v>
                </c:pt>
                <c:pt idx="1281">
                  <c:v>18</c:v>
                </c:pt>
                <c:pt idx="1282">
                  <c:v>9</c:v>
                </c:pt>
                <c:pt idx="1283">
                  <c:v>7</c:v>
                </c:pt>
                <c:pt idx="1284">
                  <c:v>12</c:v>
                </c:pt>
                <c:pt idx="1285">
                  <c:v>11</c:v>
                </c:pt>
                <c:pt idx="1286">
                  <c:v>29</c:v>
                </c:pt>
                <c:pt idx="1287">
                  <c:v>43</c:v>
                </c:pt>
                <c:pt idx="1288">
                  <c:v>12</c:v>
                </c:pt>
                <c:pt idx="1289">
                  <c:v>12</c:v>
                </c:pt>
                <c:pt idx="1290">
                  <c:v>15</c:v>
                </c:pt>
                <c:pt idx="1291">
                  <c:v>8</c:v>
                </c:pt>
                <c:pt idx="1292">
                  <c:v>6</c:v>
                </c:pt>
                <c:pt idx="1293">
                  <c:v>8</c:v>
                </c:pt>
                <c:pt idx="1294">
                  <c:v>11</c:v>
                </c:pt>
                <c:pt idx="1295">
                  <c:v>16</c:v>
                </c:pt>
                <c:pt idx="1296">
                  <c:v>12</c:v>
                </c:pt>
                <c:pt idx="1297">
                  <c:v>13</c:v>
                </c:pt>
                <c:pt idx="1298">
                  <c:v>4</c:v>
                </c:pt>
                <c:pt idx="1299">
                  <c:v>8</c:v>
                </c:pt>
                <c:pt idx="1300">
                  <c:v>14</c:v>
                </c:pt>
                <c:pt idx="1301">
                  <c:v>17</c:v>
                </c:pt>
                <c:pt idx="1302">
                  <c:v>9</c:v>
                </c:pt>
                <c:pt idx="1303">
                  <c:v>9</c:v>
                </c:pt>
                <c:pt idx="1304">
                  <c:v>4</c:v>
                </c:pt>
                <c:pt idx="1305">
                  <c:v>13</c:v>
                </c:pt>
                <c:pt idx="1306">
                  <c:v>11</c:v>
                </c:pt>
                <c:pt idx="1307">
                  <c:v>16</c:v>
                </c:pt>
                <c:pt idx="1308">
                  <c:v>24</c:v>
                </c:pt>
                <c:pt idx="1309">
                  <c:v>8</c:v>
                </c:pt>
                <c:pt idx="1310">
                  <c:v>11</c:v>
                </c:pt>
                <c:pt idx="1311">
                  <c:v>14</c:v>
                </c:pt>
                <c:pt idx="1312">
                  <c:v>13</c:v>
                </c:pt>
                <c:pt idx="1313">
                  <c:v>5</c:v>
                </c:pt>
                <c:pt idx="1314">
                  <c:v>9</c:v>
                </c:pt>
                <c:pt idx="1315">
                  <c:v>19</c:v>
                </c:pt>
                <c:pt idx="1316">
                  <c:v>2</c:v>
                </c:pt>
                <c:pt idx="1317">
                  <c:v>13</c:v>
                </c:pt>
                <c:pt idx="1318">
                  <c:v>9</c:v>
                </c:pt>
                <c:pt idx="1319">
                  <c:v>10</c:v>
                </c:pt>
                <c:pt idx="1320">
                  <c:v>14</c:v>
                </c:pt>
                <c:pt idx="1321">
                  <c:v>10</c:v>
                </c:pt>
                <c:pt idx="1322">
                  <c:v>16</c:v>
                </c:pt>
                <c:pt idx="1323">
                  <c:v>8</c:v>
                </c:pt>
                <c:pt idx="1324">
                  <c:v>10</c:v>
                </c:pt>
                <c:pt idx="1325">
                  <c:v>14</c:v>
                </c:pt>
                <c:pt idx="1326">
                  <c:v>7</c:v>
                </c:pt>
                <c:pt idx="1327">
                  <c:v>15</c:v>
                </c:pt>
                <c:pt idx="1328">
                  <c:v>17</c:v>
                </c:pt>
                <c:pt idx="1329">
                  <c:v>17</c:v>
                </c:pt>
                <c:pt idx="1330">
                  <c:v>10</c:v>
                </c:pt>
                <c:pt idx="1331">
                  <c:v>15</c:v>
                </c:pt>
                <c:pt idx="1332">
                  <c:v>5</c:v>
                </c:pt>
                <c:pt idx="1333">
                  <c:v>25</c:v>
                </c:pt>
                <c:pt idx="1334">
                  <c:v>6</c:v>
                </c:pt>
                <c:pt idx="1335">
                  <c:v>13</c:v>
                </c:pt>
                <c:pt idx="1336">
                  <c:v>8</c:v>
                </c:pt>
                <c:pt idx="1337">
                  <c:v>8</c:v>
                </c:pt>
                <c:pt idx="1338">
                  <c:v>4</c:v>
                </c:pt>
                <c:pt idx="1339">
                  <c:v>8</c:v>
                </c:pt>
                <c:pt idx="1340">
                  <c:v>5</c:v>
                </c:pt>
                <c:pt idx="1341">
                  <c:v>7</c:v>
                </c:pt>
                <c:pt idx="1342">
                  <c:v>7</c:v>
                </c:pt>
                <c:pt idx="1343">
                  <c:v>9</c:v>
                </c:pt>
                <c:pt idx="1344">
                  <c:v>10</c:v>
                </c:pt>
                <c:pt idx="1345">
                  <c:v>11</c:v>
                </c:pt>
                <c:pt idx="1346">
                  <c:v>11</c:v>
                </c:pt>
                <c:pt idx="1347">
                  <c:v>5</c:v>
                </c:pt>
                <c:pt idx="1348">
                  <c:v>12</c:v>
                </c:pt>
                <c:pt idx="1349">
                  <c:v>4</c:v>
                </c:pt>
                <c:pt idx="1350">
                  <c:v>10</c:v>
                </c:pt>
                <c:pt idx="1351">
                  <c:v>14</c:v>
                </c:pt>
                <c:pt idx="1352">
                  <c:v>17</c:v>
                </c:pt>
                <c:pt idx="1353">
                  <c:v>20</c:v>
                </c:pt>
                <c:pt idx="1354">
                  <c:v>15</c:v>
                </c:pt>
                <c:pt idx="1355">
                  <c:v>6</c:v>
                </c:pt>
                <c:pt idx="1356">
                  <c:v>11</c:v>
                </c:pt>
                <c:pt idx="1357">
                  <c:v>14</c:v>
                </c:pt>
                <c:pt idx="1358">
                  <c:v>17</c:v>
                </c:pt>
                <c:pt idx="1359">
                  <c:v>14</c:v>
                </c:pt>
                <c:pt idx="1360">
                  <c:v>17</c:v>
                </c:pt>
                <c:pt idx="1361">
                  <c:v>5</c:v>
                </c:pt>
                <c:pt idx="1362">
                  <c:v>10</c:v>
                </c:pt>
                <c:pt idx="1363">
                  <c:v>18</c:v>
                </c:pt>
                <c:pt idx="1364">
                  <c:v>9</c:v>
                </c:pt>
                <c:pt idx="1365">
                  <c:v>16</c:v>
                </c:pt>
                <c:pt idx="1366">
                  <c:v>4</c:v>
                </c:pt>
                <c:pt idx="1367">
                  <c:v>14</c:v>
                </c:pt>
                <c:pt idx="1368">
                  <c:v>10</c:v>
                </c:pt>
                <c:pt idx="1369">
                  <c:v>11</c:v>
                </c:pt>
                <c:pt idx="1370">
                  <c:v>5</c:v>
                </c:pt>
                <c:pt idx="1371">
                  <c:v>8</c:v>
                </c:pt>
                <c:pt idx="1372">
                  <c:v>8</c:v>
                </c:pt>
                <c:pt idx="1373">
                  <c:v>29</c:v>
                </c:pt>
                <c:pt idx="1374">
                  <c:v>10</c:v>
                </c:pt>
                <c:pt idx="1375">
                  <c:v>12</c:v>
                </c:pt>
              </c:numCache>
            </c:numRef>
          </c:xVal>
          <c:yVal>
            <c:numRef>
              <c:f>'Исходные данные (с выбросами)'!$F$2:$F$1377</c:f>
              <c:numCache>
                <c:formatCode>General</c:formatCode>
                <c:ptCount val="1376"/>
                <c:pt idx="0">
                  <c:v>314773</c:v>
                </c:pt>
                <c:pt idx="1">
                  <c:v>61199</c:v>
                </c:pt>
                <c:pt idx="2">
                  <c:v>138491</c:v>
                </c:pt>
                <c:pt idx="3">
                  <c:v>79572</c:v>
                </c:pt>
                <c:pt idx="4">
                  <c:v>817589</c:v>
                </c:pt>
                <c:pt idx="5">
                  <c:v>386289</c:v>
                </c:pt>
                <c:pt idx="6">
                  <c:v>38019</c:v>
                </c:pt>
                <c:pt idx="7">
                  <c:v>35568</c:v>
                </c:pt>
                <c:pt idx="8">
                  <c:v>145559</c:v>
                </c:pt>
                <c:pt idx="9">
                  <c:v>42826</c:v>
                </c:pt>
                <c:pt idx="10">
                  <c:v>131936</c:v>
                </c:pt>
                <c:pt idx="11">
                  <c:v>266266</c:v>
                </c:pt>
                <c:pt idx="12">
                  <c:v>86051</c:v>
                </c:pt>
                <c:pt idx="13">
                  <c:v>53694</c:v>
                </c:pt>
                <c:pt idx="14">
                  <c:v>309776</c:v>
                </c:pt>
                <c:pt idx="15">
                  <c:v>9177</c:v>
                </c:pt>
                <c:pt idx="16">
                  <c:v>289180</c:v>
                </c:pt>
                <c:pt idx="17">
                  <c:v>236170</c:v>
                </c:pt>
                <c:pt idx="18">
                  <c:v>98154</c:v>
                </c:pt>
                <c:pt idx="19">
                  <c:v>35017</c:v>
                </c:pt>
                <c:pt idx="20">
                  <c:v>109877</c:v>
                </c:pt>
                <c:pt idx="21">
                  <c:v>35682</c:v>
                </c:pt>
                <c:pt idx="22">
                  <c:v>870504</c:v>
                </c:pt>
                <c:pt idx="23">
                  <c:v>342475</c:v>
                </c:pt>
                <c:pt idx="24">
                  <c:v>326496</c:v>
                </c:pt>
                <c:pt idx="25">
                  <c:v>271928</c:v>
                </c:pt>
                <c:pt idx="26">
                  <c:v>299725</c:v>
                </c:pt>
                <c:pt idx="27">
                  <c:v>159676</c:v>
                </c:pt>
                <c:pt idx="28">
                  <c:v>710334</c:v>
                </c:pt>
                <c:pt idx="29">
                  <c:v>234346</c:v>
                </c:pt>
                <c:pt idx="30">
                  <c:v>213199</c:v>
                </c:pt>
                <c:pt idx="31">
                  <c:v>168511</c:v>
                </c:pt>
                <c:pt idx="32">
                  <c:v>380114</c:v>
                </c:pt>
                <c:pt idx="33">
                  <c:v>232579</c:v>
                </c:pt>
                <c:pt idx="34">
                  <c:v>290776</c:v>
                </c:pt>
                <c:pt idx="35">
                  <c:v>67735</c:v>
                </c:pt>
                <c:pt idx="36">
                  <c:v>92625</c:v>
                </c:pt>
                <c:pt idx="37">
                  <c:v>217322</c:v>
                </c:pt>
                <c:pt idx="38">
                  <c:v>263359</c:v>
                </c:pt>
                <c:pt idx="39">
                  <c:v>140999</c:v>
                </c:pt>
                <c:pt idx="40">
                  <c:v>605777</c:v>
                </c:pt>
                <c:pt idx="41">
                  <c:v>784871</c:v>
                </c:pt>
                <c:pt idx="42">
                  <c:v>127946</c:v>
                </c:pt>
                <c:pt idx="43">
                  <c:v>38456</c:v>
                </c:pt>
                <c:pt idx="44">
                  <c:v>378423</c:v>
                </c:pt>
                <c:pt idx="45">
                  <c:v>30590</c:v>
                </c:pt>
                <c:pt idx="46">
                  <c:v>281618</c:v>
                </c:pt>
                <c:pt idx="47">
                  <c:v>9842</c:v>
                </c:pt>
                <c:pt idx="48">
                  <c:v>88939</c:v>
                </c:pt>
                <c:pt idx="49">
                  <c:v>12901</c:v>
                </c:pt>
                <c:pt idx="50">
                  <c:v>14383</c:v>
                </c:pt>
                <c:pt idx="51">
                  <c:v>211831</c:v>
                </c:pt>
                <c:pt idx="52">
                  <c:v>183844</c:v>
                </c:pt>
                <c:pt idx="53">
                  <c:v>139555</c:v>
                </c:pt>
                <c:pt idx="54">
                  <c:v>171551</c:v>
                </c:pt>
                <c:pt idx="55">
                  <c:v>172140</c:v>
                </c:pt>
                <c:pt idx="56">
                  <c:v>15333</c:v>
                </c:pt>
                <c:pt idx="57">
                  <c:v>197657</c:v>
                </c:pt>
                <c:pt idx="58">
                  <c:v>120498</c:v>
                </c:pt>
                <c:pt idx="59">
                  <c:v>674918</c:v>
                </c:pt>
                <c:pt idx="60">
                  <c:v>270370</c:v>
                </c:pt>
                <c:pt idx="61">
                  <c:v>1261334</c:v>
                </c:pt>
                <c:pt idx="62">
                  <c:v>1617375</c:v>
                </c:pt>
                <c:pt idx="63">
                  <c:v>255683</c:v>
                </c:pt>
                <c:pt idx="64">
                  <c:v>302575</c:v>
                </c:pt>
                <c:pt idx="65">
                  <c:v>121182</c:v>
                </c:pt>
                <c:pt idx="66">
                  <c:v>110428</c:v>
                </c:pt>
                <c:pt idx="67">
                  <c:v>25460</c:v>
                </c:pt>
                <c:pt idx="68">
                  <c:v>678851</c:v>
                </c:pt>
                <c:pt idx="69">
                  <c:v>72257</c:v>
                </c:pt>
                <c:pt idx="70">
                  <c:v>85975</c:v>
                </c:pt>
                <c:pt idx="71">
                  <c:v>82270</c:v>
                </c:pt>
                <c:pt idx="72">
                  <c:v>16302</c:v>
                </c:pt>
                <c:pt idx="73">
                  <c:v>75962</c:v>
                </c:pt>
                <c:pt idx="74">
                  <c:v>278103</c:v>
                </c:pt>
                <c:pt idx="75">
                  <c:v>120118</c:v>
                </c:pt>
                <c:pt idx="76">
                  <c:v>142766</c:v>
                </c:pt>
                <c:pt idx="77">
                  <c:v>76665</c:v>
                </c:pt>
                <c:pt idx="78">
                  <c:v>3059</c:v>
                </c:pt>
                <c:pt idx="79">
                  <c:v>101004</c:v>
                </c:pt>
                <c:pt idx="80">
                  <c:v>240103</c:v>
                </c:pt>
                <c:pt idx="81">
                  <c:v>104538</c:v>
                </c:pt>
                <c:pt idx="82">
                  <c:v>78926</c:v>
                </c:pt>
                <c:pt idx="83">
                  <c:v>217493</c:v>
                </c:pt>
                <c:pt idx="84">
                  <c:v>510720</c:v>
                </c:pt>
                <c:pt idx="85">
                  <c:v>28994</c:v>
                </c:pt>
                <c:pt idx="86">
                  <c:v>308693</c:v>
                </c:pt>
                <c:pt idx="87">
                  <c:v>15086</c:v>
                </c:pt>
                <c:pt idx="88">
                  <c:v>8987</c:v>
                </c:pt>
                <c:pt idx="89">
                  <c:v>8474</c:v>
                </c:pt>
                <c:pt idx="90">
                  <c:v>160265</c:v>
                </c:pt>
                <c:pt idx="91">
                  <c:v>407968</c:v>
                </c:pt>
                <c:pt idx="92">
                  <c:v>674785</c:v>
                </c:pt>
                <c:pt idx="93">
                  <c:v>86070</c:v>
                </c:pt>
                <c:pt idx="94">
                  <c:v>207138</c:v>
                </c:pt>
                <c:pt idx="95">
                  <c:v>277134</c:v>
                </c:pt>
                <c:pt idx="96">
                  <c:v>264708</c:v>
                </c:pt>
                <c:pt idx="97">
                  <c:v>110523</c:v>
                </c:pt>
                <c:pt idx="98">
                  <c:v>116033</c:v>
                </c:pt>
                <c:pt idx="99">
                  <c:v>109212</c:v>
                </c:pt>
                <c:pt idx="100">
                  <c:v>333830</c:v>
                </c:pt>
                <c:pt idx="101">
                  <c:v>198778</c:v>
                </c:pt>
                <c:pt idx="102">
                  <c:v>444448</c:v>
                </c:pt>
                <c:pt idx="103">
                  <c:v>232940</c:v>
                </c:pt>
                <c:pt idx="104">
                  <c:v>446424</c:v>
                </c:pt>
                <c:pt idx="105">
                  <c:v>753882</c:v>
                </c:pt>
                <c:pt idx="106">
                  <c:v>94620</c:v>
                </c:pt>
                <c:pt idx="107">
                  <c:v>229463</c:v>
                </c:pt>
                <c:pt idx="108">
                  <c:v>138700</c:v>
                </c:pt>
                <c:pt idx="109">
                  <c:v>314830</c:v>
                </c:pt>
                <c:pt idx="110">
                  <c:v>306907</c:v>
                </c:pt>
                <c:pt idx="111">
                  <c:v>202540</c:v>
                </c:pt>
                <c:pt idx="112">
                  <c:v>293683</c:v>
                </c:pt>
                <c:pt idx="113">
                  <c:v>332918</c:v>
                </c:pt>
                <c:pt idx="114">
                  <c:v>473708</c:v>
                </c:pt>
                <c:pt idx="115">
                  <c:v>129808</c:v>
                </c:pt>
                <c:pt idx="116">
                  <c:v>349999</c:v>
                </c:pt>
                <c:pt idx="117">
                  <c:v>195966</c:v>
                </c:pt>
                <c:pt idx="118">
                  <c:v>250268</c:v>
                </c:pt>
                <c:pt idx="119">
                  <c:v>315609</c:v>
                </c:pt>
                <c:pt idx="120">
                  <c:v>104462</c:v>
                </c:pt>
                <c:pt idx="121">
                  <c:v>144818</c:v>
                </c:pt>
                <c:pt idx="122">
                  <c:v>972154</c:v>
                </c:pt>
                <c:pt idx="123">
                  <c:v>0</c:v>
                </c:pt>
                <c:pt idx="124">
                  <c:v>468806</c:v>
                </c:pt>
                <c:pt idx="125">
                  <c:v>235505</c:v>
                </c:pt>
                <c:pt idx="126">
                  <c:v>261402</c:v>
                </c:pt>
                <c:pt idx="127">
                  <c:v>120498</c:v>
                </c:pt>
                <c:pt idx="128">
                  <c:v>334704</c:v>
                </c:pt>
                <c:pt idx="129">
                  <c:v>101479</c:v>
                </c:pt>
                <c:pt idx="130">
                  <c:v>189601</c:v>
                </c:pt>
                <c:pt idx="131">
                  <c:v>57437</c:v>
                </c:pt>
                <c:pt idx="132">
                  <c:v>684817</c:v>
                </c:pt>
                <c:pt idx="133">
                  <c:v>32300</c:v>
                </c:pt>
                <c:pt idx="134">
                  <c:v>91048</c:v>
                </c:pt>
                <c:pt idx="135">
                  <c:v>373958</c:v>
                </c:pt>
                <c:pt idx="136">
                  <c:v>114247</c:v>
                </c:pt>
                <c:pt idx="137">
                  <c:v>684893</c:v>
                </c:pt>
                <c:pt idx="138">
                  <c:v>121657</c:v>
                </c:pt>
                <c:pt idx="139">
                  <c:v>40603</c:v>
                </c:pt>
                <c:pt idx="140">
                  <c:v>296286</c:v>
                </c:pt>
                <c:pt idx="141">
                  <c:v>242801</c:v>
                </c:pt>
                <c:pt idx="142">
                  <c:v>265164</c:v>
                </c:pt>
                <c:pt idx="143">
                  <c:v>98496</c:v>
                </c:pt>
                <c:pt idx="144">
                  <c:v>526870</c:v>
                </c:pt>
                <c:pt idx="145">
                  <c:v>344831</c:v>
                </c:pt>
                <c:pt idx="146">
                  <c:v>283708</c:v>
                </c:pt>
                <c:pt idx="147">
                  <c:v>261231</c:v>
                </c:pt>
                <c:pt idx="148">
                  <c:v>31008</c:v>
                </c:pt>
                <c:pt idx="149">
                  <c:v>640338</c:v>
                </c:pt>
                <c:pt idx="150">
                  <c:v>80940</c:v>
                </c:pt>
                <c:pt idx="151">
                  <c:v>66120</c:v>
                </c:pt>
                <c:pt idx="152">
                  <c:v>391457</c:v>
                </c:pt>
                <c:pt idx="153">
                  <c:v>292087</c:v>
                </c:pt>
                <c:pt idx="154">
                  <c:v>19988</c:v>
                </c:pt>
                <c:pt idx="155">
                  <c:v>41876</c:v>
                </c:pt>
                <c:pt idx="156">
                  <c:v>387315</c:v>
                </c:pt>
                <c:pt idx="157">
                  <c:v>263321</c:v>
                </c:pt>
                <c:pt idx="158">
                  <c:v>492841</c:v>
                </c:pt>
                <c:pt idx="159">
                  <c:v>327541</c:v>
                </c:pt>
                <c:pt idx="160">
                  <c:v>229007</c:v>
                </c:pt>
                <c:pt idx="161">
                  <c:v>212306</c:v>
                </c:pt>
                <c:pt idx="162">
                  <c:v>389101</c:v>
                </c:pt>
                <c:pt idx="163">
                  <c:v>681587</c:v>
                </c:pt>
                <c:pt idx="164">
                  <c:v>188423</c:v>
                </c:pt>
                <c:pt idx="165">
                  <c:v>23294</c:v>
                </c:pt>
                <c:pt idx="166">
                  <c:v>16910</c:v>
                </c:pt>
                <c:pt idx="167">
                  <c:v>192907</c:v>
                </c:pt>
                <c:pt idx="168">
                  <c:v>631161</c:v>
                </c:pt>
                <c:pt idx="169">
                  <c:v>565307</c:v>
                </c:pt>
                <c:pt idx="170">
                  <c:v>528390</c:v>
                </c:pt>
                <c:pt idx="171">
                  <c:v>965903</c:v>
                </c:pt>
                <c:pt idx="172">
                  <c:v>129789</c:v>
                </c:pt>
                <c:pt idx="173">
                  <c:v>27360</c:v>
                </c:pt>
                <c:pt idx="174">
                  <c:v>275443</c:v>
                </c:pt>
                <c:pt idx="175">
                  <c:v>99750</c:v>
                </c:pt>
                <c:pt idx="176">
                  <c:v>42370</c:v>
                </c:pt>
                <c:pt idx="177">
                  <c:v>712994</c:v>
                </c:pt>
                <c:pt idx="178">
                  <c:v>183198</c:v>
                </c:pt>
                <c:pt idx="179">
                  <c:v>359138</c:v>
                </c:pt>
                <c:pt idx="180">
                  <c:v>78394</c:v>
                </c:pt>
                <c:pt idx="181">
                  <c:v>220704</c:v>
                </c:pt>
                <c:pt idx="182">
                  <c:v>499548</c:v>
                </c:pt>
                <c:pt idx="183">
                  <c:v>249223</c:v>
                </c:pt>
                <c:pt idx="184">
                  <c:v>119510</c:v>
                </c:pt>
                <c:pt idx="185">
                  <c:v>71953</c:v>
                </c:pt>
                <c:pt idx="186">
                  <c:v>159030</c:v>
                </c:pt>
                <c:pt idx="187">
                  <c:v>106799</c:v>
                </c:pt>
                <c:pt idx="188">
                  <c:v>478857</c:v>
                </c:pt>
                <c:pt idx="189">
                  <c:v>294481</c:v>
                </c:pt>
                <c:pt idx="190">
                  <c:v>324235</c:v>
                </c:pt>
                <c:pt idx="191">
                  <c:v>127224</c:v>
                </c:pt>
                <c:pt idx="192">
                  <c:v>74385</c:v>
                </c:pt>
                <c:pt idx="193">
                  <c:v>216999</c:v>
                </c:pt>
                <c:pt idx="194">
                  <c:v>593769</c:v>
                </c:pt>
                <c:pt idx="195">
                  <c:v>182457</c:v>
                </c:pt>
                <c:pt idx="196">
                  <c:v>210577</c:v>
                </c:pt>
                <c:pt idx="197">
                  <c:v>277856</c:v>
                </c:pt>
                <c:pt idx="198">
                  <c:v>334267</c:v>
                </c:pt>
                <c:pt idx="199">
                  <c:v>271966</c:v>
                </c:pt>
                <c:pt idx="200">
                  <c:v>60306</c:v>
                </c:pt>
                <c:pt idx="201">
                  <c:v>203889</c:v>
                </c:pt>
                <c:pt idx="202">
                  <c:v>253232</c:v>
                </c:pt>
                <c:pt idx="203">
                  <c:v>176396</c:v>
                </c:pt>
                <c:pt idx="204">
                  <c:v>486001</c:v>
                </c:pt>
                <c:pt idx="205">
                  <c:v>606461</c:v>
                </c:pt>
                <c:pt idx="206">
                  <c:v>57570</c:v>
                </c:pt>
                <c:pt idx="207">
                  <c:v>406220</c:v>
                </c:pt>
                <c:pt idx="208">
                  <c:v>184490</c:v>
                </c:pt>
                <c:pt idx="209">
                  <c:v>286748</c:v>
                </c:pt>
                <c:pt idx="210">
                  <c:v>121448</c:v>
                </c:pt>
                <c:pt idx="211">
                  <c:v>65436</c:v>
                </c:pt>
                <c:pt idx="212">
                  <c:v>125153</c:v>
                </c:pt>
                <c:pt idx="213">
                  <c:v>282701</c:v>
                </c:pt>
                <c:pt idx="214">
                  <c:v>307724</c:v>
                </c:pt>
                <c:pt idx="215">
                  <c:v>434131</c:v>
                </c:pt>
                <c:pt idx="216">
                  <c:v>54245</c:v>
                </c:pt>
                <c:pt idx="217">
                  <c:v>173660</c:v>
                </c:pt>
                <c:pt idx="218">
                  <c:v>316160</c:v>
                </c:pt>
                <c:pt idx="219">
                  <c:v>135470</c:v>
                </c:pt>
                <c:pt idx="220">
                  <c:v>107293</c:v>
                </c:pt>
                <c:pt idx="221">
                  <c:v>289180</c:v>
                </c:pt>
                <c:pt idx="222">
                  <c:v>336642</c:v>
                </c:pt>
                <c:pt idx="223">
                  <c:v>295830</c:v>
                </c:pt>
                <c:pt idx="224">
                  <c:v>26087</c:v>
                </c:pt>
                <c:pt idx="225">
                  <c:v>5246261</c:v>
                </c:pt>
                <c:pt idx="226">
                  <c:v>691467</c:v>
                </c:pt>
                <c:pt idx="227">
                  <c:v>669028</c:v>
                </c:pt>
                <c:pt idx="228">
                  <c:v>81016</c:v>
                </c:pt>
                <c:pt idx="229">
                  <c:v>112727</c:v>
                </c:pt>
                <c:pt idx="230">
                  <c:v>252320</c:v>
                </c:pt>
                <c:pt idx="231">
                  <c:v>117420</c:v>
                </c:pt>
                <c:pt idx="232">
                  <c:v>110086</c:v>
                </c:pt>
                <c:pt idx="233">
                  <c:v>174781</c:v>
                </c:pt>
                <c:pt idx="234">
                  <c:v>485697</c:v>
                </c:pt>
                <c:pt idx="235">
                  <c:v>688655</c:v>
                </c:pt>
                <c:pt idx="236">
                  <c:v>379601</c:v>
                </c:pt>
                <c:pt idx="237">
                  <c:v>237595</c:v>
                </c:pt>
                <c:pt idx="238">
                  <c:v>313633</c:v>
                </c:pt>
                <c:pt idx="239">
                  <c:v>307420</c:v>
                </c:pt>
                <c:pt idx="240">
                  <c:v>498579</c:v>
                </c:pt>
                <c:pt idx="241">
                  <c:v>235885</c:v>
                </c:pt>
                <c:pt idx="242">
                  <c:v>110865</c:v>
                </c:pt>
                <c:pt idx="243">
                  <c:v>393585</c:v>
                </c:pt>
                <c:pt idx="244">
                  <c:v>191159</c:v>
                </c:pt>
                <c:pt idx="245">
                  <c:v>578778</c:v>
                </c:pt>
                <c:pt idx="246">
                  <c:v>285361</c:v>
                </c:pt>
                <c:pt idx="247">
                  <c:v>87381</c:v>
                </c:pt>
                <c:pt idx="248">
                  <c:v>180215</c:v>
                </c:pt>
                <c:pt idx="249">
                  <c:v>173242</c:v>
                </c:pt>
                <c:pt idx="250">
                  <c:v>104329</c:v>
                </c:pt>
                <c:pt idx="251">
                  <c:v>193325</c:v>
                </c:pt>
                <c:pt idx="252">
                  <c:v>36347</c:v>
                </c:pt>
                <c:pt idx="253">
                  <c:v>22515</c:v>
                </c:pt>
                <c:pt idx="254">
                  <c:v>100206</c:v>
                </c:pt>
                <c:pt idx="255">
                  <c:v>308142</c:v>
                </c:pt>
                <c:pt idx="256">
                  <c:v>358549</c:v>
                </c:pt>
                <c:pt idx="257">
                  <c:v>445721</c:v>
                </c:pt>
                <c:pt idx="258">
                  <c:v>300295</c:v>
                </c:pt>
                <c:pt idx="259">
                  <c:v>117952</c:v>
                </c:pt>
                <c:pt idx="260">
                  <c:v>167276</c:v>
                </c:pt>
                <c:pt idx="261">
                  <c:v>194389</c:v>
                </c:pt>
                <c:pt idx="262">
                  <c:v>295317</c:v>
                </c:pt>
                <c:pt idx="263">
                  <c:v>204858</c:v>
                </c:pt>
                <c:pt idx="264">
                  <c:v>1385062</c:v>
                </c:pt>
                <c:pt idx="265">
                  <c:v>79952</c:v>
                </c:pt>
                <c:pt idx="266">
                  <c:v>178410</c:v>
                </c:pt>
                <c:pt idx="267">
                  <c:v>298756</c:v>
                </c:pt>
                <c:pt idx="268">
                  <c:v>356117</c:v>
                </c:pt>
                <c:pt idx="269">
                  <c:v>87286</c:v>
                </c:pt>
                <c:pt idx="270">
                  <c:v>314222</c:v>
                </c:pt>
                <c:pt idx="271">
                  <c:v>13129</c:v>
                </c:pt>
                <c:pt idx="272">
                  <c:v>64125</c:v>
                </c:pt>
                <c:pt idx="273">
                  <c:v>160854</c:v>
                </c:pt>
                <c:pt idx="274">
                  <c:v>194313</c:v>
                </c:pt>
                <c:pt idx="275">
                  <c:v>110181</c:v>
                </c:pt>
                <c:pt idx="276">
                  <c:v>215517</c:v>
                </c:pt>
                <c:pt idx="277">
                  <c:v>24054</c:v>
                </c:pt>
                <c:pt idx="278">
                  <c:v>587879</c:v>
                </c:pt>
                <c:pt idx="279">
                  <c:v>323</c:v>
                </c:pt>
                <c:pt idx="280">
                  <c:v>669560</c:v>
                </c:pt>
                <c:pt idx="281">
                  <c:v>400178</c:v>
                </c:pt>
                <c:pt idx="282">
                  <c:v>192337</c:v>
                </c:pt>
                <c:pt idx="283">
                  <c:v>69331</c:v>
                </c:pt>
                <c:pt idx="284">
                  <c:v>475133</c:v>
                </c:pt>
                <c:pt idx="285">
                  <c:v>51338</c:v>
                </c:pt>
                <c:pt idx="286">
                  <c:v>427652</c:v>
                </c:pt>
                <c:pt idx="287">
                  <c:v>80028</c:v>
                </c:pt>
                <c:pt idx="288">
                  <c:v>88616</c:v>
                </c:pt>
                <c:pt idx="289">
                  <c:v>319143</c:v>
                </c:pt>
                <c:pt idx="290">
                  <c:v>148504</c:v>
                </c:pt>
                <c:pt idx="291">
                  <c:v>134216</c:v>
                </c:pt>
                <c:pt idx="292">
                  <c:v>170525</c:v>
                </c:pt>
                <c:pt idx="293">
                  <c:v>339055</c:v>
                </c:pt>
                <c:pt idx="294">
                  <c:v>25536</c:v>
                </c:pt>
                <c:pt idx="295">
                  <c:v>313405</c:v>
                </c:pt>
                <c:pt idx="296">
                  <c:v>889162</c:v>
                </c:pt>
                <c:pt idx="297">
                  <c:v>191710</c:v>
                </c:pt>
                <c:pt idx="298">
                  <c:v>387714</c:v>
                </c:pt>
                <c:pt idx="299">
                  <c:v>356193</c:v>
                </c:pt>
                <c:pt idx="300">
                  <c:v>130853</c:v>
                </c:pt>
                <c:pt idx="301">
                  <c:v>502170</c:v>
                </c:pt>
                <c:pt idx="302">
                  <c:v>149055</c:v>
                </c:pt>
                <c:pt idx="303">
                  <c:v>237063</c:v>
                </c:pt>
                <c:pt idx="304">
                  <c:v>63460</c:v>
                </c:pt>
                <c:pt idx="305">
                  <c:v>157662</c:v>
                </c:pt>
                <c:pt idx="306">
                  <c:v>195700</c:v>
                </c:pt>
                <c:pt idx="307">
                  <c:v>59280</c:v>
                </c:pt>
                <c:pt idx="308">
                  <c:v>184015</c:v>
                </c:pt>
                <c:pt idx="309">
                  <c:v>104633</c:v>
                </c:pt>
                <c:pt idx="310">
                  <c:v>261383</c:v>
                </c:pt>
                <c:pt idx="311">
                  <c:v>178220</c:v>
                </c:pt>
                <c:pt idx="312">
                  <c:v>280687</c:v>
                </c:pt>
                <c:pt idx="313">
                  <c:v>478021</c:v>
                </c:pt>
                <c:pt idx="314">
                  <c:v>160569</c:v>
                </c:pt>
                <c:pt idx="315">
                  <c:v>175864</c:v>
                </c:pt>
                <c:pt idx="316">
                  <c:v>232940</c:v>
                </c:pt>
                <c:pt idx="317">
                  <c:v>342665</c:v>
                </c:pt>
                <c:pt idx="318">
                  <c:v>28139</c:v>
                </c:pt>
                <c:pt idx="319">
                  <c:v>464987</c:v>
                </c:pt>
                <c:pt idx="320">
                  <c:v>383667</c:v>
                </c:pt>
                <c:pt idx="321">
                  <c:v>276602</c:v>
                </c:pt>
                <c:pt idx="322">
                  <c:v>213579</c:v>
                </c:pt>
                <c:pt idx="323">
                  <c:v>33326</c:v>
                </c:pt>
                <c:pt idx="324">
                  <c:v>201704</c:v>
                </c:pt>
                <c:pt idx="325">
                  <c:v>210349</c:v>
                </c:pt>
                <c:pt idx="326">
                  <c:v>250268</c:v>
                </c:pt>
                <c:pt idx="327">
                  <c:v>235277</c:v>
                </c:pt>
                <c:pt idx="328">
                  <c:v>204820</c:v>
                </c:pt>
                <c:pt idx="329">
                  <c:v>269021</c:v>
                </c:pt>
                <c:pt idx="330">
                  <c:v>127775</c:v>
                </c:pt>
                <c:pt idx="331">
                  <c:v>53656</c:v>
                </c:pt>
                <c:pt idx="332">
                  <c:v>106666</c:v>
                </c:pt>
                <c:pt idx="333">
                  <c:v>891708</c:v>
                </c:pt>
                <c:pt idx="334">
                  <c:v>233130</c:v>
                </c:pt>
                <c:pt idx="335">
                  <c:v>94468</c:v>
                </c:pt>
                <c:pt idx="336">
                  <c:v>327009</c:v>
                </c:pt>
                <c:pt idx="337">
                  <c:v>14649</c:v>
                </c:pt>
                <c:pt idx="338">
                  <c:v>587556</c:v>
                </c:pt>
                <c:pt idx="339">
                  <c:v>147592</c:v>
                </c:pt>
                <c:pt idx="340">
                  <c:v>514634</c:v>
                </c:pt>
                <c:pt idx="341">
                  <c:v>389804</c:v>
                </c:pt>
                <c:pt idx="342">
                  <c:v>2693554</c:v>
                </c:pt>
                <c:pt idx="343">
                  <c:v>223117</c:v>
                </c:pt>
                <c:pt idx="344">
                  <c:v>474658</c:v>
                </c:pt>
                <c:pt idx="345">
                  <c:v>270332</c:v>
                </c:pt>
                <c:pt idx="346">
                  <c:v>640376</c:v>
                </c:pt>
                <c:pt idx="347">
                  <c:v>129827</c:v>
                </c:pt>
                <c:pt idx="348">
                  <c:v>316331</c:v>
                </c:pt>
                <c:pt idx="349">
                  <c:v>628425</c:v>
                </c:pt>
                <c:pt idx="350">
                  <c:v>225663</c:v>
                </c:pt>
                <c:pt idx="351">
                  <c:v>380665</c:v>
                </c:pt>
                <c:pt idx="352">
                  <c:v>93252</c:v>
                </c:pt>
                <c:pt idx="353">
                  <c:v>499681</c:v>
                </c:pt>
                <c:pt idx="354">
                  <c:v>95950</c:v>
                </c:pt>
                <c:pt idx="355">
                  <c:v>184243</c:v>
                </c:pt>
                <c:pt idx="356">
                  <c:v>890302</c:v>
                </c:pt>
                <c:pt idx="357">
                  <c:v>127889</c:v>
                </c:pt>
                <c:pt idx="358">
                  <c:v>239875</c:v>
                </c:pt>
                <c:pt idx="359">
                  <c:v>378670</c:v>
                </c:pt>
                <c:pt idx="360">
                  <c:v>229444</c:v>
                </c:pt>
                <c:pt idx="361">
                  <c:v>192223</c:v>
                </c:pt>
                <c:pt idx="362">
                  <c:v>196213</c:v>
                </c:pt>
                <c:pt idx="363">
                  <c:v>269211</c:v>
                </c:pt>
                <c:pt idx="364">
                  <c:v>287527</c:v>
                </c:pt>
                <c:pt idx="365">
                  <c:v>690042</c:v>
                </c:pt>
                <c:pt idx="366">
                  <c:v>140125</c:v>
                </c:pt>
                <c:pt idx="367">
                  <c:v>156503</c:v>
                </c:pt>
                <c:pt idx="368">
                  <c:v>608095</c:v>
                </c:pt>
                <c:pt idx="369">
                  <c:v>126939</c:v>
                </c:pt>
                <c:pt idx="370">
                  <c:v>798</c:v>
                </c:pt>
                <c:pt idx="371">
                  <c:v>297654</c:v>
                </c:pt>
                <c:pt idx="372">
                  <c:v>206872</c:v>
                </c:pt>
                <c:pt idx="373">
                  <c:v>201780</c:v>
                </c:pt>
                <c:pt idx="374">
                  <c:v>96330</c:v>
                </c:pt>
                <c:pt idx="375">
                  <c:v>61788</c:v>
                </c:pt>
                <c:pt idx="376">
                  <c:v>351329</c:v>
                </c:pt>
                <c:pt idx="377">
                  <c:v>369170</c:v>
                </c:pt>
                <c:pt idx="378">
                  <c:v>547504</c:v>
                </c:pt>
                <c:pt idx="379">
                  <c:v>72371</c:v>
                </c:pt>
                <c:pt idx="380">
                  <c:v>752590</c:v>
                </c:pt>
                <c:pt idx="381">
                  <c:v>494836</c:v>
                </c:pt>
                <c:pt idx="382">
                  <c:v>76114</c:v>
                </c:pt>
                <c:pt idx="383">
                  <c:v>97052</c:v>
                </c:pt>
                <c:pt idx="384">
                  <c:v>777024</c:v>
                </c:pt>
                <c:pt idx="385">
                  <c:v>57038</c:v>
                </c:pt>
                <c:pt idx="386">
                  <c:v>1133122</c:v>
                </c:pt>
                <c:pt idx="387">
                  <c:v>38893</c:v>
                </c:pt>
                <c:pt idx="388">
                  <c:v>31160</c:v>
                </c:pt>
                <c:pt idx="389">
                  <c:v>124203</c:v>
                </c:pt>
                <c:pt idx="390">
                  <c:v>92758</c:v>
                </c:pt>
                <c:pt idx="391">
                  <c:v>140106</c:v>
                </c:pt>
                <c:pt idx="392">
                  <c:v>220571</c:v>
                </c:pt>
                <c:pt idx="393">
                  <c:v>387353</c:v>
                </c:pt>
                <c:pt idx="394">
                  <c:v>116793</c:v>
                </c:pt>
                <c:pt idx="395">
                  <c:v>335027</c:v>
                </c:pt>
                <c:pt idx="396">
                  <c:v>117838</c:v>
                </c:pt>
                <c:pt idx="397">
                  <c:v>521322</c:v>
                </c:pt>
                <c:pt idx="398">
                  <c:v>117952</c:v>
                </c:pt>
                <c:pt idx="399">
                  <c:v>332139</c:v>
                </c:pt>
                <c:pt idx="400">
                  <c:v>351633</c:v>
                </c:pt>
                <c:pt idx="401">
                  <c:v>30115</c:v>
                </c:pt>
                <c:pt idx="402">
                  <c:v>159296</c:v>
                </c:pt>
                <c:pt idx="403">
                  <c:v>99180</c:v>
                </c:pt>
                <c:pt idx="404">
                  <c:v>178524</c:v>
                </c:pt>
                <c:pt idx="405">
                  <c:v>391400</c:v>
                </c:pt>
                <c:pt idx="406">
                  <c:v>2682306</c:v>
                </c:pt>
                <c:pt idx="407">
                  <c:v>256348</c:v>
                </c:pt>
                <c:pt idx="408">
                  <c:v>285171</c:v>
                </c:pt>
                <c:pt idx="409">
                  <c:v>392502</c:v>
                </c:pt>
                <c:pt idx="410">
                  <c:v>119738</c:v>
                </c:pt>
                <c:pt idx="411">
                  <c:v>48070</c:v>
                </c:pt>
                <c:pt idx="412">
                  <c:v>274189</c:v>
                </c:pt>
                <c:pt idx="413">
                  <c:v>485241</c:v>
                </c:pt>
                <c:pt idx="414">
                  <c:v>247608</c:v>
                </c:pt>
                <c:pt idx="415">
                  <c:v>97622</c:v>
                </c:pt>
                <c:pt idx="416">
                  <c:v>1666984</c:v>
                </c:pt>
                <c:pt idx="417">
                  <c:v>189696</c:v>
                </c:pt>
                <c:pt idx="418">
                  <c:v>41230</c:v>
                </c:pt>
                <c:pt idx="419">
                  <c:v>105564</c:v>
                </c:pt>
                <c:pt idx="420">
                  <c:v>213712</c:v>
                </c:pt>
                <c:pt idx="421">
                  <c:v>434872</c:v>
                </c:pt>
                <c:pt idx="422">
                  <c:v>469338</c:v>
                </c:pt>
                <c:pt idx="423">
                  <c:v>413060</c:v>
                </c:pt>
                <c:pt idx="424">
                  <c:v>811243</c:v>
                </c:pt>
                <c:pt idx="425">
                  <c:v>324501</c:v>
                </c:pt>
                <c:pt idx="426">
                  <c:v>342608</c:v>
                </c:pt>
                <c:pt idx="427">
                  <c:v>826804</c:v>
                </c:pt>
                <c:pt idx="428">
                  <c:v>154888</c:v>
                </c:pt>
                <c:pt idx="429">
                  <c:v>130701</c:v>
                </c:pt>
                <c:pt idx="430">
                  <c:v>283936</c:v>
                </c:pt>
                <c:pt idx="431">
                  <c:v>58463</c:v>
                </c:pt>
                <c:pt idx="432">
                  <c:v>434910</c:v>
                </c:pt>
                <c:pt idx="433">
                  <c:v>106001</c:v>
                </c:pt>
                <c:pt idx="434">
                  <c:v>491359</c:v>
                </c:pt>
                <c:pt idx="435">
                  <c:v>53827</c:v>
                </c:pt>
                <c:pt idx="436">
                  <c:v>138130</c:v>
                </c:pt>
                <c:pt idx="437">
                  <c:v>92169</c:v>
                </c:pt>
                <c:pt idx="438">
                  <c:v>1995</c:v>
                </c:pt>
                <c:pt idx="439">
                  <c:v>137731</c:v>
                </c:pt>
                <c:pt idx="440">
                  <c:v>113316</c:v>
                </c:pt>
                <c:pt idx="441">
                  <c:v>120422</c:v>
                </c:pt>
                <c:pt idx="442">
                  <c:v>245423</c:v>
                </c:pt>
                <c:pt idx="443">
                  <c:v>121410</c:v>
                </c:pt>
                <c:pt idx="444">
                  <c:v>331075</c:v>
                </c:pt>
                <c:pt idx="445">
                  <c:v>392369</c:v>
                </c:pt>
                <c:pt idx="446">
                  <c:v>309054</c:v>
                </c:pt>
                <c:pt idx="447">
                  <c:v>134862</c:v>
                </c:pt>
                <c:pt idx="448">
                  <c:v>197239</c:v>
                </c:pt>
                <c:pt idx="449">
                  <c:v>76627</c:v>
                </c:pt>
                <c:pt idx="450">
                  <c:v>159486</c:v>
                </c:pt>
                <c:pt idx="451">
                  <c:v>190684</c:v>
                </c:pt>
                <c:pt idx="452">
                  <c:v>186352</c:v>
                </c:pt>
                <c:pt idx="453">
                  <c:v>280193</c:v>
                </c:pt>
                <c:pt idx="454">
                  <c:v>192907</c:v>
                </c:pt>
                <c:pt idx="455">
                  <c:v>0</c:v>
                </c:pt>
                <c:pt idx="456">
                  <c:v>200564</c:v>
                </c:pt>
                <c:pt idx="457">
                  <c:v>331854</c:v>
                </c:pt>
                <c:pt idx="458">
                  <c:v>213237</c:v>
                </c:pt>
                <c:pt idx="459">
                  <c:v>268964</c:v>
                </c:pt>
                <c:pt idx="460">
                  <c:v>39615</c:v>
                </c:pt>
                <c:pt idx="461">
                  <c:v>58653</c:v>
                </c:pt>
                <c:pt idx="462">
                  <c:v>260072</c:v>
                </c:pt>
                <c:pt idx="463">
                  <c:v>295944</c:v>
                </c:pt>
                <c:pt idx="464">
                  <c:v>167371</c:v>
                </c:pt>
                <c:pt idx="465">
                  <c:v>77539</c:v>
                </c:pt>
                <c:pt idx="466">
                  <c:v>88122</c:v>
                </c:pt>
                <c:pt idx="467">
                  <c:v>542735</c:v>
                </c:pt>
                <c:pt idx="468">
                  <c:v>95456</c:v>
                </c:pt>
                <c:pt idx="469">
                  <c:v>310802</c:v>
                </c:pt>
                <c:pt idx="470">
                  <c:v>158213</c:v>
                </c:pt>
                <c:pt idx="471">
                  <c:v>289864</c:v>
                </c:pt>
                <c:pt idx="472">
                  <c:v>155477</c:v>
                </c:pt>
                <c:pt idx="473">
                  <c:v>533691</c:v>
                </c:pt>
                <c:pt idx="474">
                  <c:v>138567</c:v>
                </c:pt>
                <c:pt idx="475">
                  <c:v>156522</c:v>
                </c:pt>
                <c:pt idx="476">
                  <c:v>251674</c:v>
                </c:pt>
                <c:pt idx="477">
                  <c:v>477983</c:v>
                </c:pt>
                <c:pt idx="478">
                  <c:v>94278</c:v>
                </c:pt>
                <c:pt idx="479">
                  <c:v>444790</c:v>
                </c:pt>
                <c:pt idx="480">
                  <c:v>115672</c:v>
                </c:pt>
                <c:pt idx="481">
                  <c:v>98648</c:v>
                </c:pt>
                <c:pt idx="482">
                  <c:v>453473</c:v>
                </c:pt>
                <c:pt idx="483">
                  <c:v>154242</c:v>
                </c:pt>
                <c:pt idx="484">
                  <c:v>122170</c:v>
                </c:pt>
                <c:pt idx="485">
                  <c:v>179721</c:v>
                </c:pt>
                <c:pt idx="486">
                  <c:v>265905</c:v>
                </c:pt>
                <c:pt idx="487">
                  <c:v>216068</c:v>
                </c:pt>
                <c:pt idx="488">
                  <c:v>385890</c:v>
                </c:pt>
                <c:pt idx="489">
                  <c:v>209741</c:v>
                </c:pt>
                <c:pt idx="490">
                  <c:v>121106</c:v>
                </c:pt>
                <c:pt idx="491">
                  <c:v>197524</c:v>
                </c:pt>
                <c:pt idx="492">
                  <c:v>282131</c:v>
                </c:pt>
                <c:pt idx="493">
                  <c:v>165699</c:v>
                </c:pt>
                <c:pt idx="494">
                  <c:v>47994</c:v>
                </c:pt>
                <c:pt idx="495">
                  <c:v>164958</c:v>
                </c:pt>
                <c:pt idx="496">
                  <c:v>219355</c:v>
                </c:pt>
                <c:pt idx="497">
                  <c:v>169195</c:v>
                </c:pt>
                <c:pt idx="498">
                  <c:v>145578</c:v>
                </c:pt>
                <c:pt idx="499">
                  <c:v>144438</c:v>
                </c:pt>
                <c:pt idx="500">
                  <c:v>118617</c:v>
                </c:pt>
                <c:pt idx="501">
                  <c:v>215308</c:v>
                </c:pt>
                <c:pt idx="502">
                  <c:v>313177</c:v>
                </c:pt>
                <c:pt idx="503">
                  <c:v>132088</c:v>
                </c:pt>
                <c:pt idx="504">
                  <c:v>86507</c:v>
                </c:pt>
                <c:pt idx="505">
                  <c:v>364933</c:v>
                </c:pt>
                <c:pt idx="506">
                  <c:v>447564</c:v>
                </c:pt>
                <c:pt idx="507">
                  <c:v>65056</c:v>
                </c:pt>
                <c:pt idx="508">
                  <c:v>93974</c:v>
                </c:pt>
                <c:pt idx="509">
                  <c:v>175864</c:v>
                </c:pt>
                <c:pt idx="510">
                  <c:v>118617</c:v>
                </c:pt>
                <c:pt idx="511">
                  <c:v>457254</c:v>
                </c:pt>
                <c:pt idx="512">
                  <c:v>483968</c:v>
                </c:pt>
                <c:pt idx="513">
                  <c:v>278882</c:v>
                </c:pt>
                <c:pt idx="514">
                  <c:v>202616</c:v>
                </c:pt>
                <c:pt idx="515">
                  <c:v>461415</c:v>
                </c:pt>
                <c:pt idx="516">
                  <c:v>102315</c:v>
                </c:pt>
                <c:pt idx="517">
                  <c:v>377739</c:v>
                </c:pt>
                <c:pt idx="518">
                  <c:v>348061</c:v>
                </c:pt>
                <c:pt idx="519">
                  <c:v>72200</c:v>
                </c:pt>
                <c:pt idx="520">
                  <c:v>759373</c:v>
                </c:pt>
                <c:pt idx="521">
                  <c:v>319751</c:v>
                </c:pt>
                <c:pt idx="522">
                  <c:v>226974</c:v>
                </c:pt>
                <c:pt idx="523">
                  <c:v>107578</c:v>
                </c:pt>
                <c:pt idx="524">
                  <c:v>237728</c:v>
                </c:pt>
                <c:pt idx="525">
                  <c:v>231914</c:v>
                </c:pt>
                <c:pt idx="526">
                  <c:v>354692</c:v>
                </c:pt>
                <c:pt idx="527">
                  <c:v>356307</c:v>
                </c:pt>
                <c:pt idx="528">
                  <c:v>718694</c:v>
                </c:pt>
                <c:pt idx="529">
                  <c:v>82346</c:v>
                </c:pt>
                <c:pt idx="530">
                  <c:v>124146</c:v>
                </c:pt>
                <c:pt idx="531">
                  <c:v>229178</c:v>
                </c:pt>
                <c:pt idx="532">
                  <c:v>574218</c:v>
                </c:pt>
                <c:pt idx="533">
                  <c:v>209</c:v>
                </c:pt>
                <c:pt idx="534">
                  <c:v>28291</c:v>
                </c:pt>
                <c:pt idx="535">
                  <c:v>163571</c:v>
                </c:pt>
                <c:pt idx="536">
                  <c:v>130131</c:v>
                </c:pt>
                <c:pt idx="537">
                  <c:v>223725</c:v>
                </c:pt>
                <c:pt idx="538">
                  <c:v>974415</c:v>
                </c:pt>
                <c:pt idx="539">
                  <c:v>281979</c:v>
                </c:pt>
                <c:pt idx="540">
                  <c:v>181773</c:v>
                </c:pt>
                <c:pt idx="541">
                  <c:v>195054</c:v>
                </c:pt>
                <c:pt idx="542">
                  <c:v>40432</c:v>
                </c:pt>
                <c:pt idx="543">
                  <c:v>265164</c:v>
                </c:pt>
                <c:pt idx="544">
                  <c:v>155572</c:v>
                </c:pt>
                <c:pt idx="545">
                  <c:v>178600</c:v>
                </c:pt>
                <c:pt idx="546">
                  <c:v>197011</c:v>
                </c:pt>
                <c:pt idx="547">
                  <c:v>10564</c:v>
                </c:pt>
                <c:pt idx="548">
                  <c:v>164958</c:v>
                </c:pt>
                <c:pt idx="549">
                  <c:v>484937</c:v>
                </c:pt>
                <c:pt idx="550">
                  <c:v>134615</c:v>
                </c:pt>
                <c:pt idx="551">
                  <c:v>226708</c:v>
                </c:pt>
                <c:pt idx="552">
                  <c:v>190779</c:v>
                </c:pt>
                <c:pt idx="553">
                  <c:v>389367</c:v>
                </c:pt>
                <c:pt idx="554">
                  <c:v>82536</c:v>
                </c:pt>
                <c:pt idx="555">
                  <c:v>156997</c:v>
                </c:pt>
                <c:pt idx="556">
                  <c:v>191691</c:v>
                </c:pt>
                <c:pt idx="557">
                  <c:v>355661</c:v>
                </c:pt>
                <c:pt idx="558">
                  <c:v>120859</c:v>
                </c:pt>
                <c:pt idx="559">
                  <c:v>187625</c:v>
                </c:pt>
                <c:pt idx="560">
                  <c:v>300979</c:v>
                </c:pt>
                <c:pt idx="561">
                  <c:v>496052</c:v>
                </c:pt>
                <c:pt idx="562">
                  <c:v>105450</c:v>
                </c:pt>
                <c:pt idx="563">
                  <c:v>119586</c:v>
                </c:pt>
                <c:pt idx="564">
                  <c:v>58482</c:v>
                </c:pt>
                <c:pt idx="565">
                  <c:v>3276284</c:v>
                </c:pt>
                <c:pt idx="566">
                  <c:v>33706</c:v>
                </c:pt>
                <c:pt idx="567">
                  <c:v>273847</c:v>
                </c:pt>
                <c:pt idx="568">
                  <c:v>243637</c:v>
                </c:pt>
                <c:pt idx="569">
                  <c:v>71079</c:v>
                </c:pt>
                <c:pt idx="570">
                  <c:v>335825</c:v>
                </c:pt>
                <c:pt idx="571">
                  <c:v>148200</c:v>
                </c:pt>
                <c:pt idx="572">
                  <c:v>436943</c:v>
                </c:pt>
                <c:pt idx="573">
                  <c:v>359195</c:v>
                </c:pt>
                <c:pt idx="574">
                  <c:v>117762</c:v>
                </c:pt>
                <c:pt idx="575">
                  <c:v>114133</c:v>
                </c:pt>
                <c:pt idx="576">
                  <c:v>106571</c:v>
                </c:pt>
                <c:pt idx="577">
                  <c:v>184186</c:v>
                </c:pt>
                <c:pt idx="578">
                  <c:v>69597</c:v>
                </c:pt>
                <c:pt idx="579">
                  <c:v>75544</c:v>
                </c:pt>
                <c:pt idx="580">
                  <c:v>149625</c:v>
                </c:pt>
                <c:pt idx="581">
                  <c:v>214871</c:v>
                </c:pt>
                <c:pt idx="582">
                  <c:v>275785</c:v>
                </c:pt>
                <c:pt idx="583">
                  <c:v>95608</c:v>
                </c:pt>
                <c:pt idx="584">
                  <c:v>1426425</c:v>
                </c:pt>
                <c:pt idx="585">
                  <c:v>267976</c:v>
                </c:pt>
                <c:pt idx="586">
                  <c:v>330714</c:v>
                </c:pt>
                <c:pt idx="587">
                  <c:v>79192</c:v>
                </c:pt>
                <c:pt idx="588">
                  <c:v>534033</c:v>
                </c:pt>
                <c:pt idx="589">
                  <c:v>254391</c:v>
                </c:pt>
                <c:pt idx="590">
                  <c:v>233472</c:v>
                </c:pt>
                <c:pt idx="591">
                  <c:v>42750</c:v>
                </c:pt>
                <c:pt idx="592">
                  <c:v>286387</c:v>
                </c:pt>
                <c:pt idx="593">
                  <c:v>168454</c:v>
                </c:pt>
                <c:pt idx="594">
                  <c:v>60743</c:v>
                </c:pt>
                <c:pt idx="595">
                  <c:v>411331</c:v>
                </c:pt>
                <c:pt idx="596">
                  <c:v>273714</c:v>
                </c:pt>
                <c:pt idx="597">
                  <c:v>354559</c:v>
                </c:pt>
                <c:pt idx="598">
                  <c:v>63764</c:v>
                </c:pt>
                <c:pt idx="599">
                  <c:v>156370</c:v>
                </c:pt>
                <c:pt idx="600">
                  <c:v>31445</c:v>
                </c:pt>
                <c:pt idx="601">
                  <c:v>170962</c:v>
                </c:pt>
                <c:pt idx="602">
                  <c:v>262637</c:v>
                </c:pt>
                <c:pt idx="603">
                  <c:v>43738</c:v>
                </c:pt>
                <c:pt idx="604">
                  <c:v>333621</c:v>
                </c:pt>
                <c:pt idx="605">
                  <c:v>140410</c:v>
                </c:pt>
                <c:pt idx="606">
                  <c:v>243352</c:v>
                </c:pt>
                <c:pt idx="607">
                  <c:v>489820</c:v>
                </c:pt>
                <c:pt idx="608">
                  <c:v>103550</c:v>
                </c:pt>
                <c:pt idx="609">
                  <c:v>123120</c:v>
                </c:pt>
                <c:pt idx="610">
                  <c:v>74860</c:v>
                </c:pt>
                <c:pt idx="611">
                  <c:v>123253</c:v>
                </c:pt>
                <c:pt idx="612">
                  <c:v>344014</c:v>
                </c:pt>
                <c:pt idx="613">
                  <c:v>151411</c:v>
                </c:pt>
                <c:pt idx="614">
                  <c:v>813694</c:v>
                </c:pt>
                <c:pt idx="615">
                  <c:v>45106</c:v>
                </c:pt>
                <c:pt idx="616">
                  <c:v>125609</c:v>
                </c:pt>
                <c:pt idx="617">
                  <c:v>154755</c:v>
                </c:pt>
                <c:pt idx="618">
                  <c:v>55176</c:v>
                </c:pt>
                <c:pt idx="619">
                  <c:v>662815</c:v>
                </c:pt>
                <c:pt idx="620">
                  <c:v>858154</c:v>
                </c:pt>
                <c:pt idx="621">
                  <c:v>546782</c:v>
                </c:pt>
                <c:pt idx="622">
                  <c:v>193781</c:v>
                </c:pt>
                <c:pt idx="623">
                  <c:v>286596</c:v>
                </c:pt>
                <c:pt idx="624">
                  <c:v>167238</c:v>
                </c:pt>
                <c:pt idx="625">
                  <c:v>597360</c:v>
                </c:pt>
                <c:pt idx="626">
                  <c:v>100814</c:v>
                </c:pt>
                <c:pt idx="627">
                  <c:v>313595</c:v>
                </c:pt>
                <c:pt idx="628">
                  <c:v>169404</c:v>
                </c:pt>
                <c:pt idx="629">
                  <c:v>161063</c:v>
                </c:pt>
                <c:pt idx="630">
                  <c:v>134045</c:v>
                </c:pt>
                <c:pt idx="631">
                  <c:v>255987</c:v>
                </c:pt>
                <c:pt idx="632">
                  <c:v>83942</c:v>
                </c:pt>
                <c:pt idx="633">
                  <c:v>124583</c:v>
                </c:pt>
                <c:pt idx="634">
                  <c:v>267007</c:v>
                </c:pt>
                <c:pt idx="635">
                  <c:v>109269</c:v>
                </c:pt>
                <c:pt idx="636">
                  <c:v>49495</c:v>
                </c:pt>
                <c:pt idx="637">
                  <c:v>209836</c:v>
                </c:pt>
                <c:pt idx="638">
                  <c:v>641725</c:v>
                </c:pt>
                <c:pt idx="639">
                  <c:v>410761</c:v>
                </c:pt>
                <c:pt idx="640">
                  <c:v>124051</c:v>
                </c:pt>
                <c:pt idx="641">
                  <c:v>148675</c:v>
                </c:pt>
                <c:pt idx="642">
                  <c:v>31312</c:v>
                </c:pt>
                <c:pt idx="643">
                  <c:v>412680</c:v>
                </c:pt>
                <c:pt idx="644">
                  <c:v>323323</c:v>
                </c:pt>
                <c:pt idx="645">
                  <c:v>188499</c:v>
                </c:pt>
                <c:pt idx="646">
                  <c:v>248938</c:v>
                </c:pt>
                <c:pt idx="647">
                  <c:v>949924</c:v>
                </c:pt>
                <c:pt idx="648">
                  <c:v>572812</c:v>
                </c:pt>
                <c:pt idx="649">
                  <c:v>305653</c:v>
                </c:pt>
                <c:pt idx="650">
                  <c:v>356288</c:v>
                </c:pt>
                <c:pt idx="651">
                  <c:v>472226</c:v>
                </c:pt>
                <c:pt idx="652">
                  <c:v>452713</c:v>
                </c:pt>
                <c:pt idx="653">
                  <c:v>294291</c:v>
                </c:pt>
                <c:pt idx="654">
                  <c:v>321670</c:v>
                </c:pt>
                <c:pt idx="655">
                  <c:v>485982</c:v>
                </c:pt>
                <c:pt idx="656">
                  <c:v>320131</c:v>
                </c:pt>
                <c:pt idx="657">
                  <c:v>149568</c:v>
                </c:pt>
                <c:pt idx="658">
                  <c:v>938923</c:v>
                </c:pt>
                <c:pt idx="659">
                  <c:v>51813</c:v>
                </c:pt>
                <c:pt idx="660">
                  <c:v>220932</c:v>
                </c:pt>
                <c:pt idx="661">
                  <c:v>326097</c:v>
                </c:pt>
                <c:pt idx="662">
                  <c:v>67792</c:v>
                </c:pt>
                <c:pt idx="663">
                  <c:v>434606</c:v>
                </c:pt>
                <c:pt idx="664">
                  <c:v>458793</c:v>
                </c:pt>
                <c:pt idx="665">
                  <c:v>603022</c:v>
                </c:pt>
                <c:pt idx="666">
                  <c:v>68989</c:v>
                </c:pt>
                <c:pt idx="667">
                  <c:v>27569</c:v>
                </c:pt>
                <c:pt idx="668">
                  <c:v>606290</c:v>
                </c:pt>
                <c:pt idx="669">
                  <c:v>121296</c:v>
                </c:pt>
                <c:pt idx="670">
                  <c:v>21964</c:v>
                </c:pt>
                <c:pt idx="671">
                  <c:v>256329</c:v>
                </c:pt>
                <c:pt idx="672">
                  <c:v>40489</c:v>
                </c:pt>
                <c:pt idx="673">
                  <c:v>360867</c:v>
                </c:pt>
                <c:pt idx="674">
                  <c:v>760399</c:v>
                </c:pt>
                <c:pt idx="675">
                  <c:v>166573</c:v>
                </c:pt>
                <c:pt idx="676">
                  <c:v>68989</c:v>
                </c:pt>
                <c:pt idx="677">
                  <c:v>351728</c:v>
                </c:pt>
                <c:pt idx="678">
                  <c:v>229026</c:v>
                </c:pt>
                <c:pt idx="679">
                  <c:v>30267</c:v>
                </c:pt>
                <c:pt idx="680">
                  <c:v>119377</c:v>
                </c:pt>
                <c:pt idx="681">
                  <c:v>523697</c:v>
                </c:pt>
                <c:pt idx="682">
                  <c:v>436012</c:v>
                </c:pt>
                <c:pt idx="683">
                  <c:v>88426</c:v>
                </c:pt>
                <c:pt idx="684">
                  <c:v>296609</c:v>
                </c:pt>
                <c:pt idx="685">
                  <c:v>100852</c:v>
                </c:pt>
                <c:pt idx="686">
                  <c:v>292429</c:v>
                </c:pt>
                <c:pt idx="687">
                  <c:v>141037</c:v>
                </c:pt>
                <c:pt idx="688">
                  <c:v>48013</c:v>
                </c:pt>
                <c:pt idx="689">
                  <c:v>162070</c:v>
                </c:pt>
                <c:pt idx="690">
                  <c:v>108509</c:v>
                </c:pt>
                <c:pt idx="691">
                  <c:v>163001</c:v>
                </c:pt>
                <c:pt idx="692">
                  <c:v>364667</c:v>
                </c:pt>
                <c:pt idx="693">
                  <c:v>208240</c:v>
                </c:pt>
                <c:pt idx="694">
                  <c:v>160816</c:v>
                </c:pt>
                <c:pt idx="695">
                  <c:v>774782</c:v>
                </c:pt>
                <c:pt idx="696">
                  <c:v>93119</c:v>
                </c:pt>
                <c:pt idx="697">
                  <c:v>114095</c:v>
                </c:pt>
                <c:pt idx="698">
                  <c:v>129504</c:v>
                </c:pt>
                <c:pt idx="699">
                  <c:v>334780</c:v>
                </c:pt>
                <c:pt idx="700">
                  <c:v>96463</c:v>
                </c:pt>
                <c:pt idx="701">
                  <c:v>138377</c:v>
                </c:pt>
                <c:pt idx="702">
                  <c:v>170069</c:v>
                </c:pt>
                <c:pt idx="703">
                  <c:v>139479</c:v>
                </c:pt>
                <c:pt idx="704">
                  <c:v>258400</c:v>
                </c:pt>
                <c:pt idx="705">
                  <c:v>245746</c:v>
                </c:pt>
                <c:pt idx="706">
                  <c:v>171570</c:v>
                </c:pt>
                <c:pt idx="707">
                  <c:v>43605</c:v>
                </c:pt>
                <c:pt idx="708">
                  <c:v>456836</c:v>
                </c:pt>
                <c:pt idx="709">
                  <c:v>159847</c:v>
                </c:pt>
                <c:pt idx="710">
                  <c:v>227278</c:v>
                </c:pt>
                <c:pt idx="711">
                  <c:v>200013</c:v>
                </c:pt>
                <c:pt idx="712">
                  <c:v>93233</c:v>
                </c:pt>
                <c:pt idx="713">
                  <c:v>413098</c:v>
                </c:pt>
                <c:pt idx="714">
                  <c:v>71782</c:v>
                </c:pt>
                <c:pt idx="715">
                  <c:v>629603</c:v>
                </c:pt>
                <c:pt idx="716">
                  <c:v>301169</c:v>
                </c:pt>
                <c:pt idx="717">
                  <c:v>27322</c:v>
                </c:pt>
                <c:pt idx="718">
                  <c:v>343748</c:v>
                </c:pt>
                <c:pt idx="719">
                  <c:v>448647</c:v>
                </c:pt>
                <c:pt idx="720">
                  <c:v>226423</c:v>
                </c:pt>
                <c:pt idx="721">
                  <c:v>204079</c:v>
                </c:pt>
                <c:pt idx="722">
                  <c:v>127756</c:v>
                </c:pt>
                <c:pt idx="723">
                  <c:v>171456</c:v>
                </c:pt>
                <c:pt idx="724">
                  <c:v>452770</c:v>
                </c:pt>
                <c:pt idx="725">
                  <c:v>249755</c:v>
                </c:pt>
                <c:pt idx="726">
                  <c:v>177916</c:v>
                </c:pt>
                <c:pt idx="727">
                  <c:v>36708</c:v>
                </c:pt>
                <c:pt idx="728">
                  <c:v>100624</c:v>
                </c:pt>
                <c:pt idx="729">
                  <c:v>101042</c:v>
                </c:pt>
                <c:pt idx="730">
                  <c:v>77159</c:v>
                </c:pt>
                <c:pt idx="731">
                  <c:v>76893</c:v>
                </c:pt>
                <c:pt idx="732">
                  <c:v>569962</c:v>
                </c:pt>
                <c:pt idx="733">
                  <c:v>237937</c:v>
                </c:pt>
                <c:pt idx="734">
                  <c:v>726484</c:v>
                </c:pt>
                <c:pt idx="735">
                  <c:v>354730</c:v>
                </c:pt>
                <c:pt idx="736">
                  <c:v>117344</c:v>
                </c:pt>
                <c:pt idx="737">
                  <c:v>199253</c:v>
                </c:pt>
                <c:pt idx="738">
                  <c:v>329593</c:v>
                </c:pt>
                <c:pt idx="739">
                  <c:v>380</c:v>
                </c:pt>
                <c:pt idx="740">
                  <c:v>74100</c:v>
                </c:pt>
                <c:pt idx="741">
                  <c:v>117401</c:v>
                </c:pt>
                <c:pt idx="742">
                  <c:v>112385</c:v>
                </c:pt>
                <c:pt idx="743">
                  <c:v>478154</c:v>
                </c:pt>
                <c:pt idx="744">
                  <c:v>347928</c:v>
                </c:pt>
                <c:pt idx="745">
                  <c:v>45239</c:v>
                </c:pt>
                <c:pt idx="746">
                  <c:v>457900</c:v>
                </c:pt>
                <c:pt idx="747">
                  <c:v>397119</c:v>
                </c:pt>
                <c:pt idx="748">
                  <c:v>288895</c:v>
                </c:pt>
                <c:pt idx="749">
                  <c:v>111150</c:v>
                </c:pt>
                <c:pt idx="750">
                  <c:v>234099</c:v>
                </c:pt>
                <c:pt idx="751">
                  <c:v>97755</c:v>
                </c:pt>
                <c:pt idx="752">
                  <c:v>193990</c:v>
                </c:pt>
                <c:pt idx="753">
                  <c:v>80465</c:v>
                </c:pt>
                <c:pt idx="754">
                  <c:v>168815</c:v>
                </c:pt>
                <c:pt idx="755">
                  <c:v>159315</c:v>
                </c:pt>
                <c:pt idx="756">
                  <c:v>318839</c:v>
                </c:pt>
                <c:pt idx="757">
                  <c:v>49286</c:v>
                </c:pt>
                <c:pt idx="758">
                  <c:v>327484</c:v>
                </c:pt>
                <c:pt idx="759">
                  <c:v>220400</c:v>
                </c:pt>
                <c:pt idx="760">
                  <c:v>140049</c:v>
                </c:pt>
                <c:pt idx="761">
                  <c:v>361665</c:v>
                </c:pt>
                <c:pt idx="762">
                  <c:v>71744</c:v>
                </c:pt>
                <c:pt idx="763">
                  <c:v>73131</c:v>
                </c:pt>
                <c:pt idx="764">
                  <c:v>775637</c:v>
                </c:pt>
                <c:pt idx="765">
                  <c:v>271548</c:v>
                </c:pt>
                <c:pt idx="766">
                  <c:v>180481</c:v>
                </c:pt>
                <c:pt idx="767">
                  <c:v>75962</c:v>
                </c:pt>
                <c:pt idx="768">
                  <c:v>68628</c:v>
                </c:pt>
                <c:pt idx="769">
                  <c:v>305900</c:v>
                </c:pt>
                <c:pt idx="770">
                  <c:v>375326</c:v>
                </c:pt>
                <c:pt idx="771">
                  <c:v>272403</c:v>
                </c:pt>
                <c:pt idx="772">
                  <c:v>327826</c:v>
                </c:pt>
                <c:pt idx="773">
                  <c:v>52934</c:v>
                </c:pt>
                <c:pt idx="774">
                  <c:v>47557</c:v>
                </c:pt>
                <c:pt idx="775">
                  <c:v>168169</c:v>
                </c:pt>
                <c:pt idx="776">
                  <c:v>195738</c:v>
                </c:pt>
                <c:pt idx="777">
                  <c:v>792623</c:v>
                </c:pt>
                <c:pt idx="778">
                  <c:v>120612</c:v>
                </c:pt>
                <c:pt idx="779">
                  <c:v>50825</c:v>
                </c:pt>
                <c:pt idx="780">
                  <c:v>99294</c:v>
                </c:pt>
                <c:pt idx="781">
                  <c:v>251522</c:v>
                </c:pt>
                <c:pt idx="782">
                  <c:v>144780</c:v>
                </c:pt>
                <c:pt idx="783">
                  <c:v>119586</c:v>
                </c:pt>
                <c:pt idx="784">
                  <c:v>598044</c:v>
                </c:pt>
                <c:pt idx="785">
                  <c:v>157016</c:v>
                </c:pt>
                <c:pt idx="786">
                  <c:v>27512</c:v>
                </c:pt>
                <c:pt idx="787">
                  <c:v>594738</c:v>
                </c:pt>
                <c:pt idx="788">
                  <c:v>179094</c:v>
                </c:pt>
                <c:pt idx="789">
                  <c:v>74252</c:v>
                </c:pt>
                <c:pt idx="790">
                  <c:v>94411</c:v>
                </c:pt>
                <c:pt idx="791">
                  <c:v>1096452</c:v>
                </c:pt>
                <c:pt idx="792">
                  <c:v>280421</c:v>
                </c:pt>
                <c:pt idx="793">
                  <c:v>446329</c:v>
                </c:pt>
                <c:pt idx="794">
                  <c:v>583661</c:v>
                </c:pt>
                <c:pt idx="795">
                  <c:v>568784</c:v>
                </c:pt>
                <c:pt idx="796">
                  <c:v>6194</c:v>
                </c:pt>
                <c:pt idx="797">
                  <c:v>205865</c:v>
                </c:pt>
                <c:pt idx="798">
                  <c:v>109687</c:v>
                </c:pt>
                <c:pt idx="799">
                  <c:v>115558</c:v>
                </c:pt>
                <c:pt idx="800">
                  <c:v>486248</c:v>
                </c:pt>
                <c:pt idx="801">
                  <c:v>151791</c:v>
                </c:pt>
                <c:pt idx="802">
                  <c:v>87438</c:v>
                </c:pt>
                <c:pt idx="803">
                  <c:v>115273</c:v>
                </c:pt>
                <c:pt idx="804">
                  <c:v>97983</c:v>
                </c:pt>
                <c:pt idx="805">
                  <c:v>441009</c:v>
                </c:pt>
                <c:pt idx="806">
                  <c:v>62833</c:v>
                </c:pt>
                <c:pt idx="807">
                  <c:v>150366</c:v>
                </c:pt>
                <c:pt idx="808">
                  <c:v>198265</c:v>
                </c:pt>
                <c:pt idx="809">
                  <c:v>957752</c:v>
                </c:pt>
                <c:pt idx="810">
                  <c:v>322715</c:v>
                </c:pt>
                <c:pt idx="811">
                  <c:v>209703</c:v>
                </c:pt>
                <c:pt idx="812">
                  <c:v>361779</c:v>
                </c:pt>
                <c:pt idx="813">
                  <c:v>109896</c:v>
                </c:pt>
                <c:pt idx="814">
                  <c:v>93138</c:v>
                </c:pt>
                <c:pt idx="815">
                  <c:v>185117</c:v>
                </c:pt>
                <c:pt idx="816">
                  <c:v>205333</c:v>
                </c:pt>
                <c:pt idx="817">
                  <c:v>110466</c:v>
                </c:pt>
                <c:pt idx="818">
                  <c:v>640642</c:v>
                </c:pt>
                <c:pt idx="819">
                  <c:v>284582</c:v>
                </c:pt>
                <c:pt idx="820">
                  <c:v>47652</c:v>
                </c:pt>
                <c:pt idx="821">
                  <c:v>71231</c:v>
                </c:pt>
                <c:pt idx="822">
                  <c:v>332576</c:v>
                </c:pt>
                <c:pt idx="823">
                  <c:v>326857</c:v>
                </c:pt>
                <c:pt idx="824">
                  <c:v>185478</c:v>
                </c:pt>
                <c:pt idx="825">
                  <c:v>620996</c:v>
                </c:pt>
                <c:pt idx="826">
                  <c:v>457710</c:v>
                </c:pt>
                <c:pt idx="827">
                  <c:v>137332</c:v>
                </c:pt>
                <c:pt idx="828">
                  <c:v>110903</c:v>
                </c:pt>
                <c:pt idx="829">
                  <c:v>605226</c:v>
                </c:pt>
                <c:pt idx="830">
                  <c:v>182020</c:v>
                </c:pt>
                <c:pt idx="831">
                  <c:v>46987</c:v>
                </c:pt>
                <c:pt idx="832">
                  <c:v>469015</c:v>
                </c:pt>
                <c:pt idx="833">
                  <c:v>26809</c:v>
                </c:pt>
                <c:pt idx="834">
                  <c:v>37753</c:v>
                </c:pt>
                <c:pt idx="835">
                  <c:v>265772</c:v>
                </c:pt>
                <c:pt idx="836">
                  <c:v>561830</c:v>
                </c:pt>
                <c:pt idx="837">
                  <c:v>585884</c:v>
                </c:pt>
                <c:pt idx="838">
                  <c:v>272137</c:v>
                </c:pt>
                <c:pt idx="839">
                  <c:v>336053</c:v>
                </c:pt>
                <c:pt idx="840">
                  <c:v>703</c:v>
                </c:pt>
                <c:pt idx="841">
                  <c:v>16986</c:v>
                </c:pt>
                <c:pt idx="842">
                  <c:v>15409</c:v>
                </c:pt>
                <c:pt idx="843">
                  <c:v>423605</c:v>
                </c:pt>
                <c:pt idx="844">
                  <c:v>891594</c:v>
                </c:pt>
                <c:pt idx="845">
                  <c:v>75335</c:v>
                </c:pt>
                <c:pt idx="846">
                  <c:v>317338</c:v>
                </c:pt>
                <c:pt idx="847">
                  <c:v>392730</c:v>
                </c:pt>
                <c:pt idx="848">
                  <c:v>357485</c:v>
                </c:pt>
                <c:pt idx="849">
                  <c:v>738834</c:v>
                </c:pt>
                <c:pt idx="850">
                  <c:v>122227</c:v>
                </c:pt>
                <c:pt idx="851">
                  <c:v>521835</c:v>
                </c:pt>
                <c:pt idx="852">
                  <c:v>129010</c:v>
                </c:pt>
                <c:pt idx="853">
                  <c:v>18506</c:v>
                </c:pt>
                <c:pt idx="854">
                  <c:v>271757</c:v>
                </c:pt>
                <c:pt idx="855">
                  <c:v>154508</c:v>
                </c:pt>
                <c:pt idx="856">
                  <c:v>224922</c:v>
                </c:pt>
                <c:pt idx="857">
                  <c:v>242991</c:v>
                </c:pt>
                <c:pt idx="858">
                  <c:v>637165</c:v>
                </c:pt>
                <c:pt idx="859">
                  <c:v>430559</c:v>
                </c:pt>
                <c:pt idx="860">
                  <c:v>49153</c:v>
                </c:pt>
                <c:pt idx="861">
                  <c:v>207347</c:v>
                </c:pt>
                <c:pt idx="862">
                  <c:v>429115</c:v>
                </c:pt>
                <c:pt idx="863">
                  <c:v>762489</c:v>
                </c:pt>
                <c:pt idx="864">
                  <c:v>303601</c:v>
                </c:pt>
                <c:pt idx="865">
                  <c:v>876090</c:v>
                </c:pt>
                <c:pt idx="866">
                  <c:v>232560</c:v>
                </c:pt>
                <c:pt idx="867">
                  <c:v>673873</c:v>
                </c:pt>
                <c:pt idx="868">
                  <c:v>584155</c:v>
                </c:pt>
                <c:pt idx="869">
                  <c:v>484234</c:v>
                </c:pt>
                <c:pt idx="870">
                  <c:v>161025</c:v>
                </c:pt>
                <c:pt idx="871">
                  <c:v>80408</c:v>
                </c:pt>
                <c:pt idx="872">
                  <c:v>433276</c:v>
                </c:pt>
                <c:pt idx="873">
                  <c:v>173831</c:v>
                </c:pt>
                <c:pt idx="874">
                  <c:v>246430</c:v>
                </c:pt>
                <c:pt idx="875">
                  <c:v>132468</c:v>
                </c:pt>
                <c:pt idx="876">
                  <c:v>137845</c:v>
                </c:pt>
                <c:pt idx="877">
                  <c:v>390621</c:v>
                </c:pt>
                <c:pt idx="878">
                  <c:v>81377</c:v>
                </c:pt>
                <c:pt idx="879">
                  <c:v>117496</c:v>
                </c:pt>
                <c:pt idx="880">
                  <c:v>179208</c:v>
                </c:pt>
                <c:pt idx="881">
                  <c:v>256025</c:v>
                </c:pt>
                <c:pt idx="882">
                  <c:v>177688</c:v>
                </c:pt>
                <c:pt idx="883">
                  <c:v>72884</c:v>
                </c:pt>
                <c:pt idx="884">
                  <c:v>128231</c:v>
                </c:pt>
                <c:pt idx="885">
                  <c:v>563920</c:v>
                </c:pt>
                <c:pt idx="886">
                  <c:v>14991</c:v>
                </c:pt>
                <c:pt idx="887">
                  <c:v>200944</c:v>
                </c:pt>
                <c:pt idx="888">
                  <c:v>474430</c:v>
                </c:pt>
                <c:pt idx="889">
                  <c:v>579025</c:v>
                </c:pt>
                <c:pt idx="890">
                  <c:v>583661</c:v>
                </c:pt>
                <c:pt idx="891">
                  <c:v>592800</c:v>
                </c:pt>
                <c:pt idx="892">
                  <c:v>216809</c:v>
                </c:pt>
                <c:pt idx="893">
                  <c:v>263093</c:v>
                </c:pt>
                <c:pt idx="894">
                  <c:v>58862</c:v>
                </c:pt>
                <c:pt idx="895">
                  <c:v>129656</c:v>
                </c:pt>
                <c:pt idx="896">
                  <c:v>70794</c:v>
                </c:pt>
                <c:pt idx="897">
                  <c:v>321024</c:v>
                </c:pt>
                <c:pt idx="898">
                  <c:v>61788</c:v>
                </c:pt>
                <c:pt idx="899">
                  <c:v>146699</c:v>
                </c:pt>
                <c:pt idx="900">
                  <c:v>145635</c:v>
                </c:pt>
                <c:pt idx="901">
                  <c:v>333431</c:v>
                </c:pt>
                <c:pt idx="902">
                  <c:v>350854</c:v>
                </c:pt>
                <c:pt idx="903">
                  <c:v>265696</c:v>
                </c:pt>
                <c:pt idx="904">
                  <c:v>113525</c:v>
                </c:pt>
                <c:pt idx="905">
                  <c:v>138016</c:v>
                </c:pt>
                <c:pt idx="906">
                  <c:v>165547</c:v>
                </c:pt>
                <c:pt idx="907">
                  <c:v>209304</c:v>
                </c:pt>
                <c:pt idx="908">
                  <c:v>435328</c:v>
                </c:pt>
                <c:pt idx="909">
                  <c:v>117211</c:v>
                </c:pt>
                <c:pt idx="910">
                  <c:v>108091</c:v>
                </c:pt>
                <c:pt idx="911">
                  <c:v>72637</c:v>
                </c:pt>
                <c:pt idx="912">
                  <c:v>51585</c:v>
                </c:pt>
                <c:pt idx="913">
                  <c:v>338352</c:v>
                </c:pt>
                <c:pt idx="914">
                  <c:v>206986</c:v>
                </c:pt>
                <c:pt idx="915">
                  <c:v>527554</c:v>
                </c:pt>
                <c:pt idx="916">
                  <c:v>112176</c:v>
                </c:pt>
                <c:pt idx="917">
                  <c:v>79192</c:v>
                </c:pt>
                <c:pt idx="918">
                  <c:v>423282</c:v>
                </c:pt>
                <c:pt idx="919">
                  <c:v>233947</c:v>
                </c:pt>
                <c:pt idx="920">
                  <c:v>374965</c:v>
                </c:pt>
                <c:pt idx="921">
                  <c:v>130663</c:v>
                </c:pt>
                <c:pt idx="922">
                  <c:v>286539</c:v>
                </c:pt>
                <c:pt idx="923">
                  <c:v>431319</c:v>
                </c:pt>
                <c:pt idx="924">
                  <c:v>228190</c:v>
                </c:pt>
                <c:pt idx="925">
                  <c:v>111568</c:v>
                </c:pt>
                <c:pt idx="926">
                  <c:v>94221</c:v>
                </c:pt>
                <c:pt idx="927">
                  <c:v>404073</c:v>
                </c:pt>
                <c:pt idx="928">
                  <c:v>88084</c:v>
                </c:pt>
                <c:pt idx="929">
                  <c:v>254828</c:v>
                </c:pt>
                <c:pt idx="930">
                  <c:v>269667</c:v>
                </c:pt>
                <c:pt idx="931">
                  <c:v>65018</c:v>
                </c:pt>
                <c:pt idx="932">
                  <c:v>1009375</c:v>
                </c:pt>
                <c:pt idx="933">
                  <c:v>136705</c:v>
                </c:pt>
                <c:pt idx="934">
                  <c:v>429419</c:v>
                </c:pt>
                <c:pt idx="935">
                  <c:v>190817</c:v>
                </c:pt>
                <c:pt idx="936">
                  <c:v>178505</c:v>
                </c:pt>
                <c:pt idx="937">
                  <c:v>219488</c:v>
                </c:pt>
                <c:pt idx="938">
                  <c:v>338181</c:v>
                </c:pt>
                <c:pt idx="939">
                  <c:v>106894</c:v>
                </c:pt>
                <c:pt idx="940">
                  <c:v>82593</c:v>
                </c:pt>
                <c:pt idx="941">
                  <c:v>3382</c:v>
                </c:pt>
                <c:pt idx="942">
                  <c:v>234422</c:v>
                </c:pt>
                <c:pt idx="943">
                  <c:v>262295</c:v>
                </c:pt>
                <c:pt idx="944">
                  <c:v>384389</c:v>
                </c:pt>
                <c:pt idx="945">
                  <c:v>345876</c:v>
                </c:pt>
                <c:pt idx="946">
                  <c:v>1122254</c:v>
                </c:pt>
                <c:pt idx="947">
                  <c:v>221255</c:v>
                </c:pt>
                <c:pt idx="948">
                  <c:v>76114</c:v>
                </c:pt>
                <c:pt idx="949">
                  <c:v>429229</c:v>
                </c:pt>
                <c:pt idx="950">
                  <c:v>160569</c:v>
                </c:pt>
                <c:pt idx="951">
                  <c:v>126388</c:v>
                </c:pt>
                <c:pt idx="952">
                  <c:v>107692</c:v>
                </c:pt>
                <c:pt idx="953">
                  <c:v>245727</c:v>
                </c:pt>
                <c:pt idx="954">
                  <c:v>91580</c:v>
                </c:pt>
                <c:pt idx="955">
                  <c:v>407835</c:v>
                </c:pt>
                <c:pt idx="956">
                  <c:v>66994</c:v>
                </c:pt>
                <c:pt idx="957">
                  <c:v>146965</c:v>
                </c:pt>
                <c:pt idx="958">
                  <c:v>565782</c:v>
                </c:pt>
                <c:pt idx="959">
                  <c:v>147972</c:v>
                </c:pt>
                <c:pt idx="960">
                  <c:v>298490</c:v>
                </c:pt>
                <c:pt idx="961">
                  <c:v>266361</c:v>
                </c:pt>
                <c:pt idx="962">
                  <c:v>181013</c:v>
                </c:pt>
                <c:pt idx="963">
                  <c:v>226879</c:v>
                </c:pt>
                <c:pt idx="964">
                  <c:v>18411</c:v>
                </c:pt>
                <c:pt idx="965">
                  <c:v>347225</c:v>
                </c:pt>
                <c:pt idx="966">
                  <c:v>179949</c:v>
                </c:pt>
                <c:pt idx="967">
                  <c:v>86583</c:v>
                </c:pt>
                <c:pt idx="968">
                  <c:v>58045</c:v>
                </c:pt>
                <c:pt idx="969">
                  <c:v>88160</c:v>
                </c:pt>
                <c:pt idx="970">
                  <c:v>353362</c:v>
                </c:pt>
                <c:pt idx="971">
                  <c:v>541386</c:v>
                </c:pt>
                <c:pt idx="972">
                  <c:v>548663</c:v>
                </c:pt>
                <c:pt idx="973">
                  <c:v>58881</c:v>
                </c:pt>
                <c:pt idx="974">
                  <c:v>505343</c:v>
                </c:pt>
                <c:pt idx="975">
                  <c:v>112347</c:v>
                </c:pt>
                <c:pt idx="976">
                  <c:v>761672</c:v>
                </c:pt>
                <c:pt idx="977">
                  <c:v>86412</c:v>
                </c:pt>
                <c:pt idx="978">
                  <c:v>563008</c:v>
                </c:pt>
                <c:pt idx="979">
                  <c:v>167656</c:v>
                </c:pt>
                <c:pt idx="980">
                  <c:v>425448</c:v>
                </c:pt>
                <c:pt idx="981">
                  <c:v>93043</c:v>
                </c:pt>
                <c:pt idx="982">
                  <c:v>140885</c:v>
                </c:pt>
                <c:pt idx="983">
                  <c:v>77425</c:v>
                </c:pt>
                <c:pt idx="984">
                  <c:v>589095</c:v>
                </c:pt>
                <c:pt idx="985">
                  <c:v>142082</c:v>
                </c:pt>
                <c:pt idx="986">
                  <c:v>85291</c:v>
                </c:pt>
                <c:pt idx="987">
                  <c:v>236379</c:v>
                </c:pt>
                <c:pt idx="988">
                  <c:v>37430</c:v>
                </c:pt>
                <c:pt idx="989">
                  <c:v>38</c:v>
                </c:pt>
                <c:pt idx="990">
                  <c:v>99636</c:v>
                </c:pt>
                <c:pt idx="991">
                  <c:v>1009394</c:v>
                </c:pt>
                <c:pt idx="992">
                  <c:v>206568</c:v>
                </c:pt>
                <c:pt idx="993">
                  <c:v>143051</c:v>
                </c:pt>
                <c:pt idx="994">
                  <c:v>90022</c:v>
                </c:pt>
                <c:pt idx="995">
                  <c:v>232522</c:v>
                </c:pt>
                <c:pt idx="996">
                  <c:v>350246</c:v>
                </c:pt>
                <c:pt idx="997">
                  <c:v>160493</c:v>
                </c:pt>
                <c:pt idx="998">
                  <c:v>226537</c:v>
                </c:pt>
                <c:pt idx="999">
                  <c:v>145825</c:v>
                </c:pt>
                <c:pt idx="1000">
                  <c:v>48868</c:v>
                </c:pt>
                <c:pt idx="1001">
                  <c:v>684019</c:v>
                </c:pt>
                <c:pt idx="1002">
                  <c:v>131290</c:v>
                </c:pt>
                <c:pt idx="1003">
                  <c:v>145730</c:v>
                </c:pt>
                <c:pt idx="1004">
                  <c:v>616113</c:v>
                </c:pt>
                <c:pt idx="1005">
                  <c:v>164483</c:v>
                </c:pt>
                <c:pt idx="1006">
                  <c:v>227810</c:v>
                </c:pt>
                <c:pt idx="1007">
                  <c:v>149549</c:v>
                </c:pt>
                <c:pt idx="1008">
                  <c:v>92872</c:v>
                </c:pt>
                <c:pt idx="1009">
                  <c:v>201970</c:v>
                </c:pt>
                <c:pt idx="1010">
                  <c:v>173128</c:v>
                </c:pt>
                <c:pt idx="1011">
                  <c:v>300789</c:v>
                </c:pt>
                <c:pt idx="1012">
                  <c:v>242098</c:v>
                </c:pt>
                <c:pt idx="1013">
                  <c:v>171779</c:v>
                </c:pt>
                <c:pt idx="1014">
                  <c:v>40280</c:v>
                </c:pt>
                <c:pt idx="1015">
                  <c:v>182115</c:v>
                </c:pt>
                <c:pt idx="1016">
                  <c:v>104405</c:v>
                </c:pt>
                <c:pt idx="1017">
                  <c:v>300846</c:v>
                </c:pt>
                <c:pt idx="1018">
                  <c:v>1175549</c:v>
                </c:pt>
                <c:pt idx="1019">
                  <c:v>108471</c:v>
                </c:pt>
                <c:pt idx="1020">
                  <c:v>58520</c:v>
                </c:pt>
                <c:pt idx="1021">
                  <c:v>132240</c:v>
                </c:pt>
                <c:pt idx="1022">
                  <c:v>47500</c:v>
                </c:pt>
                <c:pt idx="1023">
                  <c:v>487407</c:v>
                </c:pt>
                <c:pt idx="1024">
                  <c:v>100111</c:v>
                </c:pt>
                <c:pt idx="1025">
                  <c:v>341335</c:v>
                </c:pt>
                <c:pt idx="1026">
                  <c:v>448305</c:v>
                </c:pt>
                <c:pt idx="1027">
                  <c:v>128041</c:v>
                </c:pt>
                <c:pt idx="1028">
                  <c:v>293778</c:v>
                </c:pt>
                <c:pt idx="1029">
                  <c:v>399152</c:v>
                </c:pt>
                <c:pt idx="1030">
                  <c:v>941963</c:v>
                </c:pt>
                <c:pt idx="1031">
                  <c:v>135166</c:v>
                </c:pt>
                <c:pt idx="1032">
                  <c:v>317642</c:v>
                </c:pt>
                <c:pt idx="1033">
                  <c:v>350512</c:v>
                </c:pt>
                <c:pt idx="1034">
                  <c:v>68096</c:v>
                </c:pt>
                <c:pt idx="1035">
                  <c:v>115349</c:v>
                </c:pt>
                <c:pt idx="1036">
                  <c:v>495216</c:v>
                </c:pt>
                <c:pt idx="1037">
                  <c:v>277647</c:v>
                </c:pt>
                <c:pt idx="1038">
                  <c:v>198911</c:v>
                </c:pt>
                <c:pt idx="1039">
                  <c:v>154508</c:v>
                </c:pt>
                <c:pt idx="1040">
                  <c:v>52383</c:v>
                </c:pt>
                <c:pt idx="1041">
                  <c:v>215308</c:v>
                </c:pt>
                <c:pt idx="1042">
                  <c:v>57874</c:v>
                </c:pt>
                <c:pt idx="1043">
                  <c:v>178334</c:v>
                </c:pt>
                <c:pt idx="1044">
                  <c:v>1762725</c:v>
                </c:pt>
                <c:pt idx="1045">
                  <c:v>50996</c:v>
                </c:pt>
                <c:pt idx="1046">
                  <c:v>439831</c:v>
                </c:pt>
                <c:pt idx="1047">
                  <c:v>155572</c:v>
                </c:pt>
                <c:pt idx="1048">
                  <c:v>208354</c:v>
                </c:pt>
                <c:pt idx="1049">
                  <c:v>182780</c:v>
                </c:pt>
                <c:pt idx="1050">
                  <c:v>95171</c:v>
                </c:pt>
                <c:pt idx="1051">
                  <c:v>240863</c:v>
                </c:pt>
                <c:pt idx="1052">
                  <c:v>164578</c:v>
                </c:pt>
                <c:pt idx="1053">
                  <c:v>129713</c:v>
                </c:pt>
                <c:pt idx="1054">
                  <c:v>235239</c:v>
                </c:pt>
                <c:pt idx="1055">
                  <c:v>280174</c:v>
                </c:pt>
                <c:pt idx="1056">
                  <c:v>269819</c:v>
                </c:pt>
                <c:pt idx="1057">
                  <c:v>389994</c:v>
                </c:pt>
                <c:pt idx="1058">
                  <c:v>18639</c:v>
                </c:pt>
                <c:pt idx="1059">
                  <c:v>342209</c:v>
                </c:pt>
                <c:pt idx="1060">
                  <c:v>163020</c:v>
                </c:pt>
                <c:pt idx="1061">
                  <c:v>91979</c:v>
                </c:pt>
                <c:pt idx="1062">
                  <c:v>302309</c:v>
                </c:pt>
                <c:pt idx="1063">
                  <c:v>116204</c:v>
                </c:pt>
                <c:pt idx="1064">
                  <c:v>93005</c:v>
                </c:pt>
                <c:pt idx="1065">
                  <c:v>28690</c:v>
                </c:pt>
                <c:pt idx="1066">
                  <c:v>175978</c:v>
                </c:pt>
                <c:pt idx="1067">
                  <c:v>442757</c:v>
                </c:pt>
                <c:pt idx="1068">
                  <c:v>103968</c:v>
                </c:pt>
                <c:pt idx="1069">
                  <c:v>45410</c:v>
                </c:pt>
                <c:pt idx="1070">
                  <c:v>87837</c:v>
                </c:pt>
                <c:pt idx="1071">
                  <c:v>530309</c:v>
                </c:pt>
                <c:pt idx="1072">
                  <c:v>301169</c:v>
                </c:pt>
                <c:pt idx="1073">
                  <c:v>33364</c:v>
                </c:pt>
                <c:pt idx="1074">
                  <c:v>236531</c:v>
                </c:pt>
                <c:pt idx="1075">
                  <c:v>70832</c:v>
                </c:pt>
                <c:pt idx="1076">
                  <c:v>719283</c:v>
                </c:pt>
                <c:pt idx="1077">
                  <c:v>250705</c:v>
                </c:pt>
                <c:pt idx="1078">
                  <c:v>257678</c:v>
                </c:pt>
                <c:pt idx="1079">
                  <c:v>333051</c:v>
                </c:pt>
                <c:pt idx="1080">
                  <c:v>367802</c:v>
                </c:pt>
                <c:pt idx="1081">
                  <c:v>252301</c:v>
                </c:pt>
                <c:pt idx="1082">
                  <c:v>101422</c:v>
                </c:pt>
                <c:pt idx="1083">
                  <c:v>86716</c:v>
                </c:pt>
                <c:pt idx="1084">
                  <c:v>104291</c:v>
                </c:pt>
                <c:pt idx="1085">
                  <c:v>56943</c:v>
                </c:pt>
                <c:pt idx="1086">
                  <c:v>128687</c:v>
                </c:pt>
                <c:pt idx="1087">
                  <c:v>621832</c:v>
                </c:pt>
                <c:pt idx="1088">
                  <c:v>87115</c:v>
                </c:pt>
                <c:pt idx="1089">
                  <c:v>38532</c:v>
                </c:pt>
                <c:pt idx="1090">
                  <c:v>328054</c:v>
                </c:pt>
                <c:pt idx="1091">
                  <c:v>272916</c:v>
                </c:pt>
                <c:pt idx="1092">
                  <c:v>212553</c:v>
                </c:pt>
                <c:pt idx="1093">
                  <c:v>197220</c:v>
                </c:pt>
                <c:pt idx="1094">
                  <c:v>227373</c:v>
                </c:pt>
                <c:pt idx="1095">
                  <c:v>31673</c:v>
                </c:pt>
                <c:pt idx="1096">
                  <c:v>186181</c:v>
                </c:pt>
                <c:pt idx="1097">
                  <c:v>207974</c:v>
                </c:pt>
                <c:pt idx="1098">
                  <c:v>186941</c:v>
                </c:pt>
                <c:pt idx="1099">
                  <c:v>324216</c:v>
                </c:pt>
                <c:pt idx="1100">
                  <c:v>294728</c:v>
                </c:pt>
                <c:pt idx="1101">
                  <c:v>67032</c:v>
                </c:pt>
                <c:pt idx="1102">
                  <c:v>337725</c:v>
                </c:pt>
                <c:pt idx="1103">
                  <c:v>76133</c:v>
                </c:pt>
                <c:pt idx="1104">
                  <c:v>19912</c:v>
                </c:pt>
                <c:pt idx="1105">
                  <c:v>300884</c:v>
                </c:pt>
                <c:pt idx="1106">
                  <c:v>129884</c:v>
                </c:pt>
                <c:pt idx="1107">
                  <c:v>286634</c:v>
                </c:pt>
                <c:pt idx="1108">
                  <c:v>50787</c:v>
                </c:pt>
                <c:pt idx="1109">
                  <c:v>191007</c:v>
                </c:pt>
                <c:pt idx="1110">
                  <c:v>524533</c:v>
                </c:pt>
                <c:pt idx="1111">
                  <c:v>109459</c:v>
                </c:pt>
                <c:pt idx="1112">
                  <c:v>93081</c:v>
                </c:pt>
                <c:pt idx="1113">
                  <c:v>80408</c:v>
                </c:pt>
                <c:pt idx="1114">
                  <c:v>162564</c:v>
                </c:pt>
                <c:pt idx="1115">
                  <c:v>84835</c:v>
                </c:pt>
                <c:pt idx="1116">
                  <c:v>127452</c:v>
                </c:pt>
                <c:pt idx="1117">
                  <c:v>455031</c:v>
                </c:pt>
                <c:pt idx="1118">
                  <c:v>376029</c:v>
                </c:pt>
                <c:pt idx="1119">
                  <c:v>168378</c:v>
                </c:pt>
                <c:pt idx="1120">
                  <c:v>65683</c:v>
                </c:pt>
                <c:pt idx="1121">
                  <c:v>1254</c:v>
                </c:pt>
                <c:pt idx="1122">
                  <c:v>35701</c:v>
                </c:pt>
                <c:pt idx="1123">
                  <c:v>72257</c:v>
                </c:pt>
                <c:pt idx="1124">
                  <c:v>221635</c:v>
                </c:pt>
                <c:pt idx="1125">
                  <c:v>308047</c:v>
                </c:pt>
                <c:pt idx="1126">
                  <c:v>381976</c:v>
                </c:pt>
                <c:pt idx="1127">
                  <c:v>479845</c:v>
                </c:pt>
                <c:pt idx="1128">
                  <c:v>0</c:v>
                </c:pt>
                <c:pt idx="1129">
                  <c:v>454176</c:v>
                </c:pt>
                <c:pt idx="1130">
                  <c:v>616968</c:v>
                </c:pt>
                <c:pt idx="1131">
                  <c:v>451934</c:v>
                </c:pt>
                <c:pt idx="1132">
                  <c:v>94145</c:v>
                </c:pt>
                <c:pt idx="1133">
                  <c:v>222490</c:v>
                </c:pt>
                <c:pt idx="1134">
                  <c:v>243428</c:v>
                </c:pt>
                <c:pt idx="1135">
                  <c:v>131404</c:v>
                </c:pt>
                <c:pt idx="1136">
                  <c:v>130302</c:v>
                </c:pt>
                <c:pt idx="1137">
                  <c:v>91295</c:v>
                </c:pt>
                <c:pt idx="1138">
                  <c:v>116223</c:v>
                </c:pt>
                <c:pt idx="1139">
                  <c:v>405327</c:v>
                </c:pt>
                <c:pt idx="1140">
                  <c:v>82517</c:v>
                </c:pt>
                <c:pt idx="1141">
                  <c:v>233035</c:v>
                </c:pt>
                <c:pt idx="1142">
                  <c:v>371906</c:v>
                </c:pt>
                <c:pt idx="1143">
                  <c:v>633536</c:v>
                </c:pt>
                <c:pt idx="1144">
                  <c:v>124089</c:v>
                </c:pt>
                <c:pt idx="1145">
                  <c:v>184889</c:v>
                </c:pt>
                <c:pt idx="1146">
                  <c:v>129276</c:v>
                </c:pt>
                <c:pt idx="1147">
                  <c:v>982566</c:v>
                </c:pt>
                <c:pt idx="1148">
                  <c:v>79496</c:v>
                </c:pt>
                <c:pt idx="1149">
                  <c:v>258305</c:v>
                </c:pt>
                <c:pt idx="1150">
                  <c:v>385757</c:v>
                </c:pt>
                <c:pt idx="1151">
                  <c:v>63156</c:v>
                </c:pt>
                <c:pt idx="1152">
                  <c:v>275424</c:v>
                </c:pt>
                <c:pt idx="1153">
                  <c:v>142861</c:v>
                </c:pt>
                <c:pt idx="1154">
                  <c:v>389234</c:v>
                </c:pt>
                <c:pt idx="1155">
                  <c:v>82194</c:v>
                </c:pt>
                <c:pt idx="1156">
                  <c:v>86051</c:v>
                </c:pt>
                <c:pt idx="1157">
                  <c:v>60325</c:v>
                </c:pt>
                <c:pt idx="1158">
                  <c:v>26961</c:v>
                </c:pt>
                <c:pt idx="1159">
                  <c:v>197809</c:v>
                </c:pt>
                <c:pt idx="1160">
                  <c:v>107559</c:v>
                </c:pt>
                <c:pt idx="1161">
                  <c:v>35663</c:v>
                </c:pt>
                <c:pt idx="1162">
                  <c:v>157434</c:v>
                </c:pt>
                <c:pt idx="1163">
                  <c:v>548568</c:v>
                </c:pt>
                <c:pt idx="1164">
                  <c:v>113373</c:v>
                </c:pt>
                <c:pt idx="1165">
                  <c:v>179265</c:v>
                </c:pt>
                <c:pt idx="1166">
                  <c:v>511917</c:v>
                </c:pt>
                <c:pt idx="1167">
                  <c:v>60287</c:v>
                </c:pt>
                <c:pt idx="1168">
                  <c:v>428963</c:v>
                </c:pt>
                <c:pt idx="1169">
                  <c:v>481783</c:v>
                </c:pt>
                <c:pt idx="1170">
                  <c:v>363318</c:v>
                </c:pt>
                <c:pt idx="1171">
                  <c:v>109459</c:v>
                </c:pt>
                <c:pt idx="1172">
                  <c:v>2114738</c:v>
                </c:pt>
                <c:pt idx="1173">
                  <c:v>208658</c:v>
                </c:pt>
                <c:pt idx="1174">
                  <c:v>88521</c:v>
                </c:pt>
                <c:pt idx="1175">
                  <c:v>299706</c:v>
                </c:pt>
                <c:pt idx="1176">
                  <c:v>320834</c:v>
                </c:pt>
                <c:pt idx="1177">
                  <c:v>271111</c:v>
                </c:pt>
                <c:pt idx="1178">
                  <c:v>233206</c:v>
                </c:pt>
                <c:pt idx="1179">
                  <c:v>351842</c:v>
                </c:pt>
                <c:pt idx="1180">
                  <c:v>21565</c:v>
                </c:pt>
                <c:pt idx="1181">
                  <c:v>177498</c:v>
                </c:pt>
                <c:pt idx="1182">
                  <c:v>108148</c:v>
                </c:pt>
                <c:pt idx="1183">
                  <c:v>8189</c:v>
                </c:pt>
                <c:pt idx="1184">
                  <c:v>167827</c:v>
                </c:pt>
                <c:pt idx="1185">
                  <c:v>360848</c:v>
                </c:pt>
                <c:pt idx="1186">
                  <c:v>373255</c:v>
                </c:pt>
                <c:pt idx="1187">
                  <c:v>427177</c:v>
                </c:pt>
                <c:pt idx="1188">
                  <c:v>428906</c:v>
                </c:pt>
                <c:pt idx="1189">
                  <c:v>106001</c:v>
                </c:pt>
                <c:pt idx="1190">
                  <c:v>620787</c:v>
                </c:pt>
                <c:pt idx="1191">
                  <c:v>383401</c:v>
                </c:pt>
                <c:pt idx="1192">
                  <c:v>153121</c:v>
                </c:pt>
                <c:pt idx="1193">
                  <c:v>172691</c:v>
                </c:pt>
                <c:pt idx="1194">
                  <c:v>185231</c:v>
                </c:pt>
                <c:pt idx="1195">
                  <c:v>141037</c:v>
                </c:pt>
                <c:pt idx="1196">
                  <c:v>137047</c:v>
                </c:pt>
                <c:pt idx="1197">
                  <c:v>148960</c:v>
                </c:pt>
                <c:pt idx="1198">
                  <c:v>230888</c:v>
                </c:pt>
                <c:pt idx="1199">
                  <c:v>362406</c:v>
                </c:pt>
                <c:pt idx="1200">
                  <c:v>247646</c:v>
                </c:pt>
                <c:pt idx="1201">
                  <c:v>75886</c:v>
                </c:pt>
                <c:pt idx="1202">
                  <c:v>43206</c:v>
                </c:pt>
                <c:pt idx="1203">
                  <c:v>169803</c:v>
                </c:pt>
                <c:pt idx="1204">
                  <c:v>881524</c:v>
                </c:pt>
                <c:pt idx="1205">
                  <c:v>343995</c:v>
                </c:pt>
                <c:pt idx="1206">
                  <c:v>355471</c:v>
                </c:pt>
                <c:pt idx="1207">
                  <c:v>600153</c:v>
                </c:pt>
                <c:pt idx="1208">
                  <c:v>343425</c:v>
                </c:pt>
                <c:pt idx="1209">
                  <c:v>325109</c:v>
                </c:pt>
                <c:pt idx="1210">
                  <c:v>85424</c:v>
                </c:pt>
                <c:pt idx="1211">
                  <c:v>254619</c:v>
                </c:pt>
                <c:pt idx="1212">
                  <c:v>115862</c:v>
                </c:pt>
                <c:pt idx="1213">
                  <c:v>228266</c:v>
                </c:pt>
                <c:pt idx="1214">
                  <c:v>265677</c:v>
                </c:pt>
                <c:pt idx="1215">
                  <c:v>270579</c:v>
                </c:pt>
                <c:pt idx="1216">
                  <c:v>43833</c:v>
                </c:pt>
                <c:pt idx="1217">
                  <c:v>356307</c:v>
                </c:pt>
                <c:pt idx="1218">
                  <c:v>2191726</c:v>
                </c:pt>
                <c:pt idx="1219">
                  <c:v>381691</c:v>
                </c:pt>
                <c:pt idx="1220">
                  <c:v>43833</c:v>
                </c:pt>
                <c:pt idx="1221">
                  <c:v>47861</c:v>
                </c:pt>
                <c:pt idx="1222">
                  <c:v>57570</c:v>
                </c:pt>
                <c:pt idx="1223">
                  <c:v>213921</c:v>
                </c:pt>
                <c:pt idx="1224">
                  <c:v>391723</c:v>
                </c:pt>
                <c:pt idx="1225">
                  <c:v>344584</c:v>
                </c:pt>
                <c:pt idx="1226">
                  <c:v>57608</c:v>
                </c:pt>
                <c:pt idx="1227">
                  <c:v>224143</c:v>
                </c:pt>
                <c:pt idx="1228">
                  <c:v>674956</c:v>
                </c:pt>
                <c:pt idx="1229">
                  <c:v>692075</c:v>
                </c:pt>
                <c:pt idx="1230">
                  <c:v>361703</c:v>
                </c:pt>
                <c:pt idx="1231">
                  <c:v>111169</c:v>
                </c:pt>
                <c:pt idx="1232">
                  <c:v>26904</c:v>
                </c:pt>
                <c:pt idx="1233">
                  <c:v>123120</c:v>
                </c:pt>
                <c:pt idx="1234">
                  <c:v>341145</c:v>
                </c:pt>
                <c:pt idx="1235">
                  <c:v>437171</c:v>
                </c:pt>
                <c:pt idx="1236">
                  <c:v>66025</c:v>
                </c:pt>
                <c:pt idx="1237">
                  <c:v>115672</c:v>
                </c:pt>
                <c:pt idx="1238">
                  <c:v>124184</c:v>
                </c:pt>
                <c:pt idx="1239">
                  <c:v>424498</c:v>
                </c:pt>
                <c:pt idx="1240">
                  <c:v>48944</c:v>
                </c:pt>
                <c:pt idx="1241">
                  <c:v>310289</c:v>
                </c:pt>
                <c:pt idx="1242">
                  <c:v>1740609</c:v>
                </c:pt>
                <c:pt idx="1243">
                  <c:v>512202</c:v>
                </c:pt>
                <c:pt idx="1244">
                  <c:v>99142</c:v>
                </c:pt>
                <c:pt idx="1245">
                  <c:v>106324</c:v>
                </c:pt>
                <c:pt idx="1246">
                  <c:v>760608</c:v>
                </c:pt>
                <c:pt idx="1247">
                  <c:v>174401</c:v>
                </c:pt>
                <c:pt idx="1248">
                  <c:v>20976</c:v>
                </c:pt>
                <c:pt idx="1249">
                  <c:v>592249</c:v>
                </c:pt>
                <c:pt idx="1250">
                  <c:v>252871</c:v>
                </c:pt>
                <c:pt idx="1251">
                  <c:v>579158</c:v>
                </c:pt>
                <c:pt idx="1252">
                  <c:v>150822</c:v>
                </c:pt>
                <c:pt idx="1253">
                  <c:v>445341</c:v>
                </c:pt>
                <c:pt idx="1254">
                  <c:v>232617</c:v>
                </c:pt>
                <c:pt idx="1255">
                  <c:v>554401</c:v>
                </c:pt>
                <c:pt idx="1256">
                  <c:v>247912</c:v>
                </c:pt>
                <c:pt idx="1257">
                  <c:v>74214</c:v>
                </c:pt>
                <c:pt idx="1258">
                  <c:v>72523</c:v>
                </c:pt>
                <c:pt idx="1259">
                  <c:v>261098</c:v>
                </c:pt>
                <c:pt idx="1260">
                  <c:v>300029</c:v>
                </c:pt>
                <c:pt idx="1261">
                  <c:v>206853</c:v>
                </c:pt>
                <c:pt idx="1262">
                  <c:v>215422</c:v>
                </c:pt>
                <c:pt idx="1263">
                  <c:v>261155</c:v>
                </c:pt>
                <c:pt idx="1264">
                  <c:v>43852</c:v>
                </c:pt>
                <c:pt idx="1265">
                  <c:v>179037</c:v>
                </c:pt>
                <c:pt idx="1266">
                  <c:v>515394</c:v>
                </c:pt>
                <c:pt idx="1267">
                  <c:v>167124</c:v>
                </c:pt>
                <c:pt idx="1268">
                  <c:v>350151</c:v>
                </c:pt>
                <c:pt idx="1269">
                  <c:v>252016</c:v>
                </c:pt>
                <c:pt idx="1270">
                  <c:v>83600</c:v>
                </c:pt>
                <c:pt idx="1271">
                  <c:v>292220</c:v>
                </c:pt>
                <c:pt idx="1272">
                  <c:v>231876</c:v>
                </c:pt>
                <c:pt idx="1273">
                  <c:v>541158</c:v>
                </c:pt>
                <c:pt idx="1274">
                  <c:v>48051</c:v>
                </c:pt>
                <c:pt idx="1275">
                  <c:v>120194</c:v>
                </c:pt>
                <c:pt idx="1276">
                  <c:v>532589</c:v>
                </c:pt>
                <c:pt idx="1277">
                  <c:v>306736</c:v>
                </c:pt>
                <c:pt idx="1278">
                  <c:v>348764</c:v>
                </c:pt>
                <c:pt idx="1279">
                  <c:v>23028</c:v>
                </c:pt>
                <c:pt idx="1280">
                  <c:v>311372</c:v>
                </c:pt>
                <c:pt idx="1281">
                  <c:v>336775</c:v>
                </c:pt>
                <c:pt idx="1282">
                  <c:v>621585</c:v>
                </c:pt>
                <c:pt idx="1283">
                  <c:v>46721</c:v>
                </c:pt>
                <c:pt idx="1284">
                  <c:v>38589</c:v>
                </c:pt>
                <c:pt idx="1285">
                  <c:v>732754</c:v>
                </c:pt>
                <c:pt idx="1286">
                  <c:v>570912</c:v>
                </c:pt>
                <c:pt idx="1287">
                  <c:v>979526</c:v>
                </c:pt>
                <c:pt idx="1288">
                  <c:v>353875</c:v>
                </c:pt>
                <c:pt idx="1289">
                  <c:v>206207</c:v>
                </c:pt>
                <c:pt idx="1290">
                  <c:v>205637</c:v>
                </c:pt>
                <c:pt idx="1291">
                  <c:v>419748</c:v>
                </c:pt>
                <c:pt idx="1292">
                  <c:v>147269</c:v>
                </c:pt>
                <c:pt idx="1293">
                  <c:v>68989</c:v>
                </c:pt>
                <c:pt idx="1294">
                  <c:v>220115</c:v>
                </c:pt>
                <c:pt idx="1295">
                  <c:v>846222</c:v>
                </c:pt>
                <c:pt idx="1296">
                  <c:v>71041</c:v>
                </c:pt>
                <c:pt idx="1297">
                  <c:v>380779</c:v>
                </c:pt>
                <c:pt idx="1298">
                  <c:v>98534</c:v>
                </c:pt>
                <c:pt idx="1299">
                  <c:v>78261</c:v>
                </c:pt>
                <c:pt idx="1300">
                  <c:v>222300</c:v>
                </c:pt>
                <c:pt idx="1301">
                  <c:v>205523</c:v>
                </c:pt>
                <c:pt idx="1302">
                  <c:v>254277</c:v>
                </c:pt>
                <c:pt idx="1303">
                  <c:v>105298</c:v>
                </c:pt>
                <c:pt idx="1304">
                  <c:v>102714</c:v>
                </c:pt>
                <c:pt idx="1305">
                  <c:v>424555</c:v>
                </c:pt>
                <c:pt idx="1306">
                  <c:v>469604</c:v>
                </c:pt>
                <c:pt idx="1307">
                  <c:v>602699</c:v>
                </c:pt>
                <c:pt idx="1308">
                  <c:v>52383</c:v>
                </c:pt>
                <c:pt idx="1309">
                  <c:v>367992</c:v>
                </c:pt>
                <c:pt idx="1310">
                  <c:v>341411</c:v>
                </c:pt>
                <c:pt idx="1311">
                  <c:v>237500</c:v>
                </c:pt>
                <c:pt idx="1312">
                  <c:v>588449</c:v>
                </c:pt>
                <c:pt idx="1313">
                  <c:v>305482</c:v>
                </c:pt>
                <c:pt idx="1314">
                  <c:v>605302</c:v>
                </c:pt>
                <c:pt idx="1315">
                  <c:v>270921</c:v>
                </c:pt>
                <c:pt idx="1316">
                  <c:v>198360</c:v>
                </c:pt>
                <c:pt idx="1317">
                  <c:v>1376474</c:v>
                </c:pt>
                <c:pt idx="1318">
                  <c:v>331588</c:v>
                </c:pt>
                <c:pt idx="1319">
                  <c:v>547143</c:v>
                </c:pt>
                <c:pt idx="1320">
                  <c:v>117686</c:v>
                </c:pt>
                <c:pt idx="1321">
                  <c:v>65683</c:v>
                </c:pt>
                <c:pt idx="1322">
                  <c:v>734597</c:v>
                </c:pt>
                <c:pt idx="1323">
                  <c:v>164008</c:v>
                </c:pt>
                <c:pt idx="1324">
                  <c:v>651358</c:v>
                </c:pt>
                <c:pt idx="1325">
                  <c:v>178391</c:v>
                </c:pt>
                <c:pt idx="1326">
                  <c:v>122227</c:v>
                </c:pt>
                <c:pt idx="1327">
                  <c:v>71516</c:v>
                </c:pt>
                <c:pt idx="1328">
                  <c:v>622554</c:v>
                </c:pt>
                <c:pt idx="1329">
                  <c:v>239818</c:v>
                </c:pt>
                <c:pt idx="1330">
                  <c:v>126350</c:v>
                </c:pt>
                <c:pt idx="1331">
                  <c:v>354483</c:v>
                </c:pt>
                <c:pt idx="1332">
                  <c:v>68153</c:v>
                </c:pt>
                <c:pt idx="1333">
                  <c:v>403180</c:v>
                </c:pt>
                <c:pt idx="1334">
                  <c:v>421420</c:v>
                </c:pt>
                <c:pt idx="1335">
                  <c:v>431053</c:v>
                </c:pt>
                <c:pt idx="1336">
                  <c:v>68780</c:v>
                </c:pt>
                <c:pt idx="1337">
                  <c:v>221939</c:v>
                </c:pt>
                <c:pt idx="1338">
                  <c:v>317338</c:v>
                </c:pt>
                <c:pt idx="1339">
                  <c:v>306888</c:v>
                </c:pt>
                <c:pt idx="1340">
                  <c:v>52839</c:v>
                </c:pt>
                <c:pt idx="1341">
                  <c:v>114399</c:v>
                </c:pt>
                <c:pt idx="1342">
                  <c:v>167200</c:v>
                </c:pt>
                <c:pt idx="1343">
                  <c:v>552577</c:v>
                </c:pt>
                <c:pt idx="1344">
                  <c:v>59888</c:v>
                </c:pt>
                <c:pt idx="1345">
                  <c:v>92416</c:v>
                </c:pt>
                <c:pt idx="1346">
                  <c:v>176624</c:v>
                </c:pt>
                <c:pt idx="1347">
                  <c:v>122265</c:v>
                </c:pt>
                <c:pt idx="1348">
                  <c:v>208506</c:v>
                </c:pt>
                <c:pt idx="1349">
                  <c:v>123557</c:v>
                </c:pt>
                <c:pt idx="1350">
                  <c:v>68742</c:v>
                </c:pt>
                <c:pt idx="1351">
                  <c:v>91371</c:v>
                </c:pt>
                <c:pt idx="1352">
                  <c:v>120726</c:v>
                </c:pt>
                <c:pt idx="1353">
                  <c:v>226442</c:v>
                </c:pt>
                <c:pt idx="1354">
                  <c:v>440838</c:v>
                </c:pt>
                <c:pt idx="1355">
                  <c:v>69331</c:v>
                </c:pt>
                <c:pt idx="1356">
                  <c:v>192660</c:v>
                </c:pt>
                <c:pt idx="1357">
                  <c:v>282264</c:v>
                </c:pt>
                <c:pt idx="1358">
                  <c:v>193458</c:v>
                </c:pt>
                <c:pt idx="1359">
                  <c:v>138586</c:v>
                </c:pt>
                <c:pt idx="1360">
                  <c:v>580203</c:v>
                </c:pt>
                <c:pt idx="1361">
                  <c:v>291137</c:v>
                </c:pt>
                <c:pt idx="1362">
                  <c:v>135641</c:v>
                </c:pt>
                <c:pt idx="1363">
                  <c:v>657913</c:v>
                </c:pt>
                <c:pt idx="1364">
                  <c:v>64676</c:v>
                </c:pt>
                <c:pt idx="1365">
                  <c:v>146737</c:v>
                </c:pt>
                <c:pt idx="1366">
                  <c:v>146262</c:v>
                </c:pt>
                <c:pt idx="1367">
                  <c:v>363641</c:v>
                </c:pt>
                <c:pt idx="1368">
                  <c:v>265354</c:v>
                </c:pt>
                <c:pt idx="1369">
                  <c:v>268926</c:v>
                </c:pt>
                <c:pt idx="1370">
                  <c:v>125191</c:v>
                </c:pt>
                <c:pt idx="1371">
                  <c:v>195700</c:v>
                </c:pt>
                <c:pt idx="1372">
                  <c:v>161861</c:v>
                </c:pt>
                <c:pt idx="1373">
                  <c:v>568936</c:v>
                </c:pt>
                <c:pt idx="1374">
                  <c:v>579443</c:v>
                </c:pt>
                <c:pt idx="1375">
                  <c:v>344470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C8-4336-AEAF-5800B24761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0799759"/>
        <c:axId val="955406159"/>
      </c:scatterChart>
      <c:valAx>
        <c:axId val="2020799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406159"/>
        <c:crosses val="autoZero"/>
        <c:crossBetween val="midCat"/>
      </c:valAx>
      <c:valAx>
        <c:axId val="955406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7997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[Практика 7.xlsx]Сводная табл!Сводная таблица6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'Сводная табл'!$B$3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'Сводная табл'!$A$4:$A$42</c:f>
              <c:multiLvlStrCache>
                <c:ptCount val="25"/>
                <c:lvl>
                  <c:pt idx="0">
                    <c:v>не погашен</c:v>
                  </c:pt>
                  <c:pt idx="1">
                    <c:v>погашен</c:v>
                  </c:pt>
                  <c:pt idx="2">
                    <c:v>не погашен</c:v>
                  </c:pt>
                  <c:pt idx="3">
                    <c:v>погашен</c:v>
                  </c:pt>
                  <c:pt idx="4">
                    <c:v>не погашен</c:v>
                  </c:pt>
                  <c:pt idx="5">
                    <c:v>погашен</c:v>
                  </c:pt>
                  <c:pt idx="6">
                    <c:v>не погашен</c:v>
                  </c:pt>
                  <c:pt idx="7">
                    <c:v>погашен</c:v>
                  </c:pt>
                  <c:pt idx="8">
                    <c:v>не погашен</c:v>
                  </c:pt>
                  <c:pt idx="9">
                    <c:v>погашен</c:v>
                  </c:pt>
                  <c:pt idx="10">
                    <c:v>не погашен</c:v>
                  </c:pt>
                  <c:pt idx="11">
                    <c:v>погашен</c:v>
                  </c:pt>
                  <c:pt idx="12">
                    <c:v>не погашен</c:v>
                  </c:pt>
                  <c:pt idx="13">
                    <c:v>погашен</c:v>
                  </c:pt>
                  <c:pt idx="14">
                    <c:v>не погашен</c:v>
                  </c:pt>
                  <c:pt idx="15">
                    <c:v>погашен</c:v>
                  </c:pt>
                  <c:pt idx="16">
                    <c:v>не погашен</c:v>
                  </c:pt>
                  <c:pt idx="17">
                    <c:v>погашен</c:v>
                  </c:pt>
                  <c:pt idx="18">
                    <c:v>не погашен</c:v>
                  </c:pt>
                  <c:pt idx="19">
                    <c:v>погашен</c:v>
                  </c:pt>
                  <c:pt idx="20">
                    <c:v>не погашен</c:v>
                  </c:pt>
                  <c:pt idx="21">
                    <c:v>погашен</c:v>
                  </c:pt>
                  <c:pt idx="22">
                    <c:v>не погашен</c:v>
                  </c:pt>
                  <c:pt idx="23">
                    <c:v>погашен</c:v>
                  </c:pt>
                  <c:pt idx="24">
                    <c:v>(пусто)</c:v>
                  </c:pt>
                </c:lvl>
                <c:lvl>
                  <c:pt idx="2">
                    <c:v>&lt; 1 года</c:v>
                  </c:pt>
                  <c:pt idx="4">
                    <c:v>1 год</c:v>
                  </c:pt>
                  <c:pt idx="6">
                    <c:v>10+ лет</c:v>
                  </c:pt>
                  <c:pt idx="8">
                    <c:v>2 года</c:v>
                  </c:pt>
                  <c:pt idx="10">
                    <c:v>3 года</c:v>
                  </c:pt>
                  <c:pt idx="12">
                    <c:v>4 года</c:v>
                  </c:pt>
                  <c:pt idx="14">
                    <c:v>5 лет</c:v>
                  </c:pt>
                  <c:pt idx="16">
                    <c:v>6 лет</c:v>
                  </c:pt>
                  <c:pt idx="18">
                    <c:v>7 лет</c:v>
                  </c:pt>
                  <c:pt idx="20">
                    <c:v>8 лет</c:v>
                  </c:pt>
                  <c:pt idx="22">
                    <c:v>9 лет</c:v>
                  </c:pt>
                  <c:pt idx="24">
                    <c:v>(пусто)</c:v>
                  </c:pt>
                </c:lvl>
              </c:multiLvlStrCache>
            </c:multiLvlStrRef>
          </c:cat>
          <c:val>
            <c:numRef>
              <c:f>'Сводная табл'!$B$4:$B$42</c:f>
              <c:numCache>
                <c:formatCode>General</c:formatCode>
                <c:ptCount val="25"/>
                <c:pt idx="0">
                  <c:v>19</c:v>
                </c:pt>
                <c:pt idx="1">
                  <c:v>40</c:v>
                </c:pt>
                <c:pt idx="2">
                  <c:v>27</c:v>
                </c:pt>
                <c:pt idx="3">
                  <c:v>73</c:v>
                </c:pt>
                <c:pt idx="4">
                  <c:v>25</c:v>
                </c:pt>
                <c:pt idx="5">
                  <c:v>80</c:v>
                </c:pt>
                <c:pt idx="6">
                  <c:v>97</c:v>
                </c:pt>
                <c:pt idx="7">
                  <c:v>323</c:v>
                </c:pt>
                <c:pt idx="8">
                  <c:v>35</c:v>
                </c:pt>
                <c:pt idx="9">
                  <c:v>82</c:v>
                </c:pt>
                <c:pt idx="10">
                  <c:v>26</c:v>
                </c:pt>
                <c:pt idx="11">
                  <c:v>71</c:v>
                </c:pt>
                <c:pt idx="12">
                  <c:v>26</c:v>
                </c:pt>
                <c:pt idx="13">
                  <c:v>77</c:v>
                </c:pt>
                <c:pt idx="14">
                  <c:v>20</c:v>
                </c:pt>
                <c:pt idx="15">
                  <c:v>67</c:v>
                </c:pt>
                <c:pt idx="16">
                  <c:v>17</c:v>
                </c:pt>
                <c:pt idx="17">
                  <c:v>66</c:v>
                </c:pt>
                <c:pt idx="18">
                  <c:v>23</c:v>
                </c:pt>
                <c:pt idx="19">
                  <c:v>58</c:v>
                </c:pt>
                <c:pt idx="20">
                  <c:v>10</c:v>
                </c:pt>
                <c:pt idx="21">
                  <c:v>52</c:v>
                </c:pt>
                <c:pt idx="22">
                  <c:v>15</c:v>
                </c:pt>
                <c:pt idx="23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54-4AB8-A319-4DAF05589D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5832568"/>
        <c:axId val="865833224"/>
      </c:barChart>
      <c:catAx>
        <c:axId val="865832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5833224"/>
        <c:crosses val="autoZero"/>
        <c:auto val="1"/>
        <c:lblAlgn val="ctr"/>
        <c:lblOffset val="100"/>
        <c:noMultiLvlLbl val="0"/>
      </c:catAx>
      <c:valAx>
        <c:axId val="865833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5832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Влияние кол-во</a:t>
            </a:r>
            <a:r>
              <a:rPr lang="ru-RU" baseline="0"/>
              <a:t> карт на текущий баланс 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'Исходные данные (исправлено)'!$F$1</c:f>
              <c:strCache>
                <c:ptCount val="1"/>
                <c:pt idx="0">
                  <c:v>Текущий баланс кредитов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'Исходные данные (исправлено)'!$D$2:$D$1371</c:f>
              <c:numCache>
                <c:formatCode>General</c:formatCode>
                <c:ptCount val="1370"/>
                <c:pt idx="0">
                  <c:v>6</c:v>
                </c:pt>
                <c:pt idx="1">
                  <c:v>9</c:v>
                </c:pt>
                <c:pt idx="2">
                  <c:v>6</c:v>
                </c:pt>
                <c:pt idx="3">
                  <c:v>13</c:v>
                </c:pt>
                <c:pt idx="4">
                  <c:v>4</c:v>
                </c:pt>
                <c:pt idx="5">
                  <c:v>20</c:v>
                </c:pt>
                <c:pt idx="6">
                  <c:v>10</c:v>
                </c:pt>
                <c:pt idx="7">
                  <c:v>15</c:v>
                </c:pt>
                <c:pt idx="8">
                  <c:v>6</c:v>
                </c:pt>
                <c:pt idx="9">
                  <c:v>4</c:v>
                </c:pt>
                <c:pt idx="10">
                  <c:v>7</c:v>
                </c:pt>
                <c:pt idx="11">
                  <c:v>12</c:v>
                </c:pt>
                <c:pt idx="12">
                  <c:v>7</c:v>
                </c:pt>
                <c:pt idx="13">
                  <c:v>6</c:v>
                </c:pt>
                <c:pt idx="14">
                  <c:v>7</c:v>
                </c:pt>
                <c:pt idx="15">
                  <c:v>15</c:v>
                </c:pt>
                <c:pt idx="16">
                  <c:v>16</c:v>
                </c:pt>
                <c:pt idx="17">
                  <c:v>7</c:v>
                </c:pt>
                <c:pt idx="18">
                  <c:v>18</c:v>
                </c:pt>
                <c:pt idx="19">
                  <c:v>13</c:v>
                </c:pt>
                <c:pt idx="20">
                  <c:v>6</c:v>
                </c:pt>
                <c:pt idx="21">
                  <c:v>14</c:v>
                </c:pt>
                <c:pt idx="22">
                  <c:v>8</c:v>
                </c:pt>
                <c:pt idx="23">
                  <c:v>4</c:v>
                </c:pt>
                <c:pt idx="24">
                  <c:v>11</c:v>
                </c:pt>
                <c:pt idx="25">
                  <c:v>9</c:v>
                </c:pt>
                <c:pt idx="26">
                  <c:v>34</c:v>
                </c:pt>
                <c:pt idx="27">
                  <c:v>11</c:v>
                </c:pt>
                <c:pt idx="28">
                  <c:v>11</c:v>
                </c:pt>
                <c:pt idx="29">
                  <c:v>8</c:v>
                </c:pt>
                <c:pt idx="30">
                  <c:v>11</c:v>
                </c:pt>
                <c:pt idx="31">
                  <c:v>9</c:v>
                </c:pt>
                <c:pt idx="32">
                  <c:v>10</c:v>
                </c:pt>
                <c:pt idx="33">
                  <c:v>9</c:v>
                </c:pt>
                <c:pt idx="34">
                  <c:v>8</c:v>
                </c:pt>
                <c:pt idx="35">
                  <c:v>17</c:v>
                </c:pt>
                <c:pt idx="36">
                  <c:v>6</c:v>
                </c:pt>
                <c:pt idx="37">
                  <c:v>7</c:v>
                </c:pt>
                <c:pt idx="38">
                  <c:v>11</c:v>
                </c:pt>
                <c:pt idx="39">
                  <c:v>10</c:v>
                </c:pt>
                <c:pt idx="40">
                  <c:v>11</c:v>
                </c:pt>
                <c:pt idx="41">
                  <c:v>5</c:v>
                </c:pt>
                <c:pt idx="42">
                  <c:v>19</c:v>
                </c:pt>
                <c:pt idx="43">
                  <c:v>7</c:v>
                </c:pt>
                <c:pt idx="44">
                  <c:v>9</c:v>
                </c:pt>
                <c:pt idx="45">
                  <c:v>16</c:v>
                </c:pt>
                <c:pt idx="46">
                  <c:v>11</c:v>
                </c:pt>
                <c:pt idx="47">
                  <c:v>13</c:v>
                </c:pt>
                <c:pt idx="48">
                  <c:v>14</c:v>
                </c:pt>
                <c:pt idx="49">
                  <c:v>9</c:v>
                </c:pt>
                <c:pt idx="50">
                  <c:v>19</c:v>
                </c:pt>
                <c:pt idx="51">
                  <c:v>6</c:v>
                </c:pt>
                <c:pt idx="52">
                  <c:v>11</c:v>
                </c:pt>
                <c:pt idx="53">
                  <c:v>9</c:v>
                </c:pt>
                <c:pt idx="54">
                  <c:v>15</c:v>
                </c:pt>
                <c:pt idx="55">
                  <c:v>12</c:v>
                </c:pt>
                <c:pt idx="56">
                  <c:v>13</c:v>
                </c:pt>
                <c:pt idx="57">
                  <c:v>18</c:v>
                </c:pt>
                <c:pt idx="58">
                  <c:v>10</c:v>
                </c:pt>
                <c:pt idx="59">
                  <c:v>13</c:v>
                </c:pt>
                <c:pt idx="60">
                  <c:v>14</c:v>
                </c:pt>
                <c:pt idx="61">
                  <c:v>12</c:v>
                </c:pt>
                <c:pt idx="62">
                  <c:v>8</c:v>
                </c:pt>
                <c:pt idx="63">
                  <c:v>10</c:v>
                </c:pt>
                <c:pt idx="64">
                  <c:v>5</c:v>
                </c:pt>
                <c:pt idx="65">
                  <c:v>11</c:v>
                </c:pt>
                <c:pt idx="66">
                  <c:v>13</c:v>
                </c:pt>
                <c:pt idx="67">
                  <c:v>7</c:v>
                </c:pt>
                <c:pt idx="68">
                  <c:v>10</c:v>
                </c:pt>
                <c:pt idx="69">
                  <c:v>5</c:v>
                </c:pt>
                <c:pt idx="70">
                  <c:v>13</c:v>
                </c:pt>
                <c:pt idx="71">
                  <c:v>10</c:v>
                </c:pt>
                <c:pt idx="72">
                  <c:v>5</c:v>
                </c:pt>
                <c:pt idx="73">
                  <c:v>19</c:v>
                </c:pt>
                <c:pt idx="74">
                  <c:v>2</c:v>
                </c:pt>
                <c:pt idx="75">
                  <c:v>7</c:v>
                </c:pt>
                <c:pt idx="76">
                  <c:v>16</c:v>
                </c:pt>
                <c:pt idx="77">
                  <c:v>6</c:v>
                </c:pt>
                <c:pt idx="78">
                  <c:v>9</c:v>
                </c:pt>
                <c:pt idx="79">
                  <c:v>15</c:v>
                </c:pt>
                <c:pt idx="80">
                  <c:v>32</c:v>
                </c:pt>
                <c:pt idx="81">
                  <c:v>5</c:v>
                </c:pt>
                <c:pt idx="82">
                  <c:v>10</c:v>
                </c:pt>
                <c:pt idx="83">
                  <c:v>8</c:v>
                </c:pt>
                <c:pt idx="84">
                  <c:v>10</c:v>
                </c:pt>
                <c:pt idx="85">
                  <c:v>13</c:v>
                </c:pt>
                <c:pt idx="86">
                  <c:v>5</c:v>
                </c:pt>
                <c:pt idx="87">
                  <c:v>6</c:v>
                </c:pt>
                <c:pt idx="88">
                  <c:v>13</c:v>
                </c:pt>
                <c:pt idx="89">
                  <c:v>15</c:v>
                </c:pt>
                <c:pt idx="90">
                  <c:v>20</c:v>
                </c:pt>
                <c:pt idx="91">
                  <c:v>10</c:v>
                </c:pt>
                <c:pt idx="92">
                  <c:v>13</c:v>
                </c:pt>
                <c:pt idx="93">
                  <c:v>4</c:v>
                </c:pt>
                <c:pt idx="94">
                  <c:v>12</c:v>
                </c:pt>
                <c:pt idx="95">
                  <c:v>8</c:v>
                </c:pt>
                <c:pt idx="96">
                  <c:v>5</c:v>
                </c:pt>
                <c:pt idx="97">
                  <c:v>10</c:v>
                </c:pt>
                <c:pt idx="98">
                  <c:v>7</c:v>
                </c:pt>
                <c:pt idx="99">
                  <c:v>11</c:v>
                </c:pt>
                <c:pt idx="100">
                  <c:v>16</c:v>
                </c:pt>
                <c:pt idx="101">
                  <c:v>9</c:v>
                </c:pt>
                <c:pt idx="102">
                  <c:v>6</c:v>
                </c:pt>
                <c:pt idx="103">
                  <c:v>8</c:v>
                </c:pt>
                <c:pt idx="104">
                  <c:v>7</c:v>
                </c:pt>
                <c:pt idx="105">
                  <c:v>8</c:v>
                </c:pt>
                <c:pt idx="106">
                  <c:v>9</c:v>
                </c:pt>
                <c:pt idx="107">
                  <c:v>13</c:v>
                </c:pt>
                <c:pt idx="108">
                  <c:v>9</c:v>
                </c:pt>
                <c:pt idx="109">
                  <c:v>9</c:v>
                </c:pt>
                <c:pt idx="110">
                  <c:v>21</c:v>
                </c:pt>
                <c:pt idx="111">
                  <c:v>10</c:v>
                </c:pt>
                <c:pt idx="112">
                  <c:v>9</c:v>
                </c:pt>
                <c:pt idx="113">
                  <c:v>14</c:v>
                </c:pt>
                <c:pt idx="114">
                  <c:v>6</c:v>
                </c:pt>
                <c:pt idx="115">
                  <c:v>10</c:v>
                </c:pt>
                <c:pt idx="116">
                  <c:v>16</c:v>
                </c:pt>
                <c:pt idx="117">
                  <c:v>7</c:v>
                </c:pt>
                <c:pt idx="118">
                  <c:v>6</c:v>
                </c:pt>
                <c:pt idx="119">
                  <c:v>9</c:v>
                </c:pt>
                <c:pt idx="120">
                  <c:v>6</c:v>
                </c:pt>
                <c:pt idx="121">
                  <c:v>13</c:v>
                </c:pt>
                <c:pt idx="122">
                  <c:v>6</c:v>
                </c:pt>
                <c:pt idx="123">
                  <c:v>4</c:v>
                </c:pt>
                <c:pt idx="124">
                  <c:v>4</c:v>
                </c:pt>
                <c:pt idx="125">
                  <c:v>5</c:v>
                </c:pt>
                <c:pt idx="126">
                  <c:v>9</c:v>
                </c:pt>
                <c:pt idx="127">
                  <c:v>10</c:v>
                </c:pt>
                <c:pt idx="128">
                  <c:v>14</c:v>
                </c:pt>
                <c:pt idx="129">
                  <c:v>6</c:v>
                </c:pt>
                <c:pt idx="130">
                  <c:v>6</c:v>
                </c:pt>
                <c:pt idx="131">
                  <c:v>8</c:v>
                </c:pt>
                <c:pt idx="132">
                  <c:v>16</c:v>
                </c:pt>
                <c:pt idx="133">
                  <c:v>10</c:v>
                </c:pt>
                <c:pt idx="134">
                  <c:v>7</c:v>
                </c:pt>
                <c:pt idx="135">
                  <c:v>8</c:v>
                </c:pt>
                <c:pt idx="136">
                  <c:v>8</c:v>
                </c:pt>
                <c:pt idx="137">
                  <c:v>12</c:v>
                </c:pt>
                <c:pt idx="138">
                  <c:v>9</c:v>
                </c:pt>
                <c:pt idx="139">
                  <c:v>13</c:v>
                </c:pt>
                <c:pt idx="140">
                  <c:v>7</c:v>
                </c:pt>
                <c:pt idx="141">
                  <c:v>14</c:v>
                </c:pt>
                <c:pt idx="142">
                  <c:v>13</c:v>
                </c:pt>
                <c:pt idx="143">
                  <c:v>11</c:v>
                </c:pt>
                <c:pt idx="144">
                  <c:v>11</c:v>
                </c:pt>
                <c:pt idx="145">
                  <c:v>10</c:v>
                </c:pt>
                <c:pt idx="146">
                  <c:v>13</c:v>
                </c:pt>
                <c:pt idx="147">
                  <c:v>12</c:v>
                </c:pt>
                <c:pt idx="148">
                  <c:v>19</c:v>
                </c:pt>
                <c:pt idx="149">
                  <c:v>18</c:v>
                </c:pt>
                <c:pt idx="150">
                  <c:v>10</c:v>
                </c:pt>
                <c:pt idx="151">
                  <c:v>6</c:v>
                </c:pt>
                <c:pt idx="152">
                  <c:v>4</c:v>
                </c:pt>
                <c:pt idx="153">
                  <c:v>9</c:v>
                </c:pt>
                <c:pt idx="154">
                  <c:v>12</c:v>
                </c:pt>
                <c:pt idx="155">
                  <c:v>9</c:v>
                </c:pt>
                <c:pt idx="156">
                  <c:v>5</c:v>
                </c:pt>
                <c:pt idx="157">
                  <c:v>11</c:v>
                </c:pt>
                <c:pt idx="158">
                  <c:v>4</c:v>
                </c:pt>
                <c:pt idx="159">
                  <c:v>5</c:v>
                </c:pt>
                <c:pt idx="160">
                  <c:v>13</c:v>
                </c:pt>
                <c:pt idx="161">
                  <c:v>7</c:v>
                </c:pt>
                <c:pt idx="162">
                  <c:v>8</c:v>
                </c:pt>
                <c:pt idx="163">
                  <c:v>6</c:v>
                </c:pt>
                <c:pt idx="164">
                  <c:v>9</c:v>
                </c:pt>
                <c:pt idx="165">
                  <c:v>12</c:v>
                </c:pt>
                <c:pt idx="166">
                  <c:v>9</c:v>
                </c:pt>
                <c:pt idx="167">
                  <c:v>6</c:v>
                </c:pt>
                <c:pt idx="168">
                  <c:v>7</c:v>
                </c:pt>
                <c:pt idx="169">
                  <c:v>8</c:v>
                </c:pt>
                <c:pt idx="170">
                  <c:v>13</c:v>
                </c:pt>
                <c:pt idx="171">
                  <c:v>14</c:v>
                </c:pt>
                <c:pt idx="172">
                  <c:v>17</c:v>
                </c:pt>
                <c:pt idx="173">
                  <c:v>12</c:v>
                </c:pt>
                <c:pt idx="174">
                  <c:v>13</c:v>
                </c:pt>
                <c:pt idx="175">
                  <c:v>9</c:v>
                </c:pt>
                <c:pt idx="176">
                  <c:v>20</c:v>
                </c:pt>
                <c:pt idx="177">
                  <c:v>5</c:v>
                </c:pt>
                <c:pt idx="178">
                  <c:v>10</c:v>
                </c:pt>
                <c:pt idx="179">
                  <c:v>9</c:v>
                </c:pt>
                <c:pt idx="180">
                  <c:v>5</c:v>
                </c:pt>
                <c:pt idx="181">
                  <c:v>14</c:v>
                </c:pt>
                <c:pt idx="182">
                  <c:v>10</c:v>
                </c:pt>
                <c:pt idx="183">
                  <c:v>15</c:v>
                </c:pt>
                <c:pt idx="184">
                  <c:v>9</c:v>
                </c:pt>
                <c:pt idx="185">
                  <c:v>17</c:v>
                </c:pt>
                <c:pt idx="186">
                  <c:v>10</c:v>
                </c:pt>
                <c:pt idx="187">
                  <c:v>16</c:v>
                </c:pt>
                <c:pt idx="188">
                  <c:v>11</c:v>
                </c:pt>
                <c:pt idx="189">
                  <c:v>6</c:v>
                </c:pt>
                <c:pt idx="190">
                  <c:v>7</c:v>
                </c:pt>
                <c:pt idx="191">
                  <c:v>3</c:v>
                </c:pt>
                <c:pt idx="192">
                  <c:v>8</c:v>
                </c:pt>
                <c:pt idx="193">
                  <c:v>19</c:v>
                </c:pt>
                <c:pt idx="194">
                  <c:v>7</c:v>
                </c:pt>
                <c:pt idx="195">
                  <c:v>9</c:v>
                </c:pt>
                <c:pt idx="196">
                  <c:v>5</c:v>
                </c:pt>
                <c:pt idx="197">
                  <c:v>13</c:v>
                </c:pt>
                <c:pt idx="198">
                  <c:v>8</c:v>
                </c:pt>
                <c:pt idx="199">
                  <c:v>11</c:v>
                </c:pt>
                <c:pt idx="200">
                  <c:v>15</c:v>
                </c:pt>
                <c:pt idx="201">
                  <c:v>10</c:v>
                </c:pt>
                <c:pt idx="202">
                  <c:v>6</c:v>
                </c:pt>
                <c:pt idx="203">
                  <c:v>6</c:v>
                </c:pt>
                <c:pt idx="204">
                  <c:v>6</c:v>
                </c:pt>
                <c:pt idx="205">
                  <c:v>14</c:v>
                </c:pt>
                <c:pt idx="206">
                  <c:v>11</c:v>
                </c:pt>
                <c:pt idx="207">
                  <c:v>20</c:v>
                </c:pt>
                <c:pt idx="208">
                  <c:v>10</c:v>
                </c:pt>
                <c:pt idx="209">
                  <c:v>11</c:v>
                </c:pt>
                <c:pt idx="210">
                  <c:v>11</c:v>
                </c:pt>
                <c:pt idx="211">
                  <c:v>11</c:v>
                </c:pt>
                <c:pt idx="212">
                  <c:v>10</c:v>
                </c:pt>
                <c:pt idx="213">
                  <c:v>19</c:v>
                </c:pt>
                <c:pt idx="214">
                  <c:v>17</c:v>
                </c:pt>
                <c:pt idx="215">
                  <c:v>7</c:v>
                </c:pt>
                <c:pt idx="216">
                  <c:v>9</c:v>
                </c:pt>
                <c:pt idx="217">
                  <c:v>17</c:v>
                </c:pt>
                <c:pt idx="218">
                  <c:v>8</c:v>
                </c:pt>
                <c:pt idx="219">
                  <c:v>16</c:v>
                </c:pt>
                <c:pt idx="220">
                  <c:v>12</c:v>
                </c:pt>
                <c:pt idx="221">
                  <c:v>11</c:v>
                </c:pt>
                <c:pt idx="222">
                  <c:v>11</c:v>
                </c:pt>
                <c:pt idx="223">
                  <c:v>12</c:v>
                </c:pt>
                <c:pt idx="224">
                  <c:v>12</c:v>
                </c:pt>
                <c:pt idx="225">
                  <c:v>9</c:v>
                </c:pt>
                <c:pt idx="226">
                  <c:v>28</c:v>
                </c:pt>
                <c:pt idx="227">
                  <c:v>15</c:v>
                </c:pt>
                <c:pt idx="228">
                  <c:v>7</c:v>
                </c:pt>
                <c:pt idx="229">
                  <c:v>15</c:v>
                </c:pt>
                <c:pt idx="230">
                  <c:v>8</c:v>
                </c:pt>
                <c:pt idx="231">
                  <c:v>10</c:v>
                </c:pt>
                <c:pt idx="232">
                  <c:v>17</c:v>
                </c:pt>
                <c:pt idx="233">
                  <c:v>11</c:v>
                </c:pt>
                <c:pt idx="234">
                  <c:v>12</c:v>
                </c:pt>
                <c:pt idx="235">
                  <c:v>15</c:v>
                </c:pt>
                <c:pt idx="236">
                  <c:v>4</c:v>
                </c:pt>
                <c:pt idx="237">
                  <c:v>14</c:v>
                </c:pt>
                <c:pt idx="238">
                  <c:v>9</c:v>
                </c:pt>
                <c:pt idx="239">
                  <c:v>3</c:v>
                </c:pt>
                <c:pt idx="240">
                  <c:v>13</c:v>
                </c:pt>
                <c:pt idx="241">
                  <c:v>9</c:v>
                </c:pt>
                <c:pt idx="242">
                  <c:v>10</c:v>
                </c:pt>
                <c:pt idx="243">
                  <c:v>7</c:v>
                </c:pt>
                <c:pt idx="244">
                  <c:v>4</c:v>
                </c:pt>
                <c:pt idx="245">
                  <c:v>8</c:v>
                </c:pt>
                <c:pt idx="246">
                  <c:v>9</c:v>
                </c:pt>
                <c:pt idx="247">
                  <c:v>14</c:v>
                </c:pt>
                <c:pt idx="248">
                  <c:v>19</c:v>
                </c:pt>
                <c:pt idx="249">
                  <c:v>18</c:v>
                </c:pt>
                <c:pt idx="250">
                  <c:v>17</c:v>
                </c:pt>
                <c:pt idx="251">
                  <c:v>9</c:v>
                </c:pt>
                <c:pt idx="252">
                  <c:v>5</c:v>
                </c:pt>
                <c:pt idx="253">
                  <c:v>10</c:v>
                </c:pt>
                <c:pt idx="254">
                  <c:v>8</c:v>
                </c:pt>
                <c:pt idx="255">
                  <c:v>10</c:v>
                </c:pt>
                <c:pt idx="256">
                  <c:v>20</c:v>
                </c:pt>
                <c:pt idx="257">
                  <c:v>15</c:v>
                </c:pt>
                <c:pt idx="258">
                  <c:v>12</c:v>
                </c:pt>
                <c:pt idx="259">
                  <c:v>6</c:v>
                </c:pt>
                <c:pt idx="260">
                  <c:v>2</c:v>
                </c:pt>
                <c:pt idx="261">
                  <c:v>9</c:v>
                </c:pt>
                <c:pt idx="262">
                  <c:v>8</c:v>
                </c:pt>
                <c:pt idx="263">
                  <c:v>15</c:v>
                </c:pt>
                <c:pt idx="264">
                  <c:v>24</c:v>
                </c:pt>
                <c:pt idx="265">
                  <c:v>4</c:v>
                </c:pt>
                <c:pt idx="266">
                  <c:v>10</c:v>
                </c:pt>
                <c:pt idx="267">
                  <c:v>12</c:v>
                </c:pt>
                <c:pt idx="268">
                  <c:v>8</c:v>
                </c:pt>
                <c:pt idx="269">
                  <c:v>9</c:v>
                </c:pt>
                <c:pt idx="270">
                  <c:v>19</c:v>
                </c:pt>
                <c:pt idx="271">
                  <c:v>43</c:v>
                </c:pt>
                <c:pt idx="272">
                  <c:v>8</c:v>
                </c:pt>
                <c:pt idx="273">
                  <c:v>9</c:v>
                </c:pt>
                <c:pt idx="274">
                  <c:v>21</c:v>
                </c:pt>
                <c:pt idx="275">
                  <c:v>11</c:v>
                </c:pt>
                <c:pt idx="276">
                  <c:v>6</c:v>
                </c:pt>
                <c:pt idx="277">
                  <c:v>7</c:v>
                </c:pt>
                <c:pt idx="278">
                  <c:v>5</c:v>
                </c:pt>
                <c:pt idx="279">
                  <c:v>12</c:v>
                </c:pt>
                <c:pt idx="280">
                  <c:v>18</c:v>
                </c:pt>
                <c:pt idx="281">
                  <c:v>10</c:v>
                </c:pt>
                <c:pt idx="282">
                  <c:v>8</c:v>
                </c:pt>
                <c:pt idx="283">
                  <c:v>12</c:v>
                </c:pt>
                <c:pt idx="284">
                  <c:v>11</c:v>
                </c:pt>
                <c:pt idx="285">
                  <c:v>15</c:v>
                </c:pt>
                <c:pt idx="286">
                  <c:v>10</c:v>
                </c:pt>
                <c:pt idx="287">
                  <c:v>12</c:v>
                </c:pt>
                <c:pt idx="288">
                  <c:v>7</c:v>
                </c:pt>
                <c:pt idx="289">
                  <c:v>13</c:v>
                </c:pt>
                <c:pt idx="290">
                  <c:v>10</c:v>
                </c:pt>
                <c:pt idx="291">
                  <c:v>22</c:v>
                </c:pt>
                <c:pt idx="292">
                  <c:v>16</c:v>
                </c:pt>
                <c:pt idx="293">
                  <c:v>13</c:v>
                </c:pt>
                <c:pt idx="294">
                  <c:v>9</c:v>
                </c:pt>
                <c:pt idx="295">
                  <c:v>6</c:v>
                </c:pt>
                <c:pt idx="296">
                  <c:v>5</c:v>
                </c:pt>
                <c:pt idx="297">
                  <c:v>10</c:v>
                </c:pt>
                <c:pt idx="298">
                  <c:v>16</c:v>
                </c:pt>
                <c:pt idx="299">
                  <c:v>4</c:v>
                </c:pt>
                <c:pt idx="300">
                  <c:v>13</c:v>
                </c:pt>
                <c:pt idx="301">
                  <c:v>9</c:v>
                </c:pt>
                <c:pt idx="302">
                  <c:v>7</c:v>
                </c:pt>
                <c:pt idx="303">
                  <c:v>25</c:v>
                </c:pt>
                <c:pt idx="304">
                  <c:v>11</c:v>
                </c:pt>
                <c:pt idx="305">
                  <c:v>13</c:v>
                </c:pt>
                <c:pt idx="306">
                  <c:v>9</c:v>
                </c:pt>
                <c:pt idx="307">
                  <c:v>7</c:v>
                </c:pt>
                <c:pt idx="308">
                  <c:v>3</c:v>
                </c:pt>
                <c:pt idx="309">
                  <c:v>8</c:v>
                </c:pt>
                <c:pt idx="310">
                  <c:v>12</c:v>
                </c:pt>
                <c:pt idx="311">
                  <c:v>11</c:v>
                </c:pt>
                <c:pt idx="312">
                  <c:v>16</c:v>
                </c:pt>
                <c:pt idx="313">
                  <c:v>14</c:v>
                </c:pt>
                <c:pt idx="314">
                  <c:v>7</c:v>
                </c:pt>
                <c:pt idx="315">
                  <c:v>19</c:v>
                </c:pt>
                <c:pt idx="316">
                  <c:v>6</c:v>
                </c:pt>
                <c:pt idx="317">
                  <c:v>8</c:v>
                </c:pt>
                <c:pt idx="318">
                  <c:v>13</c:v>
                </c:pt>
                <c:pt idx="319">
                  <c:v>10</c:v>
                </c:pt>
                <c:pt idx="320">
                  <c:v>13</c:v>
                </c:pt>
                <c:pt idx="321">
                  <c:v>17</c:v>
                </c:pt>
                <c:pt idx="322">
                  <c:v>9</c:v>
                </c:pt>
                <c:pt idx="323">
                  <c:v>18</c:v>
                </c:pt>
                <c:pt idx="324">
                  <c:v>7</c:v>
                </c:pt>
                <c:pt idx="325">
                  <c:v>7</c:v>
                </c:pt>
                <c:pt idx="326">
                  <c:v>7</c:v>
                </c:pt>
                <c:pt idx="327">
                  <c:v>22</c:v>
                </c:pt>
                <c:pt idx="328">
                  <c:v>10</c:v>
                </c:pt>
                <c:pt idx="329">
                  <c:v>21</c:v>
                </c:pt>
                <c:pt idx="330">
                  <c:v>8</c:v>
                </c:pt>
                <c:pt idx="331">
                  <c:v>6</c:v>
                </c:pt>
                <c:pt idx="332">
                  <c:v>12</c:v>
                </c:pt>
                <c:pt idx="333">
                  <c:v>6</c:v>
                </c:pt>
                <c:pt idx="334">
                  <c:v>6</c:v>
                </c:pt>
                <c:pt idx="335">
                  <c:v>7</c:v>
                </c:pt>
                <c:pt idx="336">
                  <c:v>17</c:v>
                </c:pt>
                <c:pt idx="337">
                  <c:v>11</c:v>
                </c:pt>
                <c:pt idx="338">
                  <c:v>11</c:v>
                </c:pt>
                <c:pt idx="339">
                  <c:v>14</c:v>
                </c:pt>
                <c:pt idx="340">
                  <c:v>9</c:v>
                </c:pt>
                <c:pt idx="341">
                  <c:v>9</c:v>
                </c:pt>
                <c:pt idx="342">
                  <c:v>4</c:v>
                </c:pt>
                <c:pt idx="343">
                  <c:v>8</c:v>
                </c:pt>
                <c:pt idx="344">
                  <c:v>7</c:v>
                </c:pt>
                <c:pt idx="345">
                  <c:v>10</c:v>
                </c:pt>
                <c:pt idx="346">
                  <c:v>9</c:v>
                </c:pt>
                <c:pt idx="347">
                  <c:v>13</c:v>
                </c:pt>
                <c:pt idx="348">
                  <c:v>9</c:v>
                </c:pt>
                <c:pt idx="349">
                  <c:v>11</c:v>
                </c:pt>
                <c:pt idx="350">
                  <c:v>7</c:v>
                </c:pt>
                <c:pt idx="351">
                  <c:v>11</c:v>
                </c:pt>
                <c:pt idx="352">
                  <c:v>9</c:v>
                </c:pt>
                <c:pt idx="353">
                  <c:v>8</c:v>
                </c:pt>
                <c:pt idx="354">
                  <c:v>16</c:v>
                </c:pt>
                <c:pt idx="355">
                  <c:v>11</c:v>
                </c:pt>
                <c:pt idx="356">
                  <c:v>14</c:v>
                </c:pt>
                <c:pt idx="357">
                  <c:v>10</c:v>
                </c:pt>
                <c:pt idx="358">
                  <c:v>4</c:v>
                </c:pt>
                <c:pt idx="359">
                  <c:v>43</c:v>
                </c:pt>
                <c:pt idx="360">
                  <c:v>4</c:v>
                </c:pt>
                <c:pt idx="361">
                  <c:v>9</c:v>
                </c:pt>
                <c:pt idx="362">
                  <c:v>8</c:v>
                </c:pt>
                <c:pt idx="363">
                  <c:v>12</c:v>
                </c:pt>
                <c:pt idx="364">
                  <c:v>4</c:v>
                </c:pt>
                <c:pt idx="365">
                  <c:v>7</c:v>
                </c:pt>
                <c:pt idx="366">
                  <c:v>4</c:v>
                </c:pt>
                <c:pt idx="367">
                  <c:v>7</c:v>
                </c:pt>
                <c:pt idx="368">
                  <c:v>12</c:v>
                </c:pt>
                <c:pt idx="369">
                  <c:v>10</c:v>
                </c:pt>
                <c:pt idx="370">
                  <c:v>11</c:v>
                </c:pt>
                <c:pt idx="371">
                  <c:v>7</c:v>
                </c:pt>
                <c:pt idx="372">
                  <c:v>6</c:v>
                </c:pt>
                <c:pt idx="373">
                  <c:v>20</c:v>
                </c:pt>
                <c:pt idx="374">
                  <c:v>7</c:v>
                </c:pt>
                <c:pt idx="375">
                  <c:v>18</c:v>
                </c:pt>
                <c:pt idx="376">
                  <c:v>4</c:v>
                </c:pt>
                <c:pt idx="377">
                  <c:v>12</c:v>
                </c:pt>
                <c:pt idx="378">
                  <c:v>11</c:v>
                </c:pt>
                <c:pt idx="379">
                  <c:v>16</c:v>
                </c:pt>
                <c:pt idx="380">
                  <c:v>25</c:v>
                </c:pt>
                <c:pt idx="381">
                  <c:v>12</c:v>
                </c:pt>
                <c:pt idx="382">
                  <c:v>6</c:v>
                </c:pt>
                <c:pt idx="383">
                  <c:v>9</c:v>
                </c:pt>
                <c:pt idx="384">
                  <c:v>15</c:v>
                </c:pt>
                <c:pt idx="385">
                  <c:v>13</c:v>
                </c:pt>
                <c:pt idx="386">
                  <c:v>6</c:v>
                </c:pt>
                <c:pt idx="387">
                  <c:v>6</c:v>
                </c:pt>
                <c:pt idx="388">
                  <c:v>17</c:v>
                </c:pt>
                <c:pt idx="389">
                  <c:v>13</c:v>
                </c:pt>
                <c:pt idx="390">
                  <c:v>9</c:v>
                </c:pt>
                <c:pt idx="391">
                  <c:v>8</c:v>
                </c:pt>
                <c:pt idx="392">
                  <c:v>6</c:v>
                </c:pt>
                <c:pt idx="393">
                  <c:v>4</c:v>
                </c:pt>
                <c:pt idx="394">
                  <c:v>10</c:v>
                </c:pt>
                <c:pt idx="395">
                  <c:v>12</c:v>
                </c:pt>
                <c:pt idx="396">
                  <c:v>6</c:v>
                </c:pt>
                <c:pt idx="397">
                  <c:v>15</c:v>
                </c:pt>
                <c:pt idx="398">
                  <c:v>16</c:v>
                </c:pt>
                <c:pt idx="399">
                  <c:v>15</c:v>
                </c:pt>
                <c:pt idx="400">
                  <c:v>15</c:v>
                </c:pt>
                <c:pt idx="401">
                  <c:v>11</c:v>
                </c:pt>
                <c:pt idx="402">
                  <c:v>17</c:v>
                </c:pt>
                <c:pt idx="403">
                  <c:v>15</c:v>
                </c:pt>
                <c:pt idx="404">
                  <c:v>4</c:v>
                </c:pt>
                <c:pt idx="405">
                  <c:v>9</c:v>
                </c:pt>
                <c:pt idx="406">
                  <c:v>13</c:v>
                </c:pt>
                <c:pt idx="407">
                  <c:v>5</c:v>
                </c:pt>
                <c:pt idx="408">
                  <c:v>9</c:v>
                </c:pt>
                <c:pt idx="409">
                  <c:v>7</c:v>
                </c:pt>
                <c:pt idx="410">
                  <c:v>17</c:v>
                </c:pt>
                <c:pt idx="411">
                  <c:v>6</c:v>
                </c:pt>
                <c:pt idx="412">
                  <c:v>9</c:v>
                </c:pt>
                <c:pt idx="413">
                  <c:v>13</c:v>
                </c:pt>
                <c:pt idx="414">
                  <c:v>5</c:v>
                </c:pt>
                <c:pt idx="415">
                  <c:v>16</c:v>
                </c:pt>
                <c:pt idx="416">
                  <c:v>10</c:v>
                </c:pt>
                <c:pt idx="417">
                  <c:v>17</c:v>
                </c:pt>
                <c:pt idx="418">
                  <c:v>5</c:v>
                </c:pt>
                <c:pt idx="419">
                  <c:v>9</c:v>
                </c:pt>
                <c:pt idx="420">
                  <c:v>17</c:v>
                </c:pt>
                <c:pt idx="421">
                  <c:v>11</c:v>
                </c:pt>
                <c:pt idx="422">
                  <c:v>4</c:v>
                </c:pt>
                <c:pt idx="423">
                  <c:v>8</c:v>
                </c:pt>
                <c:pt idx="424">
                  <c:v>6</c:v>
                </c:pt>
                <c:pt idx="425">
                  <c:v>18</c:v>
                </c:pt>
                <c:pt idx="426">
                  <c:v>5</c:v>
                </c:pt>
                <c:pt idx="427">
                  <c:v>15</c:v>
                </c:pt>
                <c:pt idx="428">
                  <c:v>11</c:v>
                </c:pt>
                <c:pt idx="429">
                  <c:v>7</c:v>
                </c:pt>
                <c:pt idx="430">
                  <c:v>16</c:v>
                </c:pt>
                <c:pt idx="431">
                  <c:v>7</c:v>
                </c:pt>
                <c:pt idx="432">
                  <c:v>7</c:v>
                </c:pt>
                <c:pt idx="433">
                  <c:v>15</c:v>
                </c:pt>
                <c:pt idx="434">
                  <c:v>13</c:v>
                </c:pt>
                <c:pt idx="435">
                  <c:v>5</c:v>
                </c:pt>
                <c:pt idx="436">
                  <c:v>14</c:v>
                </c:pt>
                <c:pt idx="437">
                  <c:v>9</c:v>
                </c:pt>
                <c:pt idx="438">
                  <c:v>9</c:v>
                </c:pt>
                <c:pt idx="439">
                  <c:v>9</c:v>
                </c:pt>
                <c:pt idx="440">
                  <c:v>7</c:v>
                </c:pt>
                <c:pt idx="441">
                  <c:v>7</c:v>
                </c:pt>
                <c:pt idx="442">
                  <c:v>5</c:v>
                </c:pt>
                <c:pt idx="443">
                  <c:v>18</c:v>
                </c:pt>
                <c:pt idx="444">
                  <c:v>14</c:v>
                </c:pt>
                <c:pt idx="445">
                  <c:v>13</c:v>
                </c:pt>
                <c:pt idx="446">
                  <c:v>14</c:v>
                </c:pt>
                <c:pt idx="447">
                  <c:v>13</c:v>
                </c:pt>
                <c:pt idx="448">
                  <c:v>26</c:v>
                </c:pt>
                <c:pt idx="449">
                  <c:v>15</c:v>
                </c:pt>
                <c:pt idx="450">
                  <c:v>6</c:v>
                </c:pt>
                <c:pt idx="451">
                  <c:v>8</c:v>
                </c:pt>
                <c:pt idx="452">
                  <c:v>9</c:v>
                </c:pt>
                <c:pt idx="453">
                  <c:v>8</c:v>
                </c:pt>
                <c:pt idx="454">
                  <c:v>7</c:v>
                </c:pt>
                <c:pt idx="455">
                  <c:v>19</c:v>
                </c:pt>
                <c:pt idx="456">
                  <c:v>20</c:v>
                </c:pt>
                <c:pt idx="457">
                  <c:v>20</c:v>
                </c:pt>
                <c:pt idx="458">
                  <c:v>16</c:v>
                </c:pt>
                <c:pt idx="459">
                  <c:v>8</c:v>
                </c:pt>
                <c:pt idx="460">
                  <c:v>14</c:v>
                </c:pt>
                <c:pt idx="461">
                  <c:v>5</c:v>
                </c:pt>
                <c:pt idx="462">
                  <c:v>26</c:v>
                </c:pt>
                <c:pt idx="463">
                  <c:v>14</c:v>
                </c:pt>
                <c:pt idx="464">
                  <c:v>5</c:v>
                </c:pt>
                <c:pt idx="465">
                  <c:v>9</c:v>
                </c:pt>
                <c:pt idx="466">
                  <c:v>5</c:v>
                </c:pt>
                <c:pt idx="467">
                  <c:v>13</c:v>
                </c:pt>
                <c:pt idx="468">
                  <c:v>10</c:v>
                </c:pt>
                <c:pt idx="469">
                  <c:v>7</c:v>
                </c:pt>
                <c:pt idx="470">
                  <c:v>10</c:v>
                </c:pt>
                <c:pt idx="471">
                  <c:v>13</c:v>
                </c:pt>
                <c:pt idx="472">
                  <c:v>6</c:v>
                </c:pt>
                <c:pt idx="473">
                  <c:v>14</c:v>
                </c:pt>
                <c:pt idx="474">
                  <c:v>11</c:v>
                </c:pt>
                <c:pt idx="475">
                  <c:v>22</c:v>
                </c:pt>
                <c:pt idx="476">
                  <c:v>3</c:v>
                </c:pt>
                <c:pt idx="477">
                  <c:v>9</c:v>
                </c:pt>
                <c:pt idx="478">
                  <c:v>12</c:v>
                </c:pt>
                <c:pt idx="479">
                  <c:v>11</c:v>
                </c:pt>
                <c:pt idx="480">
                  <c:v>12</c:v>
                </c:pt>
                <c:pt idx="481">
                  <c:v>12</c:v>
                </c:pt>
                <c:pt idx="482">
                  <c:v>13</c:v>
                </c:pt>
                <c:pt idx="483">
                  <c:v>21</c:v>
                </c:pt>
                <c:pt idx="484">
                  <c:v>6</c:v>
                </c:pt>
                <c:pt idx="485">
                  <c:v>12</c:v>
                </c:pt>
                <c:pt idx="486">
                  <c:v>7</c:v>
                </c:pt>
                <c:pt idx="487">
                  <c:v>14</c:v>
                </c:pt>
                <c:pt idx="488">
                  <c:v>14</c:v>
                </c:pt>
                <c:pt idx="489">
                  <c:v>14</c:v>
                </c:pt>
                <c:pt idx="490">
                  <c:v>3</c:v>
                </c:pt>
                <c:pt idx="491">
                  <c:v>10</c:v>
                </c:pt>
                <c:pt idx="492">
                  <c:v>10</c:v>
                </c:pt>
                <c:pt idx="493">
                  <c:v>7</c:v>
                </c:pt>
                <c:pt idx="494">
                  <c:v>8</c:v>
                </c:pt>
                <c:pt idx="495">
                  <c:v>13</c:v>
                </c:pt>
                <c:pt idx="496">
                  <c:v>9</c:v>
                </c:pt>
                <c:pt idx="497">
                  <c:v>7</c:v>
                </c:pt>
                <c:pt idx="498">
                  <c:v>21</c:v>
                </c:pt>
                <c:pt idx="499">
                  <c:v>8</c:v>
                </c:pt>
                <c:pt idx="500">
                  <c:v>5</c:v>
                </c:pt>
                <c:pt idx="501">
                  <c:v>19</c:v>
                </c:pt>
                <c:pt idx="502">
                  <c:v>9</c:v>
                </c:pt>
                <c:pt idx="503">
                  <c:v>36</c:v>
                </c:pt>
                <c:pt idx="504">
                  <c:v>24</c:v>
                </c:pt>
                <c:pt idx="505">
                  <c:v>6</c:v>
                </c:pt>
                <c:pt idx="506">
                  <c:v>6</c:v>
                </c:pt>
                <c:pt idx="507">
                  <c:v>8</c:v>
                </c:pt>
                <c:pt idx="508">
                  <c:v>9</c:v>
                </c:pt>
                <c:pt idx="509">
                  <c:v>10</c:v>
                </c:pt>
                <c:pt idx="510">
                  <c:v>13</c:v>
                </c:pt>
                <c:pt idx="511">
                  <c:v>7</c:v>
                </c:pt>
                <c:pt idx="512">
                  <c:v>7</c:v>
                </c:pt>
                <c:pt idx="513">
                  <c:v>9</c:v>
                </c:pt>
                <c:pt idx="514">
                  <c:v>12</c:v>
                </c:pt>
                <c:pt idx="515">
                  <c:v>13</c:v>
                </c:pt>
                <c:pt idx="516">
                  <c:v>11</c:v>
                </c:pt>
                <c:pt idx="517">
                  <c:v>13</c:v>
                </c:pt>
                <c:pt idx="518">
                  <c:v>14</c:v>
                </c:pt>
                <c:pt idx="519">
                  <c:v>13</c:v>
                </c:pt>
                <c:pt idx="520">
                  <c:v>10</c:v>
                </c:pt>
                <c:pt idx="521">
                  <c:v>4</c:v>
                </c:pt>
                <c:pt idx="522">
                  <c:v>8</c:v>
                </c:pt>
                <c:pt idx="523">
                  <c:v>5</c:v>
                </c:pt>
                <c:pt idx="524">
                  <c:v>8</c:v>
                </c:pt>
                <c:pt idx="525">
                  <c:v>6</c:v>
                </c:pt>
                <c:pt idx="526">
                  <c:v>14</c:v>
                </c:pt>
                <c:pt idx="527">
                  <c:v>9</c:v>
                </c:pt>
                <c:pt idx="528">
                  <c:v>9</c:v>
                </c:pt>
                <c:pt idx="529">
                  <c:v>8</c:v>
                </c:pt>
                <c:pt idx="530">
                  <c:v>10</c:v>
                </c:pt>
                <c:pt idx="531">
                  <c:v>15</c:v>
                </c:pt>
                <c:pt idx="532">
                  <c:v>9</c:v>
                </c:pt>
                <c:pt idx="533">
                  <c:v>7</c:v>
                </c:pt>
                <c:pt idx="534">
                  <c:v>10</c:v>
                </c:pt>
                <c:pt idx="535">
                  <c:v>15</c:v>
                </c:pt>
                <c:pt idx="536">
                  <c:v>7</c:v>
                </c:pt>
                <c:pt idx="537">
                  <c:v>6</c:v>
                </c:pt>
                <c:pt idx="538">
                  <c:v>10</c:v>
                </c:pt>
                <c:pt idx="539">
                  <c:v>15</c:v>
                </c:pt>
                <c:pt idx="540">
                  <c:v>12</c:v>
                </c:pt>
                <c:pt idx="541">
                  <c:v>12</c:v>
                </c:pt>
                <c:pt idx="542">
                  <c:v>9</c:v>
                </c:pt>
                <c:pt idx="543">
                  <c:v>4</c:v>
                </c:pt>
                <c:pt idx="544">
                  <c:v>10</c:v>
                </c:pt>
                <c:pt idx="545">
                  <c:v>6</c:v>
                </c:pt>
                <c:pt idx="546">
                  <c:v>18</c:v>
                </c:pt>
                <c:pt idx="547">
                  <c:v>9</c:v>
                </c:pt>
                <c:pt idx="548">
                  <c:v>13</c:v>
                </c:pt>
                <c:pt idx="549">
                  <c:v>9</c:v>
                </c:pt>
                <c:pt idx="550">
                  <c:v>3</c:v>
                </c:pt>
                <c:pt idx="551">
                  <c:v>10</c:v>
                </c:pt>
                <c:pt idx="552">
                  <c:v>6</c:v>
                </c:pt>
                <c:pt idx="553">
                  <c:v>15</c:v>
                </c:pt>
                <c:pt idx="554">
                  <c:v>21</c:v>
                </c:pt>
                <c:pt idx="555">
                  <c:v>11</c:v>
                </c:pt>
                <c:pt idx="556">
                  <c:v>12</c:v>
                </c:pt>
                <c:pt idx="557">
                  <c:v>9</c:v>
                </c:pt>
                <c:pt idx="558">
                  <c:v>4</c:v>
                </c:pt>
                <c:pt idx="559">
                  <c:v>5</c:v>
                </c:pt>
                <c:pt idx="560">
                  <c:v>12</c:v>
                </c:pt>
                <c:pt idx="561">
                  <c:v>9</c:v>
                </c:pt>
                <c:pt idx="562">
                  <c:v>10</c:v>
                </c:pt>
                <c:pt idx="563">
                  <c:v>18</c:v>
                </c:pt>
                <c:pt idx="564">
                  <c:v>6</c:v>
                </c:pt>
                <c:pt idx="565">
                  <c:v>10</c:v>
                </c:pt>
                <c:pt idx="566">
                  <c:v>11</c:v>
                </c:pt>
                <c:pt idx="567">
                  <c:v>12</c:v>
                </c:pt>
                <c:pt idx="568">
                  <c:v>17</c:v>
                </c:pt>
                <c:pt idx="569">
                  <c:v>13</c:v>
                </c:pt>
                <c:pt idx="570">
                  <c:v>8</c:v>
                </c:pt>
                <c:pt idx="571">
                  <c:v>7</c:v>
                </c:pt>
                <c:pt idx="572">
                  <c:v>8</c:v>
                </c:pt>
                <c:pt idx="573">
                  <c:v>8</c:v>
                </c:pt>
                <c:pt idx="574">
                  <c:v>10</c:v>
                </c:pt>
                <c:pt idx="575">
                  <c:v>7</c:v>
                </c:pt>
                <c:pt idx="576">
                  <c:v>8</c:v>
                </c:pt>
                <c:pt idx="577">
                  <c:v>27</c:v>
                </c:pt>
                <c:pt idx="578">
                  <c:v>11</c:v>
                </c:pt>
                <c:pt idx="579">
                  <c:v>13</c:v>
                </c:pt>
                <c:pt idx="580">
                  <c:v>12</c:v>
                </c:pt>
                <c:pt idx="581">
                  <c:v>19</c:v>
                </c:pt>
                <c:pt idx="582">
                  <c:v>12</c:v>
                </c:pt>
                <c:pt idx="583">
                  <c:v>4</c:v>
                </c:pt>
                <c:pt idx="584">
                  <c:v>9</c:v>
                </c:pt>
                <c:pt idx="585">
                  <c:v>8</c:v>
                </c:pt>
                <c:pt idx="586">
                  <c:v>6</c:v>
                </c:pt>
                <c:pt idx="587">
                  <c:v>10</c:v>
                </c:pt>
                <c:pt idx="588">
                  <c:v>10</c:v>
                </c:pt>
                <c:pt idx="589">
                  <c:v>15</c:v>
                </c:pt>
                <c:pt idx="590">
                  <c:v>10</c:v>
                </c:pt>
                <c:pt idx="591">
                  <c:v>10</c:v>
                </c:pt>
                <c:pt idx="592">
                  <c:v>9</c:v>
                </c:pt>
                <c:pt idx="593">
                  <c:v>18</c:v>
                </c:pt>
                <c:pt idx="594">
                  <c:v>7</c:v>
                </c:pt>
                <c:pt idx="595">
                  <c:v>6</c:v>
                </c:pt>
                <c:pt idx="596">
                  <c:v>5</c:v>
                </c:pt>
                <c:pt idx="597">
                  <c:v>4</c:v>
                </c:pt>
                <c:pt idx="598">
                  <c:v>8</c:v>
                </c:pt>
                <c:pt idx="599">
                  <c:v>19</c:v>
                </c:pt>
                <c:pt idx="600">
                  <c:v>8</c:v>
                </c:pt>
                <c:pt idx="601">
                  <c:v>7</c:v>
                </c:pt>
                <c:pt idx="602">
                  <c:v>12</c:v>
                </c:pt>
                <c:pt idx="603">
                  <c:v>5</c:v>
                </c:pt>
                <c:pt idx="604">
                  <c:v>17</c:v>
                </c:pt>
                <c:pt idx="605">
                  <c:v>11</c:v>
                </c:pt>
                <c:pt idx="606">
                  <c:v>22</c:v>
                </c:pt>
                <c:pt idx="607">
                  <c:v>4</c:v>
                </c:pt>
                <c:pt idx="608">
                  <c:v>13</c:v>
                </c:pt>
                <c:pt idx="609">
                  <c:v>11</c:v>
                </c:pt>
                <c:pt idx="610">
                  <c:v>13</c:v>
                </c:pt>
                <c:pt idx="611">
                  <c:v>11</c:v>
                </c:pt>
                <c:pt idx="612">
                  <c:v>6</c:v>
                </c:pt>
                <c:pt idx="613">
                  <c:v>11</c:v>
                </c:pt>
                <c:pt idx="614">
                  <c:v>14</c:v>
                </c:pt>
                <c:pt idx="615">
                  <c:v>18</c:v>
                </c:pt>
                <c:pt idx="616">
                  <c:v>8</c:v>
                </c:pt>
                <c:pt idx="617">
                  <c:v>18</c:v>
                </c:pt>
                <c:pt idx="618">
                  <c:v>10</c:v>
                </c:pt>
                <c:pt idx="619">
                  <c:v>6</c:v>
                </c:pt>
                <c:pt idx="620">
                  <c:v>21</c:v>
                </c:pt>
                <c:pt idx="621">
                  <c:v>12</c:v>
                </c:pt>
                <c:pt idx="622">
                  <c:v>24</c:v>
                </c:pt>
                <c:pt idx="623">
                  <c:v>10</c:v>
                </c:pt>
                <c:pt idx="624">
                  <c:v>10</c:v>
                </c:pt>
                <c:pt idx="625">
                  <c:v>9</c:v>
                </c:pt>
                <c:pt idx="626">
                  <c:v>10</c:v>
                </c:pt>
                <c:pt idx="627">
                  <c:v>13</c:v>
                </c:pt>
                <c:pt idx="628">
                  <c:v>14</c:v>
                </c:pt>
                <c:pt idx="629">
                  <c:v>8</c:v>
                </c:pt>
                <c:pt idx="630">
                  <c:v>16</c:v>
                </c:pt>
                <c:pt idx="631">
                  <c:v>10</c:v>
                </c:pt>
                <c:pt idx="632">
                  <c:v>19</c:v>
                </c:pt>
                <c:pt idx="633">
                  <c:v>15</c:v>
                </c:pt>
                <c:pt idx="634">
                  <c:v>10</c:v>
                </c:pt>
                <c:pt idx="635">
                  <c:v>15</c:v>
                </c:pt>
                <c:pt idx="636">
                  <c:v>10</c:v>
                </c:pt>
                <c:pt idx="637">
                  <c:v>9</c:v>
                </c:pt>
                <c:pt idx="638">
                  <c:v>12</c:v>
                </c:pt>
                <c:pt idx="639">
                  <c:v>8</c:v>
                </c:pt>
                <c:pt idx="640">
                  <c:v>8</c:v>
                </c:pt>
                <c:pt idx="641">
                  <c:v>14</c:v>
                </c:pt>
                <c:pt idx="642">
                  <c:v>18</c:v>
                </c:pt>
                <c:pt idx="643">
                  <c:v>4</c:v>
                </c:pt>
                <c:pt idx="644">
                  <c:v>8</c:v>
                </c:pt>
                <c:pt idx="645">
                  <c:v>14</c:v>
                </c:pt>
                <c:pt idx="646">
                  <c:v>9</c:v>
                </c:pt>
                <c:pt idx="647">
                  <c:v>6</c:v>
                </c:pt>
                <c:pt idx="648">
                  <c:v>9</c:v>
                </c:pt>
                <c:pt idx="649">
                  <c:v>7</c:v>
                </c:pt>
                <c:pt idx="650">
                  <c:v>12</c:v>
                </c:pt>
                <c:pt idx="651">
                  <c:v>20</c:v>
                </c:pt>
                <c:pt idx="652">
                  <c:v>17</c:v>
                </c:pt>
                <c:pt idx="653">
                  <c:v>17</c:v>
                </c:pt>
                <c:pt idx="654">
                  <c:v>5</c:v>
                </c:pt>
                <c:pt idx="655">
                  <c:v>9</c:v>
                </c:pt>
                <c:pt idx="656">
                  <c:v>12</c:v>
                </c:pt>
                <c:pt idx="657">
                  <c:v>6</c:v>
                </c:pt>
                <c:pt idx="658">
                  <c:v>10</c:v>
                </c:pt>
                <c:pt idx="659">
                  <c:v>6</c:v>
                </c:pt>
                <c:pt idx="660">
                  <c:v>8</c:v>
                </c:pt>
                <c:pt idx="661">
                  <c:v>17</c:v>
                </c:pt>
                <c:pt idx="662">
                  <c:v>7</c:v>
                </c:pt>
                <c:pt idx="663">
                  <c:v>6</c:v>
                </c:pt>
                <c:pt idx="664">
                  <c:v>16</c:v>
                </c:pt>
                <c:pt idx="665">
                  <c:v>10</c:v>
                </c:pt>
                <c:pt idx="666">
                  <c:v>3</c:v>
                </c:pt>
                <c:pt idx="667">
                  <c:v>16</c:v>
                </c:pt>
                <c:pt idx="668">
                  <c:v>12</c:v>
                </c:pt>
                <c:pt idx="669">
                  <c:v>18</c:v>
                </c:pt>
                <c:pt idx="670">
                  <c:v>4</c:v>
                </c:pt>
                <c:pt idx="671">
                  <c:v>3</c:v>
                </c:pt>
                <c:pt idx="672">
                  <c:v>10</c:v>
                </c:pt>
                <c:pt idx="673">
                  <c:v>14</c:v>
                </c:pt>
                <c:pt idx="674">
                  <c:v>10</c:v>
                </c:pt>
                <c:pt idx="675">
                  <c:v>8</c:v>
                </c:pt>
                <c:pt idx="676">
                  <c:v>9</c:v>
                </c:pt>
                <c:pt idx="677">
                  <c:v>8</c:v>
                </c:pt>
                <c:pt idx="678">
                  <c:v>7</c:v>
                </c:pt>
                <c:pt idx="679">
                  <c:v>12</c:v>
                </c:pt>
                <c:pt idx="680">
                  <c:v>9</c:v>
                </c:pt>
                <c:pt idx="681">
                  <c:v>8</c:v>
                </c:pt>
                <c:pt idx="682">
                  <c:v>9</c:v>
                </c:pt>
                <c:pt idx="683">
                  <c:v>9</c:v>
                </c:pt>
                <c:pt idx="684">
                  <c:v>8</c:v>
                </c:pt>
                <c:pt idx="685">
                  <c:v>14</c:v>
                </c:pt>
                <c:pt idx="686">
                  <c:v>14</c:v>
                </c:pt>
                <c:pt idx="687">
                  <c:v>10</c:v>
                </c:pt>
                <c:pt idx="688">
                  <c:v>12</c:v>
                </c:pt>
                <c:pt idx="689">
                  <c:v>15</c:v>
                </c:pt>
                <c:pt idx="690">
                  <c:v>29</c:v>
                </c:pt>
                <c:pt idx="691">
                  <c:v>6</c:v>
                </c:pt>
                <c:pt idx="692">
                  <c:v>8</c:v>
                </c:pt>
                <c:pt idx="693">
                  <c:v>10</c:v>
                </c:pt>
                <c:pt idx="694">
                  <c:v>14</c:v>
                </c:pt>
                <c:pt idx="695">
                  <c:v>13</c:v>
                </c:pt>
                <c:pt idx="696">
                  <c:v>8</c:v>
                </c:pt>
                <c:pt idx="697">
                  <c:v>12</c:v>
                </c:pt>
                <c:pt idx="698">
                  <c:v>6</c:v>
                </c:pt>
                <c:pt idx="699">
                  <c:v>21</c:v>
                </c:pt>
                <c:pt idx="700">
                  <c:v>17</c:v>
                </c:pt>
                <c:pt idx="701">
                  <c:v>14</c:v>
                </c:pt>
                <c:pt idx="702">
                  <c:v>10</c:v>
                </c:pt>
                <c:pt idx="703">
                  <c:v>8</c:v>
                </c:pt>
                <c:pt idx="704">
                  <c:v>11</c:v>
                </c:pt>
                <c:pt idx="705">
                  <c:v>9</c:v>
                </c:pt>
                <c:pt idx="706">
                  <c:v>12</c:v>
                </c:pt>
                <c:pt idx="707">
                  <c:v>14</c:v>
                </c:pt>
                <c:pt idx="708">
                  <c:v>7</c:v>
                </c:pt>
                <c:pt idx="709">
                  <c:v>11</c:v>
                </c:pt>
                <c:pt idx="710">
                  <c:v>7</c:v>
                </c:pt>
                <c:pt idx="711">
                  <c:v>8</c:v>
                </c:pt>
                <c:pt idx="712">
                  <c:v>6</c:v>
                </c:pt>
                <c:pt idx="713">
                  <c:v>13</c:v>
                </c:pt>
                <c:pt idx="714">
                  <c:v>20</c:v>
                </c:pt>
                <c:pt idx="715">
                  <c:v>11</c:v>
                </c:pt>
                <c:pt idx="716">
                  <c:v>11</c:v>
                </c:pt>
                <c:pt idx="717">
                  <c:v>13</c:v>
                </c:pt>
                <c:pt idx="718">
                  <c:v>4</c:v>
                </c:pt>
                <c:pt idx="719">
                  <c:v>8</c:v>
                </c:pt>
                <c:pt idx="720">
                  <c:v>11</c:v>
                </c:pt>
                <c:pt idx="721">
                  <c:v>12</c:v>
                </c:pt>
                <c:pt idx="722">
                  <c:v>14</c:v>
                </c:pt>
                <c:pt idx="723">
                  <c:v>15</c:v>
                </c:pt>
                <c:pt idx="724">
                  <c:v>14</c:v>
                </c:pt>
                <c:pt idx="725">
                  <c:v>20</c:v>
                </c:pt>
                <c:pt idx="726">
                  <c:v>10</c:v>
                </c:pt>
                <c:pt idx="727">
                  <c:v>10</c:v>
                </c:pt>
                <c:pt idx="728">
                  <c:v>13</c:v>
                </c:pt>
                <c:pt idx="729">
                  <c:v>7</c:v>
                </c:pt>
                <c:pt idx="730">
                  <c:v>14</c:v>
                </c:pt>
                <c:pt idx="731">
                  <c:v>10</c:v>
                </c:pt>
                <c:pt idx="732">
                  <c:v>17</c:v>
                </c:pt>
                <c:pt idx="733">
                  <c:v>11</c:v>
                </c:pt>
                <c:pt idx="734">
                  <c:v>12</c:v>
                </c:pt>
                <c:pt idx="735">
                  <c:v>11</c:v>
                </c:pt>
                <c:pt idx="736">
                  <c:v>4</c:v>
                </c:pt>
                <c:pt idx="737">
                  <c:v>16</c:v>
                </c:pt>
                <c:pt idx="738">
                  <c:v>21</c:v>
                </c:pt>
                <c:pt idx="739">
                  <c:v>12</c:v>
                </c:pt>
                <c:pt idx="740">
                  <c:v>9</c:v>
                </c:pt>
                <c:pt idx="741">
                  <c:v>10</c:v>
                </c:pt>
                <c:pt idx="742">
                  <c:v>19</c:v>
                </c:pt>
                <c:pt idx="743">
                  <c:v>14</c:v>
                </c:pt>
                <c:pt idx="744">
                  <c:v>6</c:v>
                </c:pt>
                <c:pt idx="745">
                  <c:v>7</c:v>
                </c:pt>
                <c:pt idx="746">
                  <c:v>7</c:v>
                </c:pt>
                <c:pt idx="747">
                  <c:v>17</c:v>
                </c:pt>
                <c:pt idx="748">
                  <c:v>9</c:v>
                </c:pt>
                <c:pt idx="749">
                  <c:v>6</c:v>
                </c:pt>
                <c:pt idx="750">
                  <c:v>8</c:v>
                </c:pt>
                <c:pt idx="751">
                  <c:v>14</c:v>
                </c:pt>
                <c:pt idx="752">
                  <c:v>9</c:v>
                </c:pt>
                <c:pt idx="753">
                  <c:v>13</c:v>
                </c:pt>
                <c:pt idx="754">
                  <c:v>17</c:v>
                </c:pt>
                <c:pt idx="755">
                  <c:v>20</c:v>
                </c:pt>
                <c:pt idx="756">
                  <c:v>18</c:v>
                </c:pt>
                <c:pt idx="757">
                  <c:v>8</c:v>
                </c:pt>
                <c:pt idx="758">
                  <c:v>5</c:v>
                </c:pt>
                <c:pt idx="759">
                  <c:v>12</c:v>
                </c:pt>
                <c:pt idx="760">
                  <c:v>7</c:v>
                </c:pt>
                <c:pt idx="761">
                  <c:v>9</c:v>
                </c:pt>
                <c:pt idx="762">
                  <c:v>27</c:v>
                </c:pt>
                <c:pt idx="763">
                  <c:v>8</c:v>
                </c:pt>
                <c:pt idx="764">
                  <c:v>11</c:v>
                </c:pt>
                <c:pt idx="765">
                  <c:v>18</c:v>
                </c:pt>
                <c:pt idx="766">
                  <c:v>11</c:v>
                </c:pt>
                <c:pt idx="767">
                  <c:v>6</c:v>
                </c:pt>
                <c:pt idx="768">
                  <c:v>8</c:v>
                </c:pt>
                <c:pt idx="769">
                  <c:v>14</c:v>
                </c:pt>
                <c:pt idx="770">
                  <c:v>7</c:v>
                </c:pt>
                <c:pt idx="771">
                  <c:v>21</c:v>
                </c:pt>
                <c:pt idx="772">
                  <c:v>6</c:v>
                </c:pt>
                <c:pt idx="773">
                  <c:v>10</c:v>
                </c:pt>
                <c:pt idx="774">
                  <c:v>12</c:v>
                </c:pt>
                <c:pt idx="775">
                  <c:v>28</c:v>
                </c:pt>
                <c:pt idx="776">
                  <c:v>7</c:v>
                </c:pt>
                <c:pt idx="777">
                  <c:v>8</c:v>
                </c:pt>
                <c:pt idx="778">
                  <c:v>13</c:v>
                </c:pt>
                <c:pt idx="779">
                  <c:v>8</c:v>
                </c:pt>
                <c:pt idx="780">
                  <c:v>5</c:v>
                </c:pt>
                <c:pt idx="781">
                  <c:v>7</c:v>
                </c:pt>
                <c:pt idx="782">
                  <c:v>15</c:v>
                </c:pt>
                <c:pt idx="783">
                  <c:v>10</c:v>
                </c:pt>
                <c:pt idx="784">
                  <c:v>16</c:v>
                </c:pt>
                <c:pt idx="785">
                  <c:v>16</c:v>
                </c:pt>
                <c:pt idx="786">
                  <c:v>14</c:v>
                </c:pt>
                <c:pt idx="787">
                  <c:v>6</c:v>
                </c:pt>
                <c:pt idx="788">
                  <c:v>10</c:v>
                </c:pt>
                <c:pt idx="789">
                  <c:v>9</c:v>
                </c:pt>
                <c:pt idx="790">
                  <c:v>9</c:v>
                </c:pt>
                <c:pt idx="791">
                  <c:v>9</c:v>
                </c:pt>
                <c:pt idx="792">
                  <c:v>5</c:v>
                </c:pt>
                <c:pt idx="793">
                  <c:v>9</c:v>
                </c:pt>
                <c:pt idx="794">
                  <c:v>3</c:v>
                </c:pt>
                <c:pt idx="795">
                  <c:v>7</c:v>
                </c:pt>
                <c:pt idx="796">
                  <c:v>10</c:v>
                </c:pt>
                <c:pt idx="797">
                  <c:v>26</c:v>
                </c:pt>
                <c:pt idx="798">
                  <c:v>7</c:v>
                </c:pt>
                <c:pt idx="799">
                  <c:v>9</c:v>
                </c:pt>
                <c:pt idx="800">
                  <c:v>8</c:v>
                </c:pt>
                <c:pt idx="801">
                  <c:v>17</c:v>
                </c:pt>
                <c:pt idx="802">
                  <c:v>8</c:v>
                </c:pt>
                <c:pt idx="803">
                  <c:v>14</c:v>
                </c:pt>
                <c:pt idx="804">
                  <c:v>12</c:v>
                </c:pt>
                <c:pt idx="805">
                  <c:v>11</c:v>
                </c:pt>
                <c:pt idx="806">
                  <c:v>14</c:v>
                </c:pt>
                <c:pt idx="807">
                  <c:v>6</c:v>
                </c:pt>
                <c:pt idx="808">
                  <c:v>10</c:v>
                </c:pt>
                <c:pt idx="809">
                  <c:v>14</c:v>
                </c:pt>
                <c:pt idx="810">
                  <c:v>10</c:v>
                </c:pt>
                <c:pt idx="811">
                  <c:v>11</c:v>
                </c:pt>
                <c:pt idx="812">
                  <c:v>6</c:v>
                </c:pt>
                <c:pt idx="813">
                  <c:v>13</c:v>
                </c:pt>
                <c:pt idx="814">
                  <c:v>7</c:v>
                </c:pt>
                <c:pt idx="815">
                  <c:v>12</c:v>
                </c:pt>
                <c:pt idx="816">
                  <c:v>16</c:v>
                </c:pt>
                <c:pt idx="817">
                  <c:v>10</c:v>
                </c:pt>
                <c:pt idx="818">
                  <c:v>16</c:v>
                </c:pt>
                <c:pt idx="819">
                  <c:v>24</c:v>
                </c:pt>
                <c:pt idx="820">
                  <c:v>17</c:v>
                </c:pt>
                <c:pt idx="821">
                  <c:v>14</c:v>
                </c:pt>
                <c:pt idx="822">
                  <c:v>9</c:v>
                </c:pt>
                <c:pt idx="823">
                  <c:v>10</c:v>
                </c:pt>
                <c:pt idx="824">
                  <c:v>17</c:v>
                </c:pt>
                <c:pt idx="825">
                  <c:v>10</c:v>
                </c:pt>
                <c:pt idx="826">
                  <c:v>29</c:v>
                </c:pt>
                <c:pt idx="827">
                  <c:v>15</c:v>
                </c:pt>
                <c:pt idx="828">
                  <c:v>16</c:v>
                </c:pt>
                <c:pt idx="829">
                  <c:v>16</c:v>
                </c:pt>
                <c:pt idx="830">
                  <c:v>8</c:v>
                </c:pt>
                <c:pt idx="831">
                  <c:v>11</c:v>
                </c:pt>
                <c:pt idx="832">
                  <c:v>7</c:v>
                </c:pt>
                <c:pt idx="833">
                  <c:v>10</c:v>
                </c:pt>
                <c:pt idx="834">
                  <c:v>8</c:v>
                </c:pt>
                <c:pt idx="835">
                  <c:v>15</c:v>
                </c:pt>
                <c:pt idx="836">
                  <c:v>6</c:v>
                </c:pt>
                <c:pt idx="837">
                  <c:v>14</c:v>
                </c:pt>
                <c:pt idx="838">
                  <c:v>9</c:v>
                </c:pt>
                <c:pt idx="839">
                  <c:v>8</c:v>
                </c:pt>
                <c:pt idx="840">
                  <c:v>13</c:v>
                </c:pt>
                <c:pt idx="841">
                  <c:v>22</c:v>
                </c:pt>
                <c:pt idx="842">
                  <c:v>6</c:v>
                </c:pt>
                <c:pt idx="843">
                  <c:v>7</c:v>
                </c:pt>
                <c:pt idx="844">
                  <c:v>8</c:v>
                </c:pt>
                <c:pt idx="845">
                  <c:v>12</c:v>
                </c:pt>
                <c:pt idx="846">
                  <c:v>10</c:v>
                </c:pt>
                <c:pt idx="847">
                  <c:v>7</c:v>
                </c:pt>
                <c:pt idx="848">
                  <c:v>8</c:v>
                </c:pt>
                <c:pt idx="849">
                  <c:v>12</c:v>
                </c:pt>
                <c:pt idx="850">
                  <c:v>7</c:v>
                </c:pt>
                <c:pt idx="851">
                  <c:v>20</c:v>
                </c:pt>
                <c:pt idx="852">
                  <c:v>8</c:v>
                </c:pt>
                <c:pt idx="853">
                  <c:v>8</c:v>
                </c:pt>
                <c:pt idx="854">
                  <c:v>6</c:v>
                </c:pt>
                <c:pt idx="855">
                  <c:v>12</c:v>
                </c:pt>
                <c:pt idx="856">
                  <c:v>6</c:v>
                </c:pt>
                <c:pt idx="857">
                  <c:v>7</c:v>
                </c:pt>
                <c:pt idx="858">
                  <c:v>25</c:v>
                </c:pt>
                <c:pt idx="859">
                  <c:v>9</c:v>
                </c:pt>
                <c:pt idx="860">
                  <c:v>12</c:v>
                </c:pt>
                <c:pt idx="861">
                  <c:v>13</c:v>
                </c:pt>
                <c:pt idx="862">
                  <c:v>12</c:v>
                </c:pt>
                <c:pt idx="863">
                  <c:v>11</c:v>
                </c:pt>
                <c:pt idx="864">
                  <c:v>15</c:v>
                </c:pt>
                <c:pt idx="865">
                  <c:v>19</c:v>
                </c:pt>
                <c:pt idx="866">
                  <c:v>8</c:v>
                </c:pt>
                <c:pt idx="867">
                  <c:v>6</c:v>
                </c:pt>
                <c:pt idx="868">
                  <c:v>12</c:v>
                </c:pt>
                <c:pt idx="869">
                  <c:v>11</c:v>
                </c:pt>
                <c:pt idx="870">
                  <c:v>12</c:v>
                </c:pt>
                <c:pt idx="871">
                  <c:v>13</c:v>
                </c:pt>
                <c:pt idx="872">
                  <c:v>10</c:v>
                </c:pt>
                <c:pt idx="873">
                  <c:v>9</c:v>
                </c:pt>
                <c:pt idx="874">
                  <c:v>12</c:v>
                </c:pt>
                <c:pt idx="875">
                  <c:v>25</c:v>
                </c:pt>
                <c:pt idx="876">
                  <c:v>7</c:v>
                </c:pt>
                <c:pt idx="877">
                  <c:v>18</c:v>
                </c:pt>
                <c:pt idx="878">
                  <c:v>15</c:v>
                </c:pt>
                <c:pt idx="879">
                  <c:v>8</c:v>
                </c:pt>
                <c:pt idx="880">
                  <c:v>20</c:v>
                </c:pt>
                <c:pt idx="881">
                  <c:v>3</c:v>
                </c:pt>
                <c:pt idx="882">
                  <c:v>7</c:v>
                </c:pt>
                <c:pt idx="883">
                  <c:v>6</c:v>
                </c:pt>
                <c:pt idx="884">
                  <c:v>8</c:v>
                </c:pt>
                <c:pt idx="885">
                  <c:v>15</c:v>
                </c:pt>
                <c:pt idx="886">
                  <c:v>8</c:v>
                </c:pt>
                <c:pt idx="887">
                  <c:v>15</c:v>
                </c:pt>
                <c:pt idx="888">
                  <c:v>16</c:v>
                </c:pt>
                <c:pt idx="889">
                  <c:v>6</c:v>
                </c:pt>
                <c:pt idx="890">
                  <c:v>10</c:v>
                </c:pt>
                <c:pt idx="891">
                  <c:v>10</c:v>
                </c:pt>
                <c:pt idx="892">
                  <c:v>9</c:v>
                </c:pt>
                <c:pt idx="893">
                  <c:v>13</c:v>
                </c:pt>
                <c:pt idx="894">
                  <c:v>9</c:v>
                </c:pt>
                <c:pt idx="895">
                  <c:v>10</c:v>
                </c:pt>
                <c:pt idx="896">
                  <c:v>7</c:v>
                </c:pt>
                <c:pt idx="897">
                  <c:v>9</c:v>
                </c:pt>
                <c:pt idx="898">
                  <c:v>13</c:v>
                </c:pt>
                <c:pt idx="899">
                  <c:v>5</c:v>
                </c:pt>
                <c:pt idx="900">
                  <c:v>6</c:v>
                </c:pt>
                <c:pt idx="901">
                  <c:v>9</c:v>
                </c:pt>
                <c:pt idx="902">
                  <c:v>7</c:v>
                </c:pt>
                <c:pt idx="903">
                  <c:v>4</c:v>
                </c:pt>
                <c:pt idx="904">
                  <c:v>11</c:v>
                </c:pt>
                <c:pt idx="905">
                  <c:v>5</c:v>
                </c:pt>
                <c:pt idx="906">
                  <c:v>20</c:v>
                </c:pt>
                <c:pt idx="907">
                  <c:v>8</c:v>
                </c:pt>
                <c:pt idx="908">
                  <c:v>13</c:v>
                </c:pt>
                <c:pt idx="909">
                  <c:v>7</c:v>
                </c:pt>
                <c:pt idx="910">
                  <c:v>20</c:v>
                </c:pt>
                <c:pt idx="911">
                  <c:v>8</c:v>
                </c:pt>
                <c:pt idx="912">
                  <c:v>4</c:v>
                </c:pt>
                <c:pt idx="913">
                  <c:v>4</c:v>
                </c:pt>
                <c:pt idx="914">
                  <c:v>8</c:v>
                </c:pt>
                <c:pt idx="915">
                  <c:v>23</c:v>
                </c:pt>
                <c:pt idx="916">
                  <c:v>6</c:v>
                </c:pt>
                <c:pt idx="917">
                  <c:v>22</c:v>
                </c:pt>
                <c:pt idx="918">
                  <c:v>20</c:v>
                </c:pt>
                <c:pt idx="919">
                  <c:v>27</c:v>
                </c:pt>
                <c:pt idx="920">
                  <c:v>24</c:v>
                </c:pt>
                <c:pt idx="921">
                  <c:v>13</c:v>
                </c:pt>
                <c:pt idx="922">
                  <c:v>11</c:v>
                </c:pt>
                <c:pt idx="923">
                  <c:v>5</c:v>
                </c:pt>
                <c:pt idx="924">
                  <c:v>16</c:v>
                </c:pt>
                <c:pt idx="925">
                  <c:v>13</c:v>
                </c:pt>
                <c:pt idx="926">
                  <c:v>26</c:v>
                </c:pt>
                <c:pt idx="927">
                  <c:v>12</c:v>
                </c:pt>
                <c:pt idx="928">
                  <c:v>10</c:v>
                </c:pt>
                <c:pt idx="929">
                  <c:v>9</c:v>
                </c:pt>
                <c:pt idx="930">
                  <c:v>16</c:v>
                </c:pt>
                <c:pt idx="931">
                  <c:v>8</c:v>
                </c:pt>
                <c:pt idx="932">
                  <c:v>12</c:v>
                </c:pt>
                <c:pt idx="933">
                  <c:v>7</c:v>
                </c:pt>
                <c:pt idx="934">
                  <c:v>15</c:v>
                </c:pt>
                <c:pt idx="935">
                  <c:v>5</c:v>
                </c:pt>
                <c:pt idx="936">
                  <c:v>11</c:v>
                </c:pt>
                <c:pt idx="937">
                  <c:v>10</c:v>
                </c:pt>
                <c:pt idx="938">
                  <c:v>17</c:v>
                </c:pt>
                <c:pt idx="939">
                  <c:v>24</c:v>
                </c:pt>
                <c:pt idx="940">
                  <c:v>11</c:v>
                </c:pt>
                <c:pt idx="941">
                  <c:v>7</c:v>
                </c:pt>
                <c:pt idx="942">
                  <c:v>3</c:v>
                </c:pt>
                <c:pt idx="943">
                  <c:v>13</c:v>
                </c:pt>
                <c:pt idx="944">
                  <c:v>5</c:v>
                </c:pt>
                <c:pt idx="945">
                  <c:v>6</c:v>
                </c:pt>
                <c:pt idx="946">
                  <c:v>18</c:v>
                </c:pt>
                <c:pt idx="947">
                  <c:v>19</c:v>
                </c:pt>
                <c:pt idx="948">
                  <c:v>7</c:v>
                </c:pt>
                <c:pt idx="949">
                  <c:v>9</c:v>
                </c:pt>
                <c:pt idx="950">
                  <c:v>7</c:v>
                </c:pt>
                <c:pt idx="951">
                  <c:v>13</c:v>
                </c:pt>
                <c:pt idx="952">
                  <c:v>8</c:v>
                </c:pt>
                <c:pt idx="953">
                  <c:v>8</c:v>
                </c:pt>
                <c:pt idx="954">
                  <c:v>3</c:v>
                </c:pt>
                <c:pt idx="955">
                  <c:v>11</c:v>
                </c:pt>
                <c:pt idx="956">
                  <c:v>8</c:v>
                </c:pt>
                <c:pt idx="957">
                  <c:v>15</c:v>
                </c:pt>
                <c:pt idx="958">
                  <c:v>11</c:v>
                </c:pt>
                <c:pt idx="959">
                  <c:v>4</c:v>
                </c:pt>
                <c:pt idx="960">
                  <c:v>6</c:v>
                </c:pt>
                <c:pt idx="961">
                  <c:v>5</c:v>
                </c:pt>
                <c:pt idx="962">
                  <c:v>14</c:v>
                </c:pt>
                <c:pt idx="963">
                  <c:v>7</c:v>
                </c:pt>
                <c:pt idx="964">
                  <c:v>13</c:v>
                </c:pt>
                <c:pt idx="965">
                  <c:v>10</c:v>
                </c:pt>
                <c:pt idx="966">
                  <c:v>9</c:v>
                </c:pt>
                <c:pt idx="967">
                  <c:v>14</c:v>
                </c:pt>
                <c:pt idx="968">
                  <c:v>6</c:v>
                </c:pt>
                <c:pt idx="969">
                  <c:v>9</c:v>
                </c:pt>
                <c:pt idx="970">
                  <c:v>5</c:v>
                </c:pt>
                <c:pt idx="971">
                  <c:v>5</c:v>
                </c:pt>
                <c:pt idx="972">
                  <c:v>12</c:v>
                </c:pt>
                <c:pt idx="973">
                  <c:v>19</c:v>
                </c:pt>
                <c:pt idx="974">
                  <c:v>12</c:v>
                </c:pt>
                <c:pt idx="975">
                  <c:v>29</c:v>
                </c:pt>
                <c:pt idx="976">
                  <c:v>12</c:v>
                </c:pt>
                <c:pt idx="977">
                  <c:v>7</c:v>
                </c:pt>
                <c:pt idx="978">
                  <c:v>7</c:v>
                </c:pt>
                <c:pt idx="979">
                  <c:v>12</c:v>
                </c:pt>
                <c:pt idx="980">
                  <c:v>8</c:v>
                </c:pt>
                <c:pt idx="981">
                  <c:v>10</c:v>
                </c:pt>
                <c:pt idx="982">
                  <c:v>15</c:v>
                </c:pt>
                <c:pt idx="983">
                  <c:v>8</c:v>
                </c:pt>
                <c:pt idx="984">
                  <c:v>15</c:v>
                </c:pt>
                <c:pt idx="985">
                  <c:v>6</c:v>
                </c:pt>
                <c:pt idx="986">
                  <c:v>23</c:v>
                </c:pt>
                <c:pt idx="987">
                  <c:v>5</c:v>
                </c:pt>
                <c:pt idx="988">
                  <c:v>6</c:v>
                </c:pt>
                <c:pt idx="989">
                  <c:v>16</c:v>
                </c:pt>
                <c:pt idx="990">
                  <c:v>7</c:v>
                </c:pt>
                <c:pt idx="991">
                  <c:v>16</c:v>
                </c:pt>
                <c:pt idx="992">
                  <c:v>8</c:v>
                </c:pt>
                <c:pt idx="993">
                  <c:v>6</c:v>
                </c:pt>
                <c:pt idx="994">
                  <c:v>8</c:v>
                </c:pt>
                <c:pt idx="995">
                  <c:v>11</c:v>
                </c:pt>
                <c:pt idx="996">
                  <c:v>18</c:v>
                </c:pt>
                <c:pt idx="997">
                  <c:v>16</c:v>
                </c:pt>
                <c:pt idx="998">
                  <c:v>8</c:v>
                </c:pt>
                <c:pt idx="999">
                  <c:v>6</c:v>
                </c:pt>
                <c:pt idx="1000">
                  <c:v>12</c:v>
                </c:pt>
                <c:pt idx="1001">
                  <c:v>14</c:v>
                </c:pt>
                <c:pt idx="1002">
                  <c:v>4</c:v>
                </c:pt>
                <c:pt idx="1003">
                  <c:v>7</c:v>
                </c:pt>
                <c:pt idx="1004">
                  <c:v>12</c:v>
                </c:pt>
                <c:pt idx="1005">
                  <c:v>7</c:v>
                </c:pt>
                <c:pt idx="1006">
                  <c:v>4</c:v>
                </c:pt>
                <c:pt idx="1007">
                  <c:v>12</c:v>
                </c:pt>
                <c:pt idx="1008">
                  <c:v>13</c:v>
                </c:pt>
                <c:pt idx="1009">
                  <c:v>6</c:v>
                </c:pt>
                <c:pt idx="1010">
                  <c:v>19</c:v>
                </c:pt>
                <c:pt idx="1011">
                  <c:v>7</c:v>
                </c:pt>
                <c:pt idx="1012">
                  <c:v>10</c:v>
                </c:pt>
                <c:pt idx="1013">
                  <c:v>14</c:v>
                </c:pt>
                <c:pt idx="1014">
                  <c:v>3</c:v>
                </c:pt>
                <c:pt idx="1015">
                  <c:v>15</c:v>
                </c:pt>
                <c:pt idx="1016">
                  <c:v>9</c:v>
                </c:pt>
                <c:pt idx="1017">
                  <c:v>9</c:v>
                </c:pt>
                <c:pt idx="1018">
                  <c:v>17</c:v>
                </c:pt>
                <c:pt idx="1019">
                  <c:v>19</c:v>
                </c:pt>
                <c:pt idx="1020">
                  <c:v>12</c:v>
                </c:pt>
                <c:pt idx="1021">
                  <c:v>9</c:v>
                </c:pt>
                <c:pt idx="1022">
                  <c:v>9</c:v>
                </c:pt>
                <c:pt idx="1023">
                  <c:v>12</c:v>
                </c:pt>
                <c:pt idx="1024">
                  <c:v>17</c:v>
                </c:pt>
                <c:pt idx="1025">
                  <c:v>14</c:v>
                </c:pt>
                <c:pt idx="1026">
                  <c:v>5</c:v>
                </c:pt>
                <c:pt idx="1027">
                  <c:v>11</c:v>
                </c:pt>
                <c:pt idx="1028">
                  <c:v>11</c:v>
                </c:pt>
                <c:pt idx="1029">
                  <c:v>12</c:v>
                </c:pt>
                <c:pt idx="1030">
                  <c:v>13</c:v>
                </c:pt>
                <c:pt idx="1031">
                  <c:v>8</c:v>
                </c:pt>
                <c:pt idx="1032">
                  <c:v>6</c:v>
                </c:pt>
                <c:pt idx="1033">
                  <c:v>14</c:v>
                </c:pt>
                <c:pt idx="1034">
                  <c:v>30</c:v>
                </c:pt>
                <c:pt idx="1035">
                  <c:v>5</c:v>
                </c:pt>
                <c:pt idx="1036">
                  <c:v>7</c:v>
                </c:pt>
                <c:pt idx="1037">
                  <c:v>23</c:v>
                </c:pt>
                <c:pt idx="1038">
                  <c:v>16</c:v>
                </c:pt>
                <c:pt idx="1039">
                  <c:v>11</c:v>
                </c:pt>
                <c:pt idx="1040">
                  <c:v>14</c:v>
                </c:pt>
                <c:pt idx="1041">
                  <c:v>8</c:v>
                </c:pt>
                <c:pt idx="1042">
                  <c:v>8</c:v>
                </c:pt>
                <c:pt idx="1043">
                  <c:v>9</c:v>
                </c:pt>
                <c:pt idx="1044">
                  <c:v>10</c:v>
                </c:pt>
                <c:pt idx="1045">
                  <c:v>15</c:v>
                </c:pt>
                <c:pt idx="1046">
                  <c:v>8</c:v>
                </c:pt>
                <c:pt idx="1047">
                  <c:v>5</c:v>
                </c:pt>
                <c:pt idx="1048">
                  <c:v>19</c:v>
                </c:pt>
                <c:pt idx="1049">
                  <c:v>6</c:v>
                </c:pt>
                <c:pt idx="1050">
                  <c:v>6</c:v>
                </c:pt>
                <c:pt idx="1051">
                  <c:v>9</c:v>
                </c:pt>
                <c:pt idx="1052">
                  <c:v>11</c:v>
                </c:pt>
                <c:pt idx="1053">
                  <c:v>12</c:v>
                </c:pt>
                <c:pt idx="1054">
                  <c:v>12</c:v>
                </c:pt>
                <c:pt idx="1055">
                  <c:v>6</c:v>
                </c:pt>
                <c:pt idx="1056">
                  <c:v>19</c:v>
                </c:pt>
                <c:pt idx="1057">
                  <c:v>11</c:v>
                </c:pt>
                <c:pt idx="1058">
                  <c:v>17</c:v>
                </c:pt>
                <c:pt idx="1059">
                  <c:v>5</c:v>
                </c:pt>
                <c:pt idx="1060">
                  <c:v>12</c:v>
                </c:pt>
                <c:pt idx="1061">
                  <c:v>16</c:v>
                </c:pt>
                <c:pt idx="1062">
                  <c:v>10</c:v>
                </c:pt>
                <c:pt idx="1063">
                  <c:v>12</c:v>
                </c:pt>
                <c:pt idx="1064">
                  <c:v>7</c:v>
                </c:pt>
                <c:pt idx="1065">
                  <c:v>12</c:v>
                </c:pt>
                <c:pt idx="1066">
                  <c:v>7</c:v>
                </c:pt>
                <c:pt idx="1067">
                  <c:v>11</c:v>
                </c:pt>
                <c:pt idx="1068">
                  <c:v>8</c:v>
                </c:pt>
                <c:pt idx="1069">
                  <c:v>23</c:v>
                </c:pt>
                <c:pt idx="1070">
                  <c:v>5</c:v>
                </c:pt>
                <c:pt idx="1071">
                  <c:v>12</c:v>
                </c:pt>
                <c:pt idx="1072">
                  <c:v>13</c:v>
                </c:pt>
                <c:pt idx="1073">
                  <c:v>11</c:v>
                </c:pt>
                <c:pt idx="1074">
                  <c:v>12</c:v>
                </c:pt>
                <c:pt idx="1075">
                  <c:v>9</c:v>
                </c:pt>
                <c:pt idx="1076">
                  <c:v>6</c:v>
                </c:pt>
                <c:pt idx="1077">
                  <c:v>5</c:v>
                </c:pt>
                <c:pt idx="1078">
                  <c:v>6</c:v>
                </c:pt>
                <c:pt idx="1079">
                  <c:v>9</c:v>
                </c:pt>
                <c:pt idx="1080">
                  <c:v>8</c:v>
                </c:pt>
                <c:pt idx="1081">
                  <c:v>10</c:v>
                </c:pt>
                <c:pt idx="1082">
                  <c:v>10</c:v>
                </c:pt>
                <c:pt idx="1083">
                  <c:v>10</c:v>
                </c:pt>
                <c:pt idx="1084">
                  <c:v>8</c:v>
                </c:pt>
                <c:pt idx="1085">
                  <c:v>13</c:v>
                </c:pt>
                <c:pt idx="1086">
                  <c:v>5</c:v>
                </c:pt>
                <c:pt idx="1087">
                  <c:v>11</c:v>
                </c:pt>
                <c:pt idx="1088">
                  <c:v>10</c:v>
                </c:pt>
                <c:pt idx="1089">
                  <c:v>7</c:v>
                </c:pt>
                <c:pt idx="1090">
                  <c:v>6</c:v>
                </c:pt>
                <c:pt idx="1091">
                  <c:v>7</c:v>
                </c:pt>
                <c:pt idx="1092">
                  <c:v>9</c:v>
                </c:pt>
                <c:pt idx="1093">
                  <c:v>6</c:v>
                </c:pt>
                <c:pt idx="1094">
                  <c:v>11</c:v>
                </c:pt>
                <c:pt idx="1095">
                  <c:v>5</c:v>
                </c:pt>
                <c:pt idx="1096">
                  <c:v>10</c:v>
                </c:pt>
                <c:pt idx="1097">
                  <c:v>12</c:v>
                </c:pt>
                <c:pt idx="1098">
                  <c:v>10</c:v>
                </c:pt>
                <c:pt idx="1099">
                  <c:v>10</c:v>
                </c:pt>
                <c:pt idx="1100">
                  <c:v>8</c:v>
                </c:pt>
                <c:pt idx="1101">
                  <c:v>13</c:v>
                </c:pt>
                <c:pt idx="1102">
                  <c:v>9</c:v>
                </c:pt>
                <c:pt idx="1103">
                  <c:v>22</c:v>
                </c:pt>
                <c:pt idx="1104">
                  <c:v>9</c:v>
                </c:pt>
                <c:pt idx="1105">
                  <c:v>7</c:v>
                </c:pt>
                <c:pt idx="1106">
                  <c:v>10</c:v>
                </c:pt>
                <c:pt idx="1107">
                  <c:v>9</c:v>
                </c:pt>
                <c:pt idx="1108">
                  <c:v>9</c:v>
                </c:pt>
                <c:pt idx="1109">
                  <c:v>7</c:v>
                </c:pt>
                <c:pt idx="1110">
                  <c:v>10</c:v>
                </c:pt>
                <c:pt idx="1111">
                  <c:v>9</c:v>
                </c:pt>
                <c:pt idx="1112">
                  <c:v>9</c:v>
                </c:pt>
                <c:pt idx="1113">
                  <c:v>15</c:v>
                </c:pt>
                <c:pt idx="1114">
                  <c:v>15</c:v>
                </c:pt>
                <c:pt idx="1115">
                  <c:v>16</c:v>
                </c:pt>
                <c:pt idx="1116">
                  <c:v>11</c:v>
                </c:pt>
                <c:pt idx="1117">
                  <c:v>18</c:v>
                </c:pt>
                <c:pt idx="1118">
                  <c:v>9</c:v>
                </c:pt>
                <c:pt idx="1119">
                  <c:v>18</c:v>
                </c:pt>
                <c:pt idx="1120">
                  <c:v>9</c:v>
                </c:pt>
                <c:pt idx="1121">
                  <c:v>14</c:v>
                </c:pt>
                <c:pt idx="1122">
                  <c:v>13</c:v>
                </c:pt>
                <c:pt idx="1123">
                  <c:v>16</c:v>
                </c:pt>
                <c:pt idx="1124">
                  <c:v>7</c:v>
                </c:pt>
                <c:pt idx="1125">
                  <c:v>12</c:v>
                </c:pt>
                <c:pt idx="1126">
                  <c:v>13</c:v>
                </c:pt>
                <c:pt idx="1127">
                  <c:v>5</c:v>
                </c:pt>
                <c:pt idx="1128">
                  <c:v>11</c:v>
                </c:pt>
                <c:pt idx="1129">
                  <c:v>10</c:v>
                </c:pt>
                <c:pt idx="1130">
                  <c:v>4</c:v>
                </c:pt>
                <c:pt idx="1131">
                  <c:v>9</c:v>
                </c:pt>
                <c:pt idx="1132">
                  <c:v>9</c:v>
                </c:pt>
                <c:pt idx="1133">
                  <c:v>13</c:v>
                </c:pt>
                <c:pt idx="1134">
                  <c:v>8</c:v>
                </c:pt>
                <c:pt idx="1135">
                  <c:v>9</c:v>
                </c:pt>
                <c:pt idx="1136">
                  <c:v>14</c:v>
                </c:pt>
                <c:pt idx="1137">
                  <c:v>13</c:v>
                </c:pt>
                <c:pt idx="1138">
                  <c:v>6</c:v>
                </c:pt>
                <c:pt idx="1139">
                  <c:v>11</c:v>
                </c:pt>
                <c:pt idx="1140">
                  <c:v>10</c:v>
                </c:pt>
                <c:pt idx="1141">
                  <c:v>19</c:v>
                </c:pt>
                <c:pt idx="1142">
                  <c:v>11</c:v>
                </c:pt>
                <c:pt idx="1143">
                  <c:v>5</c:v>
                </c:pt>
                <c:pt idx="1144">
                  <c:v>17</c:v>
                </c:pt>
                <c:pt idx="1145">
                  <c:v>9</c:v>
                </c:pt>
                <c:pt idx="1146">
                  <c:v>14</c:v>
                </c:pt>
                <c:pt idx="1147">
                  <c:v>9</c:v>
                </c:pt>
                <c:pt idx="1148">
                  <c:v>11</c:v>
                </c:pt>
                <c:pt idx="1149">
                  <c:v>25</c:v>
                </c:pt>
                <c:pt idx="1150">
                  <c:v>29</c:v>
                </c:pt>
                <c:pt idx="1151">
                  <c:v>8</c:v>
                </c:pt>
                <c:pt idx="1152">
                  <c:v>6</c:v>
                </c:pt>
                <c:pt idx="1153">
                  <c:v>5</c:v>
                </c:pt>
                <c:pt idx="1154">
                  <c:v>9</c:v>
                </c:pt>
                <c:pt idx="1155">
                  <c:v>14</c:v>
                </c:pt>
                <c:pt idx="1156">
                  <c:v>13</c:v>
                </c:pt>
                <c:pt idx="1157">
                  <c:v>7</c:v>
                </c:pt>
                <c:pt idx="1158">
                  <c:v>3</c:v>
                </c:pt>
                <c:pt idx="1159">
                  <c:v>7</c:v>
                </c:pt>
                <c:pt idx="1160">
                  <c:v>8</c:v>
                </c:pt>
                <c:pt idx="1161">
                  <c:v>6</c:v>
                </c:pt>
                <c:pt idx="1162">
                  <c:v>4</c:v>
                </c:pt>
                <c:pt idx="1163">
                  <c:v>32</c:v>
                </c:pt>
                <c:pt idx="1164">
                  <c:v>12</c:v>
                </c:pt>
                <c:pt idx="1165">
                  <c:v>7</c:v>
                </c:pt>
                <c:pt idx="1166">
                  <c:v>9</c:v>
                </c:pt>
                <c:pt idx="1167">
                  <c:v>8</c:v>
                </c:pt>
                <c:pt idx="1168">
                  <c:v>16</c:v>
                </c:pt>
                <c:pt idx="1169">
                  <c:v>25</c:v>
                </c:pt>
                <c:pt idx="1170">
                  <c:v>9</c:v>
                </c:pt>
                <c:pt idx="1171">
                  <c:v>12</c:v>
                </c:pt>
                <c:pt idx="1172">
                  <c:v>6</c:v>
                </c:pt>
                <c:pt idx="1173">
                  <c:v>11</c:v>
                </c:pt>
                <c:pt idx="1174">
                  <c:v>9</c:v>
                </c:pt>
                <c:pt idx="1175">
                  <c:v>9</c:v>
                </c:pt>
                <c:pt idx="1176">
                  <c:v>19</c:v>
                </c:pt>
                <c:pt idx="1177">
                  <c:v>14</c:v>
                </c:pt>
                <c:pt idx="1178">
                  <c:v>10</c:v>
                </c:pt>
                <c:pt idx="1179">
                  <c:v>7</c:v>
                </c:pt>
                <c:pt idx="1180">
                  <c:v>7</c:v>
                </c:pt>
                <c:pt idx="1181">
                  <c:v>9</c:v>
                </c:pt>
                <c:pt idx="1182">
                  <c:v>14</c:v>
                </c:pt>
                <c:pt idx="1183">
                  <c:v>15</c:v>
                </c:pt>
                <c:pt idx="1184">
                  <c:v>16</c:v>
                </c:pt>
                <c:pt idx="1185">
                  <c:v>10</c:v>
                </c:pt>
                <c:pt idx="1186">
                  <c:v>9</c:v>
                </c:pt>
                <c:pt idx="1187">
                  <c:v>5</c:v>
                </c:pt>
                <c:pt idx="1188">
                  <c:v>11</c:v>
                </c:pt>
                <c:pt idx="1189">
                  <c:v>7</c:v>
                </c:pt>
                <c:pt idx="1190">
                  <c:v>18</c:v>
                </c:pt>
                <c:pt idx="1191">
                  <c:v>15</c:v>
                </c:pt>
                <c:pt idx="1192">
                  <c:v>18</c:v>
                </c:pt>
                <c:pt idx="1193">
                  <c:v>14</c:v>
                </c:pt>
                <c:pt idx="1194">
                  <c:v>10</c:v>
                </c:pt>
                <c:pt idx="1195">
                  <c:v>27</c:v>
                </c:pt>
                <c:pt idx="1196">
                  <c:v>8</c:v>
                </c:pt>
                <c:pt idx="1197">
                  <c:v>24</c:v>
                </c:pt>
                <c:pt idx="1198">
                  <c:v>12</c:v>
                </c:pt>
                <c:pt idx="1199">
                  <c:v>9</c:v>
                </c:pt>
                <c:pt idx="1200">
                  <c:v>22</c:v>
                </c:pt>
                <c:pt idx="1201">
                  <c:v>6</c:v>
                </c:pt>
                <c:pt idx="1202">
                  <c:v>14</c:v>
                </c:pt>
                <c:pt idx="1203">
                  <c:v>12</c:v>
                </c:pt>
                <c:pt idx="1204">
                  <c:v>7</c:v>
                </c:pt>
                <c:pt idx="1205">
                  <c:v>24</c:v>
                </c:pt>
                <c:pt idx="1206">
                  <c:v>11</c:v>
                </c:pt>
                <c:pt idx="1207">
                  <c:v>9</c:v>
                </c:pt>
                <c:pt idx="1208">
                  <c:v>25</c:v>
                </c:pt>
                <c:pt idx="1209">
                  <c:v>10</c:v>
                </c:pt>
                <c:pt idx="1210">
                  <c:v>17</c:v>
                </c:pt>
                <c:pt idx="1211">
                  <c:v>16</c:v>
                </c:pt>
                <c:pt idx="1212">
                  <c:v>9</c:v>
                </c:pt>
                <c:pt idx="1213">
                  <c:v>25</c:v>
                </c:pt>
                <c:pt idx="1214">
                  <c:v>9</c:v>
                </c:pt>
                <c:pt idx="1215">
                  <c:v>10</c:v>
                </c:pt>
                <c:pt idx="1216">
                  <c:v>10</c:v>
                </c:pt>
                <c:pt idx="1217">
                  <c:v>15</c:v>
                </c:pt>
                <c:pt idx="1218">
                  <c:v>5</c:v>
                </c:pt>
                <c:pt idx="1219">
                  <c:v>14</c:v>
                </c:pt>
                <c:pt idx="1220">
                  <c:v>7</c:v>
                </c:pt>
                <c:pt idx="1221">
                  <c:v>12</c:v>
                </c:pt>
                <c:pt idx="1222">
                  <c:v>11</c:v>
                </c:pt>
                <c:pt idx="1223">
                  <c:v>11</c:v>
                </c:pt>
                <c:pt idx="1224">
                  <c:v>6</c:v>
                </c:pt>
                <c:pt idx="1225">
                  <c:v>6</c:v>
                </c:pt>
                <c:pt idx="1226">
                  <c:v>11</c:v>
                </c:pt>
                <c:pt idx="1227">
                  <c:v>17</c:v>
                </c:pt>
                <c:pt idx="1228">
                  <c:v>12</c:v>
                </c:pt>
                <c:pt idx="1229">
                  <c:v>9</c:v>
                </c:pt>
                <c:pt idx="1230">
                  <c:v>15</c:v>
                </c:pt>
                <c:pt idx="1231">
                  <c:v>18</c:v>
                </c:pt>
                <c:pt idx="1232">
                  <c:v>16</c:v>
                </c:pt>
                <c:pt idx="1233">
                  <c:v>9</c:v>
                </c:pt>
                <c:pt idx="1234">
                  <c:v>10</c:v>
                </c:pt>
                <c:pt idx="1235">
                  <c:v>7</c:v>
                </c:pt>
                <c:pt idx="1236">
                  <c:v>17</c:v>
                </c:pt>
                <c:pt idx="1237">
                  <c:v>16</c:v>
                </c:pt>
                <c:pt idx="1238">
                  <c:v>8</c:v>
                </c:pt>
                <c:pt idx="1239">
                  <c:v>7</c:v>
                </c:pt>
                <c:pt idx="1240">
                  <c:v>9</c:v>
                </c:pt>
                <c:pt idx="1241">
                  <c:v>5</c:v>
                </c:pt>
                <c:pt idx="1242">
                  <c:v>16</c:v>
                </c:pt>
                <c:pt idx="1243">
                  <c:v>9</c:v>
                </c:pt>
                <c:pt idx="1244">
                  <c:v>16</c:v>
                </c:pt>
                <c:pt idx="1245">
                  <c:v>8</c:v>
                </c:pt>
                <c:pt idx="1246">
                  <c:v>13</c:v>
                </c:pt>
                <c:pt idx="1247">
                  <c:v>12</c:v>
                </c:pt>
                <c:pt idx="1248">
                  <c:v>16</c:v>
                </c:pt>
                <c:pt idx="1249">
                  <c:v>5</c:v>
                </c:pt>
                <c:pt idx="1250">
                  <c:v>16</c:v>
                </c:pt>
                <c:pt idx="1251">
                  <c:v>8</c:v>
                </c:pt>
                <c:pt idx="1252">
                  <c:v>6</c:v>
                </c:pt>
                <c:pt idx="1253">
                  <c:v>8</c:v>
                </c:pt>
                <c:pt idx="1254">
                  <c:v>10</c:v>
                </c:pt>
                <c:pt idx="1255">
                  <c:v>17</c:v>
                </c:pt>
                <c:pt idx="1256">
                  <c:v>9</c:v>
                </c:pt>
                <c:pt idx="1257">
                  <c:v>6</c:v>
                </c:pt>
                <c:pt idx="1258">
                  <c:v>11</c:v>
                </c:pt>
                <c:pt idx="1259">
                  <c:v>5</c:v>
                </c:pt>
                <c:pt idx="1260">
                  <c:v>10</c:v>
                </c:pt>
                <c:pt idx="1261">
                  <c:v>8</c:v>
                </c:pt>
                <c:pt idx="1262">
                  <c:v>17</c:v>
                </c:pt>
                <c:pt idx="1263">
                  <c:v>4</c:v>
                </c:pt>
                <c:pt idx="1264">
                  <c:v>5</c:v>
                </c:pt>
                <c:pt idx="1265">
                  <c:v>9</c:v>
                </c:pt>
                <c:pt idx="1266">
                  <c:v>20</c:v>
                </c:pt>
                <c:pt idx="1267">
                  <c:v>17</c:v>
                </c:pt>
                <c:pt idx="1268">
                  <c:v>4</c:v>
                </c:pt>
                <c:pt idx="1269">
                  <c:v>16</c:v>
                </c:pt>
                <c:pt idx="1270">
                  <c:v>9</c:v>
                </c:pt>
                <c:pt idx="1271">
                  <c:v>14</c:v>
                </c:pt>
                <c:pt idx="1272">
                  <c:v>4</c:v>
                </c:pt>
                <c:pt idx="1273">
                  <c:v>7</c:v>
                </c:pt>
                <c:pt idx="1274">
                  <c:v>10</c:v>
                </c:pt>
                <c:pt idx="1275">
                  <c:v>10</c:v>
                </c:pt>
                <c:pt idx="1276">
                  <c:v>13</c:v>
                </c:pt>
                <c:pt idx="1277">
                  <c:v>7</c:v>
                </c:pt>
                <c:pt idx="1278">
                  <c:v>10</c:v>
                </c:pt>
                <c:pt idx="1279">
                  <c:v>5</c:v>
                </c:pt>
                <c:pt idx="1280">
                  <c:v>13</c:v>
                </c:pt>
                <c:pt idx="1281">
                  <c:v>15</c:v>
                </c:pt>
                <c:pt idx="1282">
                  <c:v>13</c:v>
                </c:pt>
                <c:pt idx="1283">
                  <c:v>14</c:v>
                </c:pt>
                <c:pt idx="1284">
                  <c:v>8</c:v>
                </c:pt>
                <c:pt idx="1285">
                  <c:v>10</c:v>
                </c:pt>
                <c:pt idx="1286">
                  <c:v>8</c:v>
                </c:pt>
                <c:pt idx="1287">
                  <c:v>19</c:v>
                </c:pt>
                <c:pt idx="1288">
                  <c:v>11</c:v>
                </c:pt>
                <c:pt idx="1289">
                  <c:v>12</c:v>
                </c:pt>
                <c:pt idx="1290">
                  <c:v>2</c:v>
                </c:pt>
                <c:pt idx="1291">
                  <c:v>7</c:v>
                </c:pt>
                <c:pt idx="1292">
                  <c:v>11</c:v>
                </c:pt>
                <c:pt idx="1293">
                  <c:v>12</c:v>
                </c:pt>
                <c:pt idx="1294">
                  <c:v>14</c:v>
                </c:pt>
                <c:pt idx="1295">
                  <c:v>20</c:v>
                </c:pt>
                <c:pt idx="1296">
                  <c:v>9</c:v>
                </c:pt>
                <c:pt idx="1297">
                  <c:v>22</c:v>
                </c:pt>
                <c:pt idx="1298">
                  <c:v>7</c:v>
                </c:pt>
                <c:pt idx="1299">
                  <c:v>13</c:v>
                </c:pt>
                <c:pt idx="1300">
                  <c:v>7</c:v>
                </c:pt>
                <c:pt idx="1301">
                  <c:v>14</c:v>
                </c:pt>
                <c:pt idx="1302">
                  <c:v>15</c:v>
                </c:pt>
                <c:pt idx="1303">
                  <c:v>17</c:v>
                </c:pt>
                <c:pt idx="1304">
                  <c:v>10</c:v>
                </c:pt>
                <c:pt idx="1305">
                  <c:v>10</c:v>
                </c:pt>
                <c:pt idx="1306">
                  <c:v>8</c:v>
                </c:pt>
                <c:pt idx="1307">
                  <c:v>14</c:v>
                </c:pt>
                <c:pt idx="1308">
                  <c:v>11</c:v>
                </c:pt>
                <c:pt idx="1309">
                  <c:v>11</c:v>
                </c:pt>
                <c:pt idx="1310">
                  <c:v>10</c:v>
                </c:pt>
                <c:pt idx="1311">
                  <c:v>14</c:v>
                </c:pt>
                <c:pt idx="1312">
                  <c:v>4</c:v>
                </c:pt>
                <c:pt idx="1313">
                  <c:v>10</c:v>
                </c:pt>
                <c:pt idx="1314">
                  <c:v>6</c:v>
                </c:pt>
                <c:pt idx="1315">
                  <c:v>9</c:v>
                </c:pt>
                <c:pt idx="1316">
                  <c:v>11</c:v>
                </c:pt>
                <c:pt idx="1317">
                  <c:v>9</c:v>
                </c:pt>
                <c:pt idx="1318">
                  <c:v>19</c:v>
                </c:pt>
                <c:pt idx="1319">
                  <c:v>7</c:v>
                </c:pt>
                <c:pt idx="1320">
                  <c:v>17</c:v>
                </c:pt>
                <c:pt idx="1321">
                  <c:v>10</c:v>
                </c:pt>
                <c:pt idx="1322">
                  <c:v>11</c:v>
                </c:pt>
                <c:pt idx="1323">
                  <c:v>4</c:v>
                </c:pt>
                <c:pt idx="1324">
                  <c:v>16</c:v>
                </c:pt>
                <c:pt idx="1325">
                  <c:v>11</c:v>
                </c:pt>
                <c:pt idx="1326">
                  <c:v>2</c:v>
                </c:pt>
                <c:pt idx="1327">
                  <c:v>8</c:v>
                </c:pt>
                <c:pt idx="1328">
                  <c:v>18</c:v>
                </c:pt>
                <c:pt idx="1329">
                  <c:v>11</c:v>
                </c:pt>
                <c:pt idx="1330">
                  <c:v>8</c:v>
                </c:pt>
                <c:pt idx="1331">
                  <c:v>5</c:v>
                </c:pt>
                <c:pt idx="1332">
                  <c:v>9</c:v>
                </c:pt>
                <c:pt idx="1333">
                  <c:v>6</c:v>
                </c:pt>
                <c:pt idx="1334">
                  <c:v>7</c:v>
                </c:pt>
                <c:pt idx="1335">
                  <c:v>25</c:v>
                </c:pt>
                <c:pt idx="1336">
                  <c:v>17</c:v>
                </c:pt>
                <c:pt idx="1337">
                  <c:v>10</c:v>
                </c:pt>
                <c:pt idx="1338">
                  <c:v>14</c:v>
                </c:pt>
                <c:pt idx="1339">
                  <c:v>9</c:v>
                </c:pt>
                <c:pt idx="1340">
                  <c:v>6</c:v>
                </c:pt>
                <c:pt idx="1341">
                  <c:v>6</c:v>
                </c:pt>
                <c:pt idx="1342">
                  <c:v>14</c:v>
                </c:pt>
                <c:pt idx="1343">
                  <c:v>8</c:v>
                </c:pt>
                <c:pt idx="1344">
                  <c:v>6</c:v>
                </c:pt>
                <c:pt idx="1345">
                  <c:v>6</c:v>
                </c:pt>
                <c:pt idx="1346">
                  <c:v>10</c:v>
                </c:pt>
                <c:pt idx="1347">
                  <c:v>19</c:v>
                </c:pt>
                <c:pt idx="1348">
                  <c:v>18</c:v>
                </c:pt>
                <c:pt idx="1349">
                  <c:v>6</c:v>
                </c:pt>
                <c:pt idx="1350">
                  <c:v>17</c:v>
                </c:pt>
                <c:pt idx="1351">
                  <c:v>8</c:v>
                </c:pt>
                <c:pt idx="1352">
                  <c:v>9</c:v>
                </c:pt>
                <c:pt idx="1353">
                  <c:v>11</c:v>
                </c:pt>
                <c:pt idx="1354">
                  <c:v>8</c:v>
                </c:pt>
                <c:pt idx="1355">
                  <c:v>14</c:v>
                </c:pt>
                <c:pt idx="1356">
                  <c:v>7</c:v>
                </c:pt>
                <c:pt idx="1357">
                  <c:v>12</c:v>
                </c:pt>
                <c:pt idx="1358">
                  <c:v>2</c:v>
                </c:pt>
                <c:pt idx="1359">
                  <c:v>8</c:v>
                </c:pt>
                <c:pt idx="1360">
                  <c:v>5</c:v>
                </c:pt>
                <c:pt idx="1361">
                  <c:v>12</c:v>
                </c:pt>
                <c:pt idx="1362">
                  <c:v>5</c:v>
                </c:pt>
                <c:pt idx="1363">
                  <c:v>3</c:v>
                </c:pt>
                <c:pt idx="1364">
                  <c:v>12</c:v>
                </c:pt>
                <c:pt idx="1365">
                  <c:v>7</c:v>
                </c:pt>
                <c:pt idx="1366">
                  <c:v>9</c:v>
                </c:pt>
                <c:pt idx="1367">
                  <c:v>8</c:v>
                </c:pt>
                <c:pt idx="1368">
                  <c:v>14</c:v>
                </c:pt>
                <c:pt idx="1369">
                  <c:v>15</c:v>
                </c:pt>
              </c:numCache>
            </c:numRef>
          </c:xVal>
          <c:yVal>
            <c:numRef>
              <c:f>'Исходные данные (исправлено)'!$F$2:$F$1371</c:f>
              <c:numCache>
                <c:formatCode>General</c:formatCode>
                <c:ptCount val="1370"/>
                <c:pt idx="0">
                  <c:v>228190</c:v>
                </c:pt>
                <c:pt idx="1">
                  <c:v>256329</c:v>
                </c:pt>
                <c:pt idx="2">
                  <c:v>215308</c:v>
                </c:pt>
                <c:pt idx="3">
                  <c:v>122170</c:v>
                </c:pt>
                <c:pt idx="4">
                  <c:v>437171</c:v>
                </c:pt>
                <c:pt idx="5">
                  <c:v>669560</c:v>
                </c:pt>
                <c:pt idx="6">
                  <c:v>28291</c:v>
                </c:pt>
                <c:pt idx="7">
                  <c:v>813694</c:v>
                </c:pt>
                <c:pt idx="8">
                  <c:v>121182</c:v>
                </c:pt>
                <c:pt idx="9">
                  <c:v>60287</c:v>
                </c:pt>
                <c:pt idx="10">
                  <c:v>131936</c:v>
                </c:pt>
                <c:pt idx="11">
                  <c:v>891594</c:v>
                </c:pt>
                <c:pt idx="12">
                  <c:v>95608</c:v>
                </c:pt>
                <c:pt idx="13">
                  <c:v>143051</c:v>
                </c:pt>
                <c:pt idx="14">
                  <c:v>107559</c:v>
                </c:pt>
                <c:pt idx="15">
                  <c:v>342475</c:v>
                </c:pt>
                <c:pt idx="16">
                  <c:v>313177</c:v>
                </c:pt>
                <c:pt idx="17">
                  <c:v>130701</c:v>
                </c:pt>
                <c:pt idx="18">
                  <c:v>300979</c:v>
                </c:pt>
                <c:pt idx="19">
                  <c:v>684817</c:v>
                </c:pt>
                <c:pt idx="20">
                  <c:v>114095</c:v>
                </c:pt>
                <c:pt idx="21">
                  <c:v>193990</c:v>
                </c:pt>
                <c:pt idx="22">
                  <c:v>343995</c:v>
                </c:pt>
                <c:pt idx="23">
                  <c:v>132468</c:v>
                </c:pt>
                <c:pt idx="24">
                  <c:v>213921</c:v>
                </c:pt>
                <c:pt idx="25">
                  <c:v>266266</c:v>
                </c:pt>
                <c:pt idx="26">
                  <c:v>45106</c:v>
                </c:pt>
                <c:pt idx="27">
                  <c:v>223117</c:v>
                </c:pt>
                <c:pt idx="28">
                  <c:v>209304</c:v>
                </c:pt>
                <c:pt idx="29">
                  <c:v>161861</c:v>
                </c:pt>
                <c:pt idx="30">
                  <c:v>452770</c:v>
                </c:pt>
                <c:pt idx="31">
                  <c:v>254277</c:v>
                </c:pt>
                <c:pt idx="32">
                  <c:v>126350</c:v>
                </c:pt>
                <c:pt idx="33">
                  <c:v>206872</c:v>
                </c:pt>
                <c:pt idx="34">
                  <c:v>104633</c:v>
                </c:pt>
                <c:pt idx="35">
                  <c:v>496052</c:v>
                </c:pt>
                <c:pt idx="36">
                  <c:v>110428</c:v>
                </c:pt>
                <c:pt idx="37">
                  <c:v>40489</c:v>
                </c:pt>
                <c:pt idx="38">
                  <c:v>176624</c:v>
                </c:pt>
                <c:pt idx="39">
                  <c:v>252016</c:v>
                </c:pt>
                <c:pt idx="40">
                  <c:v>25460</c:v>
                </c:pt>
                <c:pt idx="41">
                  <c:v>474658</c:v>
                </c:pt>
                <c:pt idx="42">
                  <c:v>389994</c:v>
                </c:pt>
                <c:pt idx="43">
                  <c:v>314773</c:v>
                </c:pt>
                <c:pt idx="44">
                  <c:v>93081</c:v>
                </c:pt>
                <c:pt idx="45">
                  <c:v>129504</c:v>
                </c:pt>
                <c:pt idx="46">
                  <c:v>247912</c:v>
                </c:pt>
                <c:pt idx="47">
                  <c:v>1426425</c:v>
                </c:pt>
                <c:pt idx="48">
                  <c:v>237500</c:v>
                </c:pt>
                <c:pt idx="49">
                  <c:v>66025</c:v>
                </c:pt>
                <c:pt idx="50">
                  <c:v>201780</c:v>
                </c:pt>
                <c:pt idx="51">
                  <c:v>127946</c:v>
                </c:pt>
                <c:pt idx="52">
                  <c:v>35663</c:v>
                </c:pt>
                <c:pt idx="53">
                  <c:v>499548</c:v>
                </c:pt>
                <c:pt idx="54">
                  <c:v>205637</c:v>
                </c:pt>
                <c:pt idx="55">
                  <c:v>75335</c:v>
                </c:pt>
                <c:pt idx="56">
                  <c:v>176396</c:v>
                </c:pt>
                <c:pt idx="57">
                  <c:v>563008</c:v>
                </c:pt>
                <c:pt idx="58">
                  <c:v>38456</c:v>
                </c:pt>
                <c:pt idx="59">
                  <c:v>260072</c:v>
                </c:pt>
                <c:pt idx="60">
                  <c:v>138586</c:v>
                </c:pt>
                <c:pt idx="61">
                  <c:v>137845</c:v>
                </c:pt>
                <c:pt idx="62">
                  <c:v>108148</c:v>
                </c:pt>
                <c:pt idx="63">
                  <c:v>167656</c:v>
                </c:pt>
                <c:pt idx="64">
                  <c:v>61199</c:v>
                </c:pt>
                <c:pt idx="65">
                  <c:v>32300</c:v>
                </c:pt>
                <c:pt idx="66">
                  <c:v>125609</c:v>
                </c:pt>
                <c:pt idx="67">
                  <c:v>486001</c:v>
                </c:pt>
                <c:pt idx="68">
                  <c:v>168169</c:v>
                </c:pt>
                <c:pt idx="69">
                  <c:v>317338</c:v>
                </c:pt>
                <c:pt idx="70">
                  <c:v>356288</c:v>
                </c:pt>
                <c:pt idx="71">
                  <c:v>391723</c:v>
                </c:pt>
                <c:pt idx="72">
                  <c:v>291137</c:v>
                </c:pt>
                <c:pt idx="73">
                  <c:v>249755</c:v>
                </c:pt>
                <c:pt idx="74">
                  <c:v>91048</c:v>
                </c:pt>
                <c:pt idx="75">
                  <c:v>270332</c:v>
                </c:pt>
                <c:pt idx="76">
                  <c:v>80465</c:v>
                </c:pt>
                <c:pt idx="77">
                  <c:v>20976</c:v>
                </c:pt>
                <c:pt idx="78">
                  <c:v>454176</c:v>
                </c:pt>
                <c:pt idx="79">
                  <c:v>360867</c:v>
                </c:pt>
                <c:pt idx="80">
                  <c:v>115672</c:v>
                </c:pt>
                <c:pt idx="81">
                  <c:v>100206</c:v>
                </c:pt>
                <c:pt idx="82">
                  <c:v>229463</c:v>
                </c:pt>
                <c:pt idx="83">
                  <c:v>331075</c:v>
                </c:pt>
                <c:pt idx="84">
                  <c:v>111568</c:v>
                </c:pt>
                <c:pt idx="85">
                  <c:v>431053</c:v>
                </c:pt>
                <c:pt idx="86">
                  <c:v>337725</c:v>
                </c:pt>
                <c:pt idx="87">
                  <c:v>19988</c:v>
                </c:pt>
                <c:pt idx="88">
                  <c:v>299706</c:v>
                </c:pt>
                <c:pt idx="89">
                  <c:v>691467</c:v>
                </c:pt>
                <c:pt idx="90">
                  <c:v>226442</c:v>
                </c:pt>
                <c:pt idx="91">
                  <c:v>177916</c:v>
                </c:pt>
                <c:pt idx="92">
                  <c:v>308142</c:v>
                </c:pt>
                <c:pt idx="93">
                  <c:v>90022</c:v>
                </c:pt>
                <c:pt idx="94">
                  <c:v>249223</c:v>
                </c:pt>
                <c:pt idx="95">
                  <c:v>138700</c:v>
                </c:pt>
                <c:pt idx="96">
                  <c:v>154755</c:v>
                </c:pt>
                <c:pt idx="97">
                  <c:v>86716</c:v>
                </c:pt>
                <c:pt idx="98">
                  <c:v>80408</c:v>
                </c:pt>
                <c:pt idx="99">
                  <c:v>105450</c:v>
                </c:pt>
                <c:pt idx="100">
                  <c:v>96330</c:v>
                </c:pt>
                <c:pt idx="101">
                  <c:v>472226</c:v>
                </c:pt>
                <c:pt idx="102">
                  <c:v>88160</c:v>
                </c:pt>
                <c:pt idx="103">
                  <c:v>669028</c:v>
                </c:pt>
                <c:pt idx="104">
                  <c:v>71231</c:v>
                </c:pt>
                <c:pt idx="105">
                  <c:v>124184</c:v>
                </c:pt>
                <c:pt idx="106">
                  <c:v>107692</c:v>
                </c:pt>
                <c:pt idx="107">
                  <c:v>261383</c:v>
                </c:pt>
                <c:pt idx="108">
                  <c:v>86051</c:v>
                </c:pt>
                <c:pt idx="109">
                  <c:v>6194</c:v>
                </c:pt>
                <c:pt idx="110">
                  <c:v>640376</c:v>
                </c:pt>
                <c:pt idx="111">
                  <c:v>378423</c:v>
                </c:pt>
                <c:pt idx="112">
                  <c:v>128041</c:v>
                </c:pt>
                <c:pt idx="113">
                  <c:v>55176</c:v>
                </c:pt>
                <c:pt idx="114">
                  <c:v>421420</c:v>
                </c:pt>
                <c:pt idx="115">
                  <c:v>662815</c:v>
                </c:pt>
                <c:pt idx="116">
                  <c:v>858154</c:v>
                </c:pt>
                <c:pt idx="117">
                  <c:v>179721</c:v>
                </c:pt>
                <c:pt idx="118">
                  <c:v>61788</c:v>
                </c:pt>
                <c:pt idx="119">
                  <c:v>168815</c:v>
                </c:pt>
                <c:pt idx="120">
                  <c:v>390621</c:v>
                </c:pt>
                <c:pt idx="121">
                  <c:v>338181</c:v>
                </c:pt>
                <c:pt idx="122">
                  <c:v>435328</c:v>
                </c:pt>
                <c:pt idx="123">
                  <c:v>70832</c:v>
                </c:pt>
                <c:pt idx="124">
                  <c:v>86051</c:v>
                </c:pt>
                <c:pt idx="125">
                  <c:v>8189</c:v>
                </c:pt>
                <c:pt idx="126">
                  <c:v>220571</c:v>
                </c:pt>
                <c:pt idx="127">
                  <c:v>173128</c:v>
                </c:pt>
                <c:pt idx="128">
                  <c:v>678851</c:v>
                </c:pt>
                <c:pt idx="129">
                  <c:v>245727</c:v>
                </c:pt>
                <c:pt idx="130">
                  <c:v>91580</c:v>
                </c:pt>
                <c:pt idx="131">
                  <c:v>178220</c:v>
                </c:pt>
                <c:pt idx="132">
                  <c:v>355471</c:v>
                </c:pt>
                <c:pt idx="133">
                  <c:v>205865</c:v>
                </c:pt>
                <c:pt idx="134">
                  <c:v>326496</c:v>
                </c:pt>
                <c:pt idx="135">
                  <c:v>358549</c:v>
                </c:pt>
                <c:pt idx="136">
                  <c:v>168378</c:v>
                </c:pt>
                <c:pt idx="137">
                  <c:v>267976</c:v>
                </c:pt>
                <c:pt idx="138">
                  <c:v>314830</c:v>
                </c:pt>
                <c:pt idx="139">
                  <c:v>392369</c:v>
                </c:pt>
                <c:pt idx="140">
                  <c:v>106894</c:v>
                </c:pt>
                <c:pt idx="141">
                  <c:v>163571</c:v>
                </c:pt>
                <c:pt idx="142">
                  <c:v>129827</c:v>
                </c:pt>
                <c:pt idx="143">
                  <c:v>81377</c:v>
                </c:pt>
                <c:pt idx="144">
                  <c:v>316331</c:v>
                </c:pt>
                <c:pt idx="145">
                  <c:v>59888</c:v>
                </c:pt>
                <c:pt idx="146">
                  <c:v>159315</c:v>
                </c:pt>
                <c:pt idx="147">
                  <c:v>330714</c:v>
                </c:pt>
                <c:pt idx="148">
                  <c:v>332576</c:v>
                </c:pt>
                <c:pt idx="149">
                  <c:v>407835</c:v>
                </c:pt>
                <c:pt idx="150">
                  <c:v>116223</c:v>
                </c:pt>
                <c:pt idx="151">
                  <c:v>195738</c:v>
                </c:pt>
                <c:pt idx="152">
                  <c:v>179037</c:v>
                </c:pt>
                <c:pt idx="153">
                  <c:v>283936</c:v>
                </c:pt>
                <c:pt idx="154">
                  <c:v>182780</c:v>
                </c:pt>
                <c:pt idx="155">
                  <c:v>392730</c:v>
                </c:pt>
                <c:pt idx="156">
                  <c:v>95171</c:v>
                </c:pt>
                <c:pt idx="157">
                  <c:v>295944</c:v>
                </c:pt>
                <c:pt idx="158">
                  <c:v>36708</c:v>
                </c:pt>
                <c:pt idx="159">
                  <c:v>119510</c:v>
                </c:pt>
                <c:pt idx="160">
                  <c:v>82593</c:v>
                </c:pt>
                <c:pt idx="161">
                  <c:v>81016</c:v>
                </c:pt>
                <c:pt idx="162">
                  <c:v>367992</c:v>
                </c:pt>
                <c:pt idx="163">
                  <c:v>109687</c:v>
                </c:pt>
                <c:pt idx="164">
                  <c:v>606461</c:v>
                </c:pt>
                <c:pt idx="165">
                  <c:v>18639</c:v>
                </c:pt>
                <c:pt idx="166">
                  <c:v>53694</c:v>
                </c:pt>
                <c:pt idx="167">
                  <c:v>334780</c:v>
                </c:pt>
                <c:pt idx="168">
                  <c:v>167827</c:v>
                </c:pt>
                <c:pt idx="169">
                  <c:v>94221</c:v>
                </c:pt>
                <c:pt idx="170">
                  <c:v>326857</c:v>
                </c:pt>
                <c:pt idx="171">
                  <c:v>628425</c:v>
                </c:pt>
                <c:pt idx="172">
                  <c:v>452713</c:v>
                </c:pt>
                <c:pt idx="173">
                  <c:v>30590</c:v>
                </c:pt>
                <c:pt idx="174">
                  <c:v>588449</c:v>
                </c:pt>
                <c:pt idx="175">
                  <c:v>76133</c:v>
                </c:pt>
                <c:pt idx="176">
                  <c:v>387353</c:v>
                </c:pt>
                <c:pt idx="177">
                  <c:v>132088</c:v>
                </c:pt>
                <c:pt idx="178">
                  <c:v>225663</c:v>
                </c:pt>
                <c:pt idx="179">
                  <c:v>294291</c:v>
                </c:pt>
                <c:pt idx="180">
                  <c:v>79192</c:v>
                </c:pt>
                <c:pt idx="181">
                  <c:v>321670</c:v>
                </c:pt>
                <c:pt idx="182">
                  <c:v>202616</c:v>
                </c:pt>
                <c:pt idx="183">
                  <c:v>280687</c:v>
                </c:pt>
                <c:pt idx="184">
                  <c:v>300029</c:v>
                </c:pt>
                <c:pt idx="185">
                  <c:v>306907</c:v>
                </c:pt>
                <c:pt idx="186">
                  <c:v>404073</c:v>
                </c:pt>
                <c:pt idx="187">
                  <c:v>734597</c:v>
                </c:pt>
                <c:pt idx="188">
                  <c:v>185478</c:v>
                </c:pt>
                <c:pt idx="189">
                  <c:v>41876</c:v>
                </c:pt>
                <c:pt idx="190">
                  <c:v>115558</c:v>
                </c:pt>
                <c:pt idx="191">
                  <c:v>58463</c:v>
                </c:pt>
                <c:pt idx="192">
                  <c:v>100624</c:v>
                </c:pt>
                <c:pt idx="193">
                  <c:v>387315</c:v>
                </c:pt>
                <c:pt idx="194">
                  <c:v>116793</c:v>
                </c:pt>
                <c:pt idx="195">
                  <c:v>486248</c:v>
                </c:pt>
                <c:pt idx="196">
                  <c:v>96463</c:v>
                </c:pt>
                <c:pt idx="197">
                  <c:v>400178</c:v>
                </c:pt>
                <c:pt idx="198">
                  <c:v>478021</c:v>
                </c:pt>
                <c:pt idx="199">
                  <c:v>320834</c:v>
                </c:pt>
                <c:pt idx="200">
                  <c:v>271928</c:v>
                </c:pt>
                <c:pt idx="201">
                  <c:v>119586</c:v>
                </c:pt>
                <c:pt idx="202">
                  <c:v>115862</c:v>
                </c:pt>
                <c:pt idx="203">
                  <c:v>58482</c:v>
                </c:pt>
                <c:pt idx="204">
                  <c:v>65683</c:v>
                </c:pt>
                <c:pt idx="205">
                  <c:v>546782</c:v>
                </c:pt>
                <c:pt idx="206">
                  <c:v>38532</c:v>
                </c:pt>
                <c:pt idx="207">
                  <c:v>104291</c:v>
                </c:pt>
                <c:pt idx="208">
                  <c:v>130131</c:v>
                </c:pt>
                <c:pt idx="209">
                  <c:v>66994</c:v>
                </c:pt>
                <c:pt idx="210">
                  <c:v>281618</c:v>
                </c:pt>
                <c:pt idx="211">
                  <c:v>192337</c:v>
                </c:pt>
                <c:pt idx="212">
                  <c:v>71953</c:v>
                </c:pt>
                <c:pt idx="213">
                  <c:v>592249</c:v>
                </c:pt>
                <c:pt idx="214">
                  <c:v>202540</c:v>
                </c:pt>
                <c:pt idx="215">
                  <c:v>162564</c:v>
                </c:pt>
                <c:pt idx="216">
                  <c:v>621585</c:v>
                </c:pt>
                <c:pt idx="217">
                  <c:v>428963</c:v>
                </c:pt>
                <c:pt idx="218">
                  <c:v>57570</c:v>
                </c:pt>
                <c:pt idx="219">
                  <c:v>351329</c:v>
                </c:pt>
                <c:pt idx="220">
                  <c:v>252871</c:v>
                </c:pt>
                <c:pt idx="221">
                  <c:v>469604</c:v>
                </c:pt>
                <c:pt idx="222">
                  <c:v>369170</c:v>
                </c:pt>
                <c:pt idx="223">
                  <c:v>151791</c:v>
                </c:pt>
                <c:pt idx="224">
                  <c:v>445721</c:v>
                </c:pt>
                <c:pt idx="225">
                  <c:v>318839</c:v>
                </c:pt>
                <c:pt idx="226">
                  <c:v>328054</c:v>
                </c:pt>
                <c:pt idx="227">
                  <c:v>406220</c:v>
                </c:pt>
                <c:pt idx="228">
                  <c:v>184490</c:v>
                </c:pt>
                <c:pt idx="229">
                  <c:v>263321</c:v>
                </c:pt>
                <c:pt idx="230">
                  <c:v>492841</c:v>
                </c:pt>
                <c:pt idx="231">
                  <c:v>135641</c:v>
                </c:pt>
                <c:pt idx="232">
                  <c:v>579158</c:v>
                </c:pt>
                <c:pt idx="233">
                  <c:v>9842</c:v>
                </c:pt>
                <c:pt idx="234">
                  <c:v>138377</c:v>
                </c:pt>
                <c:pt idx="235">
                  <c:v>425448</c:v>
                </c:pt>
                <c:pt idx="236">
                  <c:v>317338</c:v>
                </c:pt>
                <c:pt idx="237">
                  <c:v>117211</c:v>
                </c:pt>
                <c:pt idx="238">
                  <c:v>293683</c:v>
                </c:pt>
                <c:pt idx="239">
                  <c:v>150822</c:v>
                </c:pt>
                <c:pt idx="240">
                  <c:v>86507</c:v>
                </c:pt>
                <c:pt idx="241">
                  <c:v>112727</c:v>
                </c:pt>
                <c:pt idx="242">
                  <c:v>300789</c:v>
                </c:pt>
                <c:pt idx="243">
                  <c:v>252320</c:v>
                </c:pt>
                <c:pt idx="244">
                  <c:v>148960</c:v>
                </c:pt>
                <c:pt idx="245">
                  <c:v>309054</c:v>
                </c:pt>
                <c:pt idx="246">
                  <c:v>74214</c:v>
                </c:pt>
                <c:pt idx="247">
                  <c:v>620996</c:v>
                </c:pt>
                <c:pt idx="248">
                  <c:v>532589</c:v>
                </c:pt>
                <c:pt idx="249">
                  <c:v>342209</c:v>
                </c:pt>
                <c:pt idx="250">
                  <c:v>580203</c:v>
                </c:pt>
                <c:pt idx="251">
                  <c:v>216809</c:v>
                </c:pt>
                <c:pt idx="252">
                  <c:v>327541</c:v>
                </c:pt>
                <c:pt idx="253">
                  <c:v>68742</c:v>
                </c:pt>
                <c:pt idx="254">
                  <c:v>72257</c:v>
                </c:pt>
                <c:pt idx="255">
                  <c:v>48051</c:v>
                </c:pt>
                <c:pt idx="256">
                  <c:v>88939</c:v>
                </c:pt>
                <c:pt idx="257">
                  <c:v>163020</c:v>
                </c:pt>
                <c:pt idx="258">
                  <c:v>405327</c:v>
                </c:pt>
                <c:pt idx="259">
                  <c:v>457710</c:v>
                </c:pt>
                <c:pt idx="260">
                  <c:v>3382</c:v>
                </c:pt>
                <c:pt idx="261">
                  <c:v>193781</c:v>
                </c:pt>
                <c:pt idx="262">
                  <c:v>91979</c:v>
                </c:pt>
                <c:pt idx="263">
                  <c:v>309776</c:v>
                </c:pt>
                <c:pt idx="264">
                  <c:v>481783</c:v>
                </c:pt>
                <c:pt idx="265">
                  <c:v>146262</c:v>
                </c:pt>
                <c:pt idx="266">
                  <c:v>49153</c:v>
                </c:pt>
                <c:pt idx="267">
                  <c:v>332918</c:v>
                </c:pt>
                <c:pt idx="268">
                  <c:v>302309</c:v>
                </c:pt>
                <c:pt idx="269">
                  <c:v>117496</c:v>
                </c:pt>
                <c:pt idx="270">
                  <c:v>117420</c:v>
                </c:pt>
                <c:pt idx="271">
                  <c:v>979526</c:v>
                </c:pt>
                <c:pt idx="272">
                  <c:v>299725</c:v>
                </c:pt>
                <c:pt idx="273">
                  <c:v>547504</c:v>
                </c:pt>
                <c:pt idx="274">
                  <c:v>198911</c:v>
                </c:pt>
                <c:pt idx="275">
                  <c:v>110086</c:v>
                </c:pt>
                <c:pt idx="276">
                  <c:v>167371</c:v>
                </c:pt>
                <c:pt idx="277">
                  <c:v>373958</c:v>
                </c:pt>
                <c:pt idx="278">
                  <c:v>305482</c:v>
                </c:pt>
                <c:pt idx="279">
                  <c:v>461415</c:v>
                </c:pt>
                <c:pt idx="280">
                  <c:v>232522</c:v>
                </c:pt>
                <c:pt idx="281">
                  <c:v>159676</c:v>
                </c:pt>
                <c:pt idx="282">
                  <c:v>101042</c:v>
                </c:pt>
                <c:pt idx="283">
                  <c:v>229007</c:v>
                </c:pt>
                <c:pt idx="284">
                  <c:v>77539</c:v>
                </c:pt>
                <c:pt idx="285">
                  <c:v>179208</c:v>
                </c:pt>
                <c:pt idx="286">
                  <c:v>170069</c:v>
                </c:pt>
                <c:pt idx="287">
                  <c:v>189696</c:v>
                </c:pt>
                <c:pt idx="288">
                  <c:v>256025</c:v>
                </c:pt>
                <c:pt idx="289">
                  <c:v>380665</c:v>
                </c:pt>
                <c:pt idx="290">
                  <c:v>212306</c:v>
                </c:pt>
                <c:pt idx="291">
                  <c:v>353362</c:v>
                </c:pt>
                <c:pt idx="292">
                  <c:v>300295</c:v>
                </c:pt>
                <c:pt idx="293">
                  <c:v>240863</c:v>
                </c:pt>
                <c:pt idx="294">
                  <c:v>64676</c:v>
                </c:pt>
                <c:pt idx="295">
                  <c:v>93252</c:v>
                </c:pt>
                <c:pt idx="296">
                  <c:v>263093</c:v>
                </c:pt>
                <c:pt idx="297">
                  <c:v>56943</c:v>
                </c:pt>
                <c:pt idx="298">
                  <c:v>792623</c:v>
                </c:pt>
                <c:pt idx="299">
                  <c:v>19912</c:v>
                </c:pt>
                <c:pt idx="300">
                  <c:v>242098</c:v>
                </c:pt>
                <c:pt idx="301">
                  <c:v>77159</c:v>
                </c:pt>
                <c:pt idx="302">
                  <c:v>300884</c:v>
                </c:pt>
                <c:pt idx="303">
                  <c:v>485982</c:v>
                </c:pt>
                <c:pt idx="304">
                  <c:v>174781</c:v>
                </c:pt>
                <c:pt idx="305">
                  <c:v>223725</c:v>
                </c:pt>
                <c:pt idx="306">
                  <c:v>286748</c:v>
                </c:pt>
                <c:pt idx="307">
                  <c:v>85975</c:v>
                </c:pt>
                <c:pt idx="308">
                  <c:v>58862</c:v>
                </c:pt>
                <c:pt idx="309">
                  <c:v>49286</c:v>
                </c:pt>
                <c:pt idx="310">
                  <c:v>434910</c:v>
                </c:pt>
                <c:pt idx="311">
                  <c:v>389101</c:v>
                </c:pt>
                <c:pt idx="312">
                  <c:v>534033</c:v>
                </c:pt>
                <c:pt idx="313">
                  <c:v>335027</c:v>
                </c:pt>
                <c:pt idx="314">
                  <c:v>72371</c:v>
                </c:pt>
                <c:pt idx="315">
                  <c:v>286596</c:v>
                </c:pt>
                <c:pt idx="316">
                  <c:v>167238</c:v>
                </c:pt>
                <c:pt idx="317">
                  <c:v>473708</c:v>
                </c:pt>
                <c:pt idx="318">
                  <c:v>139479</c:v>
                </c:pt>
                <c:pt idx="319">
                  <c:v>254391</c:v>
                </c:pt>
                <c:pt idx="320">
                  <c:v>1376474</c:v>
                </c:pt>
                <c:pt idx="321">
                  <c:v>622554</c:v>
                </c:pt>
                <c:pt idx="322">
                  <c:v>120612</c:v>
                </c:pt>
                <c:pt idx="323">
                  <c:v>106001</c:v>
                </c:pt>
                <c:pt idx="324">
                  <c:v>87438</c:v>
                </c:pt>
                <c:pt idx="325">
                  <c:v>41230</c:v>
                </c:pt>
                <c:pt idx="326">
                  <c:v>171779</c:v>
                </c:pt>
                <c:pt idx="327">
                  <c:v>50825</c:v>
                </c:pt>
                <c:pt idx="328">
                  <c:v>60325</c:v>
                </c:pt>
                <c:pt idx="329">
                  <c:v>597360</c:v>
                </c:pt>
                <c:pt idx="330">
                  <c:v>419748</c:v>
                </c:pt>
                <c:pt idx="331">
                  <c:v>1254</c:v>
                </c:pt>
                <c:pt idx="332">
                  <c:v>71041</c:v>
                </c:pt>
                <c:pt idx="333">
                  <c:v>69331</c:v>
                </c:pt>
                <c:pt idx="334">
                  <c:v>93043</c:v>
                </c:pt>
                <c:pt idx="335">
                  <c:v>99294</c:v>
                </c:pt>
                <c:pt idx="336">
                  <c:v>121448</c:v>
                </c:pt>
                <c:pt idx="337">
                  <c:v>138491</c:v>
                </c:pt>
                <c:pt idx="338">
                  <c:v>129656</c:v>
                </c:pt>
                <c:pt idx="339">
                  <c:v>974415</c:v>
                </c:pt>
                <c:pt idx="340">
                  <c:v>681587</c:v>
                </c:pt>
                <c:pt idx="341">
                  <c:v>134862</c:v>
                </c:pt>
                <c:pt idx="342">
                  <c:v>82270</c:v>
                </c:pt>
                <c:pt idx="343">
                  <c:v>265905</c:v>
                </c:pt>
                <c:pt idx="344">
                  <c:v>114247</c:v>
                </c:pt>
                <c:pt idx="345">
                  <c:v>160569</c:v>
                </c:pt>
                <c:pt idx="346">
                  <c:v>485697</c:v>
                </c:pt>
                <c:pt idx="347">
                  <c:v>491359</c:v>
                </c:pt>
                <c:pt idx="348">
                  <c:v>684893</c:v>
                </c:pt>
                <c:pt idx="349">
                  <c:v>117952</c:v>
                </c:pt>
                <c:pt idx="350">
                  <c:v>16302</c:v>
                </c:pt>
                <c:pt idx="351">
                  <c:v>710334</c:v>
                </c:pt>
                <c:pt idx="352">
                  <c:v>344584</c:v>
                </c:pt>
                <c:pt idx="353">
                  <c:v>100814</c:v>
                </c:pt>
                <c:pt idx="354">
                  <c:v>159030</c:v>
                </c:pt>
                <c:pt idx="355">
                  <c:v>268926</c:v>
                </c:pt>
                <c:pt idx="356">
                  <c:v>177688</c:v>
                </c:pt>
                <c:pt idx="357">
                  <c:v>75962</c:v>
                </c:pt>
                <c:pt idx="358">
                  <c:v>121657</c:v>
                </c:pt>
                <c:pt idx="359">
                  <c:v>719283</c:v>
                </c:pt>
                <c:pt idx="360">
                  <c:v>197239</c:v>
                </c:pt>
                <c:pt idx="361">
                  <c:v>278103</c:v>
                </c:pt>
                <c:pt idx="362">
                  <c:v>40603</c:v>
                </c:pt>
                <c:pt idx="363">
                  <c:v>167276</c:v>
                </c:pt>
                <c:pt idx="364">
                  <c:v>88122</c:v>
                </c:pt>
                <c:pt idx="365">
                  <c:v>40280</c:v>
                </c:pt>
                <c:pt idx="366">
                  <c:v>233472</c:v>
                </c:pt>
                <c:pt idx="367">
                  <c:v>46721</c:v>
                </c:pt>
                <c:pt idx="368">
                  <c:v>313595</c:v>
                </c:pt>
                <c:pt idx="369">
                  <c:v>258400</c:v>
                </c:pt>
                <c:pt idx="370">
                  <c:v>207347</c:v>
                </c:pt>
                <c:pt idx="371">
                  <c:v>760399</c:v>
                </c:pt>
                <c:pt idx="372">
                  <c:v>216068</c:v>
                </c:pt>
                <c:pt idx="373">
                  <c:v>157434</c:v>
                </c:pt>
                <c:pt idx="374">
                  <c:v>88084</c:v>
                </c:pt>
                <c:pt idx="375">
                  <c:v>657913</c:v>
                </c:pt>
                <c:pt idx="376">
                  <c:v>82517</c:v>
                </c:pt>
                <c:pt idx="377">
                  <c:v>194389</c:v>
                </c:pt>
                <c:pt idx="378">
                  <c:v>164958</c:v>
                </c:pt>
                <c:pt idx="379">
                  <c:v>364933</c:v>
                </c:pt>
                <c:pt idx="380">
                  <c:v>295317</c:v>
                </c:pt>
                <c:pt idx="381">
                  <c:v>475133</c:v>
                </c:pt>
                <c:pt idx="382">
                  <c:v>188423</c:v>
                </c:pt>
                <c:pt idx="383">
                  <c:v>320131</c:v>
                </c:pt>
                <c:pt idx="384">
                  <c:v>752590</c:v>
                </c:pt>
                <c:pt idx="385">
                  <c:v>385890</c:v>
                </c:pt>
                <c:pt idx="386">
                  <c:v>204858</c:v>
                </c:pt>
                <c:pt idx="387">
                  <c:v>175864</c:v>
                </c:pt>
                <c:pt idx="388">
                  <c:v>234346</c:v>
                </c:pt>
                <c:pt idx="389">
                  <c:v>380779</c:v>
                </c:pt>
                <c:pt idx="390">
                  <c:v>166573</c:v>
                </c:pt>
                <c:pt idx="391">
                  <c:v>541386</c:v>
                </c:pt>
                <c:pt idx="392">
                  <c:v>12901</c:v>
                </c:pt>
                <c:pt idx="393">
                  <c:v>51338</c:v>
                </c:pt>
                <c:pt idx="394">
                  <c:v>232940</c:v>
                </c:pt>
                <c:pt idx="395">
                  <c:v>169404</c:v>
                </c:pt>
                <c:pt idx="396">
                  <c:v>129884</c:v>
                </c:pt>
                <c:pt idx="397">
                  <c:v>440838</c:v>
                </c:pt>
                <c:pt idx="398">
                  <c:v>542735</c:v>
                </c:pt>
                <c:pt idx="399">
                  <c:v>106799</c:v>
                </c:pt>
                <c:pt idx="400">
                  <c:v>688655</c:v>
                </c:pt>
                <c:pt idx="401">
                  <c:v>129808</c:v>
                </c:pt>
                <c:pt idx="402">
                  <c:v>293778</c:v>
                </c:pt>
                <c:pt idx="403">
                  <c:v>95456</c:v>
                </c:pt>
                <c:pt idx="404">
                  <c:v>140885</c:v>
                </c:pt>
                <c:pt idx="405">
                  <c:v>146965</c:v>
                </c:pt>
                <c:pt idx="406">
                  <c:v>424498</c:v>
                </c:pt>
                <c:pt idx="407">
                  <c:v>182115</c:v>
                </c:pt>
                <c:pt idx="408">
                  <c:v>206853</c:v>
                </c:pt>
                <c:pt idx="409">
                  <c:v>23294</c:v>
                </c:pt>
                <c:pt idx="410">
                  <c:v>310802</c:v>
                </c:pt>
                <c:pt idx="411">
                  <c:v>379601</c:v>
                </c:pt>
                <c:pt idx="412">
                  <c:v>120118</c:v>
                </c:pt>
                <c:pt idx="413">
                  <c:v>429115</c:v>
                </c:pt>
                <c:pt idx="414">
                  <c:v>70794</c:v>
                </c:pt>
                <c:pt idx="415">
                  <c:v>478857</c:v>
                </c:pt>
                <c:pt idx="416">
                  <c:v>579443</c:v>
                </c:pt>
                <c:pt idx="417">
                  <c:v>68989</c:v>
                </c:pt>
                <c:pt idx="418">
                  <c:v>102315</c:v>
                </c:pt>
                <c:pt idx="419">
                  <c:v>484937</c:v>
                </c:pt>
                <c:pt idx="420">
                  <c:v>363318</c:v>
                </c:pt>
                <c:pt idx="421">
                  <c:v>251522</c:v>
                </c:pt>
                <c:pt idx="422">
                  <c:v>14383</c:v>
                </c:pt>
                <c:pt idx="423">
                  <c:v>104405</c:v>
                </c:pt>
                <c:pt idx="424">
                  <c:v>142766</c:v>
                </c:pt>
                <c:pt idx="425">
                  <c:v>548568</c:v>
                </c:pt>
                <c:pt idx="426">
                  <c:v>447564</c:v>
                </c:pt>
                <c:pt idx="427">
                  <c:v>228266</c:v>
                </c:pt>
                <c:pt idx="428">
                  <c:v>115273</c:v>
                </c:pt>
                <c:pt idx="429">
                  <c:v>350246</c:v>
                </c:pt>
                <c:pt idx="430">
                  <c:v>494836</c:v>
                </c:pt>
                <c:pt idx="431">
                  <c:v>164578</c:v>
                </c:pt>
                <c:pt idx="432">
                  <c:v>296286</c:v>
                </c:pt>
                <c:pt idx="433">
                  <c:v>42750</c:v>
                </c:pt>
                <c:pt idx="434">
                  <c:v>351728</c:v>
                </c:pt>
                <c:pt idx="435">
                  <c:v>105564</c:v>
                </c:pt>
                <c:pt idx="436">
                  <c:v>108091</c:v>
                </c:pt>
                <c:pt idx="437">
                  <c:v>331588</c:v>
                </c:pt>
                <c:pt idx="438">
                  <c:v>134615</c:v>
                </c:pt>
                <c:pt idx="439">
                  <c:v>57608</c:v>
                </c:pt>
                <c:pt idx="440">
                  <c:v>114399</c:v>
                </c:pt>
                <c:pt idx="441">
                  <c:v>762489</c:v>
                </c:pt>
                <c:pt idx="442">
                  <c:v>116204</c:v>
                </c:pt>
                <c:pt idx="443">
                  <c:v>294481</c:v>
                </c:pt>
                <c:pt idx="444">
                  <c:v>363641</c:v>
                </c:pt>
                <c:pt idx="445">
                  <c:v>303601</c:v>
                </c:pt>
                <c:pt idx="446">
                  <c:v>1385062</c:v>
                </c:pt>
                <c:pt idx="447">
                  <c:v>324235</c:v>
                </c:pt>
                <c:pt idx="448">
                  <c:v>237595</c:v>
                </c:pt>
                <c:pt idx="449">
                  <c:v>129713</c:v>
                </c:pt>
                <c:pt idx="450">
                  <c:v>213199</c:v>
                </c:pt>
                <c:pt idx="451">
                  <c:v>313633</c:v>
                </c:pt>
                <c:pt idx="452">
                  <c:v>281979</c:v>
                </c:pt>
                <c:pt idx="453">
                  <c:v>97983</c:v>
                </c:pt>
                <c:pt idx="454">
                  <c:v>23028</c:v>
                </c:pt>
                <c:pt idx="455">
                  <c:v>377739</c:v>
                </c:pt>
                <c:pt idx="456">
                  <c:v>65436</c:v>
                </c:pt>
                <c:pt idx="457">
                  <c:v>271111</c:v>
                </c:pt>
                <c:pt idx="458">
                  <c:v>307420</c:v>
                </c:pt>
                <c:pt idx="459">
                  <c:v>254828</c:v>
                </c:pt>
                <c:pt idx="460">
                  <c:v>154508</c:v>
                </c:pt>
                <c:pt idx="461">
                  <c:v>229026</c:v>
                </c:pt>
                <c:pt idx="462">
                  <c:v>600153</c:v>
                </c:pt>
                <c:pt idx="463">
                  <c:v>548663</c:v>
                </c:pt>
                <c:pt idx="464">
                  <c:v>224143</c:v>
                </c:pt>
                <c:pt idx="465">
                  <c:v>616968</c:v>
                </c:pt>
                <c:pt idx="466">
                  <c:v>245746</c:v>
                </c:pt>
                <c:pt idx="467">
                  <c:v>213712</c:v>
                </c:pt>
                <c:pt idx="468">
                  <c:v>876090</c:v>
                </c:pt>
                <c:pt idx="469">
                  <c:v>128687</c:v>
                </c:pt>
                <c:pt idx="470">
                  <c:v>349999</c:v>
                </c:pt>
                <c:pt idx="471">
                  <c:v>427652</c:v>
                </c:pt>
                <c:pt idx="472">
                  <c:v>109459</c:v>
                </c:pt>
                <c:pt idx="473">
                  <c:v>272916</c:v>
                </c:pt>
                <c:pt idx="474">
                  <c:v>499681</c:v>
                </c:pt>
                <c:pt idx="475">
                  <c:v>565782</c:v>
                </c:pt>
                <c:pt idx="476">
                  <c:v>80028</c:v>
                </c:pt>
                <c:pt idx="477">
                  <c:v>79572</c:v>
                </c:pt>
                <c:pt idx="478">
                  <c:v>232560</c:v>
                </c:pt>
                <c:pt idx="479">
                  <c:v>53827</c:v>
                </c:pt>
                <c:pt idx="480">
                  <c:v>38589</c:v>
                </c:pt>
                <c:pt idx="481">
                  <c:v>88616</c:v>
                </c:pt>
                <c:pt idx="482">
                  <c:v>72884</c:v>
                </c:pt>
                <c:pt idx="483">
                  <c:v>147972</c:v>
                </c:pt>
                <c:pt idx="484">
                  <c:v>181773</c:v>
                </c:pt>
                <c:pt idx="485">
                  <c:v>137332</c:v>
                </c:pt>
                <c:pt idx="486">
                  <c:v>171570</c:v>
                </c:pt>
                <c:pt idx="487">
                  <c:v>149568</c:v>
                </c:pt>
                <c:pt idx="488">
                  <c:v>327484</c:v>
                </c:pt>
                <c:pt idx="489">
                  <c:v>161063</c:v>
                </c:pt>
                <c:pt idx="490">
                  <c:v>35701</c:v>
                </c:pt>
                <c:pt idx="491">
                  <c:v>498579</c:v>
                </c:pt>
                <c:pt idx="492">
                  <c:v>79952</c:v>
                </c:pt>
                <c:pt idx="493">
                  <c:v>160493</c:v>
                </c:pt>
                <c:pt idx="494">
                  <c:v>158213</c:v>
                </c:pt>
                <c:pt idx="495">
                  <c:v>817589</c:v>
                </c:pt>
                <c:pt idx="496">
                  <c:v>76893</c:v>
                </c:pt>
                <c:pt idx="497">
                  <c:v>93005</c:v>
                </c:pt>
                <c:pt idx="498">
                  <c:v>9177</c:v>
                </c:pt>
                <c:pt idx="499">
                  <c:v>144780</c:v>
                </c:pt>
                <c:pt idx="500">
                  <c:v>134045</c:v>
                </c:pt>
                <c:pt idx="501">
                  <c:v>209741</c:v>
                </c:pt>
                <c:pt idx="502">
                  <c:v>168511</c:v>
                </c:pt>
                <c:pt idx="503">
                  <c:v>569962</c:v>
                </c:pt>
                <c:pt idx="504">
                  <c:v>451934</c:v>
                </c:pt>
                <c:pt idx="505">
                  <c:v>255987</c:v>
                </c:pt>
                <c:pt idx="506">
                  <c:v>128231</c:v>
                </c:pt>
                <c:pt idx="507">
                  <c:v>300846</c:v>
                </c:pt>
                <c:pt idx="508">
                  <c:v>233206</c:v>
                </c:pt>
                <c:pt idx="509">
                  <c:v>235885</c:v>
                </c:pt>
                <c:pt idx="510">
                  <c:v>127224</c:v>
                </c:pt>
                <c:pt idx="511">
                  <c:v>342665</c:v>
                </c:pt>
                <c:pt idx="512">
                  <c:v>286387</c:v>
                </c:pt>
                <c:pt idx="513">
                  <c:v>321024</c:v>
                </c:pt>
                <c:pt idx="514">
                  <c:v>233035</c:v>
                </c:pt>
                <c:pt idx="515">
                  <c:v>211831</c:v>
                </c:pt>
                <c:pt idx="516">
                  <c:v>226537</c:v>
                </c:pt>
                <c:pt idx="517">
                  <c:v>76665</c:v>
                </c:pt>
                <c:pt idx="518">
                  <c:v>673873</c:v>
                </c:pt>
                <c:pt idx="519">
                  <c:v>28139</c:v>
                </c:pt>
                <c:pt idx="520">
                  <c:v>76627</c:v>
                </c:pt>
                <c:pt idx="521">
                  <c:v>83942</c:v>
                </c:pt>
                <c:pt idx="522">
                  <c:v>164008</c:v>
                </c:pt>
                <c:pt idx="523">
                  <c:v>33706</c:v>
                </c:pt>
                <c:pt idx="524">
                  <c:v>117838</c:v>
                </c:pt>
                <c:pt idx="525">
                  <c:v>178410</c:v>
                </c:pt>
                <c:pt idx="526">
                  <c:v>464987</c:v>
                </c:pt>
                <c:pt idx="527">
                  <c:v>521322</c:v>
                </c:pt>
                <c:pt idx="528">
                  <c:v>61788</c:v>
                </c:pt>
                <c:pt idx="529">
                  <c:v>117952</c:v>
                </c:pt>
                <c:pt idx="530">
                  <c:v>113373</c:v>
                </c:pt>
                <c:pt idx="531">
                  <c:v>237937</c:v>
                </c:pt>
                <c:pt idx="532">
                  <c:v>383667</c:v>
                </c:pt>
                <c:pt idx="533">
                  <c:v>110865</c:v>
                </c:pt>
                <c:pt idx="534">
                  <c:v>269667</c:v>
                </c:pt>
                <c:pt idx="535">
                  <c:v>354483</c:v>
                </c:pt>
                <c:pt idx="536">
                  <c:v>726484</c:v>
                </c:pt>
                <c:pt idx="537">
                  <c:v>145825</c:v>
                </c:pt>
                <c:pt idx="538">
                  <c:v>273847</c:v>
                </c:pt>
                <c:pt idx="539">
                  <c:v>515394</c:v>
                </c:pt>
                <c:pt idx="540">
                  <c:v>938923</c:v>
                </c:pt>
                <c:pt idx="541">
                  <c:v>258305</c:v>
                </c:pt>
                <c:pt idx="542">
                  <c:v>332139</c:v>
                </c:pt>
                <c:pt idx="543">
                  <c:v>98534</c:v>
                </c:pt>
                <c:pt idx="544">
                  <c:v>311372</c:v>
                </c:pt>
                <c:pt idx="545">
                  <c:v>16910</c:v>
                </c:pt>
                <c:pt idx="546">
                  <c:v>351633</c:v>
                </c:pt>
                <c:pt idx="547">
                  <c:v>441009</c:v>
                </c:pt>
                <c:pt idx="548">
                  <c:v>138130</c:v>
                </c:pt>
                <c:pt idx="549">
                  <c:v>385757</c:v>
                </c:pt>
                <c:pt idx="550">
                  <c:v>110903</c:v>
                </c:pt>
                <c:pt idx="551">
                  <c:v>371906</c:v>
                </c:pt>
                <c:pt idx="552">
                  <c:v>30267</c:v>
                </c:pt>
                <c:pt idx="553">
                  <c:v>125153</c:v>
                </c:pt>
                <c:pt idx="554">
                  <c:v>48944</c:v>
                </c:pt>
                <c:pt idx="555">
                  <c:v>84835</c:v>
                </c:pt>
                <c:pt idx="556">
                  <c:v>168454</c:v>
                </c:pt>
                <c:pt idx="557">
                  <c:v>242801</c:v>
                </c:pt>
                <c:pt idx="558">
                  <c:v>43605</c:v>
                </c:pt>
                <c:pt idx="559">
                  <c:v>30115</c:v>
                </c:pt>
                <c:pt idx="560">
                  <c:v>289180</c:v>
                </c:pt>
                <c:pt idx="561">
                  <c:v>119586</c:v>
                </c:pt>
                <c:pt idx="562">
                  <c:v>121106</c:v>
                </c:pt>
                <c:pt idx="563">
                  <c:v>633536</c:v>
                </c:pt>
                <c:pt idx="564">
                  <c:v>354730</c:v>
                </c:pt>
                <c:pt idx="565">
                  <c:v>250705</c:v>
                </c:pt>
                <c:pt idx="566">
                  <c:v>195966</c:v>
                </c:pt>
                <c:pt idx="567">
                  <c:v>74385</c:v>
                </c:pt>
                <c:pt idx="568">
                  <c:v>563920</c:v>
                </c:pt>
                <c:pt idx="569">
                  <c:v>276602</c:v>
                </c:pt>
                <c:pt idx="570">
                  <c:v>298756</c:v>
                </c:pt>
                <c:pt idx="571">
                  <c:v>119377</c:v>
                </c:pt>
                <c:pt idx="572">
                  <c:v>159486</c:v>
                </c:pt>
                <c:pt idx="573">
                  <c:v>72523</c:v>
                </c:pt>
                <c:pt idx="574">
                  <c:v>213579</c:v>
                </c:pt>
                <c:pt idx="575">
                  <c:v>393585</c:v>
                </c:pt>
                <c:pt idx="576">
                  <c:v>598044</c:v>
                </c:pt>
                <c:pt idx="577">
                  <c:v>348061</c:v>
                </c:pt>
                <c:pt idx="578">
                  <c:v>167124</c:v>
                </c:pt>
                <c:pt idx="579">
                  <c:v>191159</c:v>
                </c:pt>
                <c:pt idx="580">
                  <c:v>33326</c:v>
                </c:pt>
                <c:pt idx="581">
                  <c:v>1175549</c:v>
                </c:pt>
                <c:pt idx="582">
                  <c:v>159296</c:v>
                </c:pt>
                <c:pt idx="583">
                  <c:v>51813</c:v>
                </c:pt>
                <c:pt idx="584">
                  <c:v>236170</c:v>
                </c:pt>
                <c:pt idx="585">
                  <c:v>226708</c:v>
                </c:pt>
                <c:pt idx="586">
                  <c:v>28690</c:v>
                </c:pt>
                <c:pt idx="587">
                  <c:v>94145</c:v>
                </c:pt>
                <c:pt idx="588">
                  <c:v>108471</c:v>
                </c:pt>
                <c:pt idx="589">
                  <c:v>621832</c:v>
                </c:pt>
                <c:pt idx="590">
                  <c:v>230888</c:v>
                </c:pt>
                <c:pt idx="591">
                  <c:v>197524</c:v>
                </c:pt>
                <c:pt idx="592">
                  <c:v>117344</c:v>
                </c:pt>
                <c:pt idx="593">
                  <c:v>201704</c:v>
                </c:pt>
                <c:pt idx="594">
                  <c:v>167200</c:v>
                </c:pt>
                <c:pt idx="595">
                  <c:v>76114</c:v>
                </c:pt>
                <c:pt idx="596">
                  <c:v>286634</c:v>
                </c:pt>
                <c:pt idx="597">
                  <c:v>386289</c:v>
                </c:pt>
                <c:pt idx="598">
                  <c:v>72200</c:v>
                </c:pt>
                <c:pt idx="599">
                  <c:v>58520</c:v>
                </c:pt>
                <c:pt idx="600">
                  <c:v>220932</c:v>
                </c:pt>
                <c:pt idx="601">
                  <c:v>175978</c:v>
                </c:pt>
                <c:pt idx="602">
                  <c:v>208506</c:v>
                </c:pt>
                <c:pt idx="603">
                  <c:v>65056</c:v>
                </c:pt>
                <c:pt idx="604">
                  <c:v>220400</c:v>
                </c:pt>
                <c:pt idx="605">
                  <c:v>62833</c:v>
                </c:pt>
                <c:pt idx="606">
                  <c:v>357485</c:v>
                </c:pt>
                <c:pt idx="607">
                  <c:v>351842</c:v>
                </c:pt>
                <c:pt idx="608">
                  <c:v>140049</c:v>
                </c:pt>
                <c:pt idx="609">
                  <c:v>456836</c:v>
                </c:pt>
                <c:pt idx="610">
                  <c:v>250268</c:v>
                </c:pt>
                <c:pt idx="611">
                  <c:v>150366</c:v>
                </c:pt>
                <c:pt idx="612">
                  <c:v>124583</c:v>
                </c:pt>
                <c:pt idx="613">
                  <c:v>14991</c:v>
                </c:pt>
                <c:pt idx="614">
                  <c:v>343425</c:v>
                </c:pt>
                <c:pt idx="615">
                  <c:v>190779</c:v>
                </c:pt>
                <c:pt idx="616">
                  <c:v>199253</c:v>
                </c:pt>
                <c:pt idx="617">
                  <c:v>319143</c:v>
                </c:pt>
                <c:pt idx="618">
                  <c:v>257678</c:v>
                </c:pt>
                <c:pt idx="619">
                  <c:v>3059</c:v>
                </c:pt>
                <c:pt idx="620">
                  <c:v>329593</c:v>
                </c:pt>
                <c:pt idx="621">
                  <c:v>434872</c:v>
                </c:pt>
                <c:pt idx="622">
                  <c:v>216999</c:v>
                </c:pt>
                <c:pt idx="623">
                  <c:v>267007</c:v>
                </c:pt>
                <c:pt idx="624">
                  <c:v>192907</c:v>
                </c:pt>
                <c:pt idx="625">
                  <c:v>77425</c:v>
                </c:pt>
                <c:pt idx="626">
                  <c:v>360848</c:v>
                </c:pt>
                <c:pt idx="627">
                  <c:v>159847</c:v>
                </c:pt>
                <c:pt idx="628">
                  <c:v>605226</c:v>
                </c:pt>
                <c:pt idx="629">
                  <c:v>101004</c:v>
                </c:pt>
                <c:pt idx="630">
                  <c:v>399152</c:v>
                </c:pt>
                <c:pt idx="631">
                  <c:v>183844</c:v>
                </c:pt>
                <c:pt idx="632">
                  <c:v>469338</c:v>
                </c:pt>
                <c:pt idx="633">
                  <c:v>589095</c:v>
                </c:pt>
                <c:pt idx="634">
                  <c:v>738834</c:v>
                </c:pt>
                <c:pt idx="635">
                  <c:v>759373</c:v>
                </c:pt>
                <c:pt idx="636">
                  <c:v>298490</c:v>
                </c:pt>
                <c:pt idx="637">
                  <c:v>243637</c:v>
                </c:pt>
                <c:pt idx="638">
                  <c:v>319751</c:v>
                </c:pt>
                <c:pt idx="639">
                  <c:v>282701</c:v>
                </c:pt>
                <c:pt idx="640">
                  <c:v>139555</c:v>
                </c:pt>
                <c:pt idx="641">
                  <c:v>593769</c:v>
                </c:pt>
                <c:pt idx="642">
                  <c:v>336775</c:v>
                </c:pt>
                <c:pt idx="643">
                  <c:v>48868</c:v>
                </c:pt>
                <c:pt idx="644">
                  <c:v>289864</c:v>
                </c:pt>
                <c:pt idx="645">
                  <c:v>282131</c:v>
                </c:pt>
                <c:pt idx="646">
                  <c:v>99180</c:v>
                </c:pt>
                <c:pt idx="647">
                  <c:v>356117</c:v>
                </c:pt>
                <c:pt idx="648">
                  <c:v>87286</c:v>
                </c:pt>
                <c:pt idx="649">
                  <c:v>227278</c:v>
                </c:pt>
                <c:pt idx="650">
                  <c:v>109269</c:v>
                </c:pt>
                <c:pt idx="651">
                  <c:v>182020</c:v>
                </c:pt>
                <c:pt idx="652">
                  <c:v>178524</c:v>
                </c:pt>
                <c:pt idx="653">
                  <c:v>523697</c:v>
                </c:pt>
                <c:pt idx="654">
                  <c:v>127452</c:v>
                </c:pt>
                <c:pt idx="655">
                  <c:v>315609</c:v>
                </c:pt>
                <c:pt idx="656">
                  <c:v>148504</c:v>
                </c:pt>
                <c:pt idx="657">
                  <c:v>26961</c:v>
                </c:pt>
                <c:pt idx="658">
                  <c:v>155477</c:v>
                </c:pt>
                <c:pt idx="659">
                  <c:v>147269</c:v>
                </c:pt>
                <c:pt idx="660">
                  <c:v>72637</c:v>
                </c:pt>
                <c:pt idx="661">
                  <c:v>362406</c:v>
                </c:pt>
                <c:pt idx="662">
                  <c:v>71079</c:v>
                </c:pt>
                <c:pt idx="663">
                  <c:v>265677</c:v>
                </c:pt>
                <c:pt idx="664">
                  <c:v>674956</c:v>
                </c:pt>
                <c:pt idx="665">
                  <c:v>651358</c:v>
                </c:pt>
                <c:pt idx="666">
                  <c:v>49495</c:v>
                </c:pt>
                <c:pt idx="667">
                  <c:v>240103</c:v>
                </c:pt>
                <c:pt idx="668">
                  <c:v>442757</c:v>
                </c:pt>
                <c:pt idx="669">
                  <c:v>122227</c:v>
                </c:pt>
                <c:pt idx="670">
                  <c:v>436012</c:v>
                </c:pt>
                <c:pt idx="671">
                  <c:v>234422</c:v>
                </c:pt>
                <c:pt idx="672">
                  <c:v>95950</c:v>
                </c:pt>
                <c:pt idx="673">
                  <c:v>941963</c:v>
                </c:pt>
                <c:pt idx="674">
                  <c:v>104538</c:v>
                </c:pt>
                <c:pt idx="675">
                  <c:v>142082</c:v>
                </c:pt>
                <c:pt idx="676">
                  <c:v>198265</c:v>
                </c:pt>
                <c:pt idx="677">
                  <c:v>50787</c:v>
                </c:pt>
                <c:pt idx="678">
                  <c:v>190684</c:v>
                </c:pt>
                <c:pt idx="679">
                  <c:v>226974</c:v>
                </c:pt>
                <c:pt idx="680">
                  <c:v>134216</c:v>
                </c:pt>
                <c:pt idx="681">
                  <c:v>307724</c:v>
                </c:pt>
                <c:pt idx="682">
                  <c:v>107578</c:v>
                </c:pt>
                <c:pt idx="683">
                  <c:v>171551</c:v>
                </c:pt>
                <c:pt idx="684">
                  <c:v>361665</c:v>
                </c:pt>
                <c:pt idx="685">
                  <c:v>692075</c:v>
                </c:pt>
                <c:pt idx="686">
                  <c:v>178391</c:v>
                </c:pt>
                <c:pt idx="687">
                  <c:v>170525</c:v>
                </c:pt>
                <c:pt idx="688">
                  <c:v>373255</c:v>
                </c:pt>
                <c:pt idx="689">
                  <c:v>335825</c:v>
                </c:pt>
                <c:pt idx="690">
                  <c:v>957752</c:v>
                </c:pt>
                <c:pt idx="691">
                  <c:v>51585</c:v>
                </c:pt>
                <c:pt idx="692">
                  <c:v>157016</c:v>
                </c:pt>
                <c:pt idx="693">
                  <c:v>339055</c:v>
                </c:pt>
                <c:pt idx="694">
                  <c:v>209836</c:v>
                </c:pt>
                <c:pt idx="695">
                  <c:v>326097</c:v>
                </c:pt>
                <c:pt idx="696">
                  <c:v>67792</c:v>
                </c:pt>
                <c:pt idx="697">
                  <c:v>338352</c:v>
                </c:pt>
                <c:pt idx="698">
                  <c:v>210349</c:v>
                </c:pt>
                <c:pt idx="699">
                  <c:v>325109</c:v>
                </c:pt>
                <c:pt idx="700">
                  <c:v>148200</c:v>
                </c:pt>
                <c:pt idx="701">
                  <c:v>72257</c:v>
                </c:pt>
                <c:pt idx="702">
                  <c:v>165699</c:v>
                </c:pt>
                <c:pt idx="703">
                  <c:v>85291</c:v>
                </c:pt>
                <c:pt idx="704">
                  <c:v>270579</c:v>
                </c:pt>
                <c:pt idx="705">
                  <c:v>215422</c:v>
                </c:pt>
                <c:pt idx="706">
                  <c:v>65018</c:v>
                </c:pt>
                <c:pt idx="707">
                  <c:v>380</c:v>
                </c:pt>
                <c:pt idx="708">
                  <c:v>186352</c:v>
                </c:pt>
                <c:pt idx="709">
                  <c:v>314222</c:v>
                </c:pt>
                <c:pt idx="710">
                  <c:v>99142</c:v>
                </c:pt>
                <c:pt idx="711">
                  <c:v>333051</c:v>
                </c:pt>
                <c:pt idx="712">
                  <c:v>237728</c:v>
                </c:pt>
                <c:pt idx="713">
                  <c:v>533691</c:v>
                </c:pt>
                <c:pt idx="714">
                  <c:v>578778</c:v>
                </c:pt>
                <c:pt idx="715">
                  <c:v>250268</c:v>
                </c:pt>
                <c:pt idx="716">
                  <c:v>631161</c:v>
                </c:pt>
                <c:pt idx="717">
                  <c:v>266361</c:v>
                </c:pt>
                <c:pt idx="718">
                  <c:v>25536</c:v>
                </c:pt>
                <c:pt idx="719">
                  <c:v>153121</c:v>
                </c:pt>
                <c:pt idx="720">
                  <c:v>104462</c:v>
                </c:pt>
                <c:pt idx="721">
                  <c:v>262295</c:v>
                </c:pt>
                <c:pt idx="722">
                  <c:v>181013</c:v>
                </c:pt>
                <c:pt idx="723">
                  <c:v>565307</c:v>
                </c:pt>
                <c:pt idx="724">
                  <c:v>117686</c:v>
                </c:pt>
                <c:pt idx="725">
                  <c:v>434131</c:v>
                </c:pt>
                <c:pt idx="726">
                  <c:v>235277</c:v>
                </c:pt>
                <c:pt idx="727">
                  <c:v>285361</c:v>
                </c:pt>
                <c:pt idx="728">
                  <c:v>310289</c:v>
                </c:pt>
                <c:pt idx="729">
                  <c:v>52383</c:v>
                </c:pt>
                <c:pt idx="730">
                  <c:v>98154</c:v>
                </c:pt>
                <c:pt idx="731">
                  <c:v>184243</c:v>
                </c:pt>
                <c:pt idx="732">
                  <c:v>684019</c:v>
                </c:pt>
                <c:pt idx="733">
                  <c:v>78926</c:v>
                </c:pt>
                <c:pt idx="734">
                  <c:v>389367</c:v>
                </c:pt>
                <c:pt idx="735">
                  <c:v>890302</c:v>
                </c:pt>
                <c:pt idx="736">
                  <c:v>46987</c:v>
                </c:pt>
                <c:pt idx="737">
                  <c:v>384389</c:v>
                </c:pt>
                <c:pt idx="738">
                  <c:v>280193</c:v>
                </c:pt>
                <c:pt idx="739">
                  <c:v>528390</c:v>
                </c:pt>
                <c:pt idx="740">
                  <c:v>97052</c:v>
                </c:pt>
                <c:pt idx="741">
                  <c:v>135166</c:v>
                </c:pt>
                <c:pt idx="742">
                  <c:v>182457</c:v>
                </c:pt>
                <c:pt idx="743">
                  <c:v>192907</c:v>
                </c:pt>
                <c:pt idx="744">
                  <c:v>54245</c:v>
                </c:pt>
                <c:pt idx="745">
                  <c:v>127889</c:v>
                </c:pt>
                <c:pt idx="746">
                  <c:v>131290</c:v>
                </c:pt>
                <c:pt idx="747">
                  <c:v>206986</c:v>
                </c:pt>
                <c:pt idx="748">
                  <c:v>88426</c:v>
                </c:pt>
                <c:pt idx="749">
                  <c:v>322715</c:v>
                </c:pt>
                <c:pt idx="750">
                  <c:v>138567</c:v>
                </c:pt>
                <c:pt idx="751">
                  <c:v>777024</c:v>
                </c:pt>
                <c:pt idx="752">
                  <c:v>210577</c:v>
                </c:pt>
                <c:pt idx="753">
                  <c:v>209703</c:v>
                </c:pt>
                <c:pt idx="754">
                  <c:v>239818</c:v>
                </c:pt>
                <c:pt idx="755">
                  <c:v>200944</c:v>
                </c:pt>
                <c:pt idx="756">
                  <c:v>124089</c:v>
                </c:pt>
                <c:pt idx="757">
                  <c:v>317642</c:v>
                </c:pt>
                <c:pt idx="758">
                  <c:v>74100</c:v>
                </c:pt>
                <c:pt idx="759">
                  <c:v>179265</c:v>
                </c:pt>
                <c:pt idx="760">
                  <c:v>361703</c:v>
                </c:pt>
                <c:pt idx="761">
                  <c:v>345876</c:v>
                </c:pt>
                <c:pt idx="762">
                  <c:v>521835</c:v>
                </c:pt>
                <c:pt idx="763">
                  <c:v>1122254</c:v>
                </c:pt>
                <c:pt idx="764">
                  <c:v>204820</c:v>
                </c:pt>
                <c:pt idx="765">
                  <c:v>239875</c:v>
                </c:pt>
                <c:pt idx="766">
                  <c:v>191007</c:v>
                </c:pt>
                <c:pt idx="767">
                  <c:v>217493</c:v>
                </c:pt>
                <c:pt idx="768">
                  <c:v>60743</c:v>
                </c:pt>
                <c:pt idx="769">
                  <c:v>350512</c:v>
                </c:pt>
                <c:pt idx="770">
                  <c:v>641725</c:v>
                </c:pt>
                <c:pt idx="771">
                  <c:v>269021</c:v>
                </c:pt>
                <c:pt idx="772">
                  <c:v>145730</c:v>
                </c:pt>
                <c:pt idx="773">
                  <c:v>82536</c:v>
                </c:pt>
                <c:pt idx="774">
                  <c:v>173660</c:v>
                </c:pt>
                <c:pt idx="775">
                  <c:v>1009375</c:v>
                </c:pt>
                <c:pt idx="776">
                  <c:v>57038</c:v>
                </c:pt>
                <c:pt idx="777">
                  <c:v>195054</c:v>
                </c:pt>
                <c:pt idx="778">
                  <c:v>184889</c:v>
                </c:pt>
                <c:pt idx="779">
                  <c:v>136705</c:v>
                </c:pt>
                <c:pt idx="780">
                  <c:v>144818</c:v>
                </c:pt>
                <c:pt idx="781">
                  <c:v>172140</c:v>
                </c:pt>
                <c:pt idx="782">
                  <c:v>63156</c:v>
                </c:pt>
                <c:pt idx="783">
                  <c:v>200013</c:v>
                </c:pt>
                <c:pt idx="784">
                  <c:v>602699</c:v>
                </c:pt>
                <c:pt idx="785">
                  <c:v>436943</c:v>
                </c:pt>
                <c:pt idx="786">
                  <c:v>282264</c:v>
                </c:pt>
                <c:pt idx="787">
                  <c:v>40432</c:v>
                </c:pt>
                <c:pt idx="788">
                  <c:v>965903</c:v>
                </c:pt>
                <c:pt idx="789">
                  <c:v>411331</c:v>
                </c:pt>
                <c:pt idx="790">
                  <c:v>391400</c:v>
                </c:pt>
                <c:pt idx="791">
                  <c:v>510720</c:v>
                </c:pt>
                <c:pt idx="792">
                  <c:v>93233</c:v>
                </c:pt>
                <c:pt idx="793">
                  <c:v>235239</c:v>
                </c:pt>
                <c:pt idx="794">
                  <c:v>296609</c:v>
                </c:pt>
                <c:pt idx="795">
                  <c:v>87381</c:v>
                </c:pt>
                <c:pt idx="796">
                  <c:v>972154</c:v>
                </c:pt>
                <c:pt idx="797">
                  <c:v>236379</c:v>
                </c:pt>
                <c:pt idx="798">
                  <c:v>221635</c:v>
                </c:pt>
                <c:pt idx="799">
                  <c:v>247646</c:v>
                </c:pt>
                <c:pt idx="800">
                  <c:v>27512</c:v>
                </c:pt>
                <c:pt idx="801">
                  <c:v>359195</c:v>
                </c:pt>
                <c:pt idx="802">
                  <c:v>68096</c:v>
                </c:pt>
                <c:pt idx="803">
                  <c:v>524533</c:v>
                </c:pt>
                <c:pt idx="804">
                  <c:v>511917</c:v>
                </c:pt>
                <c:pt idx="805">
                  <c:v>37430</c:v>
                </c:pt>
                <c:pt idx="806">
                  <c:v>115349</c:v>
                </c:pt>
                <c:pt idx="807">
                  <c:v>71744</c:v>
                </c:pt>
                <c:pt idx="808">
                  <c:v>547143</c:v>
                </c:pt>
                <c:pt idx="809">
                  <c:v>222300</c:v>
                </c:pt>
                <c:pt idx="810">
                  <c:v>180215</c:v>
                </c:pt>
                <c:pt idx="811">
                  <c:v>106324</c:v>
                </c:pt>
                <c:pt idx="812">
                  <c:v>15333</c:v>
                </c:pt>
                <c:pt idx="813">
                  <c:v>273714</c:v>
                </c:pt>
                <c:pt idx="814">
                  <c:v>410761</c:v>
                </c:pt>
                <c:pt idx="815">
                  <c:v>47994</c:v>
                </c:pt>
                <c:pt idx="816">
                  <c:v>378670</c:v>
                </c:pt>
                <c:pt idx="817">
                  <c:v>0</c:v>
                </c:pt>
                <c:pt idx="818">
                  <c:v>215308</c:v>
                </c:pt>
                <c:pt idx="819">
                  <c:v>1740609</c:v>
                </c:pt>
                <c:pt idx="820">
                  <c:v>229444</c:v>
                </c:pt>
                <c:pt idx="821">
                  <c:v>265164</c:v>
                </c:pt>
                <c:pt idx="822">
                  <c:v>129789</c:v>
                </c:pt>
                <c:pt idx="823">
                  <c:v>316160</c:v>
                </c:pt>
                <c:pt idx="824">
                  <c:v>120726</c:v>
                </c:pt>
                <c:pt idx="825">
                  <c:v>28994</c:v>
                </c:pt>
                <c:pt idx="826">
                  <c:v>568936</c:v>
                </c:pt>
                <c:pt idx="827">
                  <c:v>495216</c:v>
                </c:pt>
                <c:pt idx="828">
                  <c:v>156997</c:v>
                </c:pt>
                <c:pt idx="829">
                  <c:v>275424</c:v>
                </c:pt>
                <c:pt idx="830">
                  <c:v>584155</c:v>
                </c:pt>
                <c:pt idx="831">
                  <c:v>172691</c:v>
                </c:pt>
                <c:pt idx="832">
                  <c:v>27360</c:v>
                </c:pt>
                <c:pt idx="833">
                  <c:v>594738</c:v>
                </c:pt>
                <c:pt idx="834">
                  <c:v>127775</c:v>
                </c:pt>
                <c:pt idx="835">
                  <c:v>179094</c:v>
                </c:pt>
                <c:pt idx="836">
                  <c:v>265164</c:v>
                </c:pt>
                <c:pt idx="837">
                  <c:v>308693</c:v>
                </c:pt>
                <c:pt idx="838">
                  <c:v>15086</c:v>
                </c:pt>
                <c:pt idx="839">
                  <c:v>221255</c:v>
                </c:pt>
                <c:pt idx="840">
                  <c:v>413098</c:v>
                </c:pt>
                <c:pt idx="841">
                  <c:v>350151</c:v>
                </c:pt>
                <c:pt idx="842">
                  <c:v>71782</c:v>
                </c:pt>
                <c:pt idx="843">
                  <c:v>484234</c:v>
                </c:pt>
                <c:pt idx="844">
                  <c:v>429419</c:v>
                </c:pt>
                <c:pt idx="845">
                  <c:v>103968</c:v>
                </c:pt>
                <c:pt idx="846">
                  <c:v>275443</c:v>
                </c:pt>
                <c:pt idx="847">
                  <c:v>527554</c:v>
                </c:pt>
                <c:pt idx="848">
                  <c:v>53656</c:v>
                </c:pt>
                <c:pt idx="849">
                  <c:v>212553</c:v>
                </c:pt>
                <c:pt idx="850">
                  <c:v>35017</c:v>
                </c:pt>
                <c:pt idx="851">
                  <c:v>226879</c:v>
                </c:pt>
                <c:pt idx="852">
                  <c:v>76114</c:v>
                </c:pt>
                <c:pt idx="853">
                  <c:v>92169</c:v>
                </c:pt>
                <c:pt idx="854">
                  <c:v>18411</c:v>
                </c:pt>
                <c:pt idx="855">
                  <c:v>231914</c:v>
                </c:pt>
                <c:pt idx="856">
                  <c:v>117401</c:v>
                </c:pt>
                <c:pt idx="857">
                  <c:v>629603</c:v>
                </c:pt>
                <c:pt idx="858">
                  <c:v>197220</c:v>
                </c:pt>
                <c:pt idx="859">
                  <c:v>124051</c:v>
                </c:pt>
                <c:pt idx="860">
                  <c:v>353875</c:v>
                </c:pt>
                <c:pt idx="861">
                  <c:v>222490</c:v>
                </c:pt>
                <c:pt idx="862">
                  <c:v>469015</c:v>
                </c:pt>
                <c:pt idx="863">
                  <c:v>98496</c:v>
                </c:pt>
                <c:pt idx="864">
                  <c:v>277856</c:v>
                </c:pt>
                <c:pt idx="865">
                  <c:v>146699</c:v>
                </c:pt>
                <c:pt idx="866">
                  <c:v>106666</c:v>
                </c:pt>
                <c:pt idx="867">
                  <c:v>129010</c:v>
                </c:pt>
                <c:pt idx="868">
                  <c:v>1133122</c:v>
                </c:pt>
                <c:pt idx="869">
                  <c:v>135470</c:v>
                </c:pt>
                <c:pt idx="870">
                  <c:v>8987</c:v>
                </c:pt>
                <c:pt idx="871">
                  <c:v>74252</c:v>
                </c:pt>
                <c:pt idx="872">
                  <c:v>760608</c:v>
                </c:pt>
                <c:pt idx="873">
                  <c:v>164958</c:v>
                </c:pt>
                <c:pt idx="874">
                  <c:v>26809</c:v>
                </c:pt>
                <c:pt idx="875">
                  <c:v>185231</c:v>
                </c:pt>
                <c:pt idx="876">
                  <c:v>18506</c:v>
                </c:pt>
                <c:pt idx="877">
                  <c:v>347225</c:v>
                </c:pt>
                <c:pt idx="878">
                  <c:v>271757</c:v>
                </c:pt>
                <c:pt idx="879">
                  <c:v>93974</c:v>
                </c:pt>
                <c:pt idx="880">
                  <c:v>2682306</c:v>
                </c:pt>
                <c:pt idx="881">
                  <c:v>37753</c:v>
                </c:pt>
                <c:pt idx="882">
                  <c:v>45410</c:v>
                </c:pt>
                <c:pt idx="883">
                  <c:v>161025</c:v>
                </c:pt>
                <c:pt idx="884">
                  <c:v>112385</c:v>
                </c:pt>
                <c:pt idx="885">
                  <c:v>87837</c:v>
                </c:pt>
                <c:pt idx="886">
                  <c:v>156522</c:v>
                </c:pt>
                <c:pt idx="887">
                  <c:v>313405</c:v>
                </c:pt>
                <c:pt idx="888">
                  <c:v>265772</c:v>
                </c:pt>
                <c:pt idx="889">
                  <c:v>354559</c:v>
                </c:pt>
                <c:pt idx="890">
                  <c:v>142861</c:v>
                </c:pt>
                <c:pt idx="891">
                  <c:v>8474</c:v>
                </c:pt>
                <c:pt idx="892">
                  <c:v>99750</c:v>
                </c:pt>
                <c:pt idx="893">
                  <c:v>424555</c:v>
                </c:pt>
                <c:pt idx="894">
                  <c:v>13129</c:v>
                </c:pt>
                <c:pt idx="895">
                  <c:v>192223</c:v>
                </c:pt>
                <c:pt idx="896">
                  <c:v>148675</c:v>
                </c:pt>
                <c:pt idx="897">
                  <c:v>197657</c:v>
                </c:pt>
                <c:pt idx="898">
                  <c:v>132240</c:v>
                </c:pt>
                <c:pt idx="899">
                  <c:v>530309</c:v>
                </c:pt>
                <c:pt idx="900">
                  <c:v>889162</c:v>
                </c:pt>
                <c:pt idx="901">
                  <c:v>191710</c:v>
                </c:pt>
                <c:pt idx="902">
                  <c:v>129276</c:v>
                </c:pt>
                <c:pt idx="903">
                  <c:v>38893</c:v>
                </c:pt>
                <c:pt idx="904">
                  <c:v>145635</c:v>
                </c:pt>
                <c:pt idx="905">
                  <c:v>38</c:v>
                </c:pt>
                <c:pt idx="906">
                  <c:v>445341</c:v>
                </c:pt>
                <c:pt idx="907">
                  <c:v>68989</c:v>
                </c:pt>
                <c:pt idx="908">
                  <c:v>891708</c:v>
                </c:pt>
                <c:pt idx="909">
                  <c:v>75886</c:v>
                </c:pt>
                <c:pt idx="910">
                  <c:v>478154</c:v>
                </c:pt>
                <c:pt idx="911">
                  <c:v>468806</c:v>
                </c:pt>
                <c:pt idx="912">
                  <c:v>73131</c:v>
                </c:pt>
                <c:pt idx="913">
                  <c:v>1995</c:v>
                </c:pt>
                <c:pt idx="914">
                  <c:v>87115</c:v>
                </c:pt>
                <c:pt idx="915">
                  <c:v>160265</c:v>
                </c:pt>
                <c:pt idx="916">
                  <c:v>47500</c:v>
                </c:pt>
                <c:pt idx="917">
                  <c:v>407968</c:v>
                </c:pt>
                <c:pt idx="918">
                  <c:v>413060</c:v>
                </c:pt>
                <c:pt idx="919">
                  <c:v>227373</c:v>
                </c:pt>
                <c:pt idx="920">
                  <c:v>137731</c:v>
                </c:pt>
                <c:pt idx="921">
                  <c:v>83600</c:v>
                </c:pt>
                <c:pt idx="922">
                  <c:v>251674</c:v>
                </c:pt>
                <c:pt idx="923">
                  <c:v>43833</c:v>
                </c:pt>
                <c:pt idx="924">
                  <c:v>361779</c:v>
                </c:pt>
                <c:pt idx="925">
                  <c:v>347928</c:v>
                </c:pt>
                <c:pt idx="926">
                  <c:v>674785</c:v>
                </c:pt>
                <c:pt idx="927">
                  <c:v>219355</c:v>
                </c:pt>
                <c:pt idx="928">
                  <c:v>265354</c:v>
                </c:pt>
                <c:pt idx="929">
                  <c:v>301169</c:v>
                </c:pt>
                <c:pt idx="930">
                  <c:v>526870</c:v>
                </c:pt>
                <c:pt idx="931">
                  <c:v>354692</c:v>
                </c:pt>
                <c:pt idx="932">
                  <c:v>86070</c:v>
                </c:pt>
                <c:pt idx="933">
                  <c:v>356307</c:v>
                </c:pt>
                <c:pt idx="934">
                  <c:v>308047</c:v>
                </c:pt>
                <c:pt idx="935">
                  <c:v>169195</c:v>
                </c:pt>
                <c:pt idx="936">
                  <c:v>179949</c:v>
                </c:pt>
                <c:pt idx="937">
                  <c:v>429229</c:v>
                </c:pt>
                <c:pt idx="938">
                  <c:v>2191726</c:v>
                </c:pt>
                <c:pt idx="939">
                  <c:v>616113</c:v>
                </c:pt>
                <c:pt idx="940">
                  <c:v>732754</c:v>
                </c:pt>
                <c:pt idx="941">
                  <c:v>100852</c:v>
                </c:pt>
                <c:pt idx="942">
                  <c:v>123120</c:v>
                </c:pt>
                <c:pt idx="943">
                  <c:v>191691</c:v>
                </c:pt>
                <c:pt idx="944">
                  <c:v>63764</c:v>
                </c:pt>
                <c:pt idx="945">
                  <c:v>45239</c:v>
                </c:pt>
                <c:pt idx="946">
                  <c:v>120498</c:v>
                </c:pt>
                <c:pt idx="947">
                  <c:v>196213</c:v>
                </c:pt>
                <c:pt idx="948">
                  <c:v>122227</c:v>
                </c:pt>
                <c:pt idx="949">
                  <c:v>86583</c:v>
                </c:pt>
                <c:pt idx="950">
                  <c:v>156370</c:v>
                </c:pt>
                <c:pt idx="951">
                  <c:v>487407</c:v>
                </c:pt>
                <c:pt idx="952">
                  <c:v>190817</c:v>
                </c:pt>
                <c:pt idx="953">
                  <c:v>57874</c:v>
                </c:pt>
                <c:pt idx="954">
                  <c:v>117762</c:v>
                </c:pt>
                <c:pt idx="955">
                  <c:v>220115</c:v>
                </c:pt>
                <c:pt idx="956">
                  <c:v>58881</c:v>
                </c:pt>
                <c:pt idx="957">
                  <c:v>387714</c:v>
                </c:pt>
                <c:pt idx="958">
                  <c:v>141037</c:v>
                </c:pt>
                <c:pt idx="959">
                  <c:v>42370</c:v>
                </c:pt>
                <c:pt idx="960">
                  <c:v>31160</c:v>
                </c:pt>
                <c:pt idx="961">
                  <c:v>160569</c:v>
                </c:pt>
                <c:pt idx="962">
                  <c:v>256348</c:v>
                </c:pt>
                <c:pt idx="963">
                  <c:v>207138</c:v>
                </c:pt>
                <c:pt idx="964">
                  <c:v>178334</c:v>
                </c:pt>
                <c:pt idx="965">
                  <c:v>235505</c:v>
                </c:pt>
                <c:pt idx="966">
                  <c:v>243428</c:v>
                </c:pt>
                <c:pt idx="967">
                  <c:v>434606</c:v>
                </c:pt>
                <c:pt idx="968">
                  <c:v>31445</c:v>
                </c:pt>
                <c:pt idx="969">
                  <c:v>113316</c:v>
                </c:pt>
                <c:pt idx="970">
                  <c:v>107293</c:v>
                </c:pt>
                <c:pt idx="971">
                  <c:v>712994</c:v>
                </c:pt>
                <c:pt idx="972">
                  <c:v>21565</c:v>
                </c:pt>
                <c:pt idx="973">
                  <c:v>109896</c:v>
                </c:pt>
                <c:pt idx="974">
                  <c:v>811243</c:v>
                </c:pt>
                <c:pt idx="975">
                  <c:v>570912</c:v>
                </c:pt>
                <c:pt idx="976">
                  <c:v>561830</c:v>
                </c:pt>
                <c:pt idx="977">
                  <c:v>114133</c:v>
                </c:pt>
                <c:pt idx="978">
                  <c:v>261402</c:v>
                </c:pt>
                <c:pt idx="979">
                  <c:v>505343</c:v>
                </c:pt>
                <c:pt idx="980">
                  <c:v>183198</c:v>
                </c:pt>
                <c:pt idx="981">
                  <c:v>154508</c:v>
                </c:pt>
                <c:pt idx="982">
                  <c:v>109459</c:v>
                </c:pt>
                <c:pt idx="983">
                  <c:v>356307</c:v>
                </c:pt>
                <c:pt idx="984">
                  <c:v>306736</c:v>
                </c:pt>
                <c:pt idx="985">
                  <c:v>269211</c:v>
                </c:pt>
                <c:pt idx="986">
                  <c:v>1762725</c:v>
                </c:pt>
                <c:pt idx="987">
                  <c:v>125191</c:v>
                </c:pt>
                <c:pt idx="988">
                  <c:v>775637</c:v>
                </c:pt>
                <c:pt idx="989">
                  <c:v>301169</c:v>
                </c:pt>
                <c:pt idx="990">
                  <c:v>31673</c:v>
                </c:pt>
                <c:pt idx="991">
                  <c:v>512202</c:v>
                </c:pt>
                <c:pt idx="992">
                  <c:v>109877</c:v>
                </c:pt>
                <c:pt idx="993">
                  <c:v>31312</c:v>
                </c:pt>
                <c:pt idx="994">
                  <c:v>195700</c:v>
                </c:pt>
                <c:pt idx="995">
                  <c:v>173242</c:v>
                </c:pt>
                <c:pt idx="996">
                  <c:v>170962</c:v>
                </c:pt>
                <c:pt idx="997">
                  <c:v>224922</c:v>
                </c:pt>
                <c:pt idx="998">
                  <c:v>306888</c:v>
                </c:pt>
                <c:pt idx="999">
                  <c:v>381976</c:v>
                </c:pt>
                <c:pt idx="1000">
                  <c:v>380114</c:v>
                </c:pt>
                <c:pt idx="1001">
                  <c:v>479845</c:v>
                </c:pt>
                <c:pt idx="1002">
                  <c:v>131404</c:v>
                </c:pt>
                <c:pt idx="1003">
                  <c:v>104329</c:v>
                </c:pt>
                <c:pt idx="1004">
                  <c:v>232579</c:v>
                </c:pt>
                <c:pt idx="1005">
                  <c:v>458793</c:v>
                </c:pt>
                <c:pt idx="1006">
                  <c:v>186181</c:v>
                </c:pt>
                <c:pt idx="1007">
                  <c:v>206207</c:v>
                </c:pt>
                <c:pt idx="1008">
                  <c:v>344831</c:v>
                </c:pt>
                <c:pt idx="1009">
                  <c:v>85424</c:v>
                </c:pt>
                <c:pt idx="1010">
                  <c:v>80408</c:v>
                </c:pt>
                <c:pt idx="1011">
                  <c:v>603022</c:v>
                </c:pt>
                <c:pt idx="1012">
                  <c:v>120422</c:v>
                </c:pt>
                <c:pt idx="1013">
                  <c:v>285171</c:v>
                </c:pt>
                <c:pt idx="1014">
                  <c:v>120498</c:v>
                </c:pt>
                <c:pt idx="1015">
                  <c:v>477983</c:v>
                </c:pt>
                <c:pt idx="1016">
                  <c:v>585884</c:v>
                </c:pt>
                <c:pt idx="1017">
                  <c:v>33364</c:v>
                </c:pt>
                <c:pt idx="1018">
                  <c:v>457900</c:v>
                </c:pt>
                <c:pt idx="1019">
                  <c:v>474430</c:v>
                </c:pt>
                <c:pt idx="1020">
                  <c:v>120194</c:v>
                </c:pt>
                <c:pt idx="1021">
                  <c:v>277134</c:v>
                </c:pt>
                <c:pt idx="1022">
                  <c:v>283708</c:v>
                </c:pt>
                <c:pt idx="1023">
                  <c:v>271548</c:v>
                </c:pt>
                <c:pt idx="1024">
                  <c:v>130302</c:v>
                </c:pt>
                <c:pt idx="1025">
                  <c:v>290776</c:v>
                </c:pt>
                <c:pt idx="1026">
                  <c:v>68153</c:v>
                </c:pt>
                <c:pt idx="1027">
                  <c:v>106571</c:v>
                </c:pt>
                <c:pt idx="1028">
                  <c:v>341411</c:v>
                </c:pt>
                <c:pt idx="1029">
                  <c:v>94278</c:v>
                </c:pt>
                <c:pt idx="1030">
                  <c:v>579025</c:v>
                </c:pt>
                <c:pt idx="1031">
                  <c:v>242991</c:v>
                </c:pt>
                <c:pt idx="1032">
                  <c:v>27322</c:v>
                </c:pt>
                <c:pt idx="1033">
                  <c:v>91371</c:v>
                </c:pt>
                <c:pt idx="1034">
                  <c:v>637165</c:v>
                </c:pt>
                <c:pt idx="1035">
                  <c:v>277647</c:v>
                </c:pt>
                <c:pt idx="1036">
                  <c:v>91295</c:v>
                </c:pt>
                <c:pt idx="1037">
                  <c:v>333431</c:v>
                </c:pt>
                <c:pt idx="1038">
                  <c:v>356193</c:v>
                </c:pt>
                <c:pt idx="1039">
                  <c:v>289180</c:v>
                </c:pt>
                <c:pt idx="1040">
                  <c:v>718694</c:v>
                </c:pt>
                <c:pt idx="1041">
                  <c:v>68780</c:v>
                </c:pt>
                <c:pt idx="1042">
                  <c:v>367802</c:v>
                </c:pt>
                <c:pt idx="1043">
                  <c:v>175864</c:v>
                </c:pt>
                <c:pt idx="1044">
                  <c:v>130853</c:v>
                </c:pt>
                <c:pt idx="1045">
                  <c:v>262637</c:v>
                </c:pt>
                <c:pt idx="1046">
                  <c:v>232617</c:v>
                </c:pt>
                <c:pt idx="1047">
                  <c:v>67735</c:v>
                </c:pt>
                <c:pt idx="1048">
                  <c:v>334267</c:v>
                </c:pt>
                <c:pt idx="1049">
                  <c:v>164483</c:v>
                </c:pt>
                <c:pt idx="1050">
                  <c:v>64125</c:v>
                </c:pt>
                <c:pt idx="1051">
                  <c:v>412680</c:v>
                </c:pt>
                <c:pt idx="1052">
                  <c:v>38019</c:v>
                </c:pt>
                <c:pt idx="1053">
                  <c:v>94411</c:v>
                </c:pt>
                <c:pt idx="1054">
                  <c:v>93138</c:v>
                </c:pt>
                <c:pt idx="1055">
                  <c:v>343748</c:v>
                </c:pt>
                <c:pt idx="1056">
                  <c:v>92625</c:v>
                </c:pt>
                <c:pt idx="1057">
                  <c:v>112176</c:v>
                </c:pt>
                <c:pt idx="1058">
                  <c:v>287527</c:v>
                </c:pt>
                <c:pt idx="1059">
                  <c:v>52839</c:v>
                </c:pt>
                <c:pt idx="1060">
                  <c:v>193325</c:v>
                </c:pt>
                <c:pt idx="1061">
                  <c:v>392502</c:v>
                </c:pt>
                <c:pt idx="1062">
                  <c:v>334704</c:v>
                </c:pt>
                <c:pt idx="1063">
                  <c:v>292429</c:v>
                </c:pt>
                <c:pt idx="1064">
                  <c:v>180481</c:v>
                </c:pt>
                <c:pt idx="1065">
                  <c:v>427177</c:v>
                </c:pt>
                <c:pt idx="1066">
                  <c:v>141037</c:v>
                </c:pt>
                <c:pt idx="1067">
                  <c:v>92416</c:v>
                </c:pt>
                <c:pt idx="1068">
                  <c:v>690042</c:v>
                </c:pt>
                <c:pt idx="1069">
                  <c:v>145578</c:v>
                </c:pt>
                <c:pt idx="1070">
                  <c:v>272137</c:v>
                </c:pt>
                <c:pt idx="1071">
                  <c:v>184186</c:v>
                </c:pt>
                <c:pt idx="1072">
                  <c:v>43738</c:v>
                </c:pt>
                <c:pt idx="1073">
                  <c:v>79192</c:v>
                </c:pt>
                <c:pt idx="1074">
                  <c:v>197809</c:v>
                </c:pt>
                <c:pt idx="1075">
                  <c:v>333621</c:v>
                </c:pt>
                <c:pt idx="1076">
                  <c:v>502170</c:v>
                </c:pt>
                <c:pt idx="1077">
                  <c:v>124203</c:v>
                </c:pt>
                <c:pt idx="1078">
                  <c:v>69597</c:v>
                </c:pt>
                <c:pt idx="1079">
                  <c:v>50996</c:v>
                </c:pt>
                <c:pt idx="1080">
                  <c:v>982566</c:v>
                </c:pt>
                <c:pt idx="1081">
                  <c:v>119738</c:v>
                </c:pt>
                <c:pt idx="1082">
                  <c:v>65683</c:v>
                </c:pt>
                <c:pt idx="1083">
                  <c:v>2114738</c:v>
                </c:pt>
                <c:pt idx="1084">
                  <c:v>100111</c:v>
                </c:pt>
                <c:pt idx="1085">
                  <c:v>68989</c:v>
                </c:pt>
                <c:pt idx="1086">
                  <c:v>149055</c:v>
                </c:pt>
                <c:pt idx="1087">
                  <c:v>48013</c:v>
                </c:pt>
                <c:pt idx="1088">
                  <c:v>455031</c:v>
                </c:pt>
                <c:pt idx="1089">
                  <c:v>236531</c:v>
                </c:pt>
                <c:pt idx="1090">
                  <c:v>111169</c:v>
                </c:pt>
                <c:pt idx="1091">
                  <c:v>36347</c:v>
                </c:pt>
                <c:pt idx="1092">
                  <c:v>397119</c:v>
                </c:pt>
                <c:pt idx="1093">
                  <c:v>75544</c:v>
                </c:pt>
                <c:pt idx="1094">
                  <c:v>261155</c:v>
                </c:pt>
                <c:pt idx="1095">
                  <c:v>423282</c:v>
                </c:pt>
                <c:pt idx="1096">
                  <c:v>292220</c:v>
                </c:pt>
                <c:pt idx="1097">
                  <c:v>288895</c:v>
                </c:pt>
                <c:pt idx="1098">
                  <c:v>350854</c:v>
                </c:pt>
                <c:pt idx="1099">
                  <c:v>82346</c:v>
                </c:pt>
                <c:pt idx="1100">
                  <c:v>75962</c:v>
                </c:pt>
                <c:pt idx="1101">
                  <c:v>111150</c:v>
                </c:pt>
                <c:pt idx="1102">
                  <c:v>428906</c:v>
                </c:pt>
                <c:pt idx="1103">
                  <c:v>185117</c:v>
                </c:pt>
                <c:pt idx="1104">
                  <c:v>160854</c:v>
                </c:pt>
                <c:pt idx="1105">
                  <c:v>79496</c:v>
                </c:pt>
                <c:pt idx="1106">
                  <c:v>162070</c:v>
                </c:pt>
                <c:pt idx="1107">
                  <c:v>271966</c:v>
                </c:pt>
                <c:pt idx="1108">
                  <c:v>341145</c:v>
                </c:pt>
                <c:pt idx="1109">
                  <c:v>264708</c:v>
                </c:pt>
                <c:pt idx="1110">
                  <c:v>323323</c:v>
                </c:pt>
                <c:pt idx="1111">
                  <c:v>137047</c:v>
                </c:pt>
                <c:pt idx="1112">
                  <c:v>105298</c:v>
                </c:pt>
                <c:pt idx="1113">
                  <c:v>71516</c:v>
                </c:pt>
                <c:pt idx="1114">
                  <c:v>433276</c:v>
                </c:pt>
                <c:pt idx="1115">
                  <c:v>265696</c:v>
                </c:pt>
                <c:pt idx="1116">
                  <c:v>140125</c:v>
                </c:pt>
                <c:pt idx="1117">
                  <c:v>448647</c:v>
                </c:pt>
                <c:pt idx="1118">
                  <c:v>552577</c:v>
                </c:pt>
                <c:pt idx="1119">
                  <c:v>112347</c:v>
                </c:pt>
                <c:pt idx="1120">
                  <c:v>126388</c:v>
                </c:pt>
                <c:pt idx="1121">
                  <c:v>444790</c:v>
                </c:pt>
                <c:pt idx="1122">
                  <c:v>261231</c:v>
                </c:pt>
                <c:pt idx="1123">
                  <c:v>359138</c:v>
                </c:pt>
                <c:pt idx="1124">
                  <c:v>217322</c:v>
                </c:pt>
                <c:pt idx="1125">
                  <c:v>118617</c:v>
                </c:pt>
                <c:pt idx="1126">
                  <c:v>194313</c:v>
                </c:pt>
                <c:pt idx="1127">
                  <c:v>122265</c:v>
                </c:pt>
                <c:pt idx="1128">
                  <c:v>192660</c:v>
                </c:pt>
                <c:pt idx="1129">
                  <c:v>207974</c:v>
                </c:pt>
                <c:pt idx="1130">
                  <c:v>0</c:v>
                </c:pt>
                <c:pt idx="1131">
                  <c:v>263359</c:v>
                </c:pt>
                <c:pt idx="1132">
                  <c:v>348764</c:v>
                </c:pt>
                <c:pt idx="1133">
                  <c:v>381691</c:v>
                </c:pt>
                <c:pt idx="1134">
                  <c:v>31008</c:v>
                </c:pt>
                <c:pt idx="1135">
                  <c:v>94468</c:v>
                </c:pt>
                <c:pt idx="1136">
                  <c:v>174401</c:v>
                </c:pt>
                <c:pt idx="1137">
                  <c:v>252301</c:v>
                </c:pt>
                <c:pt idx="1138">
                  <c:v>60306</c:v>
                </c:pt>
                <c:pt idx="1139">
                  <c:v>110523</c:v>
                </c:pt>
                <c:pt idx="1140">
                  <c:v>1096452</c:v>
                </c:pt>
                <c:pt idx="1141">
                  <c:v>115672</c:v>
                </c:pt>
                <c:pt idx="1142">
                  <c:v>203889</c:v>
                </c:pt>
                <c:pt idx="1143">
                  <c:v>48070</c:v>
                </c:pt>
                <c:pt idx="1144">
                  <c:v>116033</c:v>
                </c:pt>
                <c:pt idx="1145">
                  <c:v>253232</c:v>
                </c:pt>
                <c:pt idx="1146">
                  <c:v>280421</c:v>
                </c:pt>
                <c:pt idx="1147">
                  <c:v>336053</c:v>
                </c:pt>
                <c:pt idx="1148">
                  <c:v>140410</c:v>
                </c:pt>
                <c:pt idx="1149">
                  <c:v>674918</c:v>
                </c:pt>
                <c:pt idx="1150">
                  <c:v>98648</c:v>
                </c:pt>
                <c:pt idx="1151">
                  <c:v>324501</c:v>
                </c:pt>
                <c:pt idx="1152">
                  <c:v>234099</c:v>
                </c:pt>
                <c:pt idx="1153">
                  <c:v>703</c:v>
                </c:pt>
                <c:pt idx="1154">
                  <c:v>156503</c:v>
                </c:pt>
                <c:pt idx="1155">
                  <c:v>101479</c:v>
                </c:pt>
                <c:pt idx="1156">
                  <c:v>173831</c:v>
                </c:pt>
                <c:pt idx="1157">
                  <c:v>144438</c:v>
                </c:pt>
                <c:pt idx="1158">
                  <c:v>97755</c:v>
                </c:pt>
                <c:pt idx="1159">
                  <c:v>226423</c:v>
                </c:pt>
                <c:pt idx="1160">
                  <c:v>68628</c:v>
                </c:pt>
                <c:pt idx="1161">
                  <c:v>270370</c:v>
                </c:pt>
                <c:pt idx="1162">
                  <c:v>109212</c:v>
                </c:pt>
                <c:pt idx="1163">
                  <c:v>188499</c:v>
                </c:pt>
                <c:pt idx="1164">
                  <c:v>344470</c:v>
                </c:pt>
                <c:pt idx="1165">
                  <c:v>233947</c:v>
                </c:pt>
                <c:pt idx="1166">
                  <c:v>205333</c:v>
                </c:pt>
                <c:pt idx="1167">
                  <c:v>108509</c:v>
                </c:pt>
                <c:pt idx="1168">
                  <c:v>608095</c:v>
                </c:pt>
                <c:pt idx="1169">
                  <c:v>43206</c:v>
                </c:pt>
                <c:pt idx="1170">
                  <c:v>227810</c:v>
                </c:pt>
                <c:pt idx="1171">
                  <c:v>243352</c:v>
                </c:pt>
                <c:pt idx="1172">
                  <c:v>35682</c:v>
                </c:pt>
                <c:pt idx="1173">
                  <c:v>374965</c:v>
                </c:pt>
                <c:pt idx="1174">
                  <c:v>200564</c:v>
                </c:pt>
                <c:pt idx="1175">
                  <c:v>110466</c:v>
                </c:pt>
                <c:pt idx="1176">
                  <c:v>439831</c:v>
                </c:pt>
                <c:pt idx="1177">
                  <c:v>58045</c:v>
                </c:pt>
                <c:pt idx="1178">
                  <c:v>106001</c:v>
                </c:pt>
                <c:pt idx="1179">
                  <c:v>35568</c:v>
                </c:pt>
                <c:pt idx="1180">
                  <c:v>27569</c:v>
                </c:pt>
                <c:pt idx="1181">
                  <c:v>186941</c:v>
                </c:pt>
                <c:pt idx="1182">
                  <c:v>342608</c:v>
                </c:pt>
                <c:pt idx="1183">
                  <c:v>305900</c:v>
                </c:pt>
                <c:pt idx="1184">
                  <c:v>389234</c:v>
                </c:pt>
                <c:pt idx="1185">
                  <c:v>331854</c:v>
                </c:pt>
                <c:pt idx="1186">
                  <c:v>324216</c:v>
                </c:pt>
                <c:pt idx="1187">
                  <c:v>245423</c:v>
                </c:pt>
                <c:pt idx="1188">
                  <c:v>177498</c:v>
                </c:pt>
                <c:pt idx="1189">
                  <c:v>327009</c:v>
                </c:pt>
                <c:pt idx="1190">
                  <c:v>140999</c:v>
                </c:pt>
                <c:pt idx="1191">
                  <c:v>14649</c:v>
                </c:pt>
                <c:pt idx="1192">
                  <c:v>333830</c:v>
                </c:pt>
                <c:pt idx="1193">
                  <c:v>489820</c:v>
                </c:pt>
                <c:pt idx="1194">
                  <c:v>163001</c:v>
                </c:pt>
                <c:pt idx="1195">
                  <c:v>1261334</c:v>
                </c:pt>
                <c:pt idx="1196">
                  <c:v>155572</c:v>
                </c:pt>
                <c:pt idx="1197">
                  <c:v>248938</c:v>
                </c:pt>
                <c:pt idx="1198">
                  <c:v>130663</c:v>
                </c:pt>
                <c:pt idx="1199">
                  <c:v>620787</c:v>
                </c:pt>
                <c:pt idx="1200">
                  <c:v>640338</c:v>
                </c:pt>
                <c:pt idx="1201">
                  <c:v>101422</c:v>
                </c:pt>
                <c:pt idx="1202">
                  <c:v>949924</c:v>
                </c:pt>
                <c:pt idx="1203">
                  <c:v>80940</c:v>
                </c:pt>
                <c:pt idx="1204">
                  <c:v>198778</c:v>
                </c:pt>
                <c:pt idx="1205">
                  <c:v>52383</c:v>
                </c:pt>
                <c:pt idx="1206">
                  <c:v>208658</c:v>
                </c:pt>
                <c:pt idx="1207">
                  <c:v>99636</c:v>
                </c:pt>
                <c:pt idx="1208">
                  <c:v>403180</c:v>
                </c:pt>
                <c:pt idx="1209">
                  <c:v>761672</c:v>
                </c:pt>
                <c:pt idx="1210">
                  <c:v>274189</c:v>
                </c:pt>
                <c:pt idx="1211">
                  <c:v>846222</c:v>
                </c:pt>
                <c:pt idx="1212">
                  <c:v>213237</c:v>
                </c:pt>
                <c:pt idx="1213">
                  <c:v>554401</c:v>
                </c:pt>
                <c:pt idx="1214">
                  <c:v>286539</c:v>
                </c:pt>
                <c:pt idx="1215">
                  <c:v>26904</c:v>
                </c:pt>
                <c:pt idx="1216">
                  <c:v>364667</c:v>
                </c:pt>
                <c:pt idx="1217">
                  <c:v>605777</c:v>
                </c:pt>
                <c:pt idx="1218">
                  <c:v>457254</c:v>
                </c:pt>
                <c:pt idx="1219">
                  <c:v>444448</c:v>
                </c:pt>
                <c:pt idx="1220">
                  <c:v>126939</c:v>
                </c:pt>
                <c:pt idx="1221">
                  <c:v>1617375</c:v>
                </c:pt>
                <c:pt idx="1222">
                  <c:v>255683</c:v>
                </c:pt>
                <c:pt idx="1223">
                  <c:v>430559</c:v>
                </c:pt>
                <c:pt idx="1224">
                  <c:v>178505</c:v>
                </c:pt>
                <c:pt idx="1225">
                  <c:v>103550</c:v>
                </c:pt>
                <c:pt idx="1226">
                  <c:v>280174</c:v>
                </c:pt>
                <c:pt idx="1227">
                  <c:v>193458</c:v>
                </c:pt>
                <c:pt idx="1228">
                  <c:v>155572</c:v>
                </c:pt>
                <c:pt idx="1229">
                  <c:v>485241</c:v>
                </c:pt>
                <c:pt idx="1230">
                  <c:v>587556</c:v>
                </c:pt>
                <c:pt idx="1231">
                  <c:v>147592</c:v>
                </c:pt>
                <c:pt idx="1232">
                  <c:v>383401</c:v>
                </c:pt>
                <c:pt idx="1233">
                  <c:v>514634</c:v>
                </c:pt>
                <c:pt idx="1234">
                  <c:v>254619</c:v>
                </c:pt>
                <c:pt idx="1235">
                  <c:v>78394</c:v>
                </c:pt>
                <c:pt idx="1236">
                  <c:v>178600</c:v>
                </c:pt>
                <c:pt idx="1237">
                  <c:v>146737</c:v>
                </c:pt>
                <c:pt idx="1238">
                  <c:v>375326</c:v>
                </c:pt>
                <c:pt idx="1239">
                  <c:v>189601</c:v>
                </c:pt>
                <c:pt idx="1240">
                  <c:v>237063</c:v>
                </c:pt>
                <c:pt idx="1241">
                  <c:v>16986</c:v>
                </c:pt>
                <c:pt idx="1242">
                  <c:v>110181</c:v>
                </c:pt>
                <c:pt idx="1243">
                  <c:v>376029</c:v>
                </c:pt>
                <c:pt idx="1244">
                  <c:v>583661</c:v>
                </c:pt>
                <c:pt idx="1245">
                  <c:v>221939</c:v>
                </c:pt>
                <c:pt idx="1246">
                  <c:v>341335</c:v>
                </c:pt>
                <c:pt idx="1247">
                  <c:v>606290</c:v>
                </c:pt>
                <c:pt idx="1248">
                  <c:v>118617</c:v>
                </c:pt>
                <c:pt idx="1249">
                  <c:v>453473</c:v>
                </c:pt>
                <c:pt idx="1250">
                  <c:v>1009394</c:v>
                </c:pt>
                <c:pt idx="1251">
                  <c:v>78261</c:v>
                </c:pt>
                <c:pt idx="1252">
                  <c:v>219488</c:v>
                </c:pt>
                <c:pt idx="1253">
                  <c:v>208354</c:v>
                </c:pt>
                <c:pt idx="1254">
                  <c:v>123120</c:v>
                </c:pt>
                <c:pt idx="1255">
                  <c:v>145559</c:v>
                </c:pt>
                <c:pt idx="1256">
                  <c:v>605302</c:v>
                </c:pt>
                <c:pt idx="1257">
                  <c:v>124146</c:v>
                </c:pt>
                <c:pt idx="1258">
                  <c:v>63460</c:v>
                </c:pt>
                <c:pt idx="1259">
                  <c:v>43833</c:v>
                </c:pt>
                <c:pt idx="1260">
                  <c:v>389804</c:v>
                </c:pt>
                <c:pt idx="1261">
                  <c:v>121410</c:v>
                </c:pt>
                <c:pt idx="1262">
                  <c:v>205523</c:v>
                </c:pt>
                <c:pt idx="1263">
                  <c:v>102714</c:v>
                </c:pt>
                <c:pt idx="1264">
                  <c:v>229178</c:v>
                </c:pt>
                <c:pt idx="1265">
                  <c:v>157662</c:v>
                </c:pt>
                <c:pt idx="1266">
                  <c:v>261098</c:v>
                </c:pt>
                <c:pt idx="1267">
                  <c:v>572812</c:v>
                </c:pt>
                <c:pt idx="1268">
                  <c:v>15409</c:v>
                </c:pt>
                <c:pt idx="1269">
                  <c:v>446329</c:v>
                </c:pt>
                <c:pt idx="1270">
                  <c:v>195700</c:v>
                </c:pt>
                <c:pt idx="1271">
                  <c:v>74860</c:v>
                </c:pt>
                <c:pt idx="1272">
                  <c:v>123557</c:v>
                </c:pt>
                <c:pt idx="1273">
                  <c:v>47861</c:v>
                </c:pt>
                <c:pt idx="1274">
                  <c:v>574218</c:v>
                </c:pt>
                <c:pt idx="1275">
                  <c:v>123253</c:v>
                </c:pt>
                <c:pt idx="1276">
                  <c:v>247608</c:v>
                </c:pt>
                <c:pt idx="1277">
                  <c:v>640642</c:v>
                </c:pt>
                <c:pt idx="1278">
                  <c:v>154242</c:v>
                </c:pt>
                <c:pt idx="1279">
                  <c:v>344014</c:v>
                </c:pt>
                <c:pt idx="1280">
                  <c:v>294728</c:v>
                </c:pt>
                <c:pt idx="1281">
                  <c:v>204079</c:v>
                </c:pt>
                <c:pt idx="1282">
                  <c:v>246430</c:v>
                </c:pt>
                <c:pt idx="1283">
                  <c:v>208240</c:v>
                </c:pt>
                <c:pt idx="1284">
                  <c:v>268964</c:v>
                </c:pt>
                <c:pt idx="1285">
                  <c:v>592800</c:v>
                </c:pt>
                <c:pt idx="1286">
                  <c:v>336642</c:v>
                </c:pt>
                <c:pt idx="1287">
                  <c:v>270921</c:v>
                </c:pt>
                <c:pt idx="1288">
                  <c:v>97622</c:v>
                </c:pt>
                <c:pt idx="1289">
                  <c:v>583661</c:v>
                </c:pt>
                <c:pt idx="1290">
                  <c:v>39615</c:v>
                </c:pt>
                <c:pt idx="1291">
                  <c:v>798</c:v>
                </c:pt>
                <c:pt idx="1292">
                  <c:v>57437</c:v>
                </c:pt>
                <c:pt idx="1293">
                  <c:v>43852</c:v>
                </c:pt>
                <c:pt idx="1294">
                  <c:v>149549</c:v>
                </c:pt>
                <c:pt idx="1295">
                  <c:v>826804</c:v>
                </c:pt>
                <c:pt idx="1296">
                  <c:v>92872</c:v>
                </c:pt>
                <c:pt idx="1297">
                  <c:v>302575</c:v>
                </c:pt>
                <c:pt idx="1298">
                  <c:v>355661</c:v>
                </c:pt>
                <c:pt idx="1299">
                  <c:v>215517</c:v>
                </c:pt>
                <c:pt idx="1300">
                  <c:v>232940</c:v>
                </c:pt>
                <c:pt idx="1301">
                  <c:v>160816</c:v>
                </c:pt>
                <c:pt idx="1302">
                  <c:v>568784</c:v>
                </c:pt>
                <c:pt idx="1303">
                  <c:v>446424</c:v>
                </c:pt>
                <c:pt idx="1304">
                  <c:v>284582</c:v>
                </c:pt>
                <c:pt idx="1305">
                  <c:v>66120</c:v>
                </c:pt>
                <c:pt idx="1306">
                  <c:v>483968</c:v>
                </c:pt>
                <c:pt idx="1307">
                  <c:v>431319</c:v>
                </c:pt>
                <c:pt idx="1308">
                  <c:v>278882</c:v>
                </c:pt>
                <c:pt idx="1309">
                  <c:v>272403</c:v>
                </c:pt>
                <c:pt idx="1310">
                  <c:v>113525</c:v>
                </c:pt>
                <c:pt idx="1311">
                  <c:v>231876</c:v>
                </c:pt>
                <c:pt idx="1312">
                  <c:v>24054</c:v>
                </c:pt>
                <c:pt idx="1313">
                  <c:v>391457</c:v>
                </c:pt>
                <c:pt idx="1314">
                  <c:v>22515</c:v>
                </c:pt>
                <c:pt idx="1315">
                  <c:v>295830</c:v>
                </c:pt>
                <c:pt idx="1316">
                  <c:v>88521</c:v>
                </c:pt>
                <c:pt idx="1317">
                  <c:v>1666984</c:v>
                </c:pt>
                <c:pt idx="1318">
                  <c:v>269819</c:v>
                </c:pt>
                <c:pt idx="1319">
                  <c:v>138016</c:v>
                </c:pt>
                <c:pt idx="1320">
                  <c:v>327826</c:v>
                </c:pt>
                <c:pt idx="1321">
                  <c:v>423605</c:v>
                </c:pt>
                <c:pt idx="1322">
                  <c:v>92758</c:v>
                </c:pt>
                <c:pt idx="1323">
                  <c:v>149625</c:v>
                </c:pt>
                <c:pt idx="1324">
                  <c:v>220704</c:v>
                </c:pt>
                <c:pt idx="1325">
                  <c:v>169803</c:v>
                </c:pt>
                <c:pt idx="1326">
                  <c:v>198360</c:v>
                </c:pt>
                <c:pt idx="1327">
                  <c:v>448305</c:v>
                </c:pt>
                <c:pt idx="1328">
                  <c:v>881524</c:v>
                </c:pt>
                <c:pt idx="1329">
                  <c:v>201970</c:v>
                </c:pt>
                <c:pt idx="1330">
                  <c:v>165547</c:v>
                </c:pt>
                <c:pt idx="1331">
                  <c:v>214871</c:v>
                </c:pt>
                <c:pt idx="1332">
                  <c:v>206568</c:v>
                </c:pt>
                <c:pt idx="1333">
                  <c:v>67032</c:v>
                </c:pt>
                <c:pt idx="1334">
                  <c:v>59280</c:v>
                </c:pt>
                <c:pt idx="1335">
                  <c:v>154888</c:v>
                </c:pt>
                <c:pt idx="1336">
                  <c:v>541158</c:v>
                </c:pt>
                <c:pt idx="1337">
                  <c:v>197011</c:v>
                </c:pt>
                <c:pt idx="1338">
                  <c:v>774782</c:v>
                </c:pt>
                <c:pt idx="1339">
                  <c:v>121296</c:v>
                </c:pt>
                <c:pt idx="1340">
                  <c:v>69331</c:v>
                </c:pt>
                <c:pt idx="1341">
                  <c:v>58653</c:v>
                </c:pt>
                <c:pt idx="1342">
                  <c:v>292087</c:v>
                </c:pt>
                <c:pt idx="1343">
                  <c:v>93119</c:v>
                </c:pt>
                <c:pt idx="1344">
                  <c:v>120859</c:v>
                </c:pt>
                <c:pt idx="1345">
                  <c:v>82194</c:v>
                </c:pt>
                <c:pt idx="1346">
                  <c:v>127756</c:v>
                </c:pt>
                <c:pt idx="1347">
                  <c:v>21964</c:v>
                </c:pt>
                <c:pt idx="1348">
                  <c:v>42826</c:v>
                </c:pt>
                <c:pt idx="1349">
                  <c:v>52934</c:v>
                </c:pt>
                <c:pt idx="1350">
                  <c:v>275785</c:v>
                </c:pt>
                <c:pt idx="1351">
                  <c:v>26087</c:v>
                </c:pt>
                <c:pt idx="1352">
                  <c:v>140106</c:v>
                </c:pt>
                <c:pt idx="1353">
                  <c:v>297654</c:v>
                </c:pt>
                <c:pt idx="1354">
                  <c:v>753882</c:v>
                </c:pt>
                <c:pt idx="1355">
                  <c:v>187625</c:v>
                </c:pt>
                <c:pt idx="1356">
                  <c:v>587879</c:v>
                </c:pt>
                <c:pt idx="1357">
                  <c:v>86412</c:v>
                </c:pt>
                <c:pt idx="1358">
                  <c:v>0</c:v>
                </c:pt>
                <c:pt idx="1359">
                  <c:v>47557</c:v>
                </c:pt>
                <c:pt idx="1360">
                  <c:v>94620</c:v>
                </c:pt>
                <c:pt idx="1361">
                  <c:v>10564</c:v>
                </c:pt>
                <c:pt idx="1362">
                  <c:v>171456</c:v>
                </c:pt>
                <c:pt idx="1363">
                  <c:v>209</c:v>
                </c:pt>
                <c:pt idx="1364">
                  <c:v>184015</c:v>
                </c:pt>
                <c:pt idx="1365">
                  <c:v>47652</c:v>
                </c:pt>
                <c:pt idx="1366">
                  <c:v>323</c:v>
                </c:pt>
                <c:pt idx="1367">
                  <c:v>57570</c:v>
                </c:pt>
                <c:pt idx="1368">
                  <c:v>305653</c:v>
                </c:pt>
                <c:pt idx="1369">
                  <c:v>151411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95-3348-B0BF-D179F9197F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0799759"/>
        <c:axId val="955406159"/>
      </c:scatterChart>
      <c:valAx>
        <c:axId val="2020799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406159"/>
        <c:crosses val="autoZero"/>
        <c:crossBetween val="midCat"/>
      </c:valAx>
      <c:valAx>
        <c:axId val="955406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7997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'Исходные данные (исправлено)'!$P$1</c:f>
              <c:strCache>
                <c:ptCount val="1"/>
                <c:pt idx="0">
                  <c:v>Срок кредитной истории (лет)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'Исходные данные (исправлено)'!$P$2:$P$1375</c:f>
              <c:numCache>
                <c:formatCode>General</c:formatCode>
                <c:ptCount val="1374"/>
                <c:pt idx="0">
                  <c:v>17.2</c:v>
                </c:pt>
                <c:pt idx="1">
                  <c:v>12</c:v>
                </c:pt>
                <c:pt idx="2">
                  <c:v>17.3</c:v>
                </c:pt>
                <c:pt idx="3">
                  <c:v>19.600000000000001</c:v>
                </c:pt>
                <c:pt idx="4">
                  <c:v>22.6</c:v>
                </c:pt>
                <c:pt idx="5">
                  <c:v>13.9</c:v>
                </c:pt>
                <c:pt idx="6">
                  <c:v>24.7</c:v>
                </c:pt>
                <c:pt idx="7">
                  <c:v>22</c:v>
                </c:pt>
                <c:pt idx="8">
                  <c:v>22.7</c:v>
                </c:pt>
                <c:pt idx="9">
                  <c:v>17.399999999999999</c:v>
                </c:pt>
                <c:pt idx="10">
                  <c:v>11.9</c:v>
                </c:pt>
                <c:pt idx="11">
                  <c:v>15.7</c:v>
                </c:pt>
                <c:pt idx="12">
                  <c:v>17.5</c:v>
                </c:pt>
                <c:pt idx="13">
                  <c:v>14.4</c:v>
                </c:pt>
                <c:pt idx="14">
                  <c:v>22.3</c:v>
                </c:pt>
                <c:pt idx="15">
                  <c:v>14</c:v>
                </c:pt>
                <c:pt idx="16">
                  <c:v>20</c:v>
                </c:pt>
                <c:pt idx="17">
                  <c:v>15.4</c:v>
                </c:pt>
                <c:pt idx="18">
                  <c:v>14.6</c:v>
                </c:pt>
                <c:pt idx="19">
                  <c:v>24.5</c:v>
                </c:pt>
                <c:pt idx="20">
                  <c:v>22.6</c:v>
                </c:pt>
                <c:pt idx="21">
                  <c:v>28.8</c:v>
                </c:pt>
                <c:pt idx="22">
                  <c:v>16.600000000000001</c:v>
                </c:pt>
                <c:pt idx="23">
                  <c:v>14.8</c:v>
                </c:pt>
                <c:pt idx="24">
                  <c:v>14.5</c:v>
                </c:pt>
                <c:pt idx="25">
                  <c:v>21.6</c:v>
                </c:pt>
                <c:pt idx="26">
                  <c:v>19.399999999999999</c:v>
                </c:pt>
                <c:pt idx="27">
                  <c:v>18.600000000000001</c:v>
                </c:pt>
                <c:pt idx="28">
                  <c:v>17.8</c:v>
                </c:pt>
                <c:pt idx="29">
                  <c:v>14.1</c:v>
                </c:pt>
                <c:pt idx="30">
                  <c:v>20.9</c:v>
                </c:pt>
                <c:pt idx="31">
                  <c:v>17</c:v>
                </c:pt>
                <c:pt idx="32">
                  <c:v>36.6</c:v>
                </c:pt>
                <c:pt idx="33">
                  <c:v>15.4</c:v>
                </c:pt>
                <c:pt idx="34">
                  <c:v>11.4</c:v>
                </c:pt>
                <c:pt idx="35">
                  <c:v>9.1999999999999993</c:v>
                </c:pt>
                <c:pt idx="36">
                  <c:v>16.100000000000001</c:v>
                </c:pt>
                <c:pt idx="37">
                  <c:v>15</c:v>
                </c:pt>
                <c:pt idx="38">
                  <c:v>18.3</c:v>
                </c:pt>
                <c:pt idx="39">
                  <c:v>12</c:v>
                </c:pt>
                <c:pt idx="40">
                  <c:v>31.5</c:v>
                </c:pt>
                <c:pt idx="41">
                  <c:v>19.3</c:v>
                </c:pt>
                <c:pt idx="42">
                  <c:v>14</c:v>
                </c:pt>
                <c:pt idx="43">
                  <c:v>21.8</c:v>
                </c:pt>
                <c:pt idx="44">
                  <c:v>18</c:v>
                </c:pt>
                <c:pt idx="45">
                  <c:v>15.1</c:v>
                </c:pt>
                <c:pt idx="46">
                  <c:v>31.4</c:v>
                </c:pt>
                <c:pt idx="47">
                  <c:v>29.5</c:v>
                </c:pt>
                <c:pt idx="48">
                  <c:v>21.5</c:v>
                </c:pt>
                <c:pt idx="49">
                  <c:v>6.4</c:v>
                </c:pt>
                <c:pt idx="50">
                  <c:v>16.100000000000001</c:v>
                </c:pt>
                <c:pt idx="51">
                  <c:v>19</c:v>
                </c:pt>
                <c:pt idx="52">
                  <c:v>12</c:v>
                </c:pt>
                <c:pt idx="53">
                  <c:v>28.2</c:v>
                </c:pt>
                <c:pt idx="54">
                  <c:v>12.2</c:v>
                </c:pt>
                <c:pt idx="55">
                  <c:v>17</c:v>
                </c:pt>
                <c:pt idx="56">
                  <c:v>27.4</c:v>
                </c:pt>
                <c:pt idx="57">
                  <c:v>20.399999999999999</c:v>
                </c:pt>
                <c:pt idx="58">
                  <c:v>18</c:v>
                </c:pt>
                <c:pt idx="59">
                  <c:v>31.3</c:v>
                </c:pt>
                <c:pt idx="60">
                  <c:v>10.5</c:v>
                </c:pt>
                <c:pt idx="61">
                  <c:v>14.2</c:v>
                </c:pt>
                <c:pt idx="62">
                  <c:v>25.9</c:v>
                </c:pt>
                <c:pt idx="63">
                  <c:v>16</c:v>
                </c:pt>
                <c:pt idx="64">
                  <c:v>14.7</c:v>
                </c:pt>
                <c:pt idx="65">
                  <c:v>13</c:v>
                </c:pt>
                <c:pt idx="66">
                  <c:v>23.3</c:v>
                </c:pt>
                <c:pt idx="67">
                  <c:v>19.7</c:v>
                </c:pt>
                <c:pt idx="68">
                  <c:v>10</c:v>
                </c:pt>
                <c:pt idx="69">
                  <c:v>19.5</c:v>
                </c:pt>
                <c:pt idx="70">
                  <c:v>17.899999999999999</c:v>
                </c:pt>
                <c:pt idx="71">
                  <c:v>12.2</c:v>
                </c:pt>
                <c:pt idx="72">
                  <c:v>14.4</c:v>
                </c:pt>
                <c:pt idx="73">
                  <c:v>20.5</c:v>
                </c:pt>
                <c:pt idx="74">
                  <c:v>11</c:v>
                </c:pt>
                <c:pt idx="75">
                  <c:v>21.5</c:v>
                </c:pt>
                <c:pt idx="76">
                  <c:v>15</c:v>
                </c:pt>
                <c:pt idx="77">
                  <c:v>13</c:v>
                </c:pt>
                <c:pt idx="78">
                  <c:v>28.2</c:v>
                </c:pt>
                <c:pt idx="79">
                  <c:v>13.6</c:v>
                </c:pt>
                <c:pt idx="80">
                  <c:v>13.9</c:v>
                </c:pt>
                <c:pt idx="81">
                  <c:v>14.9</c:v>
                </c:pt>
                <c:pt idx="82">
                  <c:v>10.199999999999999</c:v>
                </c:pt>
                <c:pt idx="83">
                  <c:v>17</c:v>
                </c:pt>
                <c:pt idx="84">
                  <c:v>12.5</c:v>
                </c:pt>
                <c:pt idx="85">
                  <c:v>13.4</c:v>
                </c:pt>
                <c:pt idx="86">
                  <c:v>21.8</c:v>
                </c:pt>
                <c:pt idx="87">
                  <c:v>9</c:v>
                </c:pt>
                <c:pt idx="88">
                  <c:v>23.4</c:v>
                </c:pt>
                <c:pt idx="89">
                  <c:v>19.600000000000001</c:v>
                </c:pt>
                <c:pt idx="90">
                  <c:v>9.5</c:v>
                </c:pt>
                <c:pt idx="91">
                  <c:v>15.7</c:v>
                </c:pt>
                <c:pt idx="92">
                  <c:v>34.4</c:v>
                </c:pt>
                <c:pt idx="93">
                  <c:v>13</c:v>
                </c:pt>
                <c:pt idx="94">
                  <c:v>18.399999999999999</c:v>
                </c:pt>
                <c:pt idx="95">
                  <c:v>23.5</c:v>
                </c:pt>
                <c:pt idx="96">
                  <c:v>14.3</c:v>
                </c:pt>
                <c:pt idx="97">
                  <c:v>14.3</c:v>
                </c:pt>
                <c:pt idx="98">
                  <c:v>12</c:v>
                </c:pt>
                <c:pt idx="99">
                  <c:v>13.6</c:v>
                </c:pt>
                <c:pt idx="100">
                  <c:v>50.1</c:v>
                </c:pt>
                <c:pt idx="101">
                  <c:v>14.5</c:v>
                </c:pt>
                <c:pt idx="102">
                  <c:v>13.2</c:v>
                </c:pt>
                <c:pt idx="103">
                  <c:v>33.1</c:v>
                </c:pt>
                <c:pt idx="104">
                  <c:v>23.9</c:v>
                </c:pt>
                <c:pt idx="105">
                  <c:v>14.7</c:v>
                </c:pt>
                <c:pt idx="106">
                  <c:v>12.5</c:v>
                </c:pt>
                <c:pt idx="107">
                  <c:v>17.5</c:v>
                </c:pt>
                <c:pt idx="108">
                  <c:v>43.3</c:v>
                </c:pt>
                <c:pt idx="109">
                  <c:v>12</c:v>
                </c:pt>
                <c:pt idx="110">
                  <c:v>24</c:v>
                </c:pt>
                <c:pt idx="111">
                  <c:v>23</c:v>
                </c:pt>
                <c:pt idx="112">
                  <c:v>17</c:v>
                </c:pt>
                <c:pt idx="113">
                  <c:v>15</c:v>
                </c:pt>
                <c:pt idx="114">
                  <c:v>29.2</c:v>
                </c:pt>
                <c:pt idx="115">
                  <c:v>18.2</c:v>
                </c:pt>
                <c:pt idx="116">
                  <c:v>44</c:v>
                </c:pt>
                <c:pt idx="117">
                  <c:v>17.899999999999999</c:v>
                </c:pt>
                <c:pt idx="118">
                  <c:v>15</c:v>
                </c:pt>
                <c:pt idx="119">
                  <c:v>10</c:v>
                </c:pt>
                <c:pt idx="120">
                  <c:v>15.6</c:v>
                </c:pt>
                <c:pt idx="121">
                  <c:v>22.7</c:v>
                </c:pt>
                <c:pt idx="122">
                  <c:v>13.8</c:v>
                </c:pt>
                <c:pt idx="123">
                  <c:v>30.5</c:v>
                </c:pt>
                <c:pt idx="124">
                  <c:v>14.1</c:v>
                </c:pt>
                <c:pt idx="125">
                  <c:v>7.1</c:v>
                </c:pt>
                <c:pt idx="126">
                  <c:v>6.6</c:v>
                </c:pt>
                <c:pt idx="127">
                  <c:v>14.6</c:v>
                </c:pt>
                <c:pt idx="128">
                  <c:v>17.8</c:v>
                </c:pt>
                <c:pt idx="129">
                  <c:v>15.8</c:v>
                </c:pt>
                <c:pt idx="130">
                  <c:v>13.4</c:v>
                </c:pt>
                <c:pt idx="131">
                  <c:v>16.5</c:v>
                </c:pt>
                <c:pt idx="132">
                  <c:v>17.600000000000001</c:v>
                </c:pt>
                <c:pt idx="133">
                  <c:v>17.8</c:v>
                </c:pt>
                <c:pt idx="134">
                  <c:v>21.5</c:v>
                </c:pt>
                <c:pt idx="135">
                  <c:v>36.299999999999997</c:v>
                </c:pt>
                <c:pt idx="136">
                  <c:v>22.5</c:v>
                </c:pt>
                <c:pt idx="137">
                  <c:v>15</c:v>
                </c:pt>
                <c:pt idx="138">
                  <c:v>19.7</c:v>
                </c:pt>
                <c:pt idx="139">
                  <c:v>16.100000000000001</c:v>
                </c:pt>
                <c:pt idx="140">
                  <c:v>17.5</c:v>
                </c:pt>
                <c:pt idx="141">
                  <c:v>8.6</c:v>
                </c:pt>
                <c:pt idx="142">
                  <c:v>13.9</c:v>
                </c:pt>
                <c:pt idx="143">
                  <c:v>13.3</c:v>
                </c:pt>
                <c:pt idx="144">
                  <c:v>17.399999999999999</c:v>
                </c:pt>
                <c:pt idx="145">
                  <c:v>9</c:v>
                </c:pt>
                <c:pt idx="146">
                  <c:v>15.5</c:v>
                </c:pt>
                <c:pt idx="147">
                  <c:v>11.8</c:v>
                </c:pt>
                <c:pt idx="148">
                  <c:v>13</c:v>
                </c:pt>
                <c:pt idx="149">
                  <c:v>14.9</c:v>
                </c:pt>
                <c:pt idx="150">
                  <c:v>20</c:v>
                </c:pt>
                <c:pt idx="151">
                  <c:v>22.3</c:v>
                </c:pt>
                <c:pt idx="152">
                  <c:v>17.8</c:v>
                </c:pt>
                <c:pt idx="153">
                  <c:v>20.399999999999999</c:v>
                </c:pt>
                <c:pt idx="154">
                  <c:v>14</c:v>
                </c:pt>
                <c:pt idx="155">
                  <c:v>10.199999999999999</c:v>
                </c:pt>
                <c:pt idx="156">
                  <c:v>10.8</c:v>
                </c:pt>
                <c:pt idx="157">
                  <c:v>18.7</c:v>
                </c:pt>
                <c:pt idx="158">
                  <c:v>30.9</c:v>
                </c:pt>
                <c:pt idx="159">
                  <c:v>14</c:v>
                </c:pt>
                <c:pt idx="160">
                  <c:v>17.100000000000001</c:v>
                </c:pt>
                <c:pt idx="161">
                  <c:v>15</c:v>
                </c:pt>
                <c:pt idx="162">
                  <c:v>16.3</c:v>
                </c:pt>
                <c:pt idx="163">
                  <c:v>4.9000000000000004</c:v>
                </c:pt>
                <c:pt idx="164">
                  <c:v>21.4</c:v>
                </c:pt>
                <c:pt idx="165">
                  <c:v>11.9</c:v>
                </c:pt>
                <c:pt idx="166">
                  <c:v>17.2</c:v>
                </c:pt>
                <c:pt idx="167">
                  <c:v>22.6</c:v>
                </c:pt>
                <c:pt idx="168">
                  <c:v>16</c:v>
                </c:pt>
                <c:pt idx="169">
                  <c:v>10.3</c:v>
                </c:pt>
                <c:pt idx="170">
                  <c:v>20.5</c:v>
                </c:pt>
                <c:pt idx="171">
                  <c:v>18.5</c:v>
                </c:pt>
                <c:pt idx="172">
                  <c:v>16.7</c:v>
                </c:pt>
                <c:pt idx="173">
                  <c:v>10.199999999999999</c:v>
                </c:pt>
                <c:pt idx="174">
                  <c:v>15.9</c:v>
                </c:pt>
                <c:pt idx="175">
                  <c:v>8.6999999999999993</c:v>
                </c:pt>
                <c:pt idx="176">
                  <c:v>11.1</c:v>
                </c:pt>
                <c:pt idx="177">
                  <c:v>19.2</c:v>
                </c:pt>
                <c:pt idx="178">
                  <c:v>23</c:v>
                </c:pt>
                <c:pt idx="179">
                  <c:v>21.3</c:v>
                </c:pt>
                <c:pt idx="180">
                  <c:v>17</c:v>
                </c:pt>
                <c:pt idx="181">
                  <c:v>10.7</c:v>
                </c:pt>
                <c:pt idx="182">
                  <c:v>17.600000000000001</c:v>
                </c:pt>
                <c:pt idx="183">
                  <c:v>28.8</c:v>
                </c:pt>
                <c:pt idx="184">
                  <c:v>33.700000000000003</c:v>
                </c:pt>
                <c:pt idx="185">
                  <c:v>14.9</c:v>
                </c:pt>
                <c:pt idx="186">
                  <c:v>15.4</c:v>
                </c:pt>
                <c:pt idx="187">
                  <c:v>27</c:v>
                </c:pt>
                <c:pt idx="188">
                  <c:v>18.8</c:v>
                </c:pt>
                <c:pt idx="189">
                  <c:v>11.4</c:v>
                </c:pt>
                <c:pt idx="190">
                  <c:v>23</c:v>
                </c:pt>
                <c:pt idx="191">
                  <c:v>14.9</c:v>
                </c:pt>
                <c:pt idx="192">
                  <c:v>17.399999999999999</c:v>
                </c:pt>
                <c:pt idx="193">
                  <c:v>22.2</c:v>
                </c:pt>
                <c:pt idx="194">
                  <c:v>16.5</c:v>
                </c:pt>
                <c:pt idx="195">
                  <c:v>22.5</c:v>
                </c:pt>
                <c:pt idx="196">
                  <c:v>13.7</c:v>
                </c:pt>
                <c:pt idx="197">
                  <c:v>15.4</c:v>
                </c:pt>
                <c:pt idx="198">
                  <c:v>13.1</c:v>
                </c:pt>
                <c:pt idx="199">
                  <c:v>11.1</c:v>
                </c:pt>
                <c:pt idx="200">
                  <c:v>11.7</c:v>
                </c:pt>
                <c:pt idx="201">
                  <c:v>16</c:v>
                </c:pt>
                <c:pt idx="202">
                  <c:v>11.4</c:v>
                </c:pt>
                <c:pt idx="203">
                  <c:v>15.3</c:v>
                </c:pt>
                <c:pt idx="204">
                  <c:v>15.9</c:v>
                </c:pt>
                <c:pt idx="205">
                  <c:v>21.2</c:v>
                </c:pt>
                <c:pt idx="206">
                  <c:v>20.8</c:v>
                </c:pt>
                <c:pt idx="207">
                  <c:v>11.5</c:v>
                </c:pt>
                <c:pt idx="208">
                  <c:v>17.600000000000001</c:v>
                </c:pt>
                <c:pt idx="209">
                  <c:v>15.7</c:v>
                </c:pt>
                <c:pt idx="210">
                  <c:v>20.6</c:v>
                </c:pt>
                <c:pt idx="211">
                  <c:v>20.7</c:v>
                </c:pt>
                <c:pt idx="212">
                  <c:v>19</c:v>
                </c:pt>
                <c:pt idx="213">
                  <c:v>22.5</c:v>
                </c:pt>
                <c:pt idx="214">
                  <c:v>17</c:v>
                </c:pt>
                <c:pt idx="215">
                  <c:v>9.3000000000000007</c:v>
                </c:pt>
                <c:pt idx="216">
                  <c:v>14.8</c:v>
                </c:pt>
                <c:pt idx="217">
                  <c:v>16.3</c:v>
                </c:pt>
                <c:pt idx="218">
                  <c:v>17.8</c:v>
                </c:pt>
                <c:pt idx="219">
                  <c:v>35</c:v>
                </c:pt>
                <c:pt idx="220">
                  <c:v>26.5</c:v>
                </c:pt>
                <c:pt idx="221">
                  <c:v>12.5</c:v>
                </c:pt>
                <c:pt idx="222">
                  <c:v>24.1</c:v>
                </c:pt>
                <c:pt idx="223">
                  <c:v>12.5</c:v>
                </c:pt>
                <c:pt idx="224">
                  <c:v>23</c:v>
                </c:pt>
                <c:pt idx="225">
                  <c:v>13.3</c:v>
                </c:pt>
                <c:pt idx="226">
                  <c:v>16.7</c:v>
                </c:pt>
                <c:pt idx="227">
                  <c:v>20.5</c:v>
                </c:pt>
                <c:pt idx="228">
                  <c:v>36.4</c:v>
                </c:pt>
                <c:pt idx="229">
                  <c:v>13.5</c:v>
                </c:pt>
                <c:pt idx="230">
                  <c:v>13.3</c:v>
                </c:pt>
                <c:pt idx="231">
                  <c:v>14.7</c:v>
                </c:pt>
                <c:pt idx="232">
                  <c:v>17.2</c:v>
                </c:pt>
                <c:pt idx="233">
                  <c:v>29.2</c:v>
                </c:pt>
                <c:pt idx="234">
                  <c:v>9</c:v>
                </c:pt>
                <c:pt idx="235">
                  <c:v>30.6</c:v>
                </c:pt>
                <c:pt idx="236">
                  <c:v>17.899999999999999</c:v>
                </c:pt>
                <c:pt idx="237">
                  <c:v>12.8</c:v>
                </c:pt>
                <c:pt idx="238">
                  <c:v>23.8</c:v>
                </c:pt>
                <c:pt idx="239">
                  <c:v>15.6</c:v>
                </c:pt>
                <c:pt idx="240">
                  <c:v>13.7</c:v>
                </c:pt>
                <c:pt idx="241">
                  <c:v>14.2</c:v>
                </c:pt>
                <c:pt idx="242">
                  <c:v>25.5</c:v>
                </c:pt>
                <c:pt idx="243">
                  <c:v>38.5</c:v>
                </c:pt>
                <c:pt idx="244">
                  <c:v>15.9</c:v>
                </c:pt>
                <c:pt idx="245">
                  <c:v>17.399999999999999</c:v>
                </c:pt>
                <c:pt idx="246">
                  <c:v>15.6</c:v>
                </c:pt>
                <c:pt idx="247">
                  <c:v>24.4</c:v>
                </c:pt>
                <c:pt idx="248">
                  <c:v>22.5</c:v>
                </c:pt>
                <c:pt idx="249">
                  <c:v>21.6</c:v>
                </c:pt>
                <c:pt idx="250">
                  <c:v>12.1</c:v>
                </c:pt>
                <c:pt idx="251">
                  <c:v>12.4</c:v>
                </c:pt>
                <c:pt idx="252">
                  <c:v>13.2</c:v>
                </c:pt>
                <c:pt idx="253">
                  <c:v>15.4</c:v>
                </c:pt>
                <c:pt idx="254">
                  <c:v>10.1</c:v>
                </c:pt>
                <c:pt idx="255">
                  <c:v>12.8</c:v>
                </c:pt>
                <c:pt idx="256">
                  <c:v>12.9</c:v>
                </c:pt>
                <c:pt idx="257">
                  <c:v>18.100000000000001</c:v>
                </c:pt>
                <c:pt idx="258">
                  <c:v>11.3</c:v>
                </c:pt>
                <c:pt idx="259">
                  <c:v>9.1999999999999993</c:v>
                </c:pt>
                <c:pt idx="260">
                  <c:v>17.899999999999999</c:v>
                </c:pt>
                <c:pt idx="261">
                  <c:v>7.5</c:v>
                </c:pt>
                <c:pt idx="262">
                  <c:v>14.6</c:v>
                </c:pt>
                <c:pt idx="263">
                  <c:v>23</c:v>
                </c:pt>
                <c:pt idx="264">
                  <c:v>19.600000000000001</c:v>
                </c:pt>
                <c:pt idx="265">
                  <c:v>16.399999999999999</c:v>
                </c:pt>
                <c:pt idx="266">
                  <c:v>11.8</c:v>
                </c:pt>
                <c:pt idx="267">
                  <c:v>20.2</c:v>
                </c:pt>
                <c:pt idx="268">
                  <c:v>17.5</c:v>
                </c:pt>
                <c:pt idx="269">
                  <c:v>9.8000000000000007</c:v>
                </c:pt>
                <c:pt idx="270">
                  <c:v>12</c:v>
                </c:pt>
                <c:pt idx="271">
                  <c:v>14.6</c:v>
                </c:pt>
                <c:pt idx="272">
                  <c:v>21.2</c:v>
                </c:pt>
                <c:pt idx="273">
                  <c:v>27.2</c:v>
                </c:pt>
                <c:pt idx="274">
                  <c:v>32.9</c:v>
                </c:pt>
                <c:pt idx="275">
                  <c:v>8.9</c:v>
                </c:pt>
                <c:pt idx="276">
                  <c:v>16.8</c:v>
                </c:pt>
                <c:pt idx="277">
                  <c:v>19.399999999999999</c:v>
                </c:pt>
                <c:pt idx="278">
                  <c:v>10.6</c:v>
                </c:pt>
                <c:pt idx="279">
                  <c:v>18</c:v>
                </c:pt>
                <c:pt idx="280">
                  <c:v>16.600000000000001</c:v>
                </c:pt>
                <c:pt idx="281">
                  <c:v>16.100000000000001</c:v>
                </c:pt>
                <c:pt idx="282">
                  <c:v>8.1999999999999993</c:v>
                </c:pt>
                <c:pt idx="283">
                  <c:v>17.8</c:v>
                </c:pt>
                <c:pt idx="284">
                  <c:v>10.6</c:v>
                </c:pt>
                <c:pt idx="285">
                  <c:v>11</c:v>
                </c:pt>
                <c:pt idx="286">
                  <c:v>9.1999999999999993</c:v>
                </c:pt>
                <c:pt idx="287">
                  <c:v>28.4</c:v>
                </c:pt>
                <c:pt idx="288">
                  <c:v>13.9</c:v>
                </c:pt>
                <c:pt idx="289">
                  <c:v>21.9</c:v>
                </c:pt>
                <c:pt idx="290">
                  <c:v>21.7</c:v>
                </c:pt>
                <c:pt idx="291">
                  <c:v>16.100000000000001</c:v>
                </c:pt>
                <c:pt idx="292">
                  <c:v>48.7</c:v>
                </c:pt>
                <c:pt idx="293">
                  <c:v>12.8</c:v>
                </c:pt>
                <c:pt idx="294">
                  <c:v>16.2</c:v>
                </c:pt>
                <c:pt idx="295">
                  <c:v>32.5</c:v>
                </c:pt>
                <c:pt idx="296">
                  <c:v>11.1</c:v>
                </c:pt>
                <c:pt idx="297">
                  <c:v>8.8000000000000007</c:v>
                </c:pt>
                <c:pt idx="298">
                  <c:v>30</c:v>
                </c:pt>
                <c:pt idx="299">
                  <c:v>10.199999999999999</c:v>
                </c:pt>
                <c:pt idx="300">
                  <c:v>17</c:v>
                </c:pt>
                <c:pt idx="301">
                  <c:v>22.6</c:v>
                </c:pt>
                <c:pt idx="302">
                  <c:v>26</c:v>
                </c:pt>
                <c:pt idx="303">
                  <c:v>15</c:v>
                </c:pt>
                <c:pt idx="304">
                  <c:v>28.9</c:v>
                </c:pt>
                <c:pt idx="305">
                  <c:v>19.5</c:v>
                </c:pt>
                <c:pt idx="306">
                  <c:v>13.8</c:v>
                </c:pt>
                <c:pt idx="307">
                  <c:v>16.5</c:v>
                </c:pt>
                <c:pt idx="308">
                  <c:v>13.7</c:v>
                </c:pt>
                <c:pt idx="309">
                  <c:v>8.6999999999999993</c:v>
                </c:pt>
                <c:pt idx="310">
                  <c:v>12.6</c:v>
                </c:pt>
                <c:pt idx="311">
                  <c:v>18.399999999999999</c:v>
                </c:pt>
                <c:pt idx="312">
                  <c:v>38</c:v>
                </c:pt>
                <c:pt idx="313">
                  <c:v>26.3</c:v>
                </c:pt>
                <c:pt idx="314">
                  <c:v>16.8</c:v>
                </c:pt>
                <c:pt idx="315">
                  <c:v>21.5</c:v>
                </c:pt>
                <c:pt idx="316">
                  <c:v>18.8</c:v>
                </c:pt>
                <c:pt idx="317">
                  <c:v>28.5</c:v>
                </c:pt>
                <c:pt idx="318">
                  <c:v>22</c:v>
                </c:pt>
                <c:pt idx="319">
                  <c:v>19</c:v>
                </c:pt>
                <c:pt idx="320">
                  <c:v>31.2</c:v>
                </c:pt>
                <c:pt idx="321">
                  <c:v>26.4</c:v>
                </c:pt>
                <c:pt idx="322">
                  <c:v>8.4</c:v>
                </c:pt>
                <c:pt idx="323">
                  <c:v>27</c:v>
                </c:pt>
                <c:pt idx="324">
                  <c:v>14.3</c:v>
                </c:pt>
                <c:pt idx="325">
                  <c:v>22.8</c:v>
                </c:pt>
                <c:pt idx="326">
                  <c:v>11.7</c:v>
                </c:pt>
                <c:pt idx="327">
                  <c:v>19.5</c:v>
                </c:pt>
                <c:pt idx="328">
                  <c:v>12.2</c:v>
                </c:pt>
                <c:pt idx="329">
                  <c:v>16</c:v>
                </c:pt>
                <c:pt idx="330">
                  <c:v>22.5</c:v>
                </c:pt>
                <c:pt idx="331">
                  <c:v>16.399999999999999</c:v>
                </c:pt>
                <c:pt idx="332">
                  <c:v>14.8</c:v>
                </c:pt>
                <c:pt idx="333">
                  <c:v>10.7</c:v>
                </c:pt>
                <c:pt idx="334">
                  <c:v>21.3</c:v>
                </c:pt>
                <c:pt idx="335">
                  <c:v>25.5</c:v>
                </c:pt>
                <c:pt idx="336">
                  <c:v>10</c:v>
                </c:pt>
                <c:pt idx="337">
                  <c:v>18.8</c:v>
                </c:pt>
                <c:pt idx="338">
                  <c:v>8.1999999999999993</c:v>
                </c:pt>
                <c:pt idx="339">
                  <c:v>19.399999999999999</c:v>
                </c:pt>
                <c:pt idx="340">
                  <c:v>21</c:v>
                </c:pt>
                <c:pt idx="341">
                  <c:v>9.9</c:v>
                </c:pt>
                <c:pt idx="342">
                  <c:v>11.4</c:v>
                </c:pt>
                <c:pt idx="343">
                  <c:v>19</c:v>
                </c:pt>
                <c:pt idx="344">
                  <c:v>19.399999999999999</c:v>
                </c:pt>
                <c:pt idx="345">
                  <c:v>14.7</c:v>
                </c:pt>
                <c:pt idx="346">
                  <c:v>29</c:v>
                </c:pt>
                <c:pt idx="347">
                  <c:v>16.8</c:v>
                </c:pt>
                <c:pt idx="348">
                  <c:v>26.5</c:v>
                </c:pt>
                <c:pt idx="349">
                  <c:v>14</c:v>
                </c:pt>
                <c:pt idx="350">
                  <c:v>8.3000000000000007</c:v>
                </c:pt>
                <c:pt idx="351">
                  <c:v>24.3</c:v>
                </c:pt>
                <c:pt idx="352">
                  <c:v>33.5</c:v>
                </c:pt>
                <c:pt idx="353">
                  <c:v>15.4</c:v>
                </c:pt>
                <c:pt idx="354">
                  <c:v>22.4</c:v>
                </c:pt>
                <c:pt idx="355">
                  <c:v>14.1</c:v>
                </c:pt>
                <c:pt idx="356">
                  <c:v>14.1</c:v>
                </c:pt>
                <c:pt idx="357">
                  <c:v>21.7</c:v>
                </c:pt>
                <c:pt idx="358">
                  <c:v>21.4</c:v>
                </c:pt>
                <c:pt idx="359">
                  <c:v>16.3</c:v>
                </c:pt>
                <c:pt idx="360">
                  <c:v>21.6</c:v>
                </c:pt>
                <c:pt idx="361">
                  <c:v>15.3</c:v>
                </c:pt>
                <c:pt idx="362">
                  <c:v>19.8</c:v>
                </c:pt>
                <c:pt idx="363">
                  <c:v>11.1</c:v>
                </c:pt>
                <c:pt idx="364">
                  <c:v>14.1</c:v>
                </c:pt>
                <c:pt idx="365">
                  <c:v>17.2</c:v>
                </c:pt>
                <c:pt idx="366">
                  <c:v>31</c:v>
                </c:pt>
                <c:pt idx="367">
                  <c:v>20.9</c:v>
                </c:pt>
                <c:pt idx="368">
                  <c:v>18.600000000000001</c:v>
                </c:pt>
                <c:pt idx="369">
                  <c:v>19.100000000000001</c:v>
                </c:pt>
                <c:pt idx="370">
                  <c:v>11.9</c:v>
                </c:pt>
                <c:pt idx="371">
                  <c:v>19</c:v>
                </c:pt>
                <c:pt idx="372">
                  <c:v>13.4</c:v>
                </c:pt>
                <c:pt idx="373">
                  <c:v>30.8</c:v>
                </c:pt>
                <c:pt idx="374">
                  <c:v>18.100000000000001</c:v>
                </c:pt>
                <c:pt idx="375">
                  <c:v>15.5</c:v>
                </c:pt>
                <c:pt idx="376">
                  <c:v>15.6</c:v>
                </c:pt>
                <c:pt idx="377">
                  <c:v>19.600000000000001</c:v>
                </c:pt>
                <c:pt idx="378">
                  <c:v>16.2</c:v>
                </c:pt>
                <c:pt idx="379">
                  <c:v>17</c:v>
                </c:pt>
                <c:pt idx="380">
                  <c:v>21.9</c:v>
                </c:pt>
                <c:pt idx="381">
                  <c:v>16</c:v>
                </c:pt>
                <c:pt idx="382">
                  <c:v>14.5</c:v>
                </c:pt>
                <c:pt idx="383">
                  <c:v>22.5</c:v>
                </c:pt>
                <c:pt idx="384">
                  <c:v>20.100000000000001</c:v>
                </c:pt>
                <c:pt idx="385">
                  <c:v>17.899999999999999</c:v>
                </c:pt>
                <c:pt idx="386">
                  <c:v>9.5</c:v>
                </c:pt>
                <c:pt idx="387">
                  <c:v>23.4</c:v>
                </c:pt>
                <c:pt idx="388">
                  <c:v>38.299999999999997</c:v>
                </c:pt>
                <c:pt idx="389">
                  <c:v>17.600000000000001</c:v>
                </c:pt>
                <c:pt idx="390">
                  <c:v>12.5</c:v>
                </c:pt>
                <c:pt idx="391">
                  <c:v>18.5</c:v>
                </c:pt>
                <c:pt idx="392">
                  <c:v>14.7</c:v>
                </c:pt>
                <c:pt idx="393">
                  <c:v>31</c:v>
                </c:pt>
                <c:pt idx="394">
                  <c:v>14.8</c:v>
                </c:pt>
                <c:pt idx="395">
                  <c:v>29.2</c:v>
                </c:pt>
                <c:pt idx="396">
                  <c:v>17.399999999999999</c:v>
                </c:pt>
                <c:pt idx="397">
                  <c:v>14.8</c:v>
                </c:pt>
                <c:pt idx="398">
                  <c:v>22</c:v>
                </c:pt>
                <c:pt idx="399">
                  <c:v>10.7</c:v>
                </c:pt>
                <c:pt idx="400">
                  <c:v>24</c:v>
                </c:pt>
                <c:pt idx="401">
                  <c:v>15.5</c:v>
                </c:pt>
                <c:pt idx="402">
                  <c:v>25.6</c:v>
                </c:pt>
                <c:pt idx="403">
                  <c:v>18.600000000000001</c:v>
                </c:pt>
                <c:pt idx="404">
                  <c:v>20.100000000000001</c:v>
                </c:pt>
                <c:pt idx="405">
                  <c:v>21.1</c:v>
                </c:pt>
                <c:pt idx="406">
                  <c:v>18.5</c:v>
                </c:pt>
                <c:pt idx="407">
                  <c:v>12.1</c:v>
                </c:pt>
                <c:pt idx="408">
                  <c:v>33.5</c:v>
                </c:pt>
                <c:pt idx="409">
                  <c:v>10.1</c:v>
                </c:pt>
                <c:pt idx="410">
                  <c:v>31.3</c:v>
                </c:pt>
                <c:pt idx="411">
                  <c:v>11.4</c:v>
                </c:pt>
                <c:pt idx="412">
                  <c:v>19.8</c:v>
                </c:pt>
                <c:pt idx="413">
                  <c:v>29.8</c:v>
                </c:pt>
                <c:pt idx="414">
                  <c:v>20.2</c:v>
                </c:pt>
                <c:pt idx="415">
                  <c:v>27.5</c:v>
                </c:pt>
                <c:pt idx="416">
                  <c:v>27.8</c:v>
                </c:pt>
                <c:pt idx="417">
                  <c:v>20</c:v>
                </c:pt>
                <c:pt idx="418">
                  <c:v>7.7</c:v>
                </c:pt>
                <c:pt idx="419">
                  <c:v>8.6</c:v>
                </c:pt>
                <c:pt idx="420">
                  <c:v>13.5</c:v>
                </c:pt>
                <c:pt idx="421">
                  <c:v>16</c:v>
                </c:pt>
                <c:pt idx="422">
                  <c:v>18</c:v>
                </c:pt>
                <c:pt idx="423">
                  <c:v>11.3</c:v>
                </c:pt>
                <c:pt idx="424">
                  <c:v>20.5</c:v>
                </c:pt>
                <c:pt idx="425">
                  <c:v>25</c:v>
                </c:pt>
                <c:pt idx="426">
                  <c:v>10.5</c:v>
                </c:pt>
                <c:pt idx="427">
                  <c:v>25</c:v>
                </c:pt>
                <c:pt idx="428">
                  <c:v>15.9</c:v>
                </c:pt>
                <c:pt idx="429">
                  <c:v>13.5</c:v>
                </c:pt>
                <c:pt idx="430">
                  <c:v>15.9</c:v>
                </c:pt>
                <c:pt idx="431">
                  <c:v>11</c:v>
                </c:pt>
                <c:pt idx="432">
                  <c:v>15.4</c:v>
                </c:pt>
                <c:pt idx="433">
                  <c:v>12.8</c:v>
                </c:pt>
                <c:pt idx="434">
                  <c:v>25.5</c:v>
                </c:pt>
                <c:pt idx="435">
                  <c:v>18.5</c:v>
                </c:pt>
                <c:pt idx="436">
                  <c:v>10.9</c:v>
                </c:pt>
                <c:pt idx="437">
                  <c:v>16</c:v>
                </c:pt>
                <c:pt idx="438">
                  <c:v>21.5</c:v>
                </c:pt>
                <c:pt idx="439">
                  <c:v>15.8</c:v>
                </c:pt>
                <c:pt idx="440">
                  <c:v>31.8</c:v>
                </c:pt>
                <c:pt idx="441">
                  <c:v>22.1</c:v>
                </c:pt>
                <c:pt idx="442">
                  <c:v>12.7</c:v>
                </c:pt>
                <c:pt idx="443">
                  <c:v>13</c:v>
                </c:pt>
                <c:pt idx="444">
                  <c:v>21.7</c:v>
                </c:pt>
                <c:pt idx="445">
                  <c:v>16.8</c:v>
                </c:pt>
                <c:pt idx="446">
                  <c:v>27.6</c:v>
                </c:pt>
                <c:pt idx="447">
                  <c:v>19.399999999999999</c:v>
                </c:pt>
                <c:pt idx="448">
                  <c:v>20</c:v>
                </c:pt>
                <c:pt idx="449">
                  <c:v>17.5</c:v>
                </c:pt>
                <c:pt idx="450">
                  <c:v>16.8</c:v>
                </c:pt>
                <c:pt idx="451">
                  <c:v>25.6</c:v>
                </c:pt>
                <c:pt idx="452">
                  <c:v>21</c:v>
                </c:pt>
                <c:pt idx="453">
                  <c:v>16.5</c:v>
                </c:pt>
                <c:pt idx="454">
                  <c:v>17</c:v>
                </c:pt>
                <c:pt idx="455">
                  <c:v>14.8</c:v>
                </c:pt>
                <c:pt idx="456">
                  <c:v>17.899999999999999</c:v>
                </c:pt>
                <c:pt idx="457">
                  <c:v>24.2</c:v>
                </c:pt>
                <c:pt idx="458">
                  <c:v>14.7</c:v>
                </c:pt>
                <c:pt idx="459">
                  <c:v>16.600000000000001</c:v>
                </c:pt>
                <c:pt idx="460">
                  <c:v>13.3</c:v>
                </c:pt>
                <c:pt idx="461">
                  <c:v>14.5</c:v>
                </c:pt>
                <c:pt idx="462">
                  <c:v>11.4</c:v>
                </c:pt>
                <c:pt idx="463">
                  <c:v>22.8</c:v>
                </c:pt>
                <c:pt idx="464">
                  <c:v>13.6</c:v>
                </c:pt>
                <c:pt idx="465">
                  <c:v>17.399999999999999</c:v>
                </c:pt>
                <c:pt idx="466">
                  <c:v>22.5</c:v>
                </c:pt>
                <c:pt idx="467">
                  <c:v>25.2</c:v>
                </c:pt>
                <c:pt idx="468">
                  <c:v>25.5</c:v>
                </c:pt>
                <c:pt idx="469">
                  <c:v>16.7</c:v>
                </c:pt>
                <c:pt idx="470">
                  <c:v>15.4</c:v>
                </c:pt>
                <c:pt idx="471">
                  <c:v>32.9</c:v>
                </c:pt>
                <c:pt idx="472">
                  <c:v>12.2</c:v>
                </c:pt>
                <c:pt idx="473">
                  <c:v>24.5</c:v>
                </c:pt>
                <c:pt idx="474">
                  <c:v>23.4</c:v>
                </c:pt>
                <c:pt idx="475">
                  <c:v>29.2</c:v>
                </c:pt>
                <c:pt idx="476">
                  <c:v>6.8</c:v>
                </c:pt>
                <c:pt idx="477">
                  <c:v>21</c:v>
                </c:pt>
                <c:pt idx="478">
                  <c:v>21</c:v>
                </c:pt>
                <c:pt idx="479">
                  <c:v>22.6</c:v>
                </c:pt>
                <c:pt idx="480">
                  <c:v>12.4</c:v>
                </c:pt>
                <c:pt idx="481">
                  <c:v>17.5</c:v>
                </c:pt>
                <c:pt idx="482">
                  <c:v>21.2</c:v>
                </c:pt>
                <c:pt idx="483">
                  <c:v>20.5</c:v>
                </c:pt>
                <c:pt idx="484">
                  <c:v>27.9</c:v>
                </c:pt>
                <c:pt idx="485">
                  <c:v>32.299999999999997</c:v>
                </c:pt>
                <c:pt idx="486">
                  <c:v>16.600000000000001</c:v>
                </c:pt>
                <c:pt idx="487">
                  <c:v>14.5</c:v>
                </c:pt>
                <c:pt idx="488">
                  <c:v>10.6</c:v>
                </c:pt>
                <c:pt idx="489">
                  <c:v>23.9</c:v>
                </c:pt>
                <c:pt idx="490">
                  <c:v>10.1</c:v>
                </c:pt>
                <c:pt idx="491">
                  <c:v>21</c:v>
                </c:pt>
                <c:pt idx="492">
                  <c:v>17.899999999999999</c:v>
                </c:pt>
                <c:pt idx="493">
                  <c:v>18.600000000000001</c:v>
                </c:pt>
                <c:pt idx="494">
                  <c:v>14.1</c:v>
                </c:pt>
                <c:pt idx="495">
                  <c:v>18.2</c:v>
                </c:pt>
                <c:pt idx="496">
                  <c:v>8.4</c:v>
                </c:pt>
                <c:pt idx="497">
                  <c:v>8</c:v>
                </c:pt>
                <c:pt idx="498">
                  <c:v>18.8</c:v>
                </c:pt>
                <c:pt idx="499">
                  <c:v>7.6</c:v>
                </c:pt>
                <c:pt idx="500">
                  <c:v>5</c:v>
                </c:pt>
                <c:pt idx="501">
                  <c:v>13.4</c:v>
                </c:pt>
                <c:pt idx="502">
                  <c:v>42.4</c:v>
                </c:pt>
                <c:pt idx="503">
                  <c:v>12</c:v>
                </c:pt>
                <c:pt idx="504">
                  <c:v>28.8</c:v>
                </c:pt>
                <c:pt idx="505">
                  <c:v>12.6</c:v>
                </c:pt>
                <c:pt idx="506">
                  <c:v>23.1</c:v>
                </c:pt>
                <c:pt idx="507">
                  <c:v>13.5</c:v>
                </c:pt>
                <c:pt idx="508">
                  <c:v>5.8</c:v>
                </c:pt>
                <c:pt idx="509">
                  <c:v>22.1</c:v>
                </c:pt>
                <c:pt idx="510">
                  <c:v>16.899999999999999</c:v>
                </c:pt>
                <c:pt idx="511">
                  <c:v>22.8</c:v>
                </c:pt>
                <c:pt idx="512">
                  <c:v>23.5</c:v>
                </c:pt>
                <c:pt idx="513">
                  <c:v>17.5</c:v>
                </c:pt>
                <c:pt idx="514">
                  <c:v>22.6</c:v>
                </c:pt>
                <c:pt idx="515">
                  <c:v>14.3</c:v>
                </c:pt>
                <c:pt idx="516">
                  <c:v>20.5</c:v>
                </c:pt>
                <c:pt idx="517">
                  <c:v>24.2</c:v>
                </c:pt>
                <c:pt idx="518">
                  <c:v>16.5</c:v>
                </c:pt>
                <c:pt idx="519">
                  <c:v>9.4</c:v>
                </c:pt>
                <c:pt idx="520">
                  <c:v>21.2</c:v>
                </c:pt>
                <c:pt idx="521">
                  <c:v>14.3</c:v>
                </c:pt>
                <c:pt idx="522">
                  <c:v>16.7</c:v>
                </c:pt>
                <c:pt idx="523">
                  <c:v>5.5</c:v>
                </c:pt>
                <c:pt idx="524">
                  <c:v>17.100000000000001</c:v>
                </c:pt>
                <c:pt idx="525">
                  <c:v>19.8</c:v>
                </c:pt>
                <c:pt idx="526">
                  <c:v>14.6</c:v>
                </c:pt>
                <c:pt idx="527">
                  <c:v>28.5</c:v>
                </c:pt>
                <c:pt idx="528">
                  <c:v>21.1</c:v>
                </c:pt>
                <c:pt idx="529">
                  <c:v>10.8</c:v>
                </c:pt>
                <c:pt idx="530">
                  <c:v>11</c:v>
                </c:pt>
                <c:pt idx="531">
                  <c:v>13.3</c:v>
                </c:pt>
                <c:pt idx="532">
                  <c:v>18.5</c:v>
                </c:pt>
                <c:pt idx="533">
                  <c:v>11</c:v>
                </c:pt>
                <c:pt idx="534">
                  <c:v>17.3</c:v>
                </c:pt>
                <c:pt idx="535">
                  <c:v>22.2</c:v>
                </c:pt>
                <c:pt idx="536">
                  <c:v>34.1</c:v>
                </c:pt>
                <c:pt idx="537">
                  <c:v>16.100000000000001</c:v>
                </c:pt>
                <c:pt idx="538">
                  <c:v>27.7</c:v>
                </c:pt>
                <c:pt idx="539">
                  <c:v>16.5</c:v>
                </c:pt>
                <c:pt idx="540">
                  <c:v>12.8</c:v>
                </c:pt>
                <c:pt idx="541">
                  <c:v>21</c:v>
                </c:pt>
                <c:pt idx="542">
                  <c:v>17</c:v>
                </c:pt>
                <c:pt idx="543">
                  <c:v>10.6</c:v>
                </c:pt>
                <c:pt idx="544">
                  <c:v>9.6999999999999993</c:v>
                </c:pt>
                <c:pt idx="545">
                  <c:v>8.6999999999999993</c:v>
                </c:pt>
                <c:pt idx="546">
                  <c:v>13</c:v>
                </c:pt>
                <c:pt idx="547">
                  <c:v>12.8</c:v>
                </c:pt>
                <c:pt idx="548">
                  <c:v>31.4</c:v>
                </c:pt>
                <c:pt idx="549">
                  <c:v>19.5</c:v>
                </c:pt>
                <c:pt idx="550">
                  <c:v>16.5</c:v>
                </c:pt>
                <c:pt idx="551">
                  <c:v>19</c:v>
                </c:pt>
                <c:pt idx="552">
                  <c:v>15.4</c:v>
                </c:pt>
                <c:pt idx="553">
                  <c:v>7.9</c:v>
                </c:pt>
                <c:pt idx="554">
                  <c:v>13</c:v>
                </c:pt>
                <c:pt idx="555">
                  <c:v>9.8000000000000007</c:v>
                </c:pt>
                <c:pt idx="556">
                  <c:v>12.8</c:v>
                </c:pt>
                <c:pt idx="557">
                  <c:v>27</c:v>
                </c:pt>
                <c:pt idx="558">
                  <c:v>10.4</c:v>
                </c:pt>
                <c:pt idx="559">
                  <c:v>10.6</c:v>
                </c:pt>
                <c:pt idx="560">
                  <c:v>20.7</c:v>
                </c:pt>
                <c:pt idx="561">
                  <c:v>16.399999999999999</c:v>
                </c:pt>
                <c:pt idx="562">
                  <c:v>12.8</c:v>
                </c:pt>
                <c:pt idx="563">
                  <c:v>17</c:v>
                </c:pt>
                <c:pt idx="564">
                  <c:v>17</c:v>
                </c:pt>
                <c:pt idx="565">
                  <c:v>8.4</c:v>
                </c:pt>
                <c:pt idx="566">
                  <c:v>10</c:v>
                </c:pt>
                <c:pt idx="567">
                  <c:v>20.8</c:v>
                </c:pt>
                <c:pt idx="568">
                  <c:v>18.3</c:v>
                </c:pt>
                <c:pt idx="569">
                  <c:v>22.6</c:v>
                </c:pt>
                <c:pt idx="570">
                  <c:v>11.8</c:v>
                </c:pt>
                <c:pt idx="571">
                  <c:v>7.7</c:v>
                </c:pt>
                <c:pt idx="572">
                  <c:v>15.4</c:v>
                </c:pt>
                <c:pt idx="573">
                  <c:v>6.4</c:v>
                </c:pt>
                <c:pt idx="574">
                  <c:v>15.4</c:v>
                </c:pt>
                <c:pt idx="575">
                  <c:v>18.5</c:v>
                </c:pt>
                <c:pt idx="576">
                  <c:v>21.4</c:v>
                </c:pt>
                <c:pt idx="577">
                  <c:v>15.9</c:v>
                </c:pt>
                <c:pt idx="578">
                  <c:v>22.3</c:v>
                </c:pt>
                <c:pt idx="579">
                  <c:v>14</c:v>
                </c:pt>
                <c:pt idx="580">
                  <c:v>22.6</c:v>
                </c:pt>
                <c:pt idx="581">
                  <c:v>20.6</c:v>
                </c:pt>
                <c:pt idx="582">
                  <c:v>14</c:v>
                </c:pt>
                <c:pt idx="583">
                  <c:v>24.5</c:v>
                </c:pt>
                <c:pt idx="584">
                  <c:v>15.4</c:v>
                </c:pt>
                <c:pt idx="585">
                  <c:v>16.399999999999999</c:v>
                </c:pt>
                <c:pt idx="586">
                  <c:v>22.2</c:v>
                </c:pt>
                <c:pt idx="587">
                  <c:v>20.8</c:v>
                </c:pt>
                <c:pt idx="588">
                  <c:v>14.8</c:v>
                </c:pt>
                <c:pt idx="589">
                  <c:v>28.1</c:v>
                </c:pt>
                <c:pt idx="590">
                  <c:v>15.1</c:v>
                </c:pt>
                <c:pt idx="591">
                  <c:v>25.5</c:v>
                </c:pt>
                <c:pt idx="592">
                  <c:v>10.8</c:v>
                </c:pt>
                <c:pt idx="593">
                  <c:v>11</c:v>
                </c:pt>
                <c:pt idx="594">
                  <c:v>18</c:v>
                </c:pt>
                <c:pt idx="595">
                  <c:v>21.6</c:v>
                </c:pt>
                <c:pt idx="596">
                  <c:v>23</c:v>
                </c:pt>
                <c:pt idx="597">
                  <c:v>24.9</c:v>
                </c:pt>
                <c:pt idx="598">
                  <c:v>20.6</c:v>
                </c:pt>
                <c:pt idx="599">
                  <c:v>19</c:v>
                </c:pt>
                <c:pt idx="600">
                  <c:v>31.2</c:v>
                </c:pt>
                <c:pt idx="601">
                  <c:v>17.2</c:v>
                </c:pt>
                <c:pt idx="602">
                  <c:v>28.9</c:v>
                </c:pt>
                <c:pt idx="603">
                  <c:v>17.5</c:v>
                </c:pt>
                <c:pt idx="604">
                  <c:v>11.4</c:v>
                </c:pt>
                <c:pt idx="605">
                  <c:v>15</c:v>
                </c:pt>
                <c:pt idx="606">
                  <c:v>15.3</c:v>
                </c:pt>
                <c:pt idx="607">
                  <c:v>16.8</c:v>
                </c:pt>
                <c:pt idx="608">
                  <c:v>14.9</c:v>
                </c:pt>
                <c:pt idx="609">
                  <c:v>16.100000000000001</c:v>
                </c:pt>
                <c:pt idx="610">
                  <c:v>17.8</c:v>
                </c:pt>
                <c:pt idx="611">
                  <c:v>15.6</c:v>
                </c:pt>
                <c:pt idx="612">
                  <c:v>12.4</c:v>
                </c:pt>
                <c:pt idx="613">
                  <c:v>15.6</c:v>
                </c:pt>
                <c:pt idx="614">
                  <c:v>14.2</c:v>
                </c:pt>
                <c:pt idx="615">
                  <c:v>14.8</c:v>
                </c:pt>
                <c:pt idx="616">
                  <c:v>14</c:v>
                </c:pt>
                <c:pt idx="617">
                  <c:v>15.6</c:v>
                </c:pt>
                <c:pt idx="618">
                  <c:v>22.5</c:v>
                </c:pt>
                <c:pt idx="619">
                  <c:v>26.1</c:v>
                </c:pt>
                <c:pt idx="620">
                  <c:v>19.3</c:v>
                </c:pt>
                <c:pt idx="621">
                  <c:v>15.4</c:v>
                </c:pt>
                <c:pt idx="622">
                  <c:v>23</c:v>
                </c:pt>
                <c:pt idx="623">
                  <c:v>15.4</c:v>
                </c:pt>
                <c:pt idx="624">
                  <c:v>14.4</c:v>
                </c:pt>
                <c:pt idx="625">
                  <c:v>23.1</c:v>
                </c:pt>
                <c:pt idx="626">
                  <c:v>8.5</c:v>
                </c:pt>
                <c:pt idx="627">
                  <c:v>11</c:v>
                </c:pt>
                <c:pt idx="628">
                  <c:v>25.8</c:v>
                </c:pt>
                <c:pt idx="629">
                  <c:v>16.5</c:v>
                </c:pt>
                <c:pt idx="630">
                  <c:v>14.2</c:v>
                </c:pt>
                <c:pt idx="631">
                  <c:v>17.2</c:v>
                </c:pt>
                <c:pt idx="632">
                  <c:v>28.2</c:v>
                </c:pt>
                <c:pt idx="633">
                  <c:v>35</c:v>
                </c:pt>
                <c:pt idx="634">
                  <c:v>16.399999999999999</c:v>
                </c:pt>
                <c:pt idx="635">
                  <c:v>30</c:v>
                </c:pt>
                <c:pt idx="636">
                  <c:v>16.7</c:v>
                </c:pt>
                <c:pt idx="637">
                  <c:v>23</c:v>
                </c:pt>
                <c:pt idx="638">
                  <c:v>27.9</c:v>
                </c:pt>
                <c:pt idx="639">
                  <c:v>18.3</c:v>
                </c:pt>
                <c:pt idx="640">
                  <c:v>19.399999999999999</c:v>
                </c:pt>
                <c:pt idx="641">
                  <c:v>15.7</c:v>
                </c:pt>
                <c:pt idx="642">
                  <c:v>14.9</c:v>
                </c:pt>
                <c:pt idx="643">
                  <c:v>11</c:v>
                </c:pt>
                <c:pt idx="644">
                  <c:v>24</c:v>
                </c:pt>
                <c:pt idx="645">
                  <c:v>18.7</c:v>
                </c:pt>
                <c:pt idx="646">
                  <c:v>17.399999999999999</c:v>
                </c:pt>
                <c:pt idx="647">
                  <c:v>11.3</c:v>
                </c:pt>
                <c:pt idx="648">
                  <c:v>9.1999999999999993</c:v>
                </c:pt>
                <c:pt idx="649">
                  <c:v>26</c:v>
                </c:pt>
                <c:pt idx="650">
                  <c:v>14.9</c:v>
                </c:pt>
                <c:pt idx="651">
                  <c:v>20.3</c:v>
                </c:pt>
                <c:pt idx="652">
                  <c:v>17.899999999999999</c:v>
                </c:pt>
                <c:pt idx="653">
                  <c:v>16.399999999999999</c:v>
                </c:pt>
                <c:pt idx="654">
                  <c:v>14.8</c:v>
                </c:pt>
                <c:pt idx="655">
                  <c:v>14.6</c:v>
                </c:pt>
                <c:pt idx="656">
                  <c:v>10.4</c:v>
                </c:pt>
                <c:pt idx="657">
                  <c:v>12.1</c:v>
                </c:pt>
                <c:pt idx="658">
                  <c:v>13.5</c:v>
                </c:pt>
                <c:pt idx="659">
                  <c:v>16</c:v>
                </c:pt>
                <c:pt idx="660">
                  <c:v>18</c:v>
                </c:pt>
                <c:pt idx="661">
                  <c:v>22.1</c:v>
                </c:pt>
                <c:pt idx="662">
                  <c:v>17.5</c:v>
                </c:pt>
                <c:pt idx="663">
                  <c:v>16.3</c:v>
                </c:pt>
                <c:pt idx="664">
                  <c:v>12.8</c:v>
                </c:pt>
                <c:pt idx="665">
                  <c:v>14.7</c:v>
                </c:pt>
                <c:pt idx="666">
                  <c:v>12.1</c:v>
                </c:pt>
                <c:pt idx="667">
                  <c:v>26.1</c:v>
                </c:pt>
                <c:pt idx="668">
                  <c:v>21.4</c:v>
                </c:pt>
                <c:pt idx="669">
                  <c:v>9.9</c:v>
                </c:pt>
                <c:pt idx="670">
                  <c:v>14.6</c:v>
                </c:pt>
                <c:pt idx="671">
                  <c:v>22.9</c:v>
                </c:pt>
                <c:pt idx="672">
                  <c:v>26.5</c:v>
                </c:pt>
                <c:pt idx="673">
                  <c:v>29.9</c:v>
                </c:pt>
                <c:pt idx="674">
                  <c:v>7.8</c:v>
                </c:pt>
                <c:pt idx="675">
                  <c:v>11.4</c:v>
                </c:pt>
                <c:pt idx="676">
                  <c:v>12.3</c:v>
                </c:pt>
                <c:pt idx="677">
                  <c:v>19.399999999999999</c:v>
                </c:pt>
                <c:pt idx="678">
                  <c:v>15</c:v>
                </c:pt>
                <c:pt idx="679">
                  <c:v>8.6999999999999993</c:v>
                </c:pt>
                <c:pt idx="680">
                  <c:v>21.3</c:v>
                </c:pt>
                <c:pt idx="681">
                  <c:v>15</c:v>
                </c:pt>
                <c:pt idx="682">
                  <c:v>21.9</c:v>
                </c:pt>
                <c:pt idx="683">
                  <c:v>10.8</c:v>
                </c:pt>
                <c:pt idx="684">
                  <c:v>23.6</c:v>
                </c:pt>
                <c:pt idx="685">
                  <c:v>28.3</c:v>
                </c:pt>
                <c:pt idx="686">
                  <c:v>15.6</c:v>
                </c:pt>
                <c:pt idx="687">
                  <c:v>9</c:v>
                </c:pt>
                <c:pt idx="688">
                  <c:v>14.7</c:v>
                </c:pt>
                <c:pt idx="689">
                  <c:v>34.299999999999997</c:v>
                </c:pt>
                <c:pt idx="690">
                  <c:v>11.9</c:v>
                </c:pt>
                <c:pt idx="691">
                  <c:v>12.8</c:v>
                </c:pt>
                <c:pt idx="692">
                  <c:v>24</c:v>
                </c:pt>
                <c:pt idx="693">
                  <c:v>19.600000000000001</c:v>
                </c:pt>
                <c:pt idx="694">
                  <c:v>12.8</c:v>
                </c:pt>
                <c:pt idx="695">
                  <c:v>18.5</c:v>
                </c:pt>
                <c:pt idx="696">
                  <c:v>33.700000000000003</c:v>
                </c:pt>
                <c:pt idx="697">
                  <c:v>11.5</c:v>
                </c:pt>
                <c:pt idx="698">
                  <c:v>27.1</c:v>
                </c:pt>
                <c:pt idx="699">
                  <c:v>8.5</c:v>
                </c:pt>
                <c:pt idx="700">
                  <c:v>18.5</c:v>
                </c:pt>
                <c:pt idx="701">
                  <c:v>22.5</c:v>
                </c:pt>
                <c:pt idx="702">
                  <c:v>13</c:v>
                </c:pt>
                <c:pt idx="703">
                  <c:v>28.9</c:v>
                </c:pt>
                <c:pt idx="704">
                  <c:v>18.899999999999999</c:v>
                </c:pt>
                <c:pt idx="705">
                  <c:v>28.4</c:v>
                </c:pt>
                <c:pt idx="706">
                  <c:v>17.5</c:v>
                </c:pt>
                <c:pt idx="707">
                  <c:v>11</c:v>
                </c:pt>
                <c:pt idx="708">
                  <c:v>19.7</c:v>
                </c:pt>
                <c:pt idx="709">
                  <c:v>20.5</c:v>
                </c:pt>
                <c:pt idx="710">
                  <c:v>22.8</c:v>
                </c:pt>
                <c:pt idx="711">
                  <c:v>13</c:v>
                </c:pt>
                <c:pt idx="712">
                  <c:v>17.899999999999999</c:v>
                </c:pt>
                <c:pt idx="713">
                  <c:v>33.4</c:v>
                </c:pt>
                <c:pt idx="714">
                  <c:v>13.9</c:v>
                </c:pt>
                <c:pt idx="715">
                  <c:v>27.4</c:v>
                </c:pt>
                <c:pt idx="716">
                  <c:v>16.7</c:v>
                </c:pt>
                <c:pt idx="717">
                  <c:v>11.4</c:v>
                </c:pt>
                <c:pt idx="718">
                  <c:v>39.4</c:v>
                </c:pt>
                <c:pt idx="719">
                  <c:v>17.399999999999999</c:v>
                </c:pt>
                <c:pt idx="720">
                  <c:v>12.7</c:v>
                </c:pt>
                <c:pt idx="721">
                  <c:v>9.9</c:v>
                </c:pt>
                <c:pt idx="722">
                  <c:v>10.199999999999999</c:v>
                </c:pt>
                <c:pt idx="723">
                  <c:v>30.5</c:v>
                </c:pt>
                <c:pt idx="724">
                  <c:v>10</c:v>
                </c:pt>
                <c:pt idx="725">
                  <c:v>32.700000000000003</c:v>
                </c:pt>
                <c:pt idx="726">
                  <c:v>10.1</c:v>
                </c:pt>
                <c:pt idx="727">
                  <c:v>10.8</c:v>
                </c:pt>
                <c:pt idx="728">
                  <c:v>16</c:v>
                </c:pt>
                <c:pt idx="729">
                  <c:v>12.3</c:v>
                </c:pt>
                <c:pt idx="730">
                  <c:v>18.5</c:v>
                </c:pt>
                <c:pt idx="731">
                  <c:v>11.4</c:v>
                </c:pt>
                <c:pt idx="732">
                  <c:v>21.1</c:v>
                </c:pt>
                <c:pt idx="733">
                  <c:v>14.1</c:v>
                </c:pt>
                <c:pt idx="734">
                  <c:v>31.4</c:v>
                </c:pt>
                <c:pt idx="735">
                  <c:v>22.1</c:v>
                </c:pt>
                <c:pt idx="736">
                  <c:v>17.8</c:v>
                </c:pt>
                <c:pt idx="737">
                  <c:v>14.4</c:v>
                </c:pt>
                <c:pt idx="738">
                  <c:v>19.8</c:v>
                </c:pt>
                <c:pt idx="739">
                  <c:v>29</c:v>
                </c:pt>
                <c:pt idx="740">
                  <c:v>8.3000000000000007</c:v>
                </c:pt>
                <c:pt idx="741">
                  <c:v>15.3</c:v>
                </c:pt>
                <c:pt idx="742">
                  <c:v>17.8</c:v>
                </c:pt>
                <c:pt idx="743">
                  <c:v>18.3</c:v>
                </c:pt>
                <c:pt idx="744">
                  <c:v>14.2</c:v>
                </c:pt>
                <c:pt idx="745">
                  <c:v>16.7</c:v>
                </c:pt>
                <c:pt idx="746">
                  <c:v>16.899999999999999</c:v>
                </c:pt>
                <c:pt idx="747">
                  <c:v>9.1</c:v>
                </c:pt>
                <c:pt idx="748">
                  <c:v>16</c:v>
                </c:pt>
                <c:pt idx="749">
                  <c:v>21.3</c:v>
                </c:pt>
                <c:pt idx="750">
                  <c:v>18.8</c:v>
                </c:pt>
                <c:pt idx="751">
                  <c:v>14.9</c:v>
                </c:pt>
                <c:pt idx="752">
                  <c:v>21</c:v>
                </c:pt>
                <c:pt idx="753">
                  <c:v>13.7</c:v>
                </c:pt>
                <c:pt idx="754">
                  <c:v>28.8</c:v>
                </c:pt>
                <c:pt idx="755">
                  <c:v>19</c:v>
                </c:pt>
                <c:pt idx="756">
                  <c:v>39.4</c:v>
                </c:pt>
                <c:pt idx="757">
                  <c:v>16.8</c:v>
                </c:pt>
                <c:pt idx="758">
                  <c:v>14.1</c:v>
                </c:pt>
                <c:pt idx="759">
                  <c:v>15.6</c:v>
                </c:pt>
                <c:pt idx="760">
                  <c:v>8.8000000000000007</c:v>
                </c:pt>
                <c:pt idx="761">
                  <c:v>15.6</c:v>
                </c:pt>
                <c:pt idx="762">
                  <c:v>23.9</c:v>
                </c:pt>
                <c:pt idx="763">
                  <c:v>29.5</c:v>
                </c:pt>
                <c:pt idx="764">
                  <c:v>26.2</c:v>
                </c:pt>
                <c:pt idx="765">
                  <c:v>21.6</c:v>
                </c:pt>
                <c:pt idx="766">
                  <c:v>6.2</c:v>
                </c:pt>
                <c:pt idx="767">
                  <c:v>15.4</c:v>
                </c:pt>
                <c:pt idx="768">
                  <c:v>18.8</c:v>
                </c:pt>
                <c:pt idx="769">
                  <c:v>10</c:v>
                </c:pt>
                <c:pt idx="770">
                  <c:v>18.2</c:v>
                </c:pt>
                <c:pt idx="771">
                  <c:v>20.399999999999999</c:v>
                </c:pt>
                <c:pt idx="772">
                  <c:v>7</c:v>
                </c:pt>
                <c:pt idx="773">
                  <c:v>25.6</c:v>
                </c:pt>
                <c:pt idx="774">
                  <c:v>11.9</c:v>
                </c:pt>
                <c:pt idx="775">
                  <c:v>22.5</c:v>
                </c:pt>
                <c:pt idx="776">
                  <c:v>16.100000000000001</c:v>
                </c:pt>
                <c:pt idx="777">
                  <c:v>14.4</c:v>
                </c:pt>
                <c:pt idx="778">
                  <c:v>30</c:v>
                </c:pt>
                <c:pt idx="779">
                  <c:v>21.7</c:v>
                </c:pt>
                <c:pt idx="780">
                  <c:v>10.4</c:v>
                </c:pt>
                <c:pt idx="781">
                  <c:v>22.4</c:v>
                </c:pt>
                <c:pt idx="782">
                  <c:v>14.1</c:v>
                </c:pt>
                <c:pt idx="783">
                  <c:v>19.399999999999999</c:v>
                </c:pt>
                <c:pt idx="784">
                  <c:v>15.7</c:v>
                </c:pt>
                <c:pt idx="785">
                  <c:v>23.2</c:v>
                </c:pt>
                <c:pt idx="786">
                  <c:v>21.5</c:v>
                </c:pt>
                <c:pt idx="787">
                  <c:v>16.8</c:v>
                </c:pt>
                <c:pt idx="788">
                  <c:v>21.3</c:v>
                </c:pt>
                <c:pt idx="789">
                  <c:v>14.4</c:v>
                </c:pt>
                <c:pt idx="790">
                  <c:v>28.9</c:v>
                </c:pt>
                <c:pt idx="791">
                  <c:v>29.9</c:v>
                </c:pt>
                <c:pt idx="792">
                  <c:v>11.4</c:v>
                </c:pt>
                <c:pt idx="793">
                  <c:v>12.1</c:v>
                </c:pt>
                <c:pt idx="794">
                  <c:v>15.2</c:v>
                </c:pt>
                <c:pt idx="795">
                  <c:v>16</c:v>
                </c:pt>
                <c:pt idx="796">
                  <c:v>14</c:v>
                </c:pt>
                <c:pt idx="797">
                  <c:v>17.8</c:v>
                </c:pt>
                <c:pt idx="798">
                  <c:v>12.2</c:v>
                </c:pt>
                <c:pt idx="799">
                  <c:v>22</c:v>
                </c:pt>
                <c:pt idx="800">
                  <c:v>22</c:v>
                </c:pt>
                <c:pt idx="801">
                  <c:v>20.8</c:v>
                </c:pt>
                <c:pt idx="802">
                  <c:v>18.3</c:v>
                </c:pt>
                <c:pt idx="803">
                  <c:v>19.2</c:v>
                </c:pt>
                <c:pt idx="804">
                  <c:v>18</c:v>
                </c:pt>
                <c:pt idx="805">
                  <c:v>16.399999999999999</c:v>
                </c:pt>
                <c:pt idx="806">
                  <c:v>13.5</c:v>
                </c:pt>
                <c:pt idx="807">
                  <c:v>16.2</c:v>
                </c:pt>
                <c:pt idx="808">
                  <c:v>20.2</c:v>
                </c:pt>
                <c:pt idx="809">
                  <c:v>14</c:v>
                </c:pt>
                <c:pt idx="810">
                  <c:v>22.7</c:v>
                </c:pt>
                <c:pt idx="811">
                  <c:v>22.4</c:v>
                </c:pt>
                <c:pt idx="812">
                  <c:v>15</c:v>
                </c:pt>
                <c:pt idx="813">
                  <c:v>12.5</c:v>
                </c:pt>
                <c:pt idx="814">
                  <c:v>14.4</c:v>
                </c:pt>
                <c:pt idx="815">
                  <c:v>8</c:v>
                </c:pt>
                <c:pt idx="816">
                  <c:v>17.100000000000001</c:v>
                </c:pt>
                <c:pt idx="817">
                  <c:v>20.3</c:v>
                </c:pt>
                <c:pt idx="818">
                  <c:v>14.1</c:v>
                </c:pt>
                <c:pt idx="819">
                  <c:v>28.4</c:v>
                </c:pt>
                <c:pt idx="820">
                  <c:v>25.6</c:v>
                </c:pt>
                <c:pt idx="821">
                  <c:v>14.8</c:v>
                </c:pt>
                <c:pt idx="822">
                  <c:v>23.4</c:v>
                </c:pt>
                <c:pt idx="823">
                  <c:v>21.5</c:v>
                </c:pt>
                <c:pt idx="824">
                  <c:v>15.5</c:v>
                </c:pt>
                <c:pt idx="825">
                  <c:v>11.4</c:v>
                </c:pt>
                <c:pt idx="826">
                  <c:v>45.3</c:v>
                </c:pt>
                <c:pt idx="827">
                  <c:v>29</c:v>
                </c:pt>
                <c:pt idx="828">
                  <c:v>15</c:v>
                </c:pt>
                <c:pt idx="829">
                  <c:v>29.3</c:v>
                </c:pt>
                <c:pt idx="830">
                  <c:v>13.5</c:v>
                </c:pt>
                <c:pt idx="831">
                  <c:v>32.299999999999997</c:v>
                </c:pt>
                <c:pt idx="832">
                  <c:v>28.8</c:v>
                </c:pt>
                <c:pt idx="833">
                  <c:v>34.5</c:v>
                </c:pt>
                <c:pt idx="834">
                  <c:v>11.3</c:v>
                </c:pt>
                <c:pt idx="835">
                  <c:v>28.6</c:v>
                </c:pt>
                <c:pt idx="836">
                  <c:v>14.1</c:v>
                </c:pt>
                <c:pt idx="837">
                  <c:v>16.5</c:v>
                </c:pt>
                <c:pt idx="838">
                  <c:v>16.2</c:v>
                </c:pt>
                <c:pt idx="839">
                  <c:v>17.3</c:v>
                </c:pt>
                <c:pt idx="840">
                  <c:v>13.5</c:v>
                </c:pt>
                <c:pt idx="841">
                  <c:v>21.3</c:v>
                </c:pt>
                <c:pt idx="842">
                  <c:v>7.4</c:v>
                </c:pt>
                <c:pt idx="843">
                  <c:v>12.4</c:v>
                </c:pt>
                <c:pt idx="844">
                  <c:v>23.5</c:v>
                </c:pt>
                <c:pt idx="845">
                  <c:v>13.8</c:v>
                </c:pt>
                <c:pt idx="846">
                  <c:v>11.8</c:v>
                </c:pt>
                <c:pt idx="847">
                  <c:v>17.899999999999999</c:v>
                </c:pt>
                <c:pt idx="848">
                  <c:v>25.9</c:v>
                </c:pt>
                <c:pt idx="849">
                  <c:v>11.3</c:v>
                </c:pt>
                <c:pt idx="850">
                  <c:v>37.799999999999997</c:v>
                </c:pt>
                <c:pt idx="851">
                  <c:v>21.2</c:v>
                </c:pt>
                <c:pt idx="852">
                  <c:v>19.2</c:v>
                </c:pt>
                <c:pt idx="853">
                  <c:v>22.1</c:v>
                </c:pt>
                <c:pt idx="854">
                  <c:v>15.4</c:v>
                </c:pt>
                <c:pt idx="855">
                  <c:v>15.6</c:v>
                </c:pt>
                <c:pt idx="856">
                  <c:v>21.1</c:v>
                </c:pt>
                <c:pt idx="857">
                  <c:v>19.399999999999999</c:v>
                </c:pt>
                <c:pt idx="858">
                  <c:v>14</c:v>
                </c:pt>
                <c:pt idx="859">
                  <c:v>12.5</c:v>
                </c:pt>
                <c:pt idx="860">
                  <c:v>18.7</c:v>
                </c:pt>
                <c:pt idx="861">
                  <c:v>14.4</c:v>
                </c:pt>
                <c:pt idx="862">
                  <c:v>18.399999999999999</c:v>
                </c:pt>
                <c:pt idx="863">
                  <c:v>28.2</c:v>
                </c:pt>
                <c:pt idx="864">
                  <c:v>17</c:v>
                </c:pt>
                <c:pt idx="865">
                  <c:v>8.1</c:v>
                </c:pt>
                <c:pt idx="866">
                  <c:v>14.2</c:v>
                </c:pt>
                <c:pt idx="867">
                  <c:v>10</c:v>
                </c:pt>
                <c:pt idx="868">
                  <c:v>17.3</c:v>
                </c:pt>
                <c:pt idx="869">
                  <c:v>15.5</c:v>
                </c:pt>
                <c:pt idx="870">
                  <c:v>9.1</c:v>
                </c:pt>
                <c:pt idx="871">
                  <c:v>13</c:v>
                </c:pt>
                <c:pt idx="872">
                  <c:v>21</c:v>
                </c:pt>
                <c:pt idx="873">
                  <c:v>15.5</c:v>
                </c:pt>
                <c:pt idx="874">
                  <c:v>13</c:v>
                </c:pt>
                <c:pt idx="875">
                  <c:v>16</c:v>
                </c:pt>
                <c:pt idx="876">
                  <c:v>32.200000000000003</c:v>
                </c:pt>
                <c:pt idx="877">
                  <c:v>19.5</c:v>
                </c:pt>
                <c:pt idx="878">
                  <c:v>13.5</c:v>
                </c:pt>
                <c:pt idx="879">
                  <c:v>12</c:v>
                </c:pt>
                <c:pt idx="880">
                  <c:v>17.7</c:v>
                </c:pt>
                <c:pt idx="881">
                  <c:v>9.4</c:v>
                </c:pt>
                <c:pt idx="882">
                  <c:v>9.1999999999999993</c:v>
                </c:pt>
                <c:pt idx="883">
                  <c:v>12.2</c:v>
                </c:pt>
                <c:pt idx="884">
                  <c:v>12.5</c:v>
                </c:pt>
                <c:pt idx="885">
                  <c:v>11.4</c:v>
                </c:pt>
                <c:pt idx="886">
                  <c:v>25.4</c:v>
                </c:pt>
                <c:pt idx="887">
                  <c:v>9.9</c:v>
                </c:pt>
                <c:pt idx="888">
                  <c:v>20.8</c:v>
                </c:pt>
                <c:pt idx="889">
                  <c:v>15.7</c:v>
                </c:pt>
                <c:pt idx="890">
                  <c:v>6.8</c:v>
                </c:pt>
                <c:pt idx="891">
                  <c:v>17</c:v>
                </c:pt>
                <c:pt idx="892">
                  <c:v>13</c:v>
                </c:pt>
                <c:pt idx="893">
                  <c:v>17.600000000000001</c:v>
                </c:pt>
                <c:pt idx="894">
                  <c:v>20.9</c:v>
                </c:pt>
                <c:pt idx="895">
                  <c:v>5.7</c:v>
                </c:pt>
                <c:pt idx="896">
                  <c:v>17.600000000000001</c:v>
                </c:pt>
                <c:pt idx="897">
                  <c:v>25</c:v>
                </c:pt>
                <c:pt idx="898">
                  <c:v>14</c:v>
                </c:pt>
                <c:pt idx="899">
                  <c:v>13.4</c:v>
                </c:pt>
                <c:pt idx="900">
                  <c:v>21.1</c:v>
                </c:pt>
                <c:pt idx="901">
                  <c:v>29.1</c:v>
                </c:pt>
                <c:pt idx="902">
                  <c:v>16.899999999999999</c:v>
                </c:pt>
                <c:pt idx="903">
                  <c:v>22.5</c:v>
                </c:pt>
                <c:pt idx="904">
                  <c:v>22.9</c:v>
                </c:pt>
                <c:pt idx="905">
                  <c:v>6.5</c:v>
                </c:pt>
                <c:pt idx="906">
                  <c:v>17</c:v>
                </c:pt>
                <c:pt idx="907">
                  <c:v>15</c:v>
                </c:pt>
                <c:pt idx="908">
                  <c:v>17.600000000000001</c:v>
                </c:pt>
                <c:pt idx="909">
                  <c:v>9.5</c:v>
                </c:pt>
                <c:pt idx="910">
                  <c:v>31</c:v>
                </c:pt>
                <c:pt idx="911">
                  <c:v>31.7</c:v>
                </c:pt>
                <c:pt idx="912">
                  <c:v>4.9000000000000004</c:v>
                </c:pt>
                <c:pt idx="913">
                  <c:v>16</c:v>
                </c:pt>
                <c:pt idx="914">
                  <c:v>10.6</c:v>
                </c:pt>
                <c:pt idx="915">
                  <c:v>20.399999999999999</c:v>
                </c:pt>
                <c:pt idx="916">
                  <c:v>14.2</c:v>
                </c:pt>
                <c:pt idx="917">
                  <c:v>30</c:v>
                </c:pt>
                <c:pt idx="918">
                  <c:v>19.399999999999999</c:v>
                </c:pt>
                <c:pt idx="919">
                  <c:v>27</c:v>
                </c:pt>
                <c:pt idx="920">
                  <c:v>14.4</c:v>
                </c:pt>
                <c:pt idx="921">
                  <c:v>6</c:v>
                </c:pt>
                <c:pt idx="922">
                  <c:v>15.4</c:v>
                </c:pt>
                <c:pt idx="923">
                  <c:v>9.1</c:v>
                </c:pt>
                <c:pt idx="924">
                  <c:v>14.5</c:v>
                </c:pt>
                <c:pt idx="925">
                  <c:v>16.100000000000001</c:v>
                </c:pt>
                <c:pt idx="926">
                  <c:v>21.9</c:v>
                </c:pt>
                <c:pt idx="927">
                  <c:v>9.6999999999999993</c:v>
                </c:pt>
                <c:pt idx="928">
                  <c:v>25.7</c:v>
                </c:pt>
                <c:pt idx="929">
                  <c:v>15.6</c:v>
                </c:pt>
                <c:pt idx="930">
                  <c:v>24.4</c:v>
                </c:pt>
                <c:pt idx="931">
                  <c:v>7.8</c:v>
                </c:pt>
                <c:pt idx="932">
                  <c:v>39.6</c:v>
                </c:pt>
                <c:pt idx="933">
                  <c:v>9.9</c:v>
                </c:pt>
                <c:pt idx="934">
                  <c:v>12.3</c:v>
                </c:pt>
                <c:pt idx="935">
                  <c:v>23.3</c:v>
                </c:pt>
                <c:pt idx="936">
                  <c:v>11</c:v>
                </c:pt>
                <c:pt idx="937">
                  <c:v>17.399999999999999</c:v>
                </c:pt>
                <c:pt idx="938">
                  <c:v>28.1</c:v>
                </c:pt>
                <c:pt idx="939">
                  <c:v>22.5</c:v>
                </c:pt>
                <c:pt idx="940">
                  <c:v>38.799999999999997</c:v>
                </c:pt>
                <c:pt idx="941">
                  <c:v>8.5</c:v>
                </c:pt>
                <c:pt idx="942">
                  <c:v>19.100000000000001</c:v>
                </c:pt>
                <c:pt idx="943">
                  <c:v>13</c:v>
                </c:pt>
                <c:pt idx="944">
                  <c:v>16.2</c:v>
                </c:pt>
                <c:pt idx="945">
                  <c:v>26.1</c:v>
                </c:pt>
                <c:pt idx="946">
                  <c:v>30.9</c:v>
                </c:pt>
                <c:pt idx="947">
                  <c:v>11.9</c:v>
                </c:pt>
                <c:pt idx="948">
                  <c:v>9.6999999999999993</c:v>
                </c:pt>
                <c:pt idx="949">
                  <c:v>17.5</c:v>
                </c:pt>
                <c:pt idx="950">
                  <c:v>13</c:v>
                </c:pt>
                <c:pt idx="951">
                  <c:v>19.2</c:v>
                </c:pt>
                <c:pt idx="952">
                  <c:v>14.9</c:v>
                </c:pt>
                <c:pt idx="953">
                  <c:v>23.8</c:v>
                </c:pt>
                <c:pt idx="954">
                  <c:v>16</c:v>
                </c:pt>
                <c:pt idx="955">
                  <c:v>11</c:v>
                </c:pt>
                <c:pt idx="956">
                  <c:v>16.399999999999999</c:v>
                </c:pt>
                <c:pt idx="957">
                  <c:v>22.1</c:v>
                </c:pt>
                <c:pt idx="958">
                  <c:v>29.7</c:v>
                </c:pt>
                <c:pt idx="959">
                  <c:v>13</c:v>
                </c:pt>
                <c:pt idx="960">
                  <c:v>9.6</c:v>
                </c:pt>
                <c:pt idx="961">
                  <c:v>14.9</c:v>
                </c:pt>
                <c:pt idx="962">
                  <c:v>19.3</c:v>
                </c:pt>
                <c:pt idx="963">
                  <c:v>14.5</c:v>
                </c:pt>
                <c:pt idx="964">
                  <c:v>16.7</c:v>
                </c:pt>
                <c:pt idx="965">
                  <c:v>17.100000000000001</c:v>
                </c:pt>
                <c:pt idx="966">
                  <c:v>18.5</c:v>
                </c:pt>
                <c:pt idx="967">
                  <c:v>22.5</c:v>
                </c:pt>
                <c:pt idx="968">
                  <c:v>13.3</c:v>
                </c:pt>
                <c:pt idx="969">
                  <c:v>14.5</c:v>
                </c:pt>
                <c:pt idx="970">
                  <c:v>13.9</c:v>
                </c:pt>
                <c:pt idx="971">
                  <c:v>24.7</c:v>
                </c:pt>
                <c:pt idx="972">
                  <c:v>30</c:v>
                </c:pt>
                <c:pt idx="973">
                  <c:v>16.100000000000001</c:v>
                </c:pt>
                <c:pt idx="974">
                  <c:v>10</c:v>
                </c:pt>
                <c:pt idx="975">
                  <c:v>30.3</c:v>
                </c:pt>
                <c:pt idx="976">
                  <c:v>10.7</c:v>
                </c:pt>
                <c:pt idx="977">
                  <c:v>15.5</c:v>
                </c:pt>
                <c:pt idx="978">
                  <c:v>14.7</c:v>
                </c:pt>
                <c:pt idx="979">
                  <c:v>16.399999999999999</c:v>
                </c:pt>
                <c:pt idx="980">
                  <c:v>9.5</c:v>
                </c:pt>
                <c:pt idx="981">
                  <c:v>18.7</c:v>
                </c:pt>
                <c:pt idx="982">
                  <c:v>28.2</c:v>
                </c:pt>
                <c:pt idx="983">
                  <c:v>12.7</c:v>
                </c:pt>
                <c:pt idx="984">
                  <c:v>27.5</c:v>
                </c:pt>
                <c:pt idx="985">
                  <c:v>13.5</c:v>
                </c:pt>
                <c:pt idx="986">
                  <c:v>38</c:v>
                </c:pt>
                <c:pt idx="987">
                  <c:v>15.1</c:v>
                </c:pt>
                <c:pt idx="988">
                  <c:v>19.899999999999999</c:v>
                </c:pt>
                <c:pt idx="989">
                  <c:v>15.6</c:v>
                </c:pt>
                <c:pt idx="990">
                  <c:v>16.5</c:v>
                </c:pt>
                <c:pt idx="991">
                  <c:v>14.9</c:v>
                </c:pt>
                <c:pt idx="992">
                  <c:v>23.6</c:v>
                </c:pt>
                <c:pt idx="993">
                  <c:v>21.3</c:v>
                </c:pt>
                <c:pt idx="994">
                  <c:v>17.5</c:v>
                </c:pt>
                <c:pt idx="995">
                  <c:v>11</c:v>
                </c:pt>
                <c:pt idx="996">
                  <c:v>27.1</c:v>
                </c:pt>
                <c:pt idx="997">
                  <c:v>16.5</c:v>
                </c:pt>
                <c:pt idx="998">
                  <c:v>16.2</c:v>
                </c:pt>
                <c:pt idx="999">
                  <c:v>16.8</c:v>
                </c:pt>
                <c:pt idx="1000">
                  <c:v>15.8</c:v>
                </c:pt>
                <c:pt idx="1001">
                  <c:v>19.8</c:v>
                </c:pt>
                <c:pt idx="1002">
                  <c:v>17.399999999999999</c:v>
                </c:pt>
                <c:pt idx="1003">
                  <c:v>10.5</c:v>
                </c:pt>
                <c:pt idx="1004">
                  <c:v>16</c:v>
                </c:pt>
                <c:pt idx="1005">
                  <c:v>13.9</c:v>
                </c:pt>
                <c:pt idx="1006">
                  <c:v>8.4</c:v>
                </c:pt>
                <c:pt idx="1007">
                  <c:v>15.3</c:v>
                </c:pt>
                <c:pt idx="1008">
                  <c:v>20.9</c:v>
                </c:pt>
                <c:pt idx="1009">
                  <c:v>9.8000000000000007</c:v>
                </c:pt>
                <c:pt idx="1010">
                  <c:v>15.4</c:v>
                </c:pt>
                <c:pt idx="1011">
                  <c:v>25.2</c:v>
                </c:pt>
                <c:pt idx="1012">
                  <c:v>14.8</c:v>
                </c:pt>
                <c:pt idx="1013">
                  <c:v>16.5</c:v>
                </c:pt>
                <c:pt idx="1014">
                  <c:v>11.4</c:v>
                </c:pt>
                <c:pt idx="1015">
                  <c:v>20.100000000000001</c:v>
                </c:pt>
                <c:pt idx="1016">
                  <c:v>20.5</c:v>
                </c:pt>
                <c:pt idx="1017">
                  <c:v>16.5</c:v>
                </c:pt>
                <c:pt idx="1018">
                  <c:v>17.899999999999999</c:v>
                </c:pt>
                <c:pt idx="1019">
                  <c:v>18.100000000000001</c:v>
                </c:pt>
                <c:pt idx="1020">
                  <c:v>16.2</c:v>
                </c:pt>
                <c:pt idx="1021">
                  <c:v>25.9</c:v>
                </c:pt>
                <c:pt idx="1022">
                  <c:v>25.9</c:v>
                </c:pt>
                <c:pt idx="1023">
                  <c:v>14.7</c:v>
                </c:pt>
                <c:pt idx="1024">
                  <c:v>10.1</c:v>
                </c:pt>
                <c:pt idx="1025">
                  <c:v>14.1</c:v>
                </c:pt>
                <c:pt idx="1026">
                  <c:v>11</c:v>
                </c:pt>
                <c:pt idx="1027">
                  <c:v>10.6</c:v>
                </c:pt>
                <c:pt idx="1028">
                  <c:v>18.7</c:v>
                </c:pt>
                <c:pt idx="1029">
                  <c:v>20.6</c:v>
                </c:pt>
                <c:pt idx="1030">
                  <c:v>10.199999999999999</c:v>
                </c:pt>
                <c:pt idx="1031">
                  <c:v>19.3</c:v>
                </c:pt>
                <c:pt idx="1032">
                  <c:v>13.9</c:v>
                </c:pt>
                <c:pt idx="1033">
                  <c:v>9.4</c:v>
                </c:pt>
                <c:pt idx="1034">
                  <c:v>26.1</c:v>
                </c:pt>
                <c:pt idx="1035">
                  <c:v>14</c:v>
                </c:pt>
                <c:pt idx="1036">
                  <c:v>7.4</c:v>
                </c:pt>
                <c:pt idx="1037">
                  <c:v>15.1</c:v>
                </c:pt>
                <c:pt idx="1038">
                  <c:v>22.7</c:v>
                </c:pt>
                <c:pt idx="1039">
                  <c:v>25.5</c:v>
                </c:pt>
                <c:pt idx="1040">
                  <c:v>16</c:v>
                </c:pt>
                <c:pt idx="1041">
                  <c:v>9.1</c:v>
                </c:pt>
                <c:pt idx="1042">
                  <c:v>19.8</c:v>
                </c:pt>
                <c:pt idx="1043">
                  <c:v>23.4</c:v>
                </c:pt>
                <c:pt idx="1044">
                  <c:v>19.7</c:v>
                </c:pt>
                <c:pt idx="1045">
                  <c:v>11</c:v>
                </c:pt>
                <c:pt idx="1046">
                  <c:v>16.899999999999999</c:v>
                </c:pt>
                <c:pt idx="1047">
                  <c:v>11.5</c:v>
                </c:pt>
                <c:pt idx="1048">
                  <c:v>28</c:v>
                </c:pt>
                <c:pt idx="1049">
                  <c:v>13</c:v>
                </c:pt>
                <c:pt idx="1050">
                  <c:v>20.7</c:v>
                </c:pt>
                <c:pt idx="1051">
                  <c:v>29</c:v>
                </c:pt>
                <c:pt idx="1052">
                  <c:v>15.4</c:v>
                </c:pt>
                <c:pt idx="1053">
                  <c:v>14.9</c:v>
                </c:pt>
                <c:pt idx="1054">
                  <c:v>12.4</c:v>
                </c:pt>
                <c:pt idx="1055">
                  <c:v>18</c:v>
                </c:pt>
                <c:pt idx="1056">
                  <c:v>33.5</c:v>
                </c:pt>
                <c:pt idx="1057">
                  <c:v>21.4</c:v>
                </c:pt>
                <c:pt idx="1058">
                  <c:v>18</c:v>
                </c:pt>
                <c:pt idx="1059">
                  <c:v>6.4</c:v>
                </c:pt>
                <c:pt idx="1060">
                  <c:v>27.2</c:v>
                </c:pt>
                <c:pt idx="1061">
                  <c:v>24.5</c:v>
                </c:pt>
                <c:pt idx="1062">
                  <c:v>19.2</c:v>
                </c:pt>
                <c:pt idx="1063">
                  <c:v>13.4</c:v>
                </c:pt>
                <c:pt idx="1064">
                  <c:v>24.5</c:v>
                </c:pt>
                <c:pt idx="1065">
                  <c:v>26.6</c:v>
                </c:pt>
                <c:pt idx="1066">
                  <c:v>17.899999999999999</c:v>
                </c:pt>
                <c:pt idx="1067">
                  <c:v>15.2</c:v>
                </c:pt>
                <c:pt idx="1068">
                  <c:v>21.8</c:v>
                </c:pt>
                <c:pt idx="1069">
                  <c:v>9</c:v>
                </c:pt>
                <c:pt idx="1070">
                  <c:v>27.1</c:v>
                </c:pt>
                <c:pt idx="1071">
                  <c:v>22.5</c:v>
                </c:pt>
                <c:pt idx="1072">
                  <c:v>22.4</c:v>
                </c:pt>
                <c:pt idx="1073">
                  <c:v>19.7</c:v>
                </c:pt>
                <c:pt idx="1074">
                  <c:v>12.5</c:v>
                </c:pt>
                <c:pt idx="1075">
                  <c:v>15.2</c:v>
                </c:pt>
                <c:pt idx="1076">
                  <c:v>24.1</c:v>
                </c:pt>
                <c:pt idx="1077">
                  <c:v>8</c:v>
                </c:pt>
                <c:pt idx="1078">
                  <c:v>7</c:v>
                </c:pt>
                <c:pt idx="1079">
                  <c:v>8.1999999999999993</c:v>
                </c:pt>
                <c:pt idx="1080">
                  <c:v>20</c:v>
                </c:pt>
                <c:pt idx="1081">
                  <c:v>10.7</c:v>
                </c:pt>
                <c:pt idx="1082">
                  <c:v>15.7</c:v>
                </c:pt>
                <c:pt idx="1083">
                  <c:v>14.6</c:v>
                </c:pt>
                <c:pt idx="1084">
                  <c:v>15.2</c:v>
                </c:pt>
                <c:pt idx="1085">
                  <c:v>12.5</c:v>
                </c:pt>
                <c:pt idx="1086">
                  <c:v>13.5</c:v>
                </c:pt>
                <c:pt idx="1087">
                  <c:v>25.8</c:v>
                </c:pt>
                <c:pt idx="1088">
                  <c:v>15.4</c:v>
                </c:pt>
                <c:pt idx="1089">
                  <c:v>9.9</c:v>
                </c:pt>
                <c:pt idx="1090">
                  <c:v>11.3</c:v>
                </c:pt>
                <c:pt idx="1091">
                  <c:v>18.2</c:v>
                </c:pt>
                <c:pt idx="1092">
                  <c:v>27.5</c:v>
                </c:pt>
                <c:pt idx="1093">
                  <c:v>7.1</c:v>
                </c:pt>
                <c:pt idx="1094">
                  <c:v>10.7</c:v>
                </c:pt>
                <c:pt idx="1095">
                  <c:v>23.4</c:v>
                </c:pt>
                <c:pt idx="1096">
                  <c:v>8.5</c:v>
                </c:pt>
                <c:pt idx="1097">
                  <c:v>12</c:v>
                </c:pt>
                <c:pt idx="1098">
                  <c:v>34.200000000000003</c:v>
                </c:pt>
                <c:pt idx="1099">
                  <c:v>11.9</c:v>
                </c:pt>
                <c:pt idx="1100">
                  <c:v>15.1</c:v>
                </c:pt>
                <c:pt idx="1101">
                  <c:v>14.7</c:v>
                </c:pt>
                <c:pt idx="1102">
                  <c:v>26</c:v>
                </c:pt>
                <c:pt idx="1103">
                  <c:v>25.8</c:v>
                </c:pt>
                <c:pt idx="1104">
                  <c:v>27.2</c:v>
                </c:pt>
                <c:pt idx="1105">
                  <c:v>11.3</c:v>
                </c:pt>
                <c:pt idx="1106">
                  <c:v>19.7</c:v>
                </c:pt>
                <c:pt idx="1107">
                  <c:v>13.8</c:v>
                </c:pt>
                <c:pt idx="1108">
                  <c:v>15.7</c:v>
                </c:pt>
                <c:pt idx="1109">
                  <c:v>20</c:v>
                </c:pt>
                <c:pt idx="1110">
                  <c:v>21.1</c:v>
                </c:pt>
                <c:pt idx="1111">
                  <c:v>31.9</c:v>
                </c:pt>
                <c:pt idx="1112">
                  <c:v>11.9</c:v>
                </c:pt>
                <c:pt idx="1113">
                  <c:v>27</c:v>
                </c:pt>
                <c:pt idx="1114">
                  <c:v>28.4</c:v>
                </c:pt>
                <c:pt idx="1115">
                  <c:v>18.5</c:v>
                </c:pt>
                <c:pt idx="1116">
                  <c:v>24.9</c:v>
                </c:pt>
                <c:pt idx="1117">
                  <c:v>17.100000000000001</c:v>
                </c:pt>
                <c:pt idx="1118">
                  <c:v>22.6</c:v>
                </c:pt>
                <c:pt idx="1119">
                  <c:v>16.100000000000001</c:v>
                </c:pt>
                <c:pt idx="1120">
                  <c:v>15.8</c:v>
                </c:pt>
                <c:pt idx="1121">
                  <c:v>22.2</c:v>
                </c:pt>
                <c:pt idx="1122">
                  <c:v>15.6</c:v>
                </c:pt>
                <c:pt idx="1123">
                  <c:v>11.2</c:v>
                </c:pt>
                <c:pt idx="1124">
                  <c:v>19.899999999999999</c:v>
                </c:pt>
                <c:pt idx="1125">
                  <c:v>10</c:v>
                </c:pt>
                <c:pt idx="1126">
                  <c:v>13.2</c:v>
                </c:pt>
                <c:pt idx="1127">
                  <c:v>8.9</c:v>
                </c:pt>
                <c:pt idx="1128">
                  <c:v>23.3</c:v>
                </c:pt>
                <c:pt idx="1129">
                  <c:v>22.8</c:v>
                </c:pt>
                <c:pt idx="1130">
                  <c:v>21.9</c:v>
                </c:pt>
                <c:pt idx="1131">
                  <c:v>29.5</c:v>
                </c:pt>
                <c:pt idx="1132">
                  <c:v>16.5</c:v>
                </c:pt>
                <c:pt idx="1133">
                  <c:v>17.5</c:v>
                </c:pt>
                <c:pt idx="1134">
                  <c:v>17.2</c:v>
                </c:pt>
                <c:pt idx="1135">
                  <c:v>6</c:v>
                </c:pt>
                <c:pt idx="1136">
                  <c:v>10.1</c:v>
                </c:pt>
                <c:pt idx="1137">
                  <c:v>14.2</c:v>
                </c:pt>
                <c:pt idx="1138">
                  <c:v>9.6999999999999993</c:v>
                </c:pt>
                <c:pt idx="1139">
                  <c:v>23.8</c:v>
                </c:pt>
                <c:pt idx="1140">
                  <c:v>24.3</c:v>
                </c:pt>
                <c:pt idx="1141">
                  <c:v>16.5</c:v>
                </c:pt>
                <c:pt idx="1142">
                  <c:v>22.1</c:v>
                </c:pt>
                <c:pt idx="1143">
                  <c:v>13.2</c:v>
                </c:pt>
                <c:pt idx="1144">
                  <c:v>10.9</c:v>
                </c:pt>
                <c:pt idx="1145">
                  <c:v>24</c:v>
                </c:pt>
                <c:pt idx="1146">
                  <c:v>13.8</c:v>
                </c:pt>
                <c:pt idx="1147">
                  <c:v>13.1</c:v>
                </c:pt>
                <c:pt idx="1148">
                  <c:v>28.4</c:v>
                </c:pt>
                <c:pt idx="1149">
                  <c:v>29</c:v>
                </c:pt>
                <c:pt idx="1150">
                  <c:v>9.8000000000000007</c:v>
                </c:pt>
                <c:pt idx="1151">
                  <c:v>25.8</c:v>
                </c:pt>
                <c:pt idx="1152">
                  <c:v>21.6</c:v>
                </c:pt>
                <c:pt idx="1153">
                  <c:v>14.2</c:v>
                </c:pt>
                <c:pt idx="1154">
                  <c:v>15</c:v>
                </c:pt>
                <c:pt idx="1155">
                  <c:v>20.5</c:v>
                </c:pt>
                <c:pt idx="1156">
                  <c:v>32.4</c:v>
                </c:pt>
                <c:pt idx="1157">
                  <c:v>8.1999999999999993</c:v>
                </c:pt>
                <c:pt idx="1158">
                  <c:v>20.5</c:v>
                </c:pt>
                <c:pt idx="1159">
                  <c:v>30.6</c:v>
                </c:pt>
                <c:pt idx="1160">
                  <c:v>10</c:v>
                </c:pt>
                <c:pt idx="1161">
                  <c:v>24.9</c:v>
                </c:pt>
                <c:pt idx="1162">
                  <c:v>23</c:v>
                </c:pt>
                <c:pt idx="1163">
                  <c:v>9</c:v>
                </c:pt>
                <c:pt idx="1164">
                  <c:v>15.2</c:v>
                </c:pt>
                <c:pt idx="1165">
                  <c:v>15.8</c:v>
                </c:pt>
                <c:pt idx="1166">
                  <c:v>22.2</c:v>
                </c:pt>
                <c:pt idx="1167">
                  <c:v>17.899999999999999</c:v>
                </c:pt>
                <c:pt idx="1168">
                  <c:v>28.2</c:v>
                </c:pt>
                <c:pt idx="1169">
                  <c:v>18.8</c:v>
                </c:pt>
                <c:pt idx="1170">
                  <c:v>15.3</c:v>
                </c:pt>
                <c:pt idx="1171">
                  <c:v>14.9</c:v>
                </c:pt>
                <c:pt idx="1172">
                  <c:v>11.8</c:v>
                </c:pt>
                <c:pt idx="1173">
                  <c:v>15.4</c:v>
                </c:pt>
                <c:pt idx="1174">
                  <c:v>30.2</c:v>
                </c:pt>
                <c:pt idx="1175">
                  <c:v>25.4</c:v>
                </c:pt>
                <c:pt idx="1176">
                  <c:v>17.5</c:v>
                </c:pt>
                <c:pt idx="1177">
                  <c:v>16</c:v>
                </c:pt>
                <c:pt idx="1178">
                  <c:v>10.9</c:v>
                </c:pt>
                <c:pt idx="1179">
                  <c:v>26.4</c:v>
                </c:pt>
                <c:pt idx="1180">
                  <c:v>16.3</c:v>
                </c:pt>
                <c:pt idx="1181">
                  <c:v>10</c:v>
                </c:pt>
                <c:pt idx="1182">
                  <c:v>15.2</c:v>
                </c:pt>
                <c:pt idx="1183">
                  <c:v>16.600000000000001</c:v>
                </c:pt>
                <c:pt idx="1184">
                  <c:v>22.5</c:v>
                </c:pt>
                <c:pt idx="1185">
                  <c:v>13.6</c:v>
                </c:pt>
                <c:pt idx="1186">
                  <c:v>12.2</c:v>
                </c:pt>
                <c:pt idx="1187">
                  <c:v>39.9</c:v>
                </c:pt>
                <c:pt idx="1188">
                  <c:v>22.8</c:v>
                </c:pt>
                <c:pt idx="1189">
                  <c:v>28.8</c:v>
                </c:pt>
                <c:pt idx="1190">
                  <c:v>13.2</c:v>
                </c:pt>
                <c:pt idx="1191">
                  <c:v>9.9</c:v>
                </c:pt>
                <c:pt idx="1192">
                  <c:v>22.5</c:v>
                </c:pt>
                <c:pt idx="1193">
                  <c:v>16.600000000000001</c:v>
                </c:pt>
                <c:pt idx="1194">
                  <c:v>37.1</c:v>
                </c:pt>
                <c:pt idx="1195">
                  <c:v>39.6</c:v>
                </c:pt>
                <c:pt idx="1196">
                  <c:v>6.6</c:v>
                </c:pt>
                <c:pt idx="1197">
                  <c:v>17</c:v>
                </c:pt>
                <c:pt idx="1198">
                  <c:v>25.6</c:v>
                </c:pt>
                <c:pt idx="1199">
                  <c:v>8.1</c:v>
                </c:pt>
                <c:pt idx="1200">
                  <c:v>19.7</c:v>
                </c:pt>
                <c:pt idx="1201">
                  <c:v>10.3</c:v>
                </c:pt>
                <c:pt idx="1202">
                  <c:v>25.8</c:v>
                </c:pt>
                <c:pt idx="1203">
                  <c:v>9.8000000000000007</c:v>
                </c:pt>
                <c:pt idx="1204">
                  <c:v>15.2</c:v>
                </c:pt>
                <c:pt idx="1205">
                  <c:v>8.9</c:v>
                </c:pt>
                <c:pt idx="1206">
                  <c:v>10.5</c:v>
                </c:pt>
                <c:pt idx="1207">
                  <c:v>14.8</c:v>
                </c:pt>
                <c:pt idx="1208">
                  <c:v>15</c:v>
                </c:pt>
                <c:pt idx="1209">
                  <c:v>16.399999999999999</c:v>
                </c:pt>
                <c:pt idx="1210">
                  <c:v>14.7</c:v>
                </c:pt>
                <c:pt idx="1211">
                  <c:v>15.9</c:v>
                </c:pt>
                <c:pt idx="1212">
                  <c:v>11.1</c:v>
                </c:pt>
                <c:pt idx="1213">
                  <c:v>24.3</c:v>
                </c:pt>
                <c:pt idx="1214">
                  <c:v>19.600000000000001</c:v>
                </c:pt>
                <c:pt idx="1215">
                  <c:v>15.5</c:v>
                </c:pt>
                <c:pt idx="1216">
                  <c:v>25.5</c:v>
                </c:pt>
                <c:pt idx="1217">
                  <c:v>19.5</c:v>
                </c:pt>
                <c:pt idx="1218">
                  <c:v>16.3</c:v>
                </c:pt>
                <c:pt idx="1219">
                  <c:v>23.7</c:v>
                </c:pt>
                <c:pt idx="1220">
                  <c:v>19.7</c:v>
                </c:pt>
                <c:pt idx="1221">
                  <c:v>22.2</c:v>
                </c:pt>
                <c:pt idx="1222">
                  <c:v>15.9</c:v>
                </c:pt>
                <c:pt idx="1223">
                  <c:v>12.6</c:v>
                </c:pt>
                <c:pt idx="1224">
                  <c:v>19.3</c:v>
                </c:pt>
                <c:pt idx="1225">
                  <c:v>23.6</c:v>
                </c:pt>
                <c:pt idx="1226">
                  <c:v>21.9</c:v>
                </c:pt>
                <c:pt idx="1227">
                  <c:v>26.5</c:v>
                </c:pt>
                <c:pt idx="1228">
                  <c:v>15</c:v>
                </c:pt>
                <c:pt idx="1229">
                  <c:v>21.6</c:v>
                </c:pt>
                <c:pt idx="1230">
                  <c:v>15.8</c:v>
                </c:pt>
                <c:pt idx="1231">
                  <c:v>27.4</c:v>
                </c:pt>
                <c:pt idx="1232">
                  <c:v>18.899999999999999</c:v>
                </c:pt>
                <c:pt idx="1233">
                  <c:v>22</c:v>
                </c:pt>
                <c:pt idx="1234">
                  <c:v>18.399999999999999</c:v>
                </c:pt>
                <c:pt idx="1235">
                  <c:v>4.5</c:v>
                </c:pt>
                <c:pt idx="1236">
                  <c:v>18</c:v>
                </c:pt>
                <c:pt idx="1237">
                  <c:v>14.1</c:v>
                </c:pt>
                <c:pt idx="1238">
                  <c:v>22.5</c:v>
                </c:pt>
                <c:pt idx="1239">
                  <c:v>16.8</c:v>
                </c:pt>
                <c:pt idx="1240">
                  <c:v>18.5</c:v>
                </c:pt>
                <c:pt idx="1241">
                  <c:v>11</c:v>
                </c:pt>
                <c:pt idx="1242">
                  <c:v>35.5</c:v>
                </c:pt>
                <c:pt idx="1243">
                  <c:v>18.3</c:v>
                </c:pt>
                <c:pt idx="1244">
                  <c:v>15.4</c:v>
                </c:pt>
                <c:pt idx="1245">
                  <c:v>22.2</c:v>
                </c:pt>
                <c:pt idx="1246">
                  <c:v>37.1</c:v>
                </c:pt>
                <c:pt idx="1247">
                  <c:v>38</c:v>
                </c:pt>
                <c:pt idx="1248">
                  <c:v>15.6</c:v>
                </c:pt>
                <c:pt idx="1249">
                  <c:v>16.399999999999999</c:v>
                </c:pt>
                <c:pt idx="1250">
                  <c:v>28.9</c:v>
                </c:pt>
                <c:pt idx="1251">
                  <c:v>32.5</c:v>
                </c:pt>
                <c:pt idx="1252">
                  <c:v>23.4</c:v>
                </c:pt>
                <c:pt idx="1253">
                  <c:v>13.5</c:v>
                </c:pt>
                <c:pt idx="1254">
                  <c:v>17</c:v>
                </c:pt>
                <c:pt idx="1255">
                  <c:v>34.200000000000003</c:v>
                </c:pt>
                <c:pt idx="1256">
                  <c:v>16.399999999999999</c:v>
                </c:pt>
                <c:pt idx="1257">
                  <c:v>17</c:v>
                </c:pt>
                <c:pt idx="1258">
                  <c:v>12.4</c:v>
                </c:pt>
                <c:pt idx="1259">
                  <c:v>14</c:v>
                </c:pt>
                <c:pt idx="1260">
                  <c:v>9.3000000000000007</c:v>
                </c:pt>
                <c:pt idx="1261">
                  <c:v>19.399999999999999</c:v>
                </c:pt>
                <c:pt idx="1262">
                  <c:v>22.5</c:v>
                </c:pt>
                <c:pt idx="1263">
                  <c:v>11.4</c:v>
                </c:pt>
                <c:pt idx="1264">
                  <c:v>23.6</c:v>
                </c:pt>
                <c:pt idx="1265">
                  <c:v>18.3</c:v>
                </c:pt>
                <c:pt idx="1266">
                  <c:v>18</c:v>
                </c:pt>
                <c:pt idx="1267">
                  <c:v>12</c:v>
                </c:pt>
                <c:pt idx="1268">
                  <c:v>12.7</c:v>
                </c:pt>
                <c:pt idx="1269">
                  <c:v>20.7</c:v>
                </c:pt>
                <c:pt idx="1270">
                  <c:v>12.4</c:v>
                </c:pt>
                <c:pt idx="1271">
                  <c:v>35.4</c:v>
                </c:pt>
                <c:pt idx="1272">
                  <c:v>19.2</c:v>
                </c:pt>
                <c:pt idx="1273">
                  <c:v>7</c:v>
                </c:pt>
                <c:pt idx="1274">
                  <c:v>21.7</c:v>
                </c:pt>
                <c:pt idx="1275">
                  <c:v>12.5</c:v>
                </c:pt>
                <c:pt idx="1276">
                  <c:v>22.5</c:v>
                </c:pt>
                <c:pt idx="1277">
                  <c:v>22.4</c:v>
                </c:pt>
                <c:pt idx="1278">
                  <c:v>18.5</c:v>
                </c:pt>
                <c:pt idx="1279">
                  <c:v>13.6</c:v>
                </c:pt>
                <c:pt idx="1280">
                  <c:v>17.2</c:v>
                </c:pt>
                <c:pt idx="1281">
                  <c:v>9.5</c:v>
                </c:pt>
                <c:pt idx="1282">
                  <c:v>9.6</c:v>
                </c:pt>
                <c:pt idx="1283">
                  <c:v>21.8</c:v>
                </c:pt>
                <c:pt idx="1284">
                  <c:v>16</c:v>
                </c:pt>
                <c:pt idx="1285">
                  <c:v>16.8</c:v>
                </c:pt>
                <c:pt idx="1286">
                  <c:v>12.6</c:v>
                </c:pt>
                <c:pt idx="1287">
                  <c:v>18.7</c:v>
                </c:pt>
                <c:pt idx="1288">
                  <c:v>14.4</c:v>
                </c:pt>
                <c:pt idx="1289">
                  <c:v>24.7</c:v>
                </c:pt>
                <c:pt idx="1290">
                  <c:v>13</c:v>
                </c:pt>
                <c:pt idx="1291">
                  <c:v>21.4</c:v>
                </c:pt>
                <c:pt idx="1292">
                  <c:v>13.7</c:v>
                </c:pt>
                <c:pt idx="1293">
                  <c:v>12.7</c:v>
                </c:pt>
                <c:pt idx="1294">
                  <c:v>10</c:v>
                </c:pt>
                <c:pt idx="1295">
                  <c:v>18.5</c:v>
                </c:pt>
                <c:pt idx="1296">
                  <c:v>12.3</c:v>
                </c:pt>
                <c:pt idx="1297">
                  <c:v>22.2</c:v>
                </c:pt>
                <c:pt idx="1298">
                  <c:v>23.2</c:v>
                </c:pt>
                <c:pt idx="1299">
                  <c:v>12</c:v>
                </c:pt>
                <c:pt idx="1300">
                  <c:v>17.2</c:v>
                </c:pt>
                <c:pt idx="1301">
                  <c:v>13.9</c:v>
                </c:pt>
                <c:pt idx="1302">
                  <c:v>19.7</c:v>
                </c:pt>
                <c:pt idx="1303">
                  <c:v>21.6</c:v>
                </c:pt>
                <c:pt idx="1304">
                  <c:v>16.399999999999999</c:v>
                </c:pt>
                <c:pt idx="1305">
                  <c:v>20.6</c:v>
                </c:pt>
                <c:pt idx="1306">
                  <c:v>19.899999999999999</c:v>
                </c:pt>
                <c:pt idx="1307">
                  <c:v>20.100000000000001</c:v>
                </c:pt>
                <c:pt idx="1308">
                  <c:v>23.2</c:v>
                </c:pt>
                <c:pt idx="1309">
                  <c:v>13.9</c:v>
                </c:pt>
                <c:pt idx="1310">
                  <c:v>12.8</c:v>
                </c:pt>
                <c:pt idx="1311">
                  <c:v>12.1</c:v>
                </c:pt>
                <c:pt idx="1312">
                  <c:v>15.2</c:v>
                </c:pt>
                <c:pt idx="1313">
                  <c:v>13.8</c:v>
                </c:pt>
                <c:pt idx="1314">
                  <c:v>22</c:v>
                </c:pt>
                <c:pt idx="1315">
                  <c:v>17.2</c:v>
                </c:pt>
                <c:pt idx="1316">
                  <c:v>16.3</c:v>
                </c:pt>
                <c:pt idx="1317">
                  <c:v>25.2</c:v>
                </c:pt>
                <c:pt idx="1318">
                  <c:v>15.4</c:v>
                </c:pt>
                <c:pt idx="1319">
                  <c:v>14.7</c:v>
                </c:pt>
                <c:pt idx="1320">
                  <c:v>16.399999999999999</c:v>
                </c:pt>
                <c:pt idx="1321">
                  <c:v>28.3</c:v>
                </c:pt>
                <c:pt idx="1322">
                  <c:v>10.4</c:v>
                </c:pt>
                <c:pt idx="1323">
                  <c:v>16.3</c:v>
                </c:pt>
                <c:pt idx="1324">
                  <c:v>20.5</c:v>
                </c:pt>
                <c:pt idx="1325">
                  <c:v>16.399999999999999</c:v>
                </c:pt>
                <c:pt idx="1326">
                  <c:v>13.7</c:v>
                </c:pt>
                <c:pt idx="1327">
                  <c:v>20.8</c:v>
                </c:pt>
                <c:pt idx="1328">
                  <c:v>30.9</c:v>
                </c:pt>
                <c:pt idx="1329">
                  <c:v>16.2</c:v>
                </c:pt>
                <c:pt idx="1330">
                  <c:v>18.7</c:v>
                </c:pt>
                <c:pt idx="1331">
                  <c:v>18</c:v>
                </c:pt>
                <c:pt idx="1332">
                  <c:v>7.4</c:v>
                </c:pt>
                <c:pt idx="1333">
                  <c:v>20.5</c:v>
                </c:pt>
                <c:pt idx="1334">
                  <c:v>22.5</c:v>
                </c:pt>
                <c:pt idx="1335">
                  <c:v>16.3</c:v>
                </c:pt>
                <c:pt idx="1336">
                  <c:v>22.4</c:v>
                </c:pt>
                <c:pt idx="1337">
                  <c:v>13</c:v>
                </c:pt>
                <c:pt idx="1338">
                  <c:v>17.3</c:v>
                </c:pt>
                <c:pt idx="1339">
                  <c:v>14.5</c:v>
                </c:pt>
                <c:pt idx="1340">
                  <c:v>20.2</c:v>
                </c:pt>
                <c:pt idx="1341">
                  <c:v>21.2</c:v>
                </c:pt>
                <c:pt idx="1342">
                  <c:v>22.8</c:v>
                </c:pt>
                <c:pt idx="1343">
                  <c:v>23.6</c:v>
                </c:pt>
                <c:pt idx="1344">
                  <c:v>15.2</c:v>
                </c:pt>
                <c:pt idx="1345">
                  <c:v>9</c:v>
                </c:pt>
                <c:pt idx="1346">
                  <c:v>22.7</c:v>
                </c:pt>
                <c:pt idx="1347">
                  <c:v>10</c:v>
                </c:pt>
                <c:pt idx="1348">
                  <c:v>18.899999999999999</c:v>
                </c:pt>
                <c:pt idx="1349">
                  <c:v>21.5</c:v>
                </c:pt>
                <c:pt idx="1350">
                  <c:v>13.6</c:v>
                </c:pt>
                <c:pt idx="1351">
                  <c:v>30.5</c:v>
                </c:pt>
                <c:pt idx="1352">
                  <c:v>16</c:v>
                </c:pt>
                <c:pt idx="1353">
                  <c:v>38.299999999999997</c:v>
                </c:pt>
                <c:pt idx="1354">
                  <c:v>20.100000000000001</c:v>
                </c:pt>
                <c:pt idx="1355">
                  <c:v>6.5</c:v>
                </c:pt>
                <c:pt idx="1356">
                  <c:v>20.9</c:v>
                </c:pt>
                <c:pt idx="1357">
                  <c:v>12</c:v>
                </c:pt>
                <c:pt idx="1358">
                  <c:v>19.8</c:v>
                </c:pt>
                <c:pt idx="1359">
                  <c:v>9.8000000000000007</c:v>
                </c:pt>
                <c:pt idx="1360">
                  <c:v>10.4</c:v>
                </c:pt>
                <c:pt idx="1361">
                  <c:v>16.8</c:v>
                </c:pt>
                <c:pt idx="1362">
                  <c:v>6.8</c:v>
                </c:pt>
                <c:pt idx="1363">
                  <c:v>13.1</c:v>
                </c:pt>
                <c:pt idx="1364">
                  <c:v>16</c:v>
                </c:pt>
                <c:pt idx="1365">
                  <c:v>8.6</c:v>
                </c:pt>
                <c:pt idx="1366">
                  <c:v>26</c:v>
                </c:pt>
                <c:pt idx="1367">
                  <c:v>14.2</c:v>
                </c:pt>
                <c:pt idx="1368">
                  <c:v>21.6</c:v>
                </c:pt>
                <c:pt idx="1369">
                  <c:v>15.2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79-0244-BBCC-717FE74710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3059999"/>
        <c:axId val="594102239"/>
      </c:scatterChart>
      <c:valAx>
        <c:axId val="723059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102239"/>
        <c:crosses val="autoZero"/>
        <c:crossBetween val="midCat"/>
      </c:valAx>
      <c:valAx>
        <c:axId val="594102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0599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'Исходные данные (исправлено)'!$O$1</c:f>
              <c:strCache>
                <c:ptCount val="1"/>
                <c:pt idx="0">
                  <c:v>Ежемесячный платеж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'Исходные данные (исправлено)'!$O$2:$O$1375</c:f>
              <c:numCache>
                <c:formatCode>#,##0.00\ "₽"</c:formatCode>
                <c:ptCount val="1374"/>
                <c:pt idx="0">
                  <c:v>5214.74</c:v>
                </c:pt>
                <c:pt idx="1">
                  <c:v>8741.9</c:v>
                </c:pt>
                <c:pt idx="2">
                  <c:v>16367.74</c:v>
                </c:pt>
                <c:pt idx="3">
                  <c:v>10855.08</c:v>
                </c:pt>
                <c:pt idx="4">
                  <c:v>18660.28</c:v>
                </c:pt>
                <c:pt idx="5">
                  <c:v>39277.75</c:v>
                </c:pt>
                <c:pt idx="6">
                  <c:v>14211.24</c:v>
                </c:pt>
                <c:pt idx="7">
                  <c:v>17612.240000000002</c:v>
                </c:pt>
                <c:pt idx="8">
                  <c:v>2478.5500000000002</c:v>
                </c:pt>
                <c:pt idx="9">
                  <c:v>9632.81</c:v>
                </c:pt>
                <c:pt idx="10">
                  <c:v>13202.15</c:v>
                </c:pt>
                <c:pt idx="11">
                  <c:v>21900.35</c:v>
                </c:pt>
                <c:pt idx="12">
                  <c:v>5860.74</c:v>
                </c:pt>
                <c:pt idx="13">
                  <c:v>6812.26</c:v>
                </c:pt>
                <c:pt idx="14">
                  <c:v>15647.45</c:v>
                </c:pt>
                <c:pt idx="15">
                  <c:v>25186.21</c:v>
                </c:pt>
                <c:pt idx="16">
                  <c:v>16913.990000000002</c:v>
                </c:pt>
                <c:pt idx="17">
                  <c:v>9311.7099999999991</c:v>
                </c:pt>
                <c:pt idx="18">
                  <c:v>18205.04</c:v>
                </c:pt>
                <c:pt idx="19">
                  <c:v>20597.330000000002</c:v>
                </c:pt>
                <c:pt idx="20">
                  <c:v>3404.99</c:v>
                </c:pt>
                <c:pt idx="21">
                  <c:v>13090.43</c:v>
                </c:pt>
                <c:pt idx="22">
                  <c:v>14697.07</c:v>
                </c:pt>
                <c:pt idx="23">
                  <c:v>5777.9</c:v>
                </c:pt>
                <c:pt idx="24">
                  <c:v>44601.74</c:v>
                </c:pt>
                <c:pt idx="25">
                  <c:v>12946.79</c:v>
                </c:pt>
                <c:pt idx="26">
                  <c:v>18199.150000000001</c:v>
                </c:pt>
                <c:pt idx="27">
                  <c:v>16138.6</c:v>
                </c:pt>
                <c:pt idx="28">
                  <c:v>20923.560000000001</c:v>
                </c:pt>
                <c:pt idx="29">
                  <c:v>14341.39</c:v>
                </c:pt>
                <c:pt idx="30">
                  <c:v>22667.38</c:v>
                </c:pt>
                <c:pt idx="31">
                  <c:v>14207.63</c:v>
                </c:pt>
                <c:pt idx="32">
                  <c:v>5163.25</c:v>
                </c:pt>
                <c:pt idx="33">
                  <c:v>28372.89</c:v>
                </c:pt>
                <c:pt idx="34">
                  <c:v>10135.36</c:v>
                </c:pt>
                <c:pt idx="35">
                  <c:v>34711.29</c:v>
                </c:pt>
                <c:pt idx="36">
                  <c:v>9761.25</c:v>
                </c:pt>
                <c:pt idx="37">
                  <c:v>30522.74</c:v>
                </c:pt>
                <c:pt idx="38">
                  <c:v>8230.99</c:v>
                </c:pt>
                <c:pt idx="39">
                  <c:v>15664.74</c:v>
                </c:pt>
                <c:pt idx="40">
                  <c:v>42500.15</c:v>
                </c:pt>
                <c:pt idx="41">
                  <c:v>22632.99</c:v>
                </c:pt>
                <c:pt idx="42">
                  <c:v>27997.64</c:v>
                </c:pt>
                <c:pt idx="43">
                  <c:v>19750.88</c:v>
                </c:pt>
                <c:pt idx="44">
                  <c:v>8923.35</c:v>
                </c:pt>
                <c:pt idx="45">
                  <c:v>8560.83</c:v>
                </c:pt>
                <c:pt idx="46">
                  <c:v>21378.799999999999</c:v>
                </c:pt>
                <c:pt idx="47">
                  <c:v>53747.96</c:v>
                </c:pt>
                <c:pt idx="48">
                  <c:v>42985.22</c:v>
                </c:pt>
                <c:pt idx="49">
                  <c:v>12778.26</c:v>
                </c:pt>
                <c:pt idx="50">
                  <c:v>22228.86</c:v>
                </c:pt>
                <c:pt idx="51">
                  <c:v>13312.92</c:v>
                </c:pt>
                <c:pt idx="52">
                  <c:v>10396.42</c:v>
                </c:pt>
                <c:pt idx="53">
                  <c:v>9348.3799999999992</c:v>
                </c:pt>
                <c:pt idx="54">
                  <c:v>32214.880000000001</c:v>
                </c:pt>
                <c:pt idx="55">
                  <c:v>35695.300000000003</c:v>
                </c:pt>
                <c:pt idx="56">
                  <c:v>25254.99</c:v>
                </c:pt>
                <c:pt idx="57">
                  <c:v>13429.96</c:v>
                </c:pt>
                <c:pt idx="58">
                  <c:v>22591.38</c:v>
                </c:pt>
                <c:pt idx="59">
                  <c:v>8522.83</c:v>
                </c:pt>
                <c:pt idx="60">
                  <c:v>14034.92</c:v>
                </c:pt>
                <c:pt idx="61">
                  <c:v>17007.849999999999</c:v>
                </c:pt>
                <c:pt idx="62">
                  <c:v>13603.43</c:v>
                </c:pt>
                <c:pt idx="63">
                  <c:v>16166.91</c:v>
                </c:pt>
                <c:pt idx="64">
                  <c:v>6132.25</c:v>
                </c:pt>
                <c:pt idx="65">
                  <c:v>11807.17</c:v>
                </c:pt>
                <c:pt idx="66">
                  <c:v>25234.47</c:v>
                </c:pt>
                <c:pt idx="67">
                  <c:v>10348.16</c:v>
                </c:pt>
                <c:pt idx="68">
                  <c:v>17447.89</c:v>
                </c:pt>
                <c:pt idx="69">
                  <c:v>19524.400000000001</c:v>
                </c:pt>
                <c:pt idx="70">
                  <c:v>52733.36</c:v>
                </c:pt>
                <c:pt idx="71">
                  <c:v>28191.06</c:v>
                </c:pt>
                <c:pt idx="72">
                  <c:v>21205.52</c:v>
                </c:pt>
                <c:pt idx="73">
                  <c:v>34582.47</c:v>
                </c:pt>
                <c:pt idx="74">
                  <c:v>1497.39</c:v>
                </c:pt>
                <c:pt idx="75">
                  <c:v>23258.28</c:v>
                </c:pt>
                <c:pt idx="76">
                  <c:v>41477</c:v>
                </c:pt>
                <c:pt idx="77">
                  <c:v>5522.16</c:v>
                </c:pt>
                <c:pt idx="78">
                  <c:v>24517.22</c:v>
                </c:pt>
                <c:pt idx="79">
                  <c:v>10884.91</c:v>
                </c:pt>
                <c:pt idx="80">
                  <c:v>26180.67</c:v>
                </c:pt>
                <c:pt idx="81">
                  <c:v>8141.88</c:v>
                </c:pt>
                <c:pt idx="82">
                  <c:v>20411.32</c:v>
                </c:pt>
                <c:pt idx="83">
                  <c:v>22145.83</c:v>
                </c:pt>
                <c:pt idx="84">
                  <c:v>9117.34</c:v>
                </c:pt>
                <c:pt idx="85">
                  <c:v>39252.86</c:v>
                </c:pt>
                <c:pt idx="86">
                  <c:v>21508.76</c:v>
                </c:pt>
                <c:pt idx="87">
                  <c:v>2655.06</c:v>
                </c:pt>
                <c:pt idx="88">
                  <c:v>23770.71</c:v>
                </c:pt>
                <c:pt idx="89">
                  <c:v>23639.8</c:v>
                </c:pt>
                <c:pt idx="90">
                  <c:v>12942.99</c:v>
                </c:pt>
                <c:pt idx="91">
                  <c:v>27378.62</c:v>
                </c:pt>
                <c:pt idx="92">
                  <c:v>6774.64</c:v>
                </c:pt>
                <c:pt idx="93">
                  <c:v>3257.36</c:v>
                </c:pt>
                <c:pt idx="94">
                  <c:v>24963.53</c:v>
                </c:pt>
                <c:pt idx="95">
                  <c:v>15160.1</c:v>
                </c:pt>
                <c:pt idx="96">
                  <c:v>11924.97</c:v>
                </c:pt>
                <c:pt idx="97">
                  <c:v>5770.68</c:v>
                </c:pt>
                <c:pt idx="98">
                  <c:v>3207.77</c:v>
                </c:pt>
                <c:pt idx="99">
                  <c:v>16756.48</c:v>
                </c:pt>
                <c:pt idx="100">
                  <c:v>6988.96</c:v>
                </c:pt>
                <c:pt idx="101">
                  <c:v>12702.26</c:v>
                </c:pt>
                <c:pt idx="102">
                  <c:v>8996.1200000000008</c:v>
                </c:pt>
                <c:pt idx="103">
                  <c:v>21576.400000000001</c:v>
                </c:pt>
                <c:pt idx="104">
                  <c:v>6543.79</c:v>
                </c:pt>
                <c:pt idx="105">
                  <c:v>22015.3</c:v>
                </c:pt>
                <c:pt idx="106">
                  <c:v>14341.77</c:v>
                </c:pt>
                <c:pt idx="107">
                  <c:v>13549.66</c:v>
                </c:pt>
                <c:pt idx="108">
                  <c:v>3432.73</c:v>
                </c:pt>
                <c:pt idx="109">
                  <c:v>8617.64</c:v>
                </c:pt>
                <c:pt idx="110">
                  <c:v>40386.97</c:v>
                </c:pt>
                <c:pt idx="111">
                  <c:v>43610.7</c:v>
                </c:pt>
                <c:pt idx="112">
                  <c:v>11762.14</c:v>
                </c:pt>
                <c:pt idx="113">
                  <c:v>10547.47</c:v>
                </c:pt>
                <c:pt idx="114">
                  <c:v>19264.669999999998</c:v>
                </c:pt>
                <c:pt idx="115">
                  <c:v>34959.43</c:v>
                </c:pt>
                <c:pt idx="116">
                  <c:v>23172.21</c:v>
                </c:pt>
                <c:pt idx="117">
                  <c:v>13400.32</c:v>
                </c:pt>
                <c:pt idx="118">
                  <c:v>12808.28</c:v>
                </c:pt>
                <c:pt idx="119">
                  <c:v>31765.72</c:v>
                </c:pt>
                <c:pt idx="120">
                  <c:v>12859.01</c:v>
                </c:pt>
                <c:pt idx="121">
                  <c:v>32264.85</c:v>
                </c:pt>
                <c:pt idx="122">
                  <c:v>9758.4</c:v>
                </c:pt>
                <c:pt idx="123">
                  <c:v>2594.4499999999998</c:v>
                </c:pt>
                <c:pt idx="124">
                  <c:v>3676.69</c:v>
                </c:pt>
                <c:pt idx="125">
                  <c:v>6377.16</c:v>
                </c:pt>
                <c:pt idx="126">
                  <c:v>10855.08</c:v>
                </c:pt>
                <c:pt idx="127">
                  <c:v>13110.76</c:v>
                </c:pt>
                <c:pt idx="128">
                  <c:v>24017.52</c:v>
                </c:pt>
                <c:pt idx="129">
                  <c:v>9271.81</c:v>
                </c:pt>
                <c:pt idx="130">
                  <c:v>18241.52</c:v>
                </c:pt>
                <c:pt idx="131">
                  <c:v>21087.72</c:v>
                </c:pt>
                <c:pt idx="132">
                  <c:v>17969.439999999999</c:v>
                </c:pt>
                <c:pt idx="133">
                  <c:v>16915.32</c:v>
                </c:pt>
                <c:pt idx="134">
                  <c:v>5993.55</c:v>
                </c:pt>
                <c:pt idx="135">
                  <c:v>17068.080000000002</c:v>
                </c:pt>
                <c:pt idx="136">
                  <c:v>24079.46</c:v>
                </c:pt>
                <c:pt idx="137">
                  <c:v>17013.169999999998</c:v>
                </c:pt>
                <c:pt idx="138">
                  <c:v>28960.18</c:v>
                </c:pt>
                <c:pt idx="139">
                  <c:v>22218.03</c:v>
                </c:pt>
                <c:pt idx="140">
                  <c:v>10895.17</c:v>
                </c:pt>
                <c:pt idx="141">
                  <c:v>18723.169999999998</c:v>
                </c:pt>
                <c:pt idx="142">
                  <c:v>4446.1899999999996</c:v>
                </c:pt>
                <c:pt idx="143">
                  <c:v>10327.83</c:v>
                </c:pt>
                <c:pt idx="144">
                  <c:v>16305.8</c:v>
                </c:pt>
                <c:pt idx="145">
                  <c:v>5948.71</c:v>
                </c:pt>
                <c:pt idx="146">
                  <c:v>13459.03</c:v>
                </c:pt>
                <c:pt idx="147">
                  <c:v>6734.17</c:v>
                </c:pt>
                <c:pt idx="148">
                  <c:v>21601.48</c:v>
                </c:pt>
                <c:pt idx="149">
                  <c:v>22612.47</c:v>
                </c:pt>
                <c:pt idx="150">
                  <c:v>22559.08</c:v>
                </c:pt>
                <c:pt idx="151">
                  <c:v>31647.73</c:v>
                </c:pt>
                <c:pt idx="152">
                  <c:v>4598.76</c:v>
                </c:pt>
                <c:pt idx="153">
                  <c:v>18762.12</c:v>
                </c:pt>
                <c:pt idx="154">
                  <c:v>15202.66</c:v>
                </c:pt>
                <c:pt idx="155">
                  <c:v>15110.51</c:v>
                </c:pt>
                <c:pt idx="156">
                  <c:v>18171.98</c:v>
                </c:pt>
                <c:pt idx="157">
                  <c:v>7522.29</c:v>
                </c:pt>
                <c:pt idx="158">
                  <c:v>8381.85</c:v>
                </c:pt>
                <c:pt idx="159">
                  <c:v>4450.9399999999996</c:v>
                </c:pt>
                <c:pt idx="160">
                  <c:v>10845.96</c:v>
                </c:pt>
                <c:pt idx="161">
                  <c:v>6223.45</c:v>
                </c:pt>
                <c:pt idx="162">
                  <c:v>19039.71</c:v>
                </c:pt>
                <c:pt idx="163">
                  <c:v>7352.62</c:v>
                </c:pt>
                <c:pt idx="164">
                  <c:v>23640.18</c:v>
                </c:pt>
                <c:pt idx="165">
                  <c:v>11711.6</c:v>
                </c:pt>
                <c:pt idx="166">
                  <c:v>16246.71</c:v>
                </c:pt>
                <c:pt idx="167">
                  <c:v>33528.54</c:v>
                </c:pt>
                <c:pt idx="168">
                  <c:v>4100.2</c:v>
                </c:pt>
                <c:pt idx="169">
                  <c:v>5027.59</c:v>
                </c:pt>
                <c:pt idx="170">
                  <c:v>15356.37</c:v>
                </c:pt>
                <c:pt idx="171">
                  <c:v>32041.22</c:v>
                </c:pt>
                <c:pt idx="172">
                  <c:v>18931.03</c:v>
                </c:pt>
                <c:pt idx="173">
                  <c:v>12723.73</c:v>
                </c:pt>
                <c:pt idx="174">
                  <c:v>47284.160000000003</c:v>
                </c:pt>
                <c:pt idx="175">
                  <c:v>9891.4</c:v>
                </c:pt>
                <c:pt idx="176">
                  <c:v>34060.730000000003</c:v>
                </c:pt>
                <c:pt idx="177">
                  <c:v>3640.78</c:v>
                </c:pt>
                <c:pt idx="178">
                  <c:v>10788.39</c:v>
                </c:pt>
                <c:pt idx="179">
                  <c:v>29309.21</c:v>
                </c:pt>
                <c:pt idx="180">
                  <c:v>6331.56</c:v>
                </c:pt>
                <c:pt idx="181">
                  <c:v>19006.650000000001</c:v>
                </c:pt>
                <c:pt idx="182">
                  <c:v>9142.7999999999993</c:v>
                </c:pt>
                <c:pt idx="183">
                  <c:v>33879.85</c:v>
                </c:pt>
                <c:pt idx="184">
                  <c:v>12766.67</c:v>
                </c:pt>
                <c:pt idx="185">
                  <c:v>19339.72</c:v>
                </c:pt>
                <c:pt idx="186">
                  <c:v>15069.09</c:v>
                </c:pt>
                <c:pt idx="187">
                  <c:v>55072.83</c:v>
                </c:pt>
                <c:pt idx="188">
                  <c:v>11397.34</c:v>
                </c:pt>
                <c:pt idx="189">
                  <c:v>12254.05</c:v>
                </c:pt>
                <c:pt idx="190">
                  <c:v>16289.08</c:v>
                </c:pt>
                <c:pt idx="191">
                  <c:v>2122.4899999999998</c:v>
                </c:pt>
                <c:pt idx="192">
                  <c:v>24111</c:v>
                </c:pt>
                <c:pt idx="193">
                  <c:v>13623.76</c:v>
                </c:pt>
                <c:pt idx="194">
                  <c:v>12610.11</c:v>
                </c:pt>
                <c:pt idx="195">
                  <c:v>18537.349999999999</c:v>
                </c:pt>
                <c:pt idx="196">
                  <c:v>8081.46</c:v>
                </c:pt>
                <c:pt idx="197">
                  <c:v>23782.11</c:v>
                </c:pt>
                <c:pt idx="198">
                  <c:v>12426</c:v>
                </c:pt>
                <c:pt idx="199">
                  <c:v>10037.700000000001</c:v>
                </c:pt>
                <c:pt idx="200">
                  <c:v>25635.75</c:v>
                </c:pt>
                <c:pt idx="201">
                  <c:v>20139.43</c:v>
                </c:pt>
                <c:pt idx="202">
                  <c:v>4925.37</c:v>
                </c:pt>
                <c:pt idx="203">
                  <c:v>15059.97</c:v>
                </c:pt>
                <c:pt idx="204">
                  <c:v>13667.27</c:v>
                </c:pt>
                <c:pt idx="205">
                  <c:v>21047.439999999999</c:v>
                </c:pt>
                <c:pt idx="206">
                  <c:v>2550.94</c:v>
                </c:pt>
                <c:pt idx="207">
                  <c:v>30290.18</c:v>
                </c:pt>
                <c:pt idx="208">
                  <c:v>14180.08</c:v>
                </c:pt>
                <c:pt idx="209">
                  <c:v>29465.58</c:v>
                </c:pt>
                <c:pt idx="210">
                  <c:v>14779.72</c:v>
                </c:pt>
                <c:pt idx="211">
                  <c:v>19514.14</c:v>
                </c:pt>
                <c:pt idx="212">
                  <c:v>7380.17</c:v>
                </c:pt>
                <c:pt idx="213">
                  <c:v>18479.59</c:v>
                </c:pt>
                <c:pt idx="214">
                  <c:v>16196.74</c:v>
                </c:pt>
                <c:pt idx="215">
                  <c:v>4842.53</c:v>
                </c:pt>
                <c:pt idx="216">
                  <c:v>39286.68</c:v>
                </c:pt>
                <c:pt idx="217">
                  <c:v>15284.36</c:v>
                </c:pt>
                <c:pt idx="218">
                  <c:v>10025.16</c:v>
                </c:pt>
                <c:pt idx="219">
                  <c:v>21386.400000000001</c:v>
                </c:pt>
                <c:pt idx="220">
                  <c:v>26568.46</c:v>
                </c:pt>
                <c:pt idx="221">
                  <c:v>28543.7</c:v>
                </c:pt>
                <c:pt idx="222">
                  <c:v>5780.94</c:v>
                </c:pt>
                <c:pt idx="223">
                  <c:v>13227.04</c:v>
                </c:pt>
                <c:pt idx="224">
                  <c:v>12647.73</c:v>
                </c:pt>
                <c:pt idx="225">
                  <c:v>16049.11</c:v>
                </c:pt>
                <c:pt idx="226">
                  <c:v>33722.910000000003</c:v>
                </c:pt>
                <c:pt idx="227">
                  <c:v>12284.45</c:v>
                </c:pt>
                <c:pt idx="228">
                  <c:v>7983.8</c:v>
                </c:pt>
                <c:pt idx="229">
                  <c:v>7256.67</c:v>
                </c:pt>
                <c:pt idx="230">
                  <c:v>17466.509999999998</c:v>
                </c:pt>
                <c:pt idx="231">
                  <c:v>20262.93</c:v>
                </c:pt>
                <c:pt idx="232">
                  <c:v>35221.06</c:v>
                </c:pt>
                <c:pt idx="233">
                  <c:v>8539.5499999999993</c:v>
                </c:pt>
                <c:pt idx="234">
                  <c:v>13480.5</c:v>
                </c:pt>
                <c:pt idx="235">
                  <c:v>34869.75</c:v>
                </c:pt>
                <c:pt idx="236">
                  <c:v>18626.27</c:v>
                </c:pt>
                <c:pt idx="237">
                  <c:v>7426.15</c:v>
                </c:pt>
                <c:pt idx="238">
                  <c:v>11733.07</c:v>
                </c:pt>
                <c:pt idx="239">
                  <c:v>4157.2</c:v>
                </c:pt>
                <c:pt idx="240">
                  <c:v>10706.5</c:v>
                </c:pt>
                <c:pt idx="241">
                  <c:v>3407.08</c:v>
                </c:pt>
                <c:pt idx="242">
                  <c:v>17685.96</c:v>
                </c:pt>
                <c:pt idx="243">
                  <c:v>14080.33</c:v>
                </c:pt>
                <c:pt idx="244">
                  <c:v>7573.59</c:v>
                </c:pt>
                <c:pt idx="245">
                  <c:v>20342.16</c:v>
                </c:pt>
                <c:pt idx="246">
                  <c:v>24334.82</c:v>
                </c:pt>
                <c:pt idx="247">
                  <c:v>40670.639999999999</c:v>
                </c:pt>
                <c:pt idx="248">
                  <c:v>25030.22</c:v>
                </c:pt>
                <c:pt idx="249">
                  <c:v>30270.61</c:v>
                </c:pt>
                <c:pt idx="250">
                  <c:v>35960.92</c:v>
                </c:pt>
                <c:pt idx="251">
                  <c:v>6447.65</c:v>
                </c:pt>
                <c:pt idx="252">
                  <c:v>6457.15</c:v>
                </c:pt>
                <c:pt idx="253">
                  <c:v>6969.39</c:v>
                </c:pt>
                <c:pt idx="254">
                  <c:v>4799.3999999999996</c:v>
                </c:pt>
                <c:pt idx="255">
                  <c:v>3070.97</c:v>
                </c:pt>
                <c:pt idx="256">
                  <c:v>8573.56</c:v>
                </c:pt>
                <c:pt idx="257">
                  <c:v>27881.93</c:v>
                </c:pt>
                <c:pt idx="258">
                  <c:v>24031.01</c:v>
                </c:pt>
                <c:pt idx="259">
                  <c:v>35945.53</c:v>
                </c:pt>
                <c:pt idx="260">
                  <c:v>7391.57</c:v>
                </c:pt>
                <c:pt idx="261">
                  <c:v>7794.75</c:v>
                </c:pt>
                <c:pt idx="262">
                  <c:v>41434.06</c:v>
                </c:pt>
                <c:pt idx="263">
                  <c:v>21410.53</c:v>
                </c:pt>
                <c:pt idx="264">
                  <c:v>34895.78</c:v>
                </c:pt>
                <c:pt idx="265">
                  <c:v>8766.2199999999993</c:v>
                </c:pt>
                <c:pt idx="266">
                  <c:v>13412.86</c:v>
                </c:pt>
                <c:pt idx="267">
                  <c:v>31506.37</c:v>
                </c:pt>
                <c:pt idx="268">
                  <c:v>13213.17</c:v>
                </c:pt>
                <c:pt idx="269">
                  <c:v>13659.67</c:v>
                </c:pt>
                <c:pt idx="270">
                  <c:v>9386.57</c:v>
                </c:pt>
                <c:pt idx="271">
                  <c:v>51380.56</c:v>
                </c:pt>
                <c:pt idx="272">
                  <c:v>17059.91</c:v>
                </c:pt>
                <c:pt idx="273">
                  <c:v>18796.89</c:v>
                </c:pt>
                <c:pt idx="274">
                  <c:v>18297.189999999999</c:v>
                </c:pt>
                <c:pt idx="275">
                  <c:v>4372.66</c:v>
                </c:pt>
                <c:pt idx="276">
                  <c:v>14118.71</c:v>
                </c:pt>
                <c:pt idx="277">
                  <c:v>11529.39</c:v>
                </c:pt>
                <c:pt idx="278">
                  <c:v>26665.74</c:v>
                </c:pt>
                <c:pt idx="279">
                  <c:v>12964.46</c:v>
                </c:pt>
                <c:pt idx="280">
                  <c:v>23935.63</c:v>
                </c:pt>
                <c:pt idx="281">
                  <c:v>12226.5</c:v>
                </c:pt>
                <c:pt idx="282">
                  <c:v>4013.37</c:v>
                </c:pt>
                <c:pt idx="283">
                  <c:v>8051.63</c:v>
                </c:pt>
                <c:pt idx="284">
                  <c:v>10894.41</c:v>
                </c:pt>
                <c:pt idx="285">
                  <c:v>15457.07</c:v>
                </c:pt>
                <c:pt idx="286">
                  <c:v>6643.54</c:v>
                </c:pt>
                <c:pt idx="287">
                  <c:v>11924.21</c:v>
                </c:pt>
                <c:pt idx="288">
                  <c:v>14338.54</c:v>
                </c:pt>
                <c:pt idx="289">
                  <c:v>19980.02</c:v>
                </c:pt>
                <c:pt idx="290">
                  <c:v>12417.45</c:v>
                </c:pt>
                <c:pt idx="291">
                  <c:v>43371.68</c:v>
                </c:pt>
                <c:pt idx="292">
                  <c:v>23133.83</c:v>
                </c:pt>
                <c:pt idx="293">
                  <c:v>13052.24</c:v>
                </c:pt>
                <c:pt idx="294">
                  <c:v>18706.64</c:v>
                </c:pt>
                <c:pt idx="295">
                  <c:v>10570.65</c:v>
                </c:pt>
                <c:pt idx="296">
                  <c:v>18487.38</c:v>
                </c:pt>
                <c:pt idx="297">
                  <c:v>2876.22</c:v>
                </c:pt>
                <c:pt idx="298">
                  <c:v>27960.21</c:v>
                </c:pt>
                <c:pt idx="299">
                  <c:v>6872.68</c:v>
                </c:pt>
                <c:pt idx="300">
                  <c:v>11263.01</c:v>
                </c:pt>
                <c:pt idx="301">
                  <c:v>10902.58</c:v>
                </c:pt>
                <c:pt idx="302">
                  <c:v>6810.17</c:v>
                </c:pt>
                <c:pt idx="303">
                  <c:v>33188.629999999997</c:v>
                </c:pt>
                <c:pt idx="304">
                  <c:v>17111.400000000001</c:v>
                </c:pt>
                <c:pt idx="305">
                  <c:v>17324.2</c:v>
                </c:pt>
                <c:pt idx="306">
                  <c:v>21511.42</c:v>
                </c:pt>
                <c:pt idx="307">
                  <c:v>7587.08</c:v>
                </c:pt>
                <c:pt idx="308">
                  <c:v>3157.8</c:v>
                </c:pt>
                <c:pt idx="309">
                  <c:v>12894.35</c:v>
                </c:pt>
                <c:pt idx="310">
                  <c:v>22574.85</c:v>
                </c:pt>
                <c:pt idx="311">
                  <c:v>17929.349999999999</c:v>
                </c:pt>
                <c:pt idx="312">
                  <c:v>23242.7</c:v>
                </c:pt>
                <c:pt idx="313">
                  <c:v>11932.95</c:v>
                </c:pt>
                <c:pt idx="314">
                  <c:v>11439.33</c:v>
                </c:pt>
                <c:pt idx="315">
                  <c:v>18308.78</c:v>
                </c:pt>
                <c:pt idx="316">
                  <c:v>12270.77</c:v>
                </c:pt>
                <c:pt idx="317">
                  <c:v>27015.53</c:v>
                </c:pt>
                <c:pt idx="318">
                  <c:v>11992.61</c:v>
                </c:pt>
                <c:pt idx="319">
                  <c:v>12857.68</c:v>
                </c:pt>
                <c:pt idx="320">
                  <c:v>86334.48</c:v>
                </c:pt>
                <c:pt idx="321">
                  <c:v>35993.22</c:v>
                </c:pt>
                <c:pt idx="322">
                  <c:v>16395.099999999999</c:v>
                </c:pt>
                <c:pt idx="323">
                  <c:v>44086.65</c:v>
                </c:pt>
                <c:pt idx="324">
                  <c:v>11009.55</c:v>
                </c:pt>
                <c:pt idx="325">
                  <c:v>16891.57</c:v>
                </c:pt>
                <c:pt idx="326">
                  <c:v>3811.97</c:v>
                </c:pt>
                <c:pt idx="327">
                  <c:v>35583.769999999997</c:v>
                </c:pt>
                <c:pt idx="328">
                  <c:v>48050.62</c:v>
                </c:pt>
                <c:pt idx="329">
                  <c:v>21470</c:v>
                </c:pt>
                <c:pt idx="330">
                  <c:v>19808.259999999998</c:v>
                </c:pt>
                <c:pt idx="331">
                  <c:v>7396.32</c:v>
                </c:pt>
                <c:pt idx="332">
                  <c:v>17698.310000000001</c:v>
                </c:pt>
                <c:pt idx="333">
                  <c:v>7204.99</c:v>
                </c:pt>
                <c:pt idx="334">
                  <c:v>10915.5</c:v>
                </c:pt>
                <c:pt idx="335">
                  <c:v>9330.7099999999991</c:v>
                </c:pt>
                <c:pt idx="336">
                  <c:v>17019.63</c:v>
                </c:pt>
                <c:pt idx="337">
                  <c:v>14687.19</c:v>
                </c:pt>
                <c:pt idx="338">
                  <c:v>11770.12</c:v>
                </c:pt>
                <c:pt idx="339">
                  <c:v>49576.13</c:v>
                </c:pt>
                <c:pt idx="340">
                  <c:v>40041.17</c:v>
                </c:pt>
                <c:pt idx="341">
                  <c:v>8724.61</c:v>
                </c:pt>
                <c:pt idx="342">
                  <c:v>11293.22</c:v>
                </c:pt>
                <c:pt idx="343">
                  <c:v>21353.15</c:v>
                </c:pt>
                <c:pt idx="344">
                  <c:v>7703.74</c:v>
                </c:pt>
                <c:pt idx="345">
                  <c:v>17557.14</c:v>
                </c:pt>
                <c:pt idx="346">
                  <c:v>29985.8</c:v>
                </c:pt>
                <c:pt idx="347">
                  <c:v>30587.72</c:v>
                </c:pt>
                <c:pt idx="348">
                  <c:v>25675.84</c:v>
                </c:pt>
                <c:pt idx="349">
                  <c:v>5390.11</c:v>
                </c:pt>
                <c:pt idx="350">
                  <c:v>13618.82</c:v>
                </c:pt>
                <c:pt idx="351">
                  <c:v>19869.63</c:v>
                </c:pt>
                <c:pt idx="352">
                  <c:v>12205.6</c:v>
                </c:pt>
                <c:pt idx="353">
                  <c:v>24455.66</c:v>
                </c:pt>
                <c:pt idx="354">
                  <c:v>40342.32</c:v>
                </c:pt>
                <c:pt idx="355">
                  <c:v>22060.52</c:v>
                </c:pt>
                <c:pt idx="356">
                  <c:v>6874.01</c:v>
                </c:pt>
                <c:pt idx="357">
                  <c:v>8346.32</c:v>
                </c:pt>
                <c:pt idx="358">
                  <c:v>12106.23</c:v>
                </c:pt>
                <c:pt idx="359">
                  <c:v>33396.300000000003</c:v>
                </c:pt>
                <c:pt idx="360">
                  <c:v>11211.14</c:v>
                </c:pt>
                <c:pt idx="361">
                  <c:v>6654.56</c:v>
                </c:pt>
                <c:pt idx="362">
                  <c:v>20058.3</c:v>
                </c:pt>
                <c:pt idx="363">
                  <c:v>18571.169999999998</c:v>
                </c:pt>
                <c:pt idx="364">
                  <c:v>5958.21</c:v>
                </c:pt>
                <c:pt idx="365">
                  <c:v>14473.44</c:v>
                </c:pt>
                <c:pt idx="366">
                  <c:v>20799.68</c:v>
                </c:pt>
                <c:pt idx="367">
                  <c:v>12078.87</c:v>
                </c:pt>
                <c:pt idx="368">
                  <c:v>20657.560000000001</c:v>
                </c:pt>
                <c:pt idx="369">
                  <c:v>31440.25</c:v>
                </c:pt>
                <c:pt idx="370">
                  <c:v>6797.06</c:v>
                </c:pt>
                <c:pt idx="371">
                  <c:v>34679.18</c:v>
                </c:pt>
                <c:pt idx="372">
                  <c:v>7883.48</c:v>
                </c:pt>
                <c:pt idx="373">
                  <c:v>28306.959999999999</c:v>
                </c:pt>
                <c:pt idx="374">
                  <c:v>16460.080000000002</c:v>
                </c:pt>
                <c:pt idx="375">
                  <c:v>33331.129999999997</c:v>
                </c:pt>
                <c:pt idx="376">
                  <c:v>4156.0600000000004</c:v>
                </c:pt>
                <c:pt idx="377">
                  <c:v>22688.28</c:v>
                </c:pt>
                <c:pt idx="378">
                  <c:v>5742.18</c:v>
                </c:pt>
                <c:pt idx="379">
                  <c:v>27601.49</c:v>
                </c:pt>
                <c:pt idx="380">
                  <c:v>36467.65</c:v>
                </c:pt>
                <c:pt idx="381">
                  <c:v>71285.72</c:v>
                </c:pt>
                <c:pt idx="382">
                  <c:v>4875.59</c:v>
                </c:pt>
                <c:pt idx="383">
                  <c:v>28916.29</c:v>
                </c:pt>
                <c:pt idx="384">
                  <c:v>40685.839999999997</c:v>
                </c:pt>
                <c:pt idx="385">
                  <c:v>12326.06</c:v>
                </c:pt>
                <c:pt idx="386">
                  <c:v>6551.2</c:v>
                </c:pt>
                <c:pt idx="387">
                  <c:v>5075.28</c:v>
                </c:pt>
                <c:pt idx="388">
                  <c:v>10066.58</c:v>
                </c:pt>
                <c:pt idx="389">
                  <c:v>44746.33</c:v>
                </c:pt>
                <c:pt idx="390">
                  <c:v>15959.05</c:v>
                </c:pt>
                <c:pt idx="391">
                  <c:v>25275.51</c:v>
                </c:pt>
                <c:pt idx="392">
                  <c:v>10847.48</c:v>
                </c:pt>
                <c:pt idx="393">
                  <c:v>11787.98</c:v>
                </c:pt>
                <c:pt idx="394">
                  <c:v>12962.94</c:v>
                </c:pt>
                <c:pt idx="395">
                  <c:v>3389.41</c:v>
                </c:pt>
                <c:pt idx="396">
                  <c:v>10199.01</c:v>
                </c:pt>
                <c:pt idx="397">
                  <c:v>9163.51</c:v>
                </c:pt>
                <c:pt idx="398">
                  <c:v>24306.7</c:v>
                </c:pt>
                <c:pt idx="399">
                  <c:v>7444.2</c:v>
                </c:pt>
                <c:pt idx="400">
                  <c:v>49482.080000000002</c:v>
                </c:pt>
                <c:pt idx="401">
                  <c:v>12493.07</c:v>
                </c:pt>
                <c:pt idx="402">
                  <c:v>19936.7</c:v>
                </c:pt>
                <c:pt idx="403">
                  <c:v>17479.62</c:v>
                </c:pt>
                <c:pt idx="404">
                  <c:v>12274.95</c:v>
                </c:pt>
                <c:pt idx="405">
                  <c:v>18022.259999999998</c:v>
                </c:pt>
                <c:pt idx="406">
                  <c:v>16719.240000000002</c:v>
                </c:pt>
                <c:pt idx="407">
                  <c:v>9890.26</c:v>
                </c:pt>
                <c:pt idx="408">
                  <c:v>11760.62</c:v>
                </c:pt>
                <c:pt idx="409">
                  <c:v>10637.34</c:v>
                </c:pt>
                <c:pt idx="410">
                  <c:v>20938.759999999998</c:v>
                </c:pt>
                <c:pt idx="411">
                  <c:v>9317.2199999999993</c:v>
                </c:pt>
                <c:pt idx="412">
                  <c:v>12521.76</c:v>
                </c:pt>
                <c:pt idx="413">
                  <c:v>38292.79</c:v>
                </c:pt>
                <c:pt idx="414">
                  <c:v>9942.32</c:v>
                </c:pt>
                <c:pt idx="415">
                  <c:v>14310.99</c:v>
                </c:pt>
                <c:pt idx="416">
                  <c:v>29451.14</c:v>
                </c:pt>
                <c:pt idx="417">
                  <c:v>16029.54</c:v>
                </c:pt>
                <c:pt idx="418">
                  <c:v>9691.33</c:v>
                </c:pt>
                <c:pt idx="419">
                  <c:v>34806.1</c:v>
                </c:pt>
                <c:pt idx="420">
                  <c:v>52667.62</c:v>
                </c:pt>
                <c:pt idx="421">
                  <c:v>9087.51</c:v>
                </c:pt>
                <c:pt idx="422">
                  <c:v>2534.98</c:v>
                </c:pt>
                <c:pt idx="423">
                  <c:v>8966.67</c:v>
                </c:pt>
                <c:pt idx="424">
                  <c:v>20424.810000000001</c:v>
                </c:pt>
                <c:pt idx="425">
                  <c:v>59565.57</c:v>
                </c:pt>
                <c:pt idx="426">
                  <c:v>14783.9</c:v>
                </c:pt>
                <c:pt idx="427">
                  <c:v>27729.74</c:v>
                </c:pt>
                <c:pt idx="428">
                  <c:v>16647.23</c:v>
                </c:pt>
                <c:pt idx="429">
                  <c:v>16028.4</c:v>
                </c:pt>
                <c:pt idx="430">
                  <c:v>25413.07</c:v>
                </c:pt>
                <c:pt idx="431">
                  <c:v>3932.81</c:v>
                </c:pt>
                <c:pt idx="432">
                  <c:v>17758.54</c:v>
                </c:pt>
                <c:pt idx="433">
                  <c:v>11593.42</c:v>
                </c:pt>
                <c:pt idx="434">
                  <c:v>13065.92</c:v>
                </c:pt>
                <c:pt idx="435">
                  <c:v>29575.4</c:v>
                </c:pt>
                <c:pt idx="436">
                  <c:v>15819.02</c:v>
                </c:pt>
                <c:pt idx="437">
                  <c:v>7078.45</c:v>
                </c:pt>
                <c:pt idx="438">
                  <c:v>19048.259999999998</c:v>
                </c:pt>
                <c:pt idx="439">
                  <c:v>18240.95</c:v>
                </c:pt>
                <c:pt idx="440">
                  <c:v>19816.05</c:v>
                </c:pt>
                <c:pt idx="441">
                  <c:v>30189.48</c:v>
                </c:pt>
                <c:pt idx="442">
                  <c:v>5957.07</c:v>
                </c:pt>
                <c:pt idx="443">
                  <c:v>20942.560000000001</c:v>
                </c:pt>
                <c:pt idx="444">
                  <c:v>61932.02</c:v>
                </c:pt>
                <c:pt idx="445">
                  <c:v>33542.6</c:v>
                </c:pt>
                <c:pt idx="446">
                  <c:v>36329.14</c:v>
                </c:pt>
                <c:pt idx="447">
                  <c:v>34189.74</c:v>
                </c:pt>
                <c:pt idx="448">
                  <c:v>6499.52</c:v>
                </c:pt>
                <c:pt idx="449">
                  <c:v>23430.99</c:v>
                </c:pt>
                <c:pt idx="450">
                  <c:v>5264.14</c:v>
                </c:pt>
                <c:pt idx="451">
                  <c:v>37156.21</c:v>
                </c:pt>
                <c:pt idx="452">
                  <c:v>7904.76</c:v>
                </c:pt>
                <c:pt idx="453">
                  <c:v>8780.4699999999993</c:v>
                </c:pt>
                <c:pt idx="454">
                  <c:v>29400.6</c:v>
                </c:pt>
                <c:pt idx="455">
                  <c:v>12354.18</c:v>
                </c:pt>
                <c:pt idx="456">
                  <c:v>9692.85</c:v>
                </c:pt>
                <c:pt idx="457">
                  <c:v>35197.120000000003</c:v>
                </c:pt>
                <c:pt idx="458">
                  <c:v>10273.870000000001</c:v>
                </c:pt>
                <c:pt idx="459">
                  <c:v>29680.28</c:v>
                </c:pt>
                <c:pt idx="460">
                  <c:v>7964.99</c:v>
                </c:pt>
                <c:pt idx="461">
                  <c:v>6880.66</c:v>
                </c:pt>
                <c:pt idx="462">
                  <c:v>19149.150000000001</c:v>
                </c:pt>
                <c:pt idx="463">
                  <c:v>44610.48</c:v>
                </c:pt>
                <c:pt idx="464">
                  <c:v>6600.03</c:v>
                </c:pt>
                <c:pt idx="465">
                  <c:v>26698.23</c:v>
                </c:pt>
                <c:pt idx="466">
                  <c:v>12604.98</c:v>
                </c:pt>
                <c:pt idx="467">
                  <c:v>11060.66</c:v>
                </c:pt>
                <c:pt idx="468">
                  <c:v>40593.879999999997</c:v>
                </c:pt>
                <c:pt idx="469">
                  <c:v>13489.24</c:v>
                </c:pt>
                <c:pt idx="470">
                  <c:v>22684.1</c:v>
                </c:pt>
                <c:pt idx="471">
                  <c:v>12620.75</c:v>
                </c:pt>
                <c:pt idx="472">
                  <c:v>4373.99</c:v>
                </c:pt>
                <c:pt idx="473">
                  <c:v>14293.89</c:v>
                </c:pt>
                <c:pt idx="474">
                  <c:v>23913.02</c:v>
                </c:pt>
                <c:pt idx="475">
                  <c:v>28198.66</c:v>
                </c:pt>
                <c:pt idx="476">
                  <c:v>2120.4</c:v>
                </c:pt>
                <c:pt idx="477">
                  <c:v>11603.49</c:v>
                </c:pt>
                <c:pt idx="478">
                  <c:v>14482.56</c:v>
                </c:pt>
                <c:pt idx="479">
                  <c:v>23772.799999999999</c:v>
                </c:pt>
                <c:pt idx="480">
                  <c:v>2868.62</c:v>
                </c:pt>
                <c:pt idx="481">
                  <c:v>19015.96</c:v>
                </c:pt>
                <c:pt idx="482">
                  <c:v>44505.03</c:v>
                </c:pt>
                <c:pt idx="483">
                  <c:v>17338.07</c:v>
                </c:pt>
                <c:pt idx="484">
                  <c:v>11435.91</c:v>
                </c:pt>
                <c:pt idx="485">
                  <c:v>15483.1</c:v>
                </c:pt>
                <c:pt idx="486">
                  <c:v>13112.28</c:v>
                </c:pt>
                <c:pt idx="487">
                  <c:v>10312.82</c:v>
                </c:pt>
                <c:pt idx="488">
                  <c:v>25222.5</c:v>
                </c:pt>
                <c:pt idx="489">
                  <c:v>21790.34</c:v>
                </c:pt>
                <c:pt idx="490">
                  <c:v>4184.18</c:v>
                </c:pt>
                <c:pt idx="491">
                  <c:v>33090.21</c:v>
                </c:pt>
                <c:pt idx="492">
                  <c:v>25581.98</c:v>
                </c:pt>
                <c:pt idx="493">
                  <c:v>29257.91</c:v>
                </c:pt>
                <c:pt idx="494">
                  <c:v>8300.91</c:v>
                </c:pt>
                <c:pt idx="495">
                  <c:v>31749</c:v>
                </c:pt>
                <c:pt idx="496">
                  <c:v>24942.44</c:v>
                </c:pt>
                <c:pt idx="497">
                  <c:v>6014.83</c:v>
                </c:pt>
                <c:pt idx="498">
                  <c:v>14210.86</c:v>
                </c:pt>
                <c:pt idx="499">
                  <c:v>19568.48</c:v>
                </c:pt>
                <c:pt idx="500">
                  <c:v>20251.150000000001</c:v>
                </c:pt>
                <c:pt idx="501">
                  <c:v>12697.51</c:v>
                </c:pt>
                <c:pt idx="502">
                  <c:v>13962.15</c:v>
                </c:pt>
                <c:pt idx="503">
                  <c:v>28047.99</c:v>
                </c:pt>
                <c:pt idx="504">
                  <c:v>19879.509999999998</c:v>
                </c:pt>
                <c:pt idx="505">
                  <c:v>29920.82</c:v>
                </c:pt>
                <c:pt idx="506">
                  <c:v>4665.83</c:v>
                </c:pt>
                <c:pt idx="507">
                  <c:v>6967.49</c:v>
                </c:pt>
                <c:pt idx="508">
                  <c:v>12336.89</c:v>
                </c:pt>
                <c:pt idx="509">
                  <c:v>28256.799999999999</c:v>
                </c:pt>
                <c:pt idx="510">
                  <c:v>8836.9</c:v>
                </c:pt>
                <c:pt idx="511">
                  <c:v>9015.31</c:v>
                </c:pt>
                <c:pt idx="512">
                  <c:v>24095.61</c:v>
                </c:pt>
                <c:pt idx="513">
                  <c:v>24198.59</c:v>
                </c:pt>
                <c:pt idx="514">
                  <c:v>16986.189999999999</c:v>
                </c:pt>
                <c:pt idx="515">
                  <c:v>13288.79</c:v>
                </c:pt>
                <c:pt idx="516">
                  <c:v>5132.28</c:v>
                </c:pt>
                <c:pt idx="517">
                  <c:v>5130.38</c:v>
                </c:pt>
                <c:pt idx="518">
                  <c:v>49236.6</c:v>
                </c:pt>
                <c:pt idx="519">
                  <c:v>1006.24</c:v>
                </c:pt>
                <c:pt idx="520">
                  <c:v>2813.71</c:v>
                </c:pt>
                <c:pt idx="521">
                  <c:v>10378.18</c:v>
                </c:pt>
                <c:pt idx="522">
                  <c:v>31721.26</c:v>
                </c:pt>
                <c:pt idx="523">
                  <c:v>5925.34</c:v>
                </c:pt>
                <c:pt idx="524">
                  <c:v>8055.81</c:v>
                </c:pt>
                <c:pt idx="525">
                  <c:v>14965.92</c:v>
                </c:pt>
                <c:pt idx="526">
                  <c:v>35789.54</c:v>
                </c:pt>
                <c:pt idx="527">
                  <c:v>28173.96</c:v>
                </c:pt>
                <c:pt idx="528">
                  <c:v>13402.03</c:v>
                </c:pt>
                <c:pt idx="529">
                  <c:v>9163.51</c:v>
                </c:pt>
                <c:pt idx="530">
                  <c:v>16050.63</c:v>
                </c:pt>
                <c:pt idx="531">
                  <c:v>11681.39</c:v>
                </c:pt>
                <c:pt idx="532">
                  <c:v>8711.31</c:v>
                </c:pt>
                <c:pt idx="533">
                  <c:v>14034.16</c:v>
                </c:pt>
                <c:pt idx="534">
                  <c:v>16141.64</c:v>
                </c:pt>
                <c:pt idx="535">
                  <c:v>25160.75</c:v>
                </c:pt>
                <c:pt idx="536">
                  <c:v>27126.11</c:v>
                </c:pt>
                <c:pt idx="537">
                  <c:v>5015.8100000000004</c:v>
                </c:pt>
                <c:pt idx="538">
                  <c:v>18251.02</c:v>
                </c:pt>
                <c:pt idx="539">
                  <c:v>19467.78</c:v>
                </c:pt>
                <c:pt idx="540">
                  <c:v>51409.06</c:v>
                </c:pt>
                <c:pt idx="541">
                  <c:v>17928.21</c:v>
                </c:pt>
                <c:pt idx="542">
                  <c:v>9088.4599999999991</c:v>
                </c:pt>
                <c:pt idx="543">
                  <c:v>2976.73</c:v>
                </c:pt>
                <c:pt idx="544">
                  <c:v>22404.42</c:v>
                </c:pt>
                <c:pt idx="545">
                  <c:v>11665.81</c:v>
                </c:pt>
                <c:pt idx="546">
                  <c:v>15062.63</c:v>
                </c:pt>
                <c:pt idx="547">
                  <c:v>24049.63</c:v>
                </c:pt>
                <c:pt idx="548">
                  <c:v>20897.72</c:v>
                </c:pt>
                <c:pt idx="549">
                  <c:v>17327.05</c:v>
                </c:pt>
                <c:pt idx="550">
                  <c:v>6427.89</c:v>
                </c:pt>
                <c:pt idx="551">
                  <c:v>27029.78</c:v>
                </c:pt>
                <c:pt idx="552">
                  <c:v>18880.490000000002</c:v>
                </c:pt>
                <c:pt idx="553">
                  <c:v>8306.23</c:v>
                </c:pt>
                <c:pt idx="554">
                  <c:v>6914.86</c:v>
                </c:pt>
                <c:pt idx="555">
                  <c:v>3900.51</c:v>
                </c:pt>
                <c:pt idx="556">
                  <c:v>13864.3</c:v>
                </c:pt>
                <c:pt idx="557">
                  <c:v>16925.580000000002</c:v>
                </c:pt>
                <c:pt idx="558">
                  <c:v>9835.5400000000009</c:v>
                </c:pt>
                <c:pt idx="559">
                  <c:v>7345.4</c:v>
                </c:pt>
                <c:pt idx="560">
                  <c:v>10859.26</c:v>
                </c:pt>
                <c:pt idx="561">
                  <c:v>12712.71</c:v>
                </c:pt>
                <c:pt idx="562">
                  <c:v>21015.33</c:v>
                </c:pt>
                <c:pt idx="563">
                  <c:v>63459.81</c:v>
                </c:pt>
                <c:pt idx="564">
                  <c:v>13529.71</c:v>
                </c:pt>
                <c:pt idx="565">
                  <c:v>22227.72</c:v>
                </c:pt>
                <c:pt idx="566">
                  <c:v>15657.33</c:v>
                </c:pt>
                <c:pt idx="567">
                  <c:v>12345.25</c:v>
                </c:pt>
                <c:pt idx="568">
                  <c:v>42446.57</c:v>
                </c:pt>
                <c:pt idx="569">
                  <c:v>28811.03</c:v>
                </c:pt>
                <c:pt idx="570">
                  <c:v>17412.93</c:v>
                </c:pt>
                <c:pt idx="571">
                  <c:v>10683.13</c:v>
                </c:pt>
                <c:pt idx="572">
                  <c:v>4956.34</c:v>
                </c:pt>
                <c:pt idx="573">
                  <c:v>19221.919999999998</c:v>
                </c:pt>
                <c:pt idx="574">
                  <c:v>5281.24</c:v>
                </c:pt>
                <c:pt idx="575">
                  <c:v>12067.66</c:v>
                </c:pt>
                <c:pt idx="576">
                  <c:v>12656.47</c:v>
                </c:pt>
                <c:pt idx="577">
                  <c:v>22845.22</c:v>
                </c:pt>
                <c:pt idx="578">
                  <c:v>13314.63</c:v>
                </c:pt>
                <c:pt idx="579">
                  <c:v>16976.12</c:v>
                </c:pt>
                <c:pt idx="580">
                  <c:v>13780.51</c:v>
                </c:pt>
                <c:pt idx="581">
                  <c:v>33349.18</c:v>
                </c:pt>
                <c:pt idx="582">
                  <c:v>11691.27</c:v>
                </c:pt>
                <c:pt idx="583">
                  <c:v>15139.2</c:v>
                </c:pt>
                <c:pt idx="584">
                  <c:v>12830.13</c:v>
                </c:pt>
                <c:pt idx="585">
                  <c:v>9857.39</c:v>
                </c:pt>
                <c:pt idx="586">
                  <c:v>15152.88</c:v>
                </c:pt>
                <c:pt idx="587">
                  <c:v>4186.84</c:v>
                </c:pt>
                <c:pt idx="588">
                  <c:v>24725.08</c:v>
                </c:pt>
                <c:pt idx="589">
                  <c:v>17933.150000000001</c:v>
                </c:pt>
                <c:pt idx="590">
                  <c:v>7870.18</c:v>
                </c:pt>
                <c:pt idx="591">
                  <c:v>7642.75</c:v>
                </c:pt>
                <c:pt idx="592">
                  <c:v>4598</c:v>
                </c:pt>
                <c:pt idx="593">
                  <c:v>13400.7</c:v>
                </c:pt>
                <c:pt idx="594">
                  <c:v>20644.07</c:v>
                </c:pt>
                <c:pt idx="595">
                  <c:v>2647.65</c:v>
                </c:pt>
                <c:pt idx="596">
                  <c:v>6983.26</c:v>
                </c:pt>
                <c:pt idx="597">
                  <c:v>12097.68</c:v>
                </c:pt>
                <c:pt idx="598">
                  <c:v>13548.14</c:v>
                </c:pt>
                <c:pt idx="599">
                  <c:v>14016.68</c:v>
                </c:pt>
                <c:pt idx="600">
                  <c:v>8009.83</c:v>
                </c:pt>
                <c:pt idx="601">
                  <c:v>15787.48</c:v>
                </c:pt>
                <c:pt idx="602">
                  <c:v>17924.22</c:v>
                </c:pt>
                <c:pt idx="603">
                  <c:v>3180.6</c:v>
                </c:pt>
                <c:pt idx="604">
                  <c:v>12209.02</c:v>
                </c:pt>
                <c:pt idx="605">
                  <c:v>13481.64</c:v>
                </c:pt>
                <c:pt idx="606">
                  <c:v>10356.52</c:v>
                </c:pt>
                <c:pt idx="607">
                  <c:v>11211.71</c:v>
                </c:pt>
                <c:pt idx="608">
                  <c:v>35627.089999999997</c:v>
                </c:pt>
                <c:pt idx="609">
                  <c:v>33299.78</c:v>
                </c:pt>
                <c:pt idx="610">
                  <c:v>16127.96</c:v>
                </c:pt>
                <c:pt idx="611">
                  <c:v>14096.1</c:v>
                </c:pt>
                <c:pt idx="612">
                  <c:v>10439.17</c:v>
                </c:pt>
                <c:pt idx="613">
                  <c:v>23693.95</c:v>
                </c:pt>
                <c:pt idx="614">
                  <c:v>39489.03</c:v>
                </c:pt>
                <c:pt idx="615">
                  <c:v>20328.48</c:v>
                </c:pt>
                <c:pt idx="616">
                  <c:v>6687.62</c:v>
                </c:pt>
                <c:pt idx="617">
                  <c:v>23852.41</c:v>
                </c:pt>
                <c:pt idx="618">
                  <c:v>21976.73</c:v>
                </c:pt>
                <c:pt idx="619">
                  <c:v>9393.98</c:v>
                </c:pt>
                <c:pt idx="620">
                  <c:v>15055.03</c:v>
                </c:pt>
                <c:pt idx="621">
                  <c:v>39032.080000000002</c:v>
                </c:pt>
                <c:pt idx="622">
                  <c:v>36822.949999999997</c:v>
                </c:pt>
                <c:pt idx="623">
                  <c:v>13336.86</c:v>
                </c:pt>
                <c:pt idx="624">
                  <c:v>6074.3</c:v>
                </c:pt>
                <c:pt idx="625">
                  <c:v>23814.98</c:v>
                </c:pt>
                <c:pt idx="626">
                  <c:v>14979.41</c:v>
                </c:pt>
                <c:pt idx="627">
                  <c:v>28912.87</c:v>
                </c:pt>
                <c:pt idx="628">
                  <c:v>40566.14</c:v>
                </c:pt>
                <c:pt idx="629">
                  <c:v>18437.98</c:v>
                </c:pt>
                <c:pt idx="630">
                  <c:v>26718.75</c:v>
                </c:pt>
                <c:pt idx="631">
                  <c:v>26959.48</c:v>
                </c:pt>
                <c:pt idx="632">
                  <c:v>15408.24</c:v>
                </c:pt>
                <c:pt idx="633">
                  <c:v>35492.19</c:v>
                </c:pt>
                <c:pt idx="634">
                  <c:v>50902.14</c:v>
                </c:pt>
                <c:pt idx="635">
                  <c:v>24997.54</c:v>
                </c:pt>
                <c:pt idx="636">
                  <c:v>25361.39</c:v>
                </c:pt>
                <c:pt idx="637">
                  <c:v>35721.519999999997</c:v>
                </c:pt>
                <c:pt idx="638">
                  <c:v>17054.59</c:v>
                </c:pt>
                <c:pt idx="639">
                  <c:v>6324.15</c:v>
                </c:pt>
                <c:pt idx="640">
                  <c:v>13380.94</c:v>
                </c:pt>
                <c:pt idx="641">
                  <c:v>25132.82</c:v>
                </c:pt>
                <c:pt idx="642">
                  <c:v>33773.26</c:v>
                </c:pt>
                <c:pt idx="643">
                  <c:v>11168.58</c:v>
                </c:pt>
                <c:pt idx="644">
                  <c:v>23995.1</c:v>
                </c:pt>
                <c:pt idx="645">
                  <c:v>15928.46</c:v>
                </c:pt>
                <c:pt idx="646">
                  <c:v>5679.29</c:v>
                </c:pt>
                <c:pt idx="647">
                  <c:v>20220.75</c:v>
                </c:pt>
                <c:pt idx="648">
                  <c:v>4428.1400000000003</c:v>
                </c:pt>
                <c:pt idx="649">
                  <c:v>8106.16</c:v>
                </c:pt>
                <c:pt idx="650">
                  <c:v>19840.939999999999</c:v>
                </c:pt>
                <c:pt idx="651">
                  <c:v>13624.52</c:v>
                </c:pt>
                <c:pt idx="652">
                  <c:v>25612.57</c:v>
                </c:pt>
                <c:pt idx="653">
                  <c:v>20339.88</c:v>
                </c:pt>
                <c:pt idx="654">
                  <c:v>8525.11</c:v>
                </c:pt>
                <c:pt idx="655">
                  <c:v>16121.88</c:v>
                </c:pt>
                <c:pt idx="656">
                  <c:v>13740.61</c:v>
                </c:pt>
                <c:pt idx="657">
                  <c:v>5924.96</c:v>
                </c:pt>
                <c:pt idx="658">
                  <c:v>19766.650000000001</c:v>
                </c:pt>
                <c:pt idx="659">
                  <c:v>10778.13</c:v>
                </c:pt>
                <c:pt idx="660">
                  <c:v>8632.08</c:v>
                </c:pt>
                <c:pt idx="661">
                  <c:v>24634.07</c:v>
                </c:pt>
                <c:pt idx="662">
                  <c:v>12491.17</c:v>
                </c:pt>
                <c:pt idx="663">
                  <c:v>19819.66</c:v>
                </c:pt>
                <c:pt idx="664">
                  <c:v>29477.360000000001</c:v>
                </c:pt>
                <c:pt idx="665">
                  <c:v>20261.41</c:v>
                </c:pt>
                <c:pt idx="666">
                  <c:v>7625.46</c:v>
                </c:pt>
                <c:pt idx="667">
                  <c:v>8974.27</c:v>
                </c:pt>
                <c:pt idx="668">
                  <c:v>25107.74</c:v>
                </c:pt>
                <c:pt idx="669">
                  <c:v>13815.28</c:v>
                </c:pt>
                <c:pt idx="670">
                  <c:v>13086.44</c:v>
                </c:pt>
                <c:pt idx="671">
                  <c:v>14368.37</c:v>
                </c:pt>
                <c:pt idx="672">
                  <c:v>16350.26</c:v>
                </c:pt>
                <c:pt idx="673">
                  <c:v>42774.89</c:v>
                </c:pt>
                <c:pt idx="674">
                  <c:v>8640.6299999999992</c:v>
                </c:pt>
                <c:pt idx="675">
                  <c:v>5850.1</c:v>
                </c:pt>
                <c:pt idx="676">
                  <c:v>9417.5400000000009</c:v>
                </c:pt>
                <c:pt idx="677">
                  <c:v>3895.19</c:v>
                </c:pt>
                <c:pt idx="678">
                  <c:v>15073.46</c:v>
                </c:pt>
                <c:pt idx="679">
                  <c:v>9181.18</c:v>
                </c:pt>
                <c:pt idx="680">
                  <c:v>21777.040000000001</c:v>
                </c:pt>
                <c:pt idx="681">
                  <c:v>4634.29</c:v>
                </c:pt>
                <c:pt idx="682">
                  <c:v>9465.0400000000009</c:v>
                </c:pt>
                <c:pt idx="683">
                  <c:v>12745.2</c:v>
                </c:pt>
                <c:pt idx="684">
                  <c:v>15266.5</c:v>
                </c:pt>
                <c:pt idx="685">
                  <c:v>30738.77</c:v>
                </c:pt>
                <c:pt idx="686">
                  <c:v>14213.14</c:v>
                </c:pt>
                <c:pt idx="687">
                  <c:v>22259.83</c:v>
                </c:pt>
                <c:pt idx="688">
                  <c:v>10162.530000000001</c:v>
                </c:pt>
                <c:pt idx="689">
                  <c:v>34328.629999999997</c:v>
                </c:pt>
                <c:pt idx="690">
                  <c:v>72600.710000000006</c:v>
                </c:pt>
                <c:pt idx="691">
                  <c:v>6953.62</c:v>
                </c:pt>
                <c:pt idx="692">
                  <c:v>23180.38</c:v>
                </c:pt>
                <c:pt idx="693">
                  <c:v>28240.65</c:v>
                </c:pt>
                <c:pt idx="694">
                  <c:v>19190.189999999999</c:v>
                </c:pt>
                <c:pt idx="695">
                  <c:v>13850.43</c:v>
                </c:pt>
                <c:pt idx="696">
                  <c:v>2290.2600000000002</c:v>
                </c:pt>
                <c:pt idx="697">
                  <c:v>34101.96</c:v>
                </c:pt>
                <c:pt idx="698">
                  <c:v>10081.02</c:v>
                </c:pt>
                <c:pt idx="699">
                  <c:v>24632.55</c:v>
                </c:pt>
                <c:pt idx="700">
                  <c:v>31800.68</c:v>
                </c:pt>
                <c:pt idx="701">
                  <c:v>15434.08</c:v>
                </c:pt>
                <c:pt idx="702">
                  <c:v>17147.5</c:v>
                </c:pt>
                <c:pt idx="703">
                  <c:v>16464.07</c:v>
                </c:pt>
                <c:pt idx="704">
                  <c:v>27004.32</c:v>
                </c:pt>
                <c:pt idx="705">
                  <c:v>13182.58</c:v>
                </c:pt>
                <c:pt idx="706">
                  <c:v>11209.62</c:v>
                </c:pt>
                <c:pt idx="707">
                  <c:v>10515.17</c:v>
                </c:pt>
                <c:pt idx="708">
                  <c:v>23384.82</c:v>
                </c:pt>
                <c:pt idx="709">
                  <c:v>16130.43</c:v>
                </c:pt>
                <c:pt idx="710">
                  <c:v>6748.42</c:v>
                </c:pt>
                <c:pt idx="711">
                  <c:v>14890.49</c:v>
                </c:pt>
                <c:pt idx="712">
                  <c:v>9045.9</c:v>
                </c:pt>
                <c:pt idx="713">
                  <c:v>25158.66</c:v>
                </c:pt>
                <c:pt idx="714">
                  <c:v>20264.64</c:v>
                </c:pt>
                <c:pt idx="715">
                  <c:v>30187.200000000001</c:v>
                </c:pt>
                <c:pt idx="716">
                  <c:v>27369.69</c:v>
                </c:pt>
                <c:pt idx="717">
                  <c:v>15392.47</c:v>
                </c:pt>
                <c:pt idx="718">
                  <c:v>3920.08</c:v>
                </c:pt>
                <c:pt idx="719">
                  <c:v>4742.3999999999996</c:v>
                </c:pt>
                <c:pt idx="720">
                  <c:v>33504.6</c:v>
                </c:pt>
                <c:pt idx="721">
                  <c:v>22870.87</c:v>
                </c:pt>
                <c:pt idx="722">
                  <c:v>18631.400000000001</c:v>
                </c:pt>
                <c:pt idx="723">
                  <c:v>26201.57</c:v>
                </c:pt>
                <c:pt idx="724">
                  <c:v>2934.55</c:v>
                </c:pt>
                <c:pt idx="725">
                  <c:v>20001.3</c:v>
                </c:pt>
                <c:pt idx="726">
                  <c:v>14809.36</c:v>
                </c:pt>
                <c:pt idx="727">
                  <c:v>8444.74</c:v>
                </c:pt>
                <c:pt idx="728">
                  <c:v>20821.34</c:v>
                </c:pt>
                <c:pt idx="729">
                  <c:v>14082.23</c:v>
                </c:pt>
                <c:pt idx="730">
                  <c:v>8144.73</c:v>
                </c:pt>
                <c:pt idx="731">
                  <c:v>13723.32</c:v>
                </c:pt>
                <c:pt idx="732">
                  <c:v>54124.35</c:v>
                </c:pt>
                <c:pt idx="733">
                  <c:v>17931.82</c:v>
                </c:pt>
                <c:pt idx="734">
                  <c:v>20813.36</c:v>
                </c:pt>
                <c:pt idx="735">
                  <c:v>24064.639999999999</c:v>
                </c:pt>
                <c:pt idx="736">
                  <c:v>10688.83</c:v>
                </c:pt>
                <c:pt idx="737">
                  <c:v>27631.89</c:v>
                </c:pt>
                <c:pt idx="738">
                  <c:v>23336.75</c:v>
                </c:pt>
                <c:pt idx="739">
                  <c:v>21161.25</c:v>
                </c:pt>
                <c:pt idx="740">
                  <c:v>10035.040000000001</c:v>
                </c:pt>
                <c:pt idx="741">
                  <c:v>16039.8</c:v>
                </c:pt>
                <c:pt idx="742">
                  <c:v>32810.15</c:v>
                </c:pt>
                <c:pt idx="743">
                  <c:v>15667.97</c:v>
                </c:pt>
                <c:pt idx="744">
                  <c:v>11780.38</c:v>
                </c:pt>
                <c:pt idx="745">
                  <c:v>4743.16</c:v>
                </c:pt>
                <c:pt idx="746">
                  <c:v>14737.92</c:v>
                </c:pt>
                <c:pt idx="747">
                  <c:v>20809.560000000001</c:v>
                </c:pt>
                <c:pt idx="748">
                  <c:v>5758.14</c:v>
                </c:pt>
                <c:pt idx="749">
                  <c:v>15936.25</c:v>
                </c:pt>
                <c:pt idx="750">
                  <c:v>10490.66</c:v>
                </c:pt>
                <c:pt idx="751">
                  <c:v>22303.15</c:v>
                </c:pt>
                <c:pt idx="752">
                  <c:v>9666.06</c:v>
                </c:pt>
                <c:pt idx="753">
                  <c:v>6882.18</c:v>
                </c:pt>
                <c:pt idx="754">
                  <c:v>27549.62</c:v>
                </c:pt>
                <c:pt idx="755">
                  <c:v>19931.38</c:v>
                </c:pt>
                <c:pt idx="756">
                  <c:v>13129.57</c:v>
                </c:pt>
                <c:pt idx="757">
                  <c:v>14446.27</c:v>
                </c:pt>
                <c:pt idx="758">
                  <c:v>8102.17</c:v>
                </c:pt>
                <c:pt idx="759">
                  <c:v>19022.23</c:v>
                </c:pt>
                <c:pt idx="760">
                  <c:v>6234.47</c:v>
                </c:pt>
                <c:pt idx="761">
                  <c:v>18403.400000000001</c:v>
                </c:pt>
                <c:pt idx="762">
                  <c:v>44632.52</c:v>
                </c:pt>
                <c:pt idx="763">
                  <c:v>51034</c:v>
                </c:pt>
                <c:pt idx="764">
                  <c:v>18228.41</c:v>
                </c:pt>
                <c:pt idx="765">
                  <c:v>16718.099999999999</c:v>
                </c:pt>
                <c:pt idx="766">
                  <c:v>15493.36</c:v>
                </c:pt>
                <c:pt idx="767">
                  <c:v>5652.88</c:v>
                </c:pt>
                <c:pt idx="768">
                  <c:v>16279.77</c:v>
                </c:pt>
                <c:pt idx="769">
                  <c:v>16279.2</c:v>
                </c:pt>
                <c:pt idx="770">
                  <c:v>20960.8</c:v>
                </c:pt>
                <c:pt idx="771">
                  <c:v>19997.88</c:v>
                </c:pt>
                <c:pt idx="772">
                  <c:v>13983.43</c:v>
                </c:pt>
                <c:pt idx="773">
                  <c:v>6841.71</c:v>
                </c:pt>
                <c:pt idx="774">
                  <c:v>14025.04</c:v>
                </c:pt>
                <c:pt idx="775">
                  <c:v>52262.16</c:v>
                </c:pt>
                <c:pt idx="776">
                  <c:v>8903.9699999999993</c:v>
                </c:pt>
                <c:pt idx="777">
                  <c:v>16014.53</c:v>
                </c:pt>
                <c:pt idx="778">
                  <c:v>35242.910000000003</c:v>
                </c:pt>
                <c:pt idx="779">
                  <c:v>9271.81</c:v>
                </c:pt>
                <c:pt idx="780">
                  <c:v>5396.38</c:v>
                </c:pt>
                <c:pt idx="781">
                  <c:v>13985.71</c:v>
                </c:pt>
                <c:pt idx="782">
                  <c:v>2729.35</c:v>
                </c:pt>
                <c:pt idx="783">
                  <c:v>7188.46</c:v>
                </c:pt>
                <c:pt idx="784">
                  <c:v>24392.959999999999</c:v>
                </c:pt>
                <c:pt idx="785">
                  <c:v>13815.09</c:v>
                </c:pt>
                <c:pt idx="786">
                  <c:v>21347.83</c:v>
                </c:pt>
                <c:pt idx="787">
                  <c:v>8655.4500000000007</c:v>
                </c:pt>
                <c:pt idx="788">
                  <c:v>26120.06</c:v>
                </c:pt>
                <c:pt idx="789">
                  <c:v>36480</c:v>
                </c:pt>
                <c:pt idx="790">
                  <c:v>33888.21</c:v>
                </c:pt>
                <c:pt idx="791">
                  <c:v>14248.67</c:v>
                </c:pt>
                <c:pt idx="792">
                  <c:v>3132.53</c:v>
                </c:pt>
                <c:pt idx="793">
                  <c:v>6837.91</c:v>
                </c:pt>
                <c:pt idx="794">
                  <c:v>24789.68</c:v>
                </c:pt>
                <c:pt idx="795">
                  <c:v>6797.82</c:v>
                </c:pt>
                <c:pt idx="796">
                  <c:v>39505.18</c:v>
                </c:pt>
                <c:pt idx="797">
                  <c:v>20566.55</c:v>
                </c:pt>
                <c:pt idx="798">
                  <c:v>12301.93</c:v>
                </c:pt>
                <c:pt idx="799">
                  <c:v>15509.13</c:v>
                </c:pt>
                <c:pt idx="800">
                  <c:v>6034.4</c:v>
                </c:pt>
                <c:pt idx="801">
                  <c:v>13526.1</c:v>
                </c:pt>
                <c:pt idx="802">
                  <c:v>4957.4799999999996</c:v>
                </c:pt>
                <c:pt idx="803">
                  <c:v>21040.6</c:v>
                </c:pt>
                <c:pt idx="804">
                  <c:v>24866.63</c:v>
                </c:pt>
                <c:pt idx="805">
                  <c:v>10274.44</c:v>
                </c:pt>
                <c:pt idx="806">
                  <c:v>8779.14</c:v>
                </c:pt>
                <c:pt idx="807">
                  <c:v>3409.74</c:v>
                </c:pt>
                <c:pt idx="808">
                  <c:v>26053.37</c:v>
                </c:pt>
                <c:pt idx="809">
                  <c:v>24272.880000000001</c:v>
                </c:pt>
                <c:pt idx="810">
                  <c:v>25180.7</c:v>
                </c:pt>
                <c:pt idx="811">
                  <c:v>25057.01</c:v>
                </c:pt>
                <c:pt idx="812">
                  <c:v>6163.6</c:v>
                </c:pt>
                <c:pt idx="813">
                  <c:v>14561.22</c:v>
                </c:pt>
                <c:pt idx="814">
                  <c:v>12266.21</c:v>
                </c:pt>
                <c:pt idx="815">
                  <c:v>7660.23</c:v>
                </c:pt>
                <c:pt idx="816">
                  <c:v>14873.39</c:v>
                </c:pt>
                <c:pt idx="817">
                  <c:v>5549.9</c:v>
                </c:pt>
                <c:pt idx="818">
                  <c:v>22747.37</c:v>
                </c:pt>
                <c:pt idx="819">
                  <c:v>48758.559999999998</c:v>
                </c:pt>
                <c:pt idx="820">
                  <c:v>11816.1</c:v>
                </c:pt>
                <c:pt idx="821">
                  <c:v>31756.98</c:v>
                </c:pt>
                <c:pt idx="822">
                  <c:v>10887.19</c:v>
                </c:pt>
                <c:pt idx="823">
                  <c:v>23202.799999999999</c:v>
                </c:pt>
                <c:pt idx="824">
                  <c:v>67218.39</c:v>
                </c:pt>
                <c:pt idx="825">
                  <c:v>16472.810000000001</c:v>
                </c:pt>
                <c:pt idx="826">
                  <c:v>30510.959999999999</c:v>
                </c:pt>
                <c:pt idx="827">
                  <c:v>23384.63</c:v>
                </c:pt>
                <c:pt idx="828">
                  <c:v>21271.07</c:v>
                </c:pt>
                <c:pt idx="829">
                  <c:v>31434.93</c:v>
                </c:pt>
                <c:pt idx="830">
                  <c:v>14679.97</c:v>
                </c:pt>
                <c:pt idx="831">
                  <c:v>23014.32</c:v>
                </c:pt>
                <c:pt idx="832">
                  <c:v>6885.79</c:v>
                </c:pt>
                <c:pt idx="833">
                  <c:v>72357.89</c:v>
                </c:pt>
                <c:pt idx="834">
                  <c:v>19189.62</c:v>
                </c:pt>
                <c:pt idx="835">
                  <c:v>14950.53</c:v>
                </c:pt>
                <c:pt idx="836">
                  <c:v>20261.22</c:v>
                </c:pt>
                <c:pt idx="837">
                  <c:v>13504.25</c:v>
                </c:pt>
                <c:pt idx="838">
                  <c:v>11115.76</c:v>
                </c:pt>
                <c:pt idx="839">
                  <c:v>8492.6200000000008</c:v>
                </c:pt>
                <c:pt idx="840">
                  <c:v>20074.830000000002</c:v>
                </c:pt>
                <c:pt idx="841">
                  <c:v>55460.05</c:v>
                </c:pt>
                <c:pt idx="842">
                  <c:v>4013.18</c:v>
                </c:pt>
                <c:pt idx="843">
                  <c:v>18567.939999999999</c:v>
                </c:pt>
                <c:pt idx="844">
                  <c:v>19289.560000000001</c:v>
                </c:pt>
                <c:pt idx="845">
                  <c:v>10718.66</c:v>
                </c:pt>
                <c:pt idx="846">
                  <c:v>11971.71</c:v>
                </c:pt>
                <c:pt idx="847">
                  <c:v>20980.75</c:v>
                </c:pt>
                <c:pt idx="848">
                  <c:v>11389.55</c:v>
                </c:pt>
                <c:pt idx="849">
                  <c:v>19418.95</c:v>
                </c:pt>
                <c:pt idx="850">
                  <c:v>10580.72</c:v>
                </c:pt>
                <c:pt idx="851">
                  <c:v>18250.07</c:v>
                </c:pt>
                <c:pt idx="852">
                  <c:v>17751.7</c:v>
                </c:pt>
                <c:pt idx="853">
                  <c:v>16076.28</c:v>
                </c:pt>
                <c:pt idx="854">
                  <c:v>16349.88</c:v>
                </c:pt>
                <c:pt idx="855">
                  <c:v>20161.47</c:v>
                </c:pt>
                <c:pt idx="856">
                  <c:v>10008.44</c:v>
                </c:pt>
                <c:pt idx="857">
                  <c:v>14069.12</c:v>
                </c:pt>
                <c:pt idx="858">
                  <c:v>18049.240000000002</c:v>
                </c:pt>
                <c:pt idx="859">
                  <c:v>11978.55</c:v>
                </c:pt>
                <c:pt idx="860">
                  <c:v>16571.23</c:v>
                </c:pt>
                <c:pt idx="861">
                  <c:v>34876.97</c:v>
                </c:pt>
                <c:pt idx="862">
                  <c:v>20121</c:v>
                </c:pt>
                <c:pt idx="863">
                  <c:v>30357.82</c:v>
                </c:pt>
                <c:pt idx="864">
                  <c:v>15633.2</c:v>
                </c:pt>
                <c:pt idx="865">
                  <c:v>8638.16</c:v>
                </c:pt>
                <c:pt idx="866">
                  <c:v>2015.9</c:v>
                </c:pt>
                <c:pt idx="867">
                  <c:v>17604.45</c:v>
                </c:pt>
                <c:pt idx="868">
                  <c:v>32556.12</c:v>
                </c:pt>
                <c:pt idx="869">
                  <c:v>17864.18</c:v>
                </c:pt>
                <c:pt idx="870">
                  <c:v>15878.87</c:v>
                </c:pt>
                <c:pt idx="871">
                  <c:v>16492.189999999999</c:v>
                </c:pt>
                <c:pt idx="872">
                  <c:v>29015.85</c:v>
                </c:pt>
                <c:pt idx="873">
                  <c:v>11883.74</c:v>
                </c:pt>
                <c:pt idx="874">
                  <c:v>9391.89</c:v>
                </c:pt>
                <c:pt idx="875">
                  <c:v>17509.830000000002</c:v>
                </c:pt>
                <c:pt idx="876">
                  <c:v>9725.7199999999993</c:v>
                </c:pt>
                <c:pt idx="877">
                  <c:v>29800.36</c:v>
                </c:pt>
                <c:pt idx="878">
                  <c:v>18191.55</c:v>
                </c:pt>
                <c:pt idx="879">
                  <c:v>13612.74</c:v>
                </c:pt>
                <c:pt idx="880">
                  <c:v>34180.43</c:v>
                </c:pt>
                <c:pt idx="881">
                  <c:v>5920.21</c:v>
                </c:pt>
                <c:pt idx="882">
                  <c:v>2015.52</c:v>
                </c:pt>
                <c:pt idx="883">
                  <c:v>15044.77</c:v>
                </c:pt>
                <c:pt idx="884">
                  <c:v>19490.77</c:v>
                </c:pt>
                <c:pt idx="885">
                  <c:v>11384.61</c:v>
                </c:pt>
                <c:pt idx="886">
                  <c:v>12947.93</c:v>
                </c:pt>
                <c:pt idx="887">
                  <c:v>36263.21</c:v>
                </c:pt>
                <c:pt idx="888">
                  <c:v>26143.05</c:v>
                </c:pt>
                <c:pt idx="889">
                  <c:v>28306.01</c:v>
                </c:pt>
                <c:pt idx="890">
                  <c:v>7313.1</c:v>
                </c:pt>
                <c:pt idx="891">
                  <c:v>19056.810000000001</c:v>
                </c:pt>
                <c:pt idx="892">
                  <c:v>7688.92</c:v>
                </c:pt>
                <c:pt idx="893">
                  <c:v>35214.980000000003</c:v>
                </c:pt>
                <c:pt idx="894">
                  <c:v>9551.2999999999993</c:v>
                </c:pt>
                <c:pt idx="895">
                  <c:v>3749.84</c:v>
                </c:pt>
                <c:pt idx="896">
                  <c:v>6441.19</c:v>
                </c:pt>
                <c:pt idx="897">
                  <c:v>10572.93</c:v>
                </c:pt>
                <c:pt idx="898">
                  <c:v>16652.740000000002</c:v>
                </c:pt>
                <c:pt idx="899">
                  <c:v>19972.04</c:v>
                </c:pt>
                <c:pt idx="900">
                  <c:v>25737.02</c:v>
                </c:pt>
                <c:pt idx="901">
                  <c:v>17985.400000000001</c:v>
                </c:pt>
                <c:pt idx="902">
                  <c:v>12581.42</c:v>
                </c:pt>
                <c:pt idx="903">
                  <c:v>8031.11</c:v>
                </c:pt>
                <c:pt idx="904">
                  <c:v>30511.72</c:v>
                </c:pt>
                <c:pt idx="905">
                  <c:v>34.96</c:v>
                </c:pt>
                <c:pt idx="906">
                  <c:v>36331.800000000003</c:v>
                </c:pt>
                <c:pt idx="907">
                  <c:v>34693.24</c:v>
                </c:pt>
                <c:pt idx="908">
                  <c:v>31384.77</c:v>
                </c:pt>
                <c:pt idx="909">
                  <c:v>15648.59</c:v>
                </c:pt>
                <c:pt idx="910">
                  <c:v>22440.52</c:v>
                </c:pt>
                <c:pt idx="911">
                  <c:v>19174.419999999998</c:v>
                </c:pt>
                <c:pt idx="912">
                  <c:v>1874.35</c:v>
                </c:pt>
                <c:pt idx="913">
                  <c:v>11868.54</c:v>
                </c:pt>
                <c:pt idx="914">
                  <c:v>8092.48</c:v>
                </c:pt>
                <c:pt idx="915">
                  <c:v>24305.94</c:v>
                </c:pt>
                <c:pt idx="916">
                  <c:v>13568.66</c:v>
                </c:pt>
                <c:pt idx="917">
                  <c:v>12201.99</c:v>
                </c:pt>
                <c:pt idx="918">
                  <c:v>34859.11</c:v>
                </c:pt>
                <c:pt idx="919">
                  <c:v>31585.22</c:v>
                </c:pt>
                <c:pt idx="920">
                  <c:v>18704.55</c:v>
                </c:pt>
                <c:pt idx="921">
                  <c:v>23688.63</c:v>
                </c:pt>
                <c:pt idx="922">
                  <c:v>10820.69</c:v>
                </c:pt>
                <c:pt idx="923">
                  <c:v>3936.8</c:v>
                </c:pt>
                <c:pt idx="924">
                  <c:v>6419.34</c:v>
                </c:pt>
                <c:pt idx="925">
                  <c:v>16028.4</c:v>
                </c:pt>
                <c:pt idx="926">
                  <c:v>13835.04</c:v>
                </c:pt>
                <c:pt idx="927">
                  <c:v>7828</c:v>
                </c:pt>
                <c:pt idx="928">
                  <c:v>43383.839999999997</c:v>
                </c:pt>
                <c:pt idx="929">
                  <c:v>20717.79</c:v>
                </c:pt>
                <c:pt idx="930">
                  <c:v>9454.9699999999993</c:v>
                </c:pt>
                <c:pt idx="931">
                  <c:v>10995.3</c:v>
                </c:pt>
                <c:pt idx="932">
                  <c:v>4446</c:v>
                </c:pt>
                <c:pt idx="933">
                  <c:v>18858.07</c:v>
                </c:pt>
                <c:pt idx="934">
                  <c:v>24229.94</c:v>
                </c:pt>
                <c:pt idx="935">
                  <c:v>16454.57</c:v>
                </c:pt>
                <c:pt idx="936">
                  <c:v>8809.5400000000009</c:v>
                </c:pt>
                <c:pt idx="937">
                  <c:v>16398.900000000001</c:v>
                </c:pt>
                <c:pt idx="938">
                  <c:v>39956.43</c:v>
                </c:pt>
                <c:pt idx="939">
                  <c:v>25768.37</c:v>
                </c:pt>
                <c:pt idx="940">
                  <c:v>27453.48</c:v>
                </c:pt>
                <c:pt idx="941">
                  <c:v>14379.77</c:v>
                </c:pt>
                <c:pt idx="942">
                  <c:v>7957.77</c:v>
                </c:pt>
                <c:pt idx="943">
                  <c:v>43246.28</c:v>
                </c:pt>
                <c:pt idx="944">
                  <c:v>10366.4</c:v>
                </c:pt>
                <c:pt idx="945">
                  <c:v>11981.78</c:v>
                </c:pt>
                <c:pt idx="946">
                  <c:v>15089.42</c:v>
                </c:pt>
                <c:pt idx="947">
                  <c:v>7288.59</c:v>
                </c:pt>
                <c:pt idx="948">
                  <c:v>4996.8100000000004</c:v>
                </c:pt>
                <c:pt idx="949">
                  <c:v>14126.69</c:v>
                </c:pt>
                <c:pt idx="950">
                  <c:v>5668.08</c:v>
                </c:pt>
                <c:pt idx="951">
                  <c:v>13854.61</c:v>
                </c:pt>
                <c:pt idx="952">
                  <c:v>6938.04</c:v>
                </c:pt>
                <c:pt idx="953">
                  <c:v>7503.86</c:v>
                </c:pt>
                <c:pt idx="954">
                  <c:v>18020.55</c:v>
                </c:pt>
                <c:pt idx="955">
                  <c:v>8291.2199999999993</c:v>
                </c:pt>
                <c:pt idx="956">
                  <c:v>4753.99</c:v>
                </c:pt>
                <c:pt idx="957">
                  <c:v>21713.01</c:v>
                </c:pt>
                <c:pt idx="958">
                  <c:v>53902.239999999998</c:v>
                </c:pt>
                <c:pt idx="959">
                  <c:v>1797.97</c:v>
                </c:pt>
                <c:pt idx="960">
                  <c:v>12280.46</c:v>
                </c:pt>
                <c:pt idx="961">
                  <c:v>7925.28</c:v>
                </c:pt>
                <c:pt idx="962">
                  <c:v>20295.61</c:v>
                </c:pt>
                <c:pt idx="963">
                  <c:v>12934.25</c:v>
                </c:pt>
                <c:pt idx="964">
                  <c:v>25891.11</c:v>
                </c:pt>
                <c:pt idx="965">
                  <c:v>15469.04</c:v>
                </c:pt>
                <c:pt idx="966">
                  <c:v>10688.83</c:v>
                </c:pt>
                <c:pt idx="967">
                  <c:v>24073.95</c:v>
                </c:pt>
                <c:pt idx="968">
                  <c:v>18310.490000000002</c:v>
                </c:pt>
                <c:pt idx="969">
                  <c:v>7589.74</c:v>
                </c:pt>
                <c:pt idx="970">
                  <c:v>3407.46</c:v>
                </c:pt>
                <c:pt idx="971">
                  <c:v>18297.57</c:v>
                </c:pt>
                <c:pt idx="972">
                  <c:v>6885.6</c:v>
                </c:pt>
                <c:pt idx="973">
                  <c:v>17948.349999999999</c:v>
                </c:pt>
                <c:pt idx="974">
                  <c:v>57414.77</c:v>
                </c:pt>
                <c:pt idx="975">
                  <c:v>35325.56</c:v>
                </c:pt>
                <c:pt idx="976">
                  <c:v>29373.24</c:v>
                </c:pt>
                <c:pt idx="977">
                  <c:v>2502.87</c:v>
                </c:pt>
                <c:pt idx="978">
                  <c:v>16937.740000000002</c:v>
                </c:pt>
                <c:pt idx="979">
                  <c:v>20686.439999999999</c:v>
                </c:pt>
                <c:pt idx="980">
                  <c:v>13137.36</c:v>
                </c:pt>
                <c:pt idx="981">
                  <c:v>18114.41</c:v>
                </c:pt>
                <c:pt idx="982">
                  <c:v>21133.7</c:v>
                </c:pt>
                <c:pt idx="983">
                  <c:v>19166.060000000001</c:v>
                </c:pt>
                <c:pt idx="984">
                  <c:v>22362.240000000002</c:v>
                </c:pt>
                <c:pt idx="985">
                  <c:v>25319.59</c:v>
                </c:pt>
                <c:pt idx="986">
                  <c:v>52501.56</c:v>
                </c:pt>
                <c:pt idx="987">
                  <c:v>20317.46</c:v>
                </c:pt>
                <c:pt idx="988">
                  <c:v>18215.3</c:v>
                </c:pt>
                <c:pt idx="989">
                  <c:v>18027.77</c:v>
                </c:pt>
                <c:pt idx="990">
                  <c:v>8850.9599999999991</c:v>
                </c:pt>
                <c:pt idx="991">
                  <c:v>38795.72</c:v>
                </c:pt>
                <c:pt idx="992">
                  <c:v>17049.46</c:v>
                </c:pt>
                <c:pt idx="993">
                  <c:v>18532.98</c:v>
                </c:pt>
                <c:pt idx="994">
                  <c:v>28120</c:v>
                </c:pt>
                <c:pt idx="995">
                  <c:v>18622.28</c:v>
                </c:pt>
                <c:pt idx="996">
                  <c:v>23867.23</c:v>
                </c:pt>
                <c:pt idx="997">
                  <c:v>26472.51</c:v>
                </c:pt>
                <c:pt idx="998">
                  <c:v>23643.79</c:v>
                </c:pt>
                <c:pt idx="999">
                  <c:v>16083.88</c:v>
                </c:pt>
                <c:pt idx="1000">
                  <c:v>6547.97</c:v>
                </c:pt>
                <c:pt idx="1001">
                  <c:v>21146.43</c:v>
                </c:pt>
                <c:pt idx="1002">
                  <c:v>4804.53</c:v>
                </c:pt>
                <c:pt idx="1003">
                  <c:v>14099.33</c:v>
                </c:pt>
                <c:pt idx="1004">
                  <c:v>27394.01</c:v>
                </c:pt>
                <c:pt idx="1005">
                  <c:v>25318.26</c:v>
                </c:pt>
                <c:pt idx="1006">
                  <c:v>10577.49</c:v>
                </c:pt>
                <c:pt idx="1007">
                  <c:v>11702.86</c:v>
                </c:pt>
                <c:pt idx="1008">
                  <c:v>26081.3</c:v>
                </c:pt>
                <c:pt idx="1009">
                  <c:v>11385.56</c:v>
                </c:pt>
                <c:pt idx="1010">
                  <c:v>31023.58</c:v>
                </c:pt>
                <c:pt idx="1011">
                  <c:v>27778.95</c:v>
                </c:pt>
                <c:pt idx="1012">
                  <c:v>11048.31</c:v>
                </c:pt>
                <c:pt idx="1013">
                  <c:v>8246.9500000000007</c:v>
                </c:pt>
                <c:pt idx="1014">
                  <c:v>5313.73</c:v>
                </c:pt>
                <c:pt idx="1015">
                  <c:v>22999.69</c:v>
                </c:pt>
                <c:pt idx="1016">
                  <c:v>20947.12</c:v>
                </c:pt>
                <c:pt idx="1017">
                  <c:v>17243.45</c:v>
                </c:pt>
                <c:pt idx="1018">
                  <c:v>20066.66</c:v>
                </c:pt>
                <c:pt idx="1019">
                  <c:v>34006.58</c:v>
                </c:pt>
                <c:pt idx="1020">
                  <c:v>10258.67</c:v>
                </c:pt>
                <c:pt idx="1021">
                  <c:v>28344.77</c:v>
                </c:pt>
                <c:pt idx="1022">
                  <c:v>8204.39</c:v>
                </c:pt>
                <c:pt idx="1023">
                  <c:v>21027.11</c:v>
                </c:pt>
                <c:pt idx="1024">
                  <c:v>25750.32</c:v>
                </c:pt>
                <c:pt idx="1025">
                  <c:v>19627.57</c:v>
                </c:pt>
                <c:pt idx="1026">
                  <c:v>3127.21</c:v>
                </c:pt>
                <c:pt idx="1027">
                  <c:v>15165.23</c:v>
                </c:pt>
                <c:pt idx="1028">
                  <c:v>12536.01</c:v>
                </c:pt>
                <c:pt idx="1029">
                  <c:v>20133.16</c:v>
                </c:pt>
                <c:pt idx="1030">
                  <c:v>28946.5</c:v>
                </c:pt>
                <c:pt idx="1031">
                  <c:v>10514.79</c:v>
                </c:pt>
                <c:pt idx="1032">
                  <c:v>12721.07</c:v>
                </c:pt>
                <c:pt idx="1033">
                  <c:v>13225.52</c:v>
                </c:pt>
                <c:pt idx="1034">
                  <c:v>16403.650000000001</c:v>
                </c:pt>
                <c:pt idx="1035">
                  <c:v>6208.63</c:v>
                </c:pt>
                <c:pt idx="1036">
                  <c:v>10730.06</c:v>
                </c:pt>
                <c:pt idx="1037">
                  <c:v>19915.8</c:v>
                </c:pt>
                <c:pt idx="1038">
                  <c:v>20377.5</c:v>
                </c:pt>
                <c:pt idx="1039">
                  <c:v>20737.740000000002</c:v>
                </c:pt>
                <c:pt idx="1040">
                  <c:v>10339.040000000001</c:v>
                </c:pt>
                <c:pt idx="1041">
                  <c:v>18388.580000000002</c:v>
                </c:pt>
                <c:pt idx="1042">
                  <c:v>18249.689999999999</c:v>
                </c:pt>
                <c:pt idx="1043">
                  <c:v>17126.98</c:v>
                </c:pt>
                <c:pt idx="1044">
                  <c:v>29026.87</c:v>
                </c:pt>
                <c:pt idx="1045">
                  <c:v>15730.86</c:v>
                </c:pt>
                <c:pt idx="1046">
                  <c:v>7020.69</c:v>
                </c:pt>
                <c:pt idx="1047">
                  <c:v>12259.18</c:v>
                </c:pt>
                <c:pt idx="1048">
                  <c:v>24732.49</c:v>
                </c:pt>
                <c:pt idx="1049">
                  <c:v>7349.01</c:v>
                </c:pt>
                <c:pt idx="1050">
                  <c:v>2744.74</c:v>
                </c:pt>
                <c:pt idx="1051">
                  <c:v>11653.84</c:v>
                </c:pt>
                <c:pt idx="1052">
                  <c:v>3785.37</c:v>
                </c:pt>
                <c:pt idx="1053">
                  <c:v>26074.27</c:v>
                </c:pt>
                <c:pt idx="1054">
                  <c:v>12798.59</c:v>
                </c:pt>
                <c:pt idx="1055">
                  <c:v>7691.01</c:v>
                </c:pt>
                <c:pt idx="1056">
                  <c:v>6269.24</c:v>
                </c:pt>
                <c:pt idx="1057">
                  <c:v>13949.61</c:v>
                </c:pt>
                <c:pt idx="1058">
                  <c:v>18314.48</c:v>
                </c:pt>
                <c:pt idx="1059">
                  <c:v>1668.39</c:v>
                </c:pt>
                <c:pt idx="1060">
                  <c:v>15448.9</c:v>
                </c:pt>
                <c:pt idx="1061">
                  <c:v>44290.71</c:v>
                </c:pt>
                <c:pt idx="1062">
                  <c:v>16276.73</c:v>
                </c:pt>
                <c:pt idx="1063">
                  <c:v>22084.080000000002</c:v>
                </c:pt>
                <c:pt idx="1064">
                  <c:v>5421.08</c:v>
                </c:pt>
                <c:pt idx="1065">
                  <c:v>27233.84</c:v>
                </c:pt>
                <c:pt idx="1066">
                  <c:v>13646.37</c:v>
                </c:pt>
                <c:pt idx="1067">
                  <c:v>6106.98</c:v>
                </c:pt>
                <c:pt idx="1068">
                  <c:v>26538.44</c:v>
                </c:pt>
                <c:pt idx="1069">
                  <c:v>9819.2000000000007</c:v>
                </c:pt>
                <c:pt idx="1070">
                  <c:v>17281.45</c:v>
                </c:pt>
                <c:pt idx="1071">
                  <c:v>16964.91</c:v>
                </c:pt>
                <c:pt idx="1072">
                  <c:v>22507.21</c:v>
                </c:pt>
                <c:pt idx="1073">
                  <c:v>23172.78</c:v>
                </c:pt>
                <c:pt idx="1074">
                  <c:v>7138.49</c:v>
                </c:pt>
                <c:pt idx="1075">
                  <c:v>27653.55</c:v>
                </c:pt>
                <c:pt idx="1076">
                  <c:v>9111.83</c:v>
                </c:pt>
                <c:pt idx="1077">
                  <c:v>8028.45</c:v>
                </c:pt>
                <c:pt idx="1078">
                  <c:v>3508.73</c:v>
                </c:pt>
                <c:pt idx="1079">
                  <c:v>12352.66</c:v>
                </c:pt>
                <c:pt idx="1080">
                  <c:v>26150.65</c:v>
                </c:pt>
                <c:pt idx="1081">
                  <c:v>8615.93</c:v>
                </c:pt>
                <c:pt idx="1082">
                  <c:v>22737.49</c:v>
                </c:pt>
                <c:pt idx="1083">
                  <c:v>27360.19</c:v>
                </c:pt>
                <c:pt idx="1084">
                  <c:v>9439.9599999999991</c:v>
                </c:pt>
                <c:pt idx="1085">
                  <c:v>13090.62</c:v>
                </c:pt>
                <c:pt idx="1086">
                  <c:v>3763.52</c:v>
                </c:pt>
                <c:pt idx="1087">
                  <c:v>13491.71</c:v>
                </c:pt>
                <c:pt idx="1088">
                  <c:v>50414.03</c:v>
                </c:pt>
                <c:pt idx="1089">
                  <c:v>11868.16</c:v>
                </c:pt>
                <c:pt idx="1090">
                  <c:v>8887.44</c:v>
                </c:pt>
                <c:pt idx="1091">
                  <c:v>5686.7</c:v>
                </c:pt>
                <c:pt idx="1092">
                  <c:v>11959.36</c:v>
                </c:pt>
                <c:pt idx="1093">
                  <c:v>4285.45</c:v>
                </c:pt>
                <c:pt idx="1094">
                  <c:v>9003.91</c:v>
                </c:pt>
                <c:pt idx="1095">
                  <c:v>13510.14</c:v>
                </c:pt>
                <c:pt idx="1096">
                  <c:v>15112.98</c:v>
                </c:pt>
                <c:pt idx="1097">
                  <c:v>19247.189999999999</c:v>
                </c:pt>
                <c:pt idx="1098">
                  <c:v>15002.21</c:v>
                </c:pt>
                <c:pt idx="1099">
                  <c:v>22034.87</c:v>
                </c:pt>
                <c:pt idx="1100">
                  <c:v>6056.63</c:v>
                </c:pt>
                <c:pt idx="1101">
                  <c:v>20940.28</c:v>
                </c:pt>
                <c:pt idx="1102">
                  <c:v>14971.05</c:v>
                </c:pt>
                <c:pt idx="1103">
                  <c:v>6726</c:v>
                </c:pt>
                <c:pt idx="1104">
                  <c:v>10186.85</c:v>
                </c:pt>
                <c:pt idx="1105">
                  <c:v>2982.62</c:v>
                </c:pt>
                <c:pt idx="1106">
                  <c:v>24788.35</c:v>
                </c:pt>
                <c:pt idx="1107">
                  <c:v>14547.54</c:v>
                </c:pt>
                <c:pt idx="1108">
                  <c:v>19790.400000000001</c:v>
                </c:pt>
                <c:pt idx="1109">
                  <c:v>13740.99</c:v>
                </c:pt>
                <c:pt idx="1110">
                  <c:v>15321.22</c:v>
                </c:pt>
                <c:pt idx="1111">
                  <c:v>3511.77</c:v>
                </c:pt>
                <c:pt idx="1112">
                  <c:v>17336.740000000002</c:v>
                </c:pt>
                <c:pt idx="1113">
                  <c:v>22990.19</c:v>
                </c:pt>
                <c:pt idx="1114">
                  <c:v>25861.47</c:v>
                </c:pt>
                <c:pt idx="1115">
                  <c:v>27695.16</c:v>
                </c:pt>
                <c:pt idx="1116">
                  <c:v>6403.38</c:v>
                </c:pt>
                <c:pt idx="1117">
                  <c:v>17357.07</c:v>
                </c:pt>
                <c:pt idx="1118">
                  <c:v>26346.54</c:v>
                </c:pt>
                <c:pt idx="1119">
                  <c:v>11816.86</c:v>
                </c:pt>
                <c:pt idx="1120">
                  <c:v>9325.39</c:v>
                </c:pt>
                <c:pt idx="1121">
                  <c:v>25515.86</c:v>
                </c:pt>
                <c:pt idx="1122">
                  <c:v>53859.68</c:v>
                </c:pt>
                <c:pt idx="1123">
                  <c:v>29459.5</c:v>
                </c:pt>
                <c:pt idx="1124">
                  <c:v>16713.919999999998</c:v>
                </c:pt>
                <c:pt idx="1125">
                  <c:v>6306.1</c:v>
                </c:pt>
                <c:pt idx="1126">
                  <c:v>27462.41</c:v>
                </c:pt>
                <c:pt idx="1127">
                  <c:v>10567.42</c:v>
                </c:pt>
                <c:pt idx="1128">
                  <c:v>21405.97</c:v>
                </c:pt>
                <c:pt idx="1129">
                  <c:v>11618.88</c:v>
                </c:pt>
                <c:pt idx="1130">
                  <c:v>10204.9</c:v>
                </c:pt>
                <c:pt idx="1131">
                  <c:v>9805.33</c:v>
                </c:pt>
                <c:pt idx="1132">
                  <c:v>28772.46</c:v>
                </c:pt>
                <c:pt idx="1133">
                  <c:v>20983.599999999999</c:v>
                </c:pt>
                <c:pt idx="1134">
                  <c:v>1441.15</c:v>
                </c:pt>
                <c:pt idx="1135">
                  <c:v>11443.89</c:v>
                </c:pt>
                <c:pt idx="1136">
                  <c:v>23039.4</c:v>
                </c:pt>
                <c:pt idx="1137">
                  <c:v>13451.43</c:v>
                </c:pt>
                <c:pt idx="1138">
                  <c:v>8739.0499999999993</c:v>
                </c:pt>
                <c:pt idx="1139">
                  <c:v>17952.72</c:v>
                </c:pt>
                <c:pt idx="1140">
                  <c:v>19038.95</c:v>
                </c:pt>
                <c:pt idx="1141">
                  <c:v>12203.13</c:v>
                </c:pt>
                <c:pt idx="1142">
                  <c:v>19689.7</c:v>
                </c:pt>
                <c:pt idx="1143">
                  <c:v>12719.36</c:v>
                </c:pt>
                <c:pt idx="1144">
                  <c:v>3879.42</c:v>
                </c:pt>
                <c:pt idx="1145">
                  <c:v>7717.61</c:v>
                </c:pt>
                <c:pt idx="1146">
                  <c:v>12955.91</c:v>
                </c:pt>
                <c:pt idx="1147">
                  <c:v>16018.71</c:v>
                </c:pt>
                <c:pt idx="1148">
                  <c:v>23206.03</c:v>
                </c:pt>
                <c:pt idx="1149">
                  <c:v>23913.97</c:v>
                </c:pt>
                <c:pt idx="1150">
                  <c:v>11134.19</c:v>
                </c:pt>
                <c:pt idx="1151">
                  <c:v>11424.7</c:v>
                </c:pt>
                <c:pt idx="1152">
                  <c:v>17958.419999999998</c:v>
                </c:pt>
                <c:pt idx="1153">
                  <c:v>11446.74</c:v>
                </c:pt>
                <c:pt idx="1154">
                  <c:v>21734.86</c:v>
                </c:pt>
                <c:pt idx="1155">
                  <c:v>7209.93</c:v>
                </c:pt>
                <c:pt idx="1156">
                  <c:v>18226.89</c:v>
                </c:pt>
                <c:pt idx="1157">
                  <c:v>19299.63</c:v>
                </c:pt>
                <c:pt idx="1158">
                  <c:v>3468.07</c:v>
                </c:pt>
                <c:pt idx="1159">
                  <c:v>12536.58</c:v>
                </c:pt>
                <c:pt idx="1160">
                  <c:v>5094.09</c:v>
                </c:pt>
                <c:pt idx="1161">
                  <c:v>6852.54</c:v>
                </c:pt>
                <c:pt idx="1162">
                  <c:v>2898.83</c:v>
                </c:pt>
                <c:pt idx="1163">
                  <c:v>13429.77</c:v>
                </c:pt>
                <c:pt idx="1164">
                  <c:v>24978.92</c:v>
                </c:pt>
                <c:pt idx="1165">
                  <c:v>12558.43</c:v>
                </c:pt>
                <c:pt idx="1166">
                  <c:v>21739.42</c:v>
                </c:pt>
                <c:pt idx="1167">
                  <c:v>12863.57</c:v>
                </c:pt>
                <c:pt idx="1168">
                  <c:v>32845.68</c:v>
                </c:pt>
                <c:pt idx="1169">
                  <c:v>28304.3</c:v>
                </c:pt>
                <c:pt idx="1170">
                  <c:v>18462.490000000002</c:v>
                </c:pt>
                <c:pt idx="1171">
                  <c:v>33082.42</c:v>
                </c:pt>
                <c:pt idx="1172">
                  <c:v>17407.8</c:v>
                </c:pt>
                <c:pt idx="1173">
                  <c:v>14957.56</c:v>
                </c:pt>
                <c:pt idx="1174">
                  <c:v>19961.59</c:v>
                </c:pt>
                <c:pt idx="1175">
                  <c:v>5526.34</c:v>
                </c:pt>
                <c:pt idx="1176">
                  <c:v>36613.760000000002</c:v>
                </c:pt>
                <c:pt idx="1177">
                  <c:v>19329.650000000001</c:v>
                </c:pt>
                <c:pt idx="1178">
                  <c:v>9725.5300000000007</c:v>
                </c:pt>
                <c:pt idx="1179">
                  <c:v>10161.200000000001</c:v>
                </c:pt>
                <c:pt idx="1180">
                  <c:v>12592.06</c:v>
                </c:pt>
                <c:pt idx="1181">
                  <c:v>12604.79</c:v>
                </c:pt>
                <c:pt idx="1182">
                  <c:v>19510.91</c:v>
                </c:pt>
                <c:pt idx="1183">
                  <c:v>24199.35</c:v>
                </c:pt>
                <c:pt idx="1184">
                  <c:v>27573.94</c:v>
                </c:pt>
                <c:pt idx="1185">
                  <c:v>27688.32</c:v>
                </c:pt>
                <c:pt idx="1186">
                  <c:v>23035.98</c:v>
                </c:pt>
                <c:pt idx="1187">
                  <c:v>7535.78</c:v>
                </c:pt>
                <c:pt idx="1188">
                  <c:v>25060.05</c:v>
                </c:pt>
                <c:pt idx="1189">
                  <c:v>11943.21</c:v>
                </c:pt>
                <c:pt idx="1190">
                  <c:v>38368.6</c:v>
                </c:pt>
                <c:pt idx="1191">
                  <c:v>22140.51</c:v>
                </c:pt>
                <c:pt idx="1192">
                  <c:v>19049.02</c:v>
                </c:pt>
                <c:pt idx="1193">
                  <c:v>14639.31</c:v>
                </c:pt>
                <c:pt idx="1194">
                  <c:v>20716.84</c:v>
                </c:pt>
                <c:pt idx="1195">
                  <c:v>21323.32</c:v>
                </c:pt>
                <c:pt idx="1196">
                  <c:v>3987.91</c:v>
                </c:pt>
                <c:pt idx="1197">
                  <c:v>23968.69</c:v>
                </c:pt>
                <c:pt idx="1198">
                  <c:v>16333.16</c:v>
                </c:pt>
                <c:pt idx="1199">
                  <c:v>56076.98</c:v>
                </c:pt>
                <c:pt idx="1200">
                  <c:v>51602.1</c:v>
                </c:pt>
                <c:pt idx="1201">
                  <c:v>4185.13</c:v>
                </c:pt>
                <c:pt idx="1202">
                  <c:v>24720.33</c:v>
                </c:pt>
                <c:pt idx="1203">
                  <c:v>20205.36</c:v>
                </c:pt>
                <c:pt idx="1204">
                  <c:v>12452.6</c:v>
                </c:pt>
                <c:pt idx="1205">
                  <c:v>20002.439999999999</c:v>
                </c:pt>
                <c:pt idx="1206">
                  <c:v>24268.32</c:v>
                </c:pt>
                <c:pt idx="1207">
                  <c:v>3740.53</c:v>
                </c:pt>
                <c:pt idx="1208">
                  <c:v>31560.52</c:v>
                </c:pt>
                <c:pt idx="1209">
                  <c:v>28147.93</c:v>
                </c:pt>
                <c:pt idx="1210">
                  <c:v>17740.87</c:v>
                </c:pt>
                <c:pt idx="1211">
                  <c:v>22168.82</c:v>
                </c:pt>
                <c:pt idx="1212">
                  <c:v>9034.1200000000008</c:v>
                </c:pt>
                <c:pt idx="1213">
                  <c:v>31855.21</c:v>
                </c:pt>
                <c:pt idx="1214">
                  <c:v>15667.59</c:v>
                </c:pt>
                <c:pt idx="1215">
                  <c:v>11155.47</c:v>
                </c:pt>
                <c:pt idx="1216">
                  <c:v>11305</c:v>
                </c:pt>
                <c:pt idx="1217">
                  <c:v>31308.959999999999</c:v>
                </c:pt>
                <c:pt idx="1218">
                  <c:v>23521.05</c:v>
                </c:pt>
                <c:pt idx="1219">
                  <c:v>10420.36</c:v>
                </c:pt>
                <c:pt idx="1220">
                  <c:v>28061.29</c:v>
                </c:pt>
                <c:pt idx="1221">
                  <c:v>45989.120000000003</c:v>
                </c:pt>
                <c:pt idx="1222">
                  <c:v>12162.47</c:v>
                </c:pt>
                <c:pt idx="1223">
                  <c:v>30532.81</c:v>
                </c:pt>
                <c:pt idx="1224">
                  <c:v>10505.86</c:v>
                </c:pt>
                <c:pt idx="1225">
                  <c:v>9391.1299999999992</c:v>
                </c:pt>
                <c:pt idx="1226">
                  <c:v>26969.93</c:v>
                </c:pt>
                <c:pt idx="1227">
                  <c:v>13668.22</c:v>
                </c:pt>
                <c:pt idx="1228">
                  <c:v>18562.240000000002</c:v>
                </c:pt>
                <c:pt idx="1229">
                  <c:v>19953.990000000002</c:v>
                </c:pt>
                <c:pt idx="1230">
                  <c:v>23249.73</c:v>
                </c:pt>
                <c:pt idx="1231">
                  <c:v>23737.84</c:v>
                </c:pt>
                <c:pt idx="1232">
                  <c:v>27718.91</c:v>
                </c:pt>
                <c:pt idx="1233">
                  <c:v>26641.23</c:v>
                </c:pt>
                <c:pt idx="1234">
                  <c:v>26282.51</c:v>
                </c:pt>
                <c:pt idx="1235">
                  <c:v>12472.93</c:v>
                </c:pt>
                <c:pt idx="1236">
                  <c:v>11816.29</c:v>
                </c:pt>
                <c:pt idx="1237">
                  <c:v>14539.18</c:v>
                </c:pt>
                <c:pt idx="1238">
                  <c:v>22532.86</c:v>
                </c:pt>
                <c:pt idx="1239">
                  <c:v>7128.8</c:v>
                </c:pt>
                <c:pt idx="1240">
                  <c:v>11796.53</c:v>
                </c:pt>
                <c:pt idx="1241">
                  <c:v>7672.39</c:v>
                </c:pt>
                <c:pt idx="1242">
                  <c:v>22303.15</c:v>
                </c:pt>
                <c:pt idx="1243">
                  <c:v>27819.99</c:v>
                </c:pt>
                <c:pt idx="1244">
                  <c:v>38406.410000000003</c:v>
                </c:pt>
                <c:pt idx="1245">
                  <c:v>26409.81</c:v>
                </c:pt>
                <c:pt idx="1246">
                  <c:v>15424.2</c:v>
                </c:pt>
                <c:pt idx="1247">
                  <c:v>21009.82</c:v>
                </c:pt>
                <c:pt idx="1248">
                  <c:v>14675.6</c:v>
                </c:pt>
                <c:pt idx="1249">
                  <c:v>8477.23</c:v>
                </c:pt>
                <c:pt idx="1250">
                  <c:v>23347.58</c:v>
                </c:pt>
                <c:pt idx="1251">
                  <c:v>13103.35</c:v>
                </c:pt>
                <c:pt idx="1252">
                  <c:v>15594.82</c:v>
                </c:pt>
                <c:pt idx="1253">
                  <c:v>10103.44</c:v>
                </c:pt>
                <c:pt idx="1254">
                  <c:v>12437.21</c:v>
                </c:pt>
                <c:pt idx="1255">
                  <c:v>9916.67</c:v>
                </c:pt>
                <c:pt idx="1256">
                  <c:v>24631.03</c:v>
                </c:pt>
                <c:pt idx="1257">
                  <c:v>5423.17</c:v>
                </c:pt>
                <c:pt idx="1258">
                  <c:v>4160.05</c:v>
                </c:pt>
                <c:pt idx="1259">
                  <c:v>8232.1299999999992</c:v>
                </c:pt>
                <c:pt idx="1260">
                  <c:v>19705.09</c:v>
                </c:pt>
                <c:pt idx="1261">
                  <c:v>4573.49</c:v>
                </c:pt>
                <c:pt idx="1262">
                  <c:v>25954.57</c:v>
                </c:pt>
                <c:pt idx="1263">
                  <c:v>3591.38</c:v>
                </c:pt>
                <c:pt idx="1264">
                  <c:v>7258</c:v>
                </c:pt>
                <c:pt idx="1265">
                  <c:v>23483.24</c:v>
                </c:pt>
                <c:pt idx="1266">
                  <c:v>33088.5</c:v>
                </c:pt>
                <c:pt idx="1267">
                  <c:v>34662.65</c:v>
                </c:pt>
                <c:pt idx="1268">
                  <c:v>1326.01</c:v>
                </c:pt>
                <c:pt idx="1269">
                  <c:v>43985</c:v>
                </c:pt>
                <c:pt idx="1270">
                  <c:v>12745.58</c:v>
                </c:pt>
                <c:pt idx="1271">
                  <c:v>7133.55</c:v>
                </c:pt>
                <c:pt idx="1272">
                  <c:v>18281.04</c:v>
                </c:pt>
                <c:pt idx="1273">
                  <c:v>2577.54</c:v>
                </c:pt>
                <c:pt idx="1274">
                  <c:v>26098.97</c:v>
                </c:pt>
                <c:pt idx="1275">
                  <c:v>13355.29</c:v>
                </c:pt>
                <c:pt idx="1276">
                  <c:v>12816.83</c:v>
                </c:pt>
                <c:pt idx="1277">
                  <c:v>32842.639999999999</c:v>
                </c:pt>
                <c:pt idx="1278">
                  <c:v>34803.25</c:v>
                </c:pt>
                <c:pt idx="1279">
                  <c:v>9598.99</c:v>
                </c:pt>
                <c:pt idx="1280">
                  <c:v>29611.69</c:v>
                </c:pt>
                <c:pt idx="1281">
                  <c:v>26179.91</c:v>
                </c:pt>
                <c:pt idx="1282">
                  <c:v>20987.78</c:v>
                </c:pt>
                <c:pt idx="1283">
                  <c:v>40839.74</c:v>
                </c:pt>
                <c:pt idx="1284">
                  <c:v>27504.02</c:v>
                </c:pt>
                <c:pt idx="1285">
                  <c:v>27372.92</c:v>
                </c:pt>
                <c:pt idx="1286">
                  <c:v>24316.58</c:v>
                </c:pt>
                <c:pt idx="1287">
                  <c:v>23457.02</c:v>
                </c:pt>
                <c:pt idx="1288">
                  <c:v>4406.29</c:v>
                </c:pt>
                <c:pt idx="1289">
                  <c:v>17265.3</c:v>
                </c:pt>
                <c:pt idx="1290">
                  <c:v>1739.64</c:v>
                </c:pt>
                <c:pt idx="1291">
                  <c:v>17749.61</c:v>
                </c:pt>
                <c:pt idx="1292">
                  <c:v>11155.09</c:v>
                </c:pt>
                <c:pt idx="1293">
                  <c:v>35539.31</c:v>
                </c:pt>
                <c:pt idx="1294">
                  <c:v>6499.52</c:v>
                </c:pt>
                <c:pt idx="1295">
                  <c:v>58829.13</c:v>
                </c:pt>
                <c:pt idx="1296">
                  <c:v>20504.61</c:v>
                </c:pt>
                <c:pt idx="1297">
                  <c:v>22252.42</c:v>
                </c:pt>
                <c:pt idx="1298">
                  <c:v>16440.89</c:v>
                </c:pt>
                <c:pt idx="1299">
                  <c:v>19423.7</c:v>
                </c:pt>
                <c:pt idx="1300">
                  <c:v>8001.47</c:v>
                </c:pt>
                <c:pt idx="1301">
                  <c:v>36288.29</c:v>
                </c:pt>
                <c:pt idx="1302">
                  <c:v>35757.24</c:v>
                </c:pt>
                <c:pt idx="1303">
                  <c:v>24159.83</c:v>
                </c:pt>
                <c:pt idx="1304">
                  <c:v>19358.150000000001</c:v>
                </c:pt>
                <c:pt idx="1305">
                  <c:v>24860.74</c:v>
                </c:pt>
                <c:pt idx="1306">
                  <c:v>24830.34</c:v>
                </c:pt>
                <c:pt idx="1307">
                  <c:v>10307.69</c:v>
                </c:pt>
                <c:pt idx="1308">
                  <c:v>7783.16</c:v>
                </c:pt>
                <c:pt idx="1309">
                  <c:v>19899.650000000001</c:v>
                </c:pt>
                <c:pt idx="1310">
                  <c:v>13118.74</c:v>
                </c:pt>
                <c:pt idx="1311">
                  <c:v>19499.7</c:v>
                </c:pt>
                <c:pt idx="1312">
                  <c:v>4212.3</c:v>
                </c:pt>
                <c:pt idx="1313">
                  <c:v>17499.95</c:v>
                </c:pt>
                <c:pt idx="1314">
                  <c:v>10964.71</c:v>
                </c:pt>
                <c:pt idx="1315">
                  <c:v>13421.03</c:v>
                </c:pt>
                <c:pt idx="1316">
                  <c:v>10799.22</c:v>
                </c:pt>
                <c:pt idx="1317">
                  <c:v>48798.080000000002</c:v>
                </c:pt>
                <c:pt idx="1318">
                  <c:v>36247.06</c:v>
                </c:pt>
                <c:pt idx="1319">
                  <c:v>6885.6</c:v>
                </c:pt>
                <c:pt idx="1320">
                  <c:v>23947.79</c:v>
                </c:pt>
                <c:pt idx="1321">
                  <c:v>11831.11</c:v>
                </c:pt>
                <c:pt idx="1322">
                  <c:v>14902.65</c:v>
                </c:pt>
                <c:pt idx="1323">
                  <c:v>6119.14</c:v>
                </c:pt>
                <c:pt idx="1324">
                  <c:v>13806.92</c:v>
                </c:pt>
                <c:pt idx="1325">
                  <c:v>13420.46</c:v>
                </c:pt>
                <c:pt idx="1326">
                  <c:v>5533.75</c:v>
                </c:pt>
                <c:pt idx="1327">
                  <c:v>36405.9</c:v>
                </c:pt>
                <c:pt idx="1328">
                  <c:v>25834.49</c:v>
                </c:pt>
                <c:pt idx="1329">
                  <c:v>13069.34</c:v>
                </c:pt>
                <c:pt idx="1330">
                  <c:v>9653.52</c:v>
                </c:pt>
                <c:pt idx="1331">
                  <c:v>6524.98</c:v>
                </c:pt>
                <c:pt idx="1332">
                  <c:v>18567.18</c:v>
                </c:pt>
                <c:pt idx="1333">
                  <c:v>1777.45</c:v>
                </c:pt>
                <c:pt idx="1334">
                  <c:v>18578.77</c:v>
                </c:pt>
                <c:pt idx="1335">
                  <c:v>30529.96</c:v>
                </c:pt>
                <c:pt idx="1336">
                  <c:v>27851.34</c:v>
                </c:pt>
                <c:pt idx="1337">
                  <c:v>13529.52</c:v>
                </c:pt>
                <c:pt idx="1338">
                  <c:v>36594.57</c:v>
                </c:pt>
                <c:pt idx="1339">
                  <c:v>21639.67</c:v>
                </c:pt>
                <c:pt idx="1340">
                  <c:v>22293.65</c:v>
                </c:pt>
                <c:pt idx="1341">
                  <c:v>17084.8</c:v>
                </c:pt>
                <c:pt idx="1342">
                  <c:v>14170.39</c:v>
                </c:pt>
                <c:pt idx="1343">
                  <c:v>10286.219999999999</c:v>
                </c:pt>
                <c:pt idx="1344">
                  <c:v>12981.75</c:v>
                </c:pt>
                <c:pt idx="1345">
                  <c:v>3433.49</c:v>
                </c:pt>
                <c:pt idx="1346">
                  <c:v>20588.59</c:v>
                </c:pt>
                <c:pt idx="1347">
                  <c:v>18871.37</c:v>
                </c:pt>
                <c:pt idx="1348">
                  <c:v>16540.830000000002</c:v>
                </c:pt>
                <c:pt idx="1349">
                  <c:v>7107.52</c:v>
                </c:pt>
                <c:pt idx="1350">
                  <c:v>18291.68</c:v>
                </c:pt>
                <c:pt idx="1351">
                  <c:v>6505.03</c:v>
                </c:pt>
                <c:pt idx="1352">
                  <c:v>8658.2999999999993</c:v>
                </c:pt>
                <c:pt idx="1353">
                  <c:v>8622.77</c:v>
                </c:pt>
                <c:pt idx="1354">
                  <c:v>35824.69</c:v>
                </c:pt>
                <c:pt idx="1355">
                  <c:v>7989.69</c:v>
                </c:pt>
                <c:pt idx="1356">
                  <c:v>22161.22</c:v>
                </c:pt>
                <c:pt idx="1357">
                  <c:v>15638.52</c:v>
                </c:pt>
                <c:pt idx="1358">
                  <c:v>0</c:v>
                </c:pt>
                <c:pt idx="1359">
                  <c:v>4432.8900000000003</c:v>
                </c:pt>
                <c:pt idx="1360">
                  <c:v>8711.1200000000008</c:v>
                </c:pt>
                <c:pt idx="1361">
                  <c:v>11616.22</c:v>
                </c:pt>
                <c:pt idx="1362">
                  <c:v>4203.9399999999996</c:v>
                </c:pt>
                <c:pt idx="1363">
                  <c:v>4376.08</c:v>
                </c:pt>
                <c:pt idx="1364">
                  <c:v>5857.13</c:v>
                </c:pt>
                <c:pt idx="1365">
                  <c:v>7795.89</c:v>
                </c:pt>
                <c:pt idx="1366">
                  <c:v>2499.64</c:v>
                </c:pt>
                <c:pt idx="1367">
                  <c:v>11371.88</c:v>
                </c:pt>
                <c:pt idx="1368">
                  <c:v>39868.839999999997</c:v>
                </c:pt>
                <c:pt idx="1369">
                  <c:v>14364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3E-8843-83F5-1BF2ACF342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3538335"/>
        <c:axId val="644931439"/>
      </c:lineChart>
      <c:catAx>
        <c:axId val="593538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931439"/>
        <c:crosses val="autoZero"/>
        <c:auto val="1"/>
        <c:lblAlgn val="ctr"/>
        <c:lblOffset val="100"/>
        <c:noMultiLvlLbl val="0"/>
      </c:catAx>
      <c:valAx>
        <c:axId val="644931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\ &quot;₽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538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'Исходные данные (исправлено)'!$K$1</c:f>
              <c:strCache>
                <c:ptCount val="1"/>
                <c:pt idx="0">
                  <c:v>Годовой доход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'Исходные данные (исправлено)'!$K$2:$K$1375</c:f>
              <c:numCache>
                <c:formatCode>General</c:formatCode>
                <c:ptCount val="1374"/>
                <c:pt idx="0">
                  <c:v>1167493</c:v>
                </c:pt>
                <c:pt idx="1">
                  <c:v>806949</c:v>
                </c:pt>
                <c:pt idx="2">
                  <c:v>896857</c:v>
                </c:pt>
                <c:pt idx="3">
                  <c:v>1184194</c:v>
                </c:pt>
                <c:pt idx="4">
                  <c:v>2559110</c:v>
                </c:pt>
                <c:pt idx="5">
                  <c:v>1454735</c:v>
                </c:pt>
                <c:pt idx="6">
                  <c:v>693234</c:v>
                </c:pt>
                <c:pt idx="7">
                  <c:v>1821967</c:v>
                </c:pt>
                <c:pt idx="8">
                  <c:v>1791738</c:v>
                </c:pt>
                <c:pt idx="9">
                  <c:v>1133274</c:v>
                </c:pt>
                <c:pt idx="10">
                  <c:v>1354073</c:v>
                </c:pt>
                <c:pt idx="11">
                  <c:v>1890690</c:v>
                </c:pt>
                <c:pt idx="12">
                  <c:v>850383</c:v>
                </c:pt>
                <c:pt idx="13">
                  <c:v>1249953</c:v>
                </c:pt>
                <c:pt idx="14">
                  <c:v>1722654</c:v>
                </c:pt>
                <c:pt idx="15">
                  <c:v>1432391</c:v>
                </c:pt>
                <c:pt idx="16">
                  <c:v>1348620</c:v>
                </c:pt>
                <c:pt idx="17">
                  <c:v>524609</c:v>
                </c:pt>
                <c:pt idx="18">
                  <c:v>1248338</c:v>
                </c:pt>
                <c:pt idx="19">
                  <c:v>1261068</c:v>
                </c:pt>
                <c:pt idx="20">
                  <c:v>796499</c:v>
                </c:pt>
                <c:pt idx="21">
                  <c:v>1454507</c:v>
                </c:pt>
                <c:pt idx="22">
                  <c:v>1494616</c:v>
                </c:pt>
                <c:pt idx="23">
                  <c:v>537472</c:v>
                </c:pt>
                <c:pt idx="24">
                  <c:v>2211657</c:v>
                </c:pt>
                <c:pt idx="25">
                  <c:v>919296</c:v>
                </c:pt>
                <c:pt idx="26">
                  <c:v>1465698</c:v>
                </c:pt>
                <c:pt idx="27">
                  <c:v>1013954</c:v>
                </c:pt>
                <c:pt idx="28">
                  <c:v>1518024</c:v>
                </c:pt>
                <c:pt idx="29">
                  <c:v>1096167</c:v>
                </c:pt>
                <c:pt idx="30">
                  <c:v>1193010</c:v>
                </c:pt>
                <c:pt idx="31">
                  <c:v>527839</c:v>
                </c:pt>
                <c:pt idx="32">
                  <c:v>1239199</c:v>
                </c:pt>
                <c:pt idx="33">
                  <c:v>1902090</c:v>
                </c:pt>
                <c:pt idx="34">
                  <c:v>728726</c:v>
                </c:pt>
                <c:pt idx="35">
                  <c:v>2158210</c:v>
                </c:pt>
                <c:pt idx="36">
                  <c:v>2261304</c:v>
                </c:pt>
                <c:pt idx="37">
                  <c:v>1620681</c:v>
                </c:pt>
                <c:pt idx="38">
                  <c:v>837045</c:v>
                </c:pt>
                <c:pt idx="39">
                  <c:v>1648915</c:v>
                </c:pt>
                <c:pt idx="40">
                  <c:v>3035725</c:v>
                </c:pt>
                <c:pt idx="41">
                  <c:v>1028774</c:v>
                </c:pt>
                <c:pt idx="42">
                  <c:v>2048618</c:v>
                </c:pt>
                <c:pt idx="43">
                  <c:v>1060922</c:v>
                </c:pt>
                <c:pt idx="44">
                  <c:v>947625</c:v>
                </c:pt>
                <c:pt idx="45">
                  <c:v>486875</c:v>
                </c:pt>
                <c:pt idx="46">
                  <c:v>1343167</c:v>
                </c:pt>
                <c:pt idx="47">
                  <c:v>6628720</c:v>
                </c:pt>
                <c:pt idx="48">
                  <c:v>4776125</c:v>
                </c:pt>
                <c:pt idx="49">
                  <c:v>719910</c:v>
                </c:pt>
                <c:pt idx="50">
                  <c:v>1010401</c:v>
                </c:pt>
                <c:pt idx="51">
                  <c:v>1832075</c:v>
                </c:pt>
                <c:pt idx="52">
                  <c:v>974662</c:v>
                </c:pt>
                <c:pt idx="53">
                  <c:v>1340279</c:v>
                </c:pt>
                <c:pt idx="54">
                  <c:v>1351679</c:v>
                </c:pt>
                <c:pt idx="55">
                  <c:v>2120514</c:v>
                </c:pt>
                <c:pt idx="56">
                  <c:v>1212238</c:v>
                </c:pt>
                <c:pt idx="57">
                  <c:v>1377443</c:v>
                </c:pt>
                <c:pt idx="58">
                  <c:v>1411966</c:v>
                </c:pt>
                <c:pt idx="59">
                  <c:v>315666</c:v>
                </c:pt>
                <c:pt idx="60">
                  <c:v>536370</c:v>
                </c:pt>
                <c:pt idx="61">
                  <c:v>895147</c:v>
                </c:pt>
                <c:pt idx="62">
                  <c:v>1305927</c:v>
                </c:pt>
                <c:pt idx="63">
                  <c:v>1048667</c:v>
                </c:pt>
                <c:pt idx="64">
                  <c:v>668990</c:v>
                </c:pt>
                <c:pt idx="65">
                  <c:v>938315</c:v>
                </c:pt>
                <c:pt idx="66">
                  <c:v>1673007</c:v>
                </c:pt>
                <c:pt idx="67">
                  <c:v>4071396</c:v>
                </c:pt>
                <c:pt idx="68">
                  <c:v>671080</c:v>
                </c:pt>
                <c:pt idx="69">
                  <c:v>1402960</c:v>
                </c:pt>
                <c:pt idx="70">
                  <c:v>1682982</c:v>
                </c:pt>
                <c:pt idx="71">
                  <c:v>1063810</c:v>
                </c:pt>
                <c:pt idx="72">
                  <c:v>928701</c:v>
                </c:pt>
                <c:pt idx="73">
                  <c:v>2643242</c:v>
                </c:pt>
                <c:pt idx="74">
                  <c:v>474069</c:v>
                </c:pt>
                <c:pt idx="75">
                  <c:v>2491945</c:v>
                </c:pt>
                <c:pt idx="76">
                  <c:v>1565182</c:v>
                </c:pt>
                <c:pt idx="77">
                  <c:v>1815469</c:v>
                </c:pt>
                <c:pt idx="78">
                  <c:v>2316575</c:v>
                </c:pt>
                <c:pt idx="79">
                  <c:v>837311</c:v>
                </c:pt>
                <c:pt idx="80">
                  <c:v>1816001</c:v>
                </c:pt>
                <c:pt idx="81">
                  <c:v>775409</c:v>
                </c:pt>
                <c:pt idx="82">
                  <c:v>1133958</c:v>
                </c:pt>
                <c:pt idx="83">
                  <c:v>1527296</c:v>
                </c:pt>
                <c:pt idx="84">
                  <c:v>804460</c:v>
                </c:pt>
                <c:pt idx="85">
                  <c:v>2320375</c:v>
                </c:pt>
                <c:pt idx="86">
                  <c:v>1229072</c:v>
                </c:pt>
                <c:pt idx="87">
                  <c:v>485697</c:v>
                </c:pt>
                <c:pt idx="88">
                  <c:v>1262151</c:v>
                </c:pt>
                <c:pt idx="89">
                  <c:v>3090160</c:v>
                </c:pt>
                <c:pt idx="90">
                  <c:v>1049427</c:v>
                </c:pt>
                <c:pt idx="91">
                  <c:v>1380426</c:v>
                </c:pt>
                <c:pt idx="92">
                  <c:v>804916</c:v>
                </c:pt>
                <c:pt idx="93">
                  <c:v>497306</c:v>
                </c:pt>
                <c:pt idx="94">
                  <c:v>1296807</c:v>
                </c:pt>
                <c:pt idx="95">
                  <c:v>942590</c:v>
                </c:pt>
                <c:pt idx="96">
                  <c:v>883329</c:v>
                </c:pt>
                <c:pt idx="97">
                  <c:v>567606</c:v>
                </c:pt>
                <c:pt idx="98">
                  <c:v>1886890</c:v>
                </c:pt>
                <c:pt idx="99">
                  <c:v>1386734</c:v>
                </c:pt>
                <c:pt idx="100">
                  <c:v>625879</c:v>
                </c:pt>
                <c:pt idx="101">
                  <c:v>881087</c:v>
                </c:pt>
                <c:pt idx="102">
                  <c:v>892164</c:v>
                </c:pt>
                <c:pt idx="103">
                  <c:v>1027444</c:v>
                </c:pt>
                <c:pt idx="104">
                  <c:v>787626</c:v>
                </c:pt>
                <c:pt idx="105">
                  <c:v>2317392</c:v>
                </c:pt>
                <c:pt idx="106">
                  <c:v>562419</c:v>
                </c:pt>
                <c:pt idx="107">
                  <c:v>669123</c:v>
                </c:pt>
                <c:pt idx="108">
                  <c:v>960184</c:v>
                </c:pt>
                <c:pt idx="109">
                  <c:v>1124040</c:v>
                </c:pt>
                <c:pt idx="110">
                  <c:v>2692471</c:v>
                </c:pt>
                <c:pt idx="111">
                  <c:v>3609145</c:v>
                </c:pt>
                <c:pt idx="112">
                  <c:v>688522</c:v>
                </c:pt>
                <c:pt idx="113">
                  <c:v>1318429</c:v>
                </c:pt>
                <c:pt idx="114">
                  <c:v>1651252</c:v>
                </c:pt>
                <c:pt idx="115">
                  <c:v>2638454</c:v>
                </c:pt>
                <c:pt idx="116">
                  <c:v>1224968</c:v>
                </c:pt>
                <c:pt idx="117">
                  <c:v>833188</c:v>
                </c:pt>
                <c:pt idx="118">
                  <c:v>1138518</c:v>
                </c:pt>
                <c:pt idx="119">
                  <c:v>1934960</c:v>
                </c:pt>
                <c:pt idx="120">
                  <c:v>982870</c:v>
                </c:pt>
                <c:pt idx="121">
                  <c:v>1155751</c:v>
                </c:pt>
                <c:pt idx="122">
                  <c:v>1125978</c:v>
                </c:pt>
                <c:pt idx="123">
                  <c:v>1136238</c:v>
                </c:pt>
                <c:pt idx="124">
                  <c:v>866799</c:v>
                </c:pt>
                <c:pt idx="125">
                  <c:v>742976</c:v>
                </c:pt>
                <c:pt idx="126">
                  <c:v>957790</c:v>
                </c:pt>
                <c:pt idx="127">
                  <c:v>1300246</c:v>
                </c:pt>
                <c:pt idx="128">
                  <c:v>2305669</c:v>
                </c:pt>
                <c:pt idx="129">
                  <c:v>830319</c:v>
                </c:pt>
                <c:pt idx="130">
                  <c:v>1403207</c:v>
                </c:pt>
                <c:pt idx="131">
                  <c:v>1488536</c:v>
                </c:pt>
                <c:pt idx="132">
                  <c:v>1178323</c:v>
                </c:pt>
                <c:pt idx="133">
                  <c:v>1020034</c:v>
                </c:pt>
                <c:pt idx="134">
                  <c:v>2683693</c:v>
                </c:pt>
                <c:pt idx="135">
                  <c:v>1288162</c:v>
                </c:pt>
                <c:pt idx="136">
                  <c:v>1395911</c:v>
                </c:pt>
                <c:pt idx="137">
                  <c:v>1031111</c:v>
                </c:pt>
                <c:pt idx="138">
                  <c:v>1202510</c:v>
                </c:pt>
                <c:pt idx="139">
                  <c:v>1075058</c:v>
                </c:pt>
                <c:pt idx="140">
                  <c:v>985245</c:v>
                </c:pt>
                <c:pt idx="141">
                  <c:v>841491</c:v>
                </c:pt>
                <c:pt idx="142">
                  <c:v>1330513</c:v>
                </c:pt>
                <c:pt idx="143">
                  <c:v>751108</c:v>
                </c:pt>
                <c:pt idx="144">
                  <c:v>2053216</c:v>
                </c:pt>
                <c:pt idx="145">
                  <c:v>825246</c:v>
                </c:pt>
                <c:pt idx="146">
                  <c:v>761824</c:v>
                </c:pt>
                <c:pt idx="147">
                  <c:v>612199</c:v>
                </c:pt>
                <c:pt idx="148">
                  <c:v>1515896</c:v>
                </c:pt>
                <c:pt idx="149">
                  <c:v>1654577</c:v>
                </c:pt>
                <c:pt idx="150">
                  <c:v>853974</c:v>
                </c:pt>
                <c:pt idx="151">
                  <c:v>1898860</c:v>
                </c:pt>
                <c:pt idx="152">
                  <c:v>280136</c:v>
                </c:pt>
                <c:pt idx="153">
                  <c:v>1154592</c:v>
                </c:pt>
                <c:pt idx="154">
                  <c:v>1054519</c:v>
                </c:pt>
                <c:pt idx="155">
                  <c:v>1259206</c:v>
                </c:pt>
                <c:pt idx="156">
                  <c:v>1380160</c:v>
                </c:pt>
                <c:pt idx="157">
                  <c:v>745997</c:v>
                </c:pt>
                <c:pt idx="158">
                  <c:v>1483520</c:v>
                </c:pt>
                <c:pt idx="159">
                  <c:v>678661</c:v>
                </c:pt>
                <c:pt idx="160">
                  <c:v>1334902</c:v>
                </c:pt>
                <c:pt idx="161">
                  <c:v>666805</c:v>
                </c:pt>
                <c:pt idx="162">
                  <c:v>1057768</c:v>
                </c:pt>
                <c:pt idx="163">
                  <c:v>580469</c:v>
                </c:pt>
                <c:pt idx="164">
                  <c:v>1639776</c:v>
                </c:pt>
                <c:pt idx="165">
                  <c:v>564414</c:v>
                </c:pt>
                <c:pt idx="166">
                  <c:v>654227</c:v>
                </c:pt>
                <c:pt idx="167">
                  <c:v>1906840</c:v>
                </c:pt>
                <c:pt idx="168">
                  <c:v>3874100</c:v>
                </c:pt>
                <c:pt idx="169">
                  <c:v>843771</c:v>
                </c:pt>
                <c:pt idx="170">
                  <c:v>975004</c:v>
                </c:pt>
                <c:pt idx="171">
                  <c:v>1724193</c:v>
                </c:pt>
                <c:pt idx="172">
                  <c:v>1634323</c:v>
                </c:pt>
                <c:pt idx="173">
                  <c:v>1024727</c:v>
                </c:pt>
                <c:pt idx="174">
                  <c:v>2093762</c:v>
                </c:pt>
                <c:pt idx="175">
                  <c:v>463657</c:v>
                </c:pt>
                <c:pt idx="176">
                  <c:v>1816571</c:v>
                </c:pt>
                <c:pt idx="177">
                  <c:v>1624082</c:v>
                </c:pt>
                <c:pt idx="178">
                  <c:v>779893</c:v>
                </c:pt>
                <c:pt idx="179">
                  <c:v>2068891</c:v>
                </c:pt>
                <c:pt idx="180">
                  <c:v>1409610</c:v>
                </c:pt>
                <c:pt idx="181">
                  <c:v>897959</c:v>
                </c:pt>
                <c:pt idx="182">
                  <c:v>602832</c:v>
                </c:pt>
                <c:pt idx="183">
                  <c:v>1378165</c:v>
                </c:pt>
                <c:pt idx="184">
                  <c:v>1538145</c:v>
                </c:pt>
                <c:pt idx="185">
                  <c:v>1166220</c:v>
                </c:pt>
                <c:pt idx="186">
                  <c:v>848958</c:v>
                </c:pt>
                <c:pt idx="187">
                  <c:v>2551643</c:v>
                </c:pt>
                <c:pt idx="188">
                  <c:v>865602</c:v>
                </c:pt>
                <c:pt idx="189">
                  <c:v>1205322</c:v>
                </c:pt>
                <c:pt idx="190">
                  <c:v>1045285</c:v>
                </c:pt>
                <c:pt idx="191">
                  <c:v>233681</c:v>
                </c:pt>
                <c:pt idx="192">
                  <c:v>1157328</c:v>
                </c:pt>
                <c:pt idx="193">
                  <c:v>1054747</c:v>
                </c:pt>
                <c:pt idx="194">
                  <c:v>678566</c:v>
                </c:pt>
                <c:pt idx="195">
                  <c:v>2815781</c:v>
                </c:pt>
                <c:pt idx="196">
                  <c:v>1077528</c:v>
                </c:pt>
                <c:pt idx="197">
                  <c:v>1448655</c:v>
                </c:pt>
                <c:pt idx="198">
                  <c:v>1263652</c:v>
                </c:pt>
                <c:pt idx="199">
                  <c:v>576327</c:v>
                </c:pt>
                <c:pt idx="200">
                  <c:v>1636318</c:v>
                </c:pt>
                <c:pt idx="201">
                  <c:v>1632936</c:v>
                </c:pt>
                <c:pt idx="202">
                  <c:v>573819</c:v>
                </c:pt>
                <c:pt idx="203">
                  <c:v>1263785</c:v>
                </c:pt>
                <c:pt idx="204">
                  <c:v>1115699</c:v>
                </c:pt>
                <c:pt idx="205">
                  <c:v>1640061</c:v>
                </c:pt>
                <c:pt idx="206">
                  <c:v>993833</c:v>
                </c:pt>
                <c:pt idx="207">
                  <c:v>2202917</c:v>
                </c:pt>
                <c:pt idx="208">
                  <c:v>855095</c:v>
                </c:pt>
                <c:pt idx="209">
                  <c:v>1118948</c:v>
                </c:pt>
                <c:pt idx="210">
                  <c:v>2233697</c:v>
                </c:pt>
                <c:pt idx="211">
                  <c:v>1176727</c:v>
                </c:pt>
                <c:pt idx="212">
                  <c:v>1312045</c:v>
                </c:pt>
                <c:pt idx="213">
                  <c:v>1167132</c:v>
                </c:pt>
                <c:pt idx="214">
                  <c:v>968905</c:v>
                </c:pt>
                <c:pt idx="215">
                  <c:v>301093</c:v>
                </c:pt>
                <c:pt idx="216">
                  <c:v>1468662</c:v>
                </c:pt>
                <c:pt idx="217">
                  <c:v>1491158</c:v>
                </c:pt>
                <c:pt idx="218">
                  <c:v>629850</c:v>
                </c:pt>
                <c:pt idx="219">
                  <c:v>1343642</c:v>
                </c:pt>
                <c:pt idx="220">
                  <c:v>1235741</c:v>
                </c:pt>
                <c:pt idx="221">
                  <c:v>1115718</c:v>
                </c:pt>
                <c:pt idx="222">
                  <c:v>6606775</c:v>
                </c:pt>
                <c:pt idx="223">
                  <c:v>1051175</c:v>
                </c:pt>
                <c:pt idx="224">
                  <c:v>1707207</c:v>
                </c:pt>
                <c:pt idx="225">
                  <c:v>1160178</c:v>
                </c:pt>
                <c:pt idx="226">
                  <c:v>1264602</c:v>
                </c:pt>
                <c:pt idx="227">
                  <c:v>963490</c:v>
                </c:pt>
                <c:pt idx="228">
                  <c:v>748486</c:v>
                </c:pt>
                <c:pt idx="229">
                  <c:v>576688</c:v>
                </c:pt>
                <c:pt idx="230">
                  <c:v>1053265</c:v>
                </c:pt>
                <c:pt idx="231">
                  <c:v>6283072</c:v>
                </c:pt>
                <c:pt idx="232">
                  <c:v>2212835</c:v>
                </c:pt>
                <c:pt idx="233">
                  <c:v>1603657</c:v>
                </c:pt>
                <c:pt idx="234">
                  <c:v>1057293</c:v>
                </c:pt>
                <c:pt idx="235">
                  <c:v>1603220</c:v>
                </c:pt>
                <c:pt idx="236">
                  <c:v>1405772</c:v>
                </c:pt>
                <c:pt idx="237">
                  <c:v>598082</c:v>
                </c:pt>
                <c:pt idx="238">
                  <c:v>891119</c:v>
                </c:pt>
                <c:pt idx="239">
                  <c:v>1292380</c:v>
                </c:pt>
                <c:pt idx="240">
                  <c:v>1555416</c:v>
                </c:pt>
                <c:pt idx="241">
                  <c:v>825968</c:v>
                </c:pt>
                <c:pt idx="242">
                  <c:v>1697859</c:v>
                </c:pt>
                <c:pt idx="243">
                  <c:v>1056039</c:v>
                </c:pt>
                <c:pt idx="244">
                  <c:v>1117865</c:v>
                </c:pt>
                <c:pt idx="245">
                  <c:v>1585113</c:v>
                </c:pt>
                <c:pt idx="246">
                  <c:v>1438509</c:v>
                </c:pt>
                <c:pt idx="247">
                  <c:v>2302116</c:v>
                </c:pt>
                <c:pt idx="248">
                  <c:v>981578</c:v>
                </c:pt>
                <c:pt idx="249">
                  <c:v>1853298</c:v>
                </c:pt>
                <c:pt idx="250">
                  <c:v>2094807</c:v>
                </c:pt>
                <c:pt idx="251">
                  <c:v>564756</c:v>
                </c:pt>
                <c:pt idx="252">
                  <c:v>954275</c:v>
                </c:pt>
                <c:pt idx="253">
                  <c:v>347035</c:v>
                </c:pt>
                <c:pt idx="254">
                  <c:v>185782</c:v>
                </c:pt>
                <c:pt idx="255">
                  <c:v>835620</c:v>
                </c:pt>
                <c:pt idx="256">
                  <c:v>463429</c:v>
                </c:pt>
                <c:pt idx="257">
                  <c:v>3954888</c:v>
                </c:pt>
                <c:pt idx="258">
                  <c:v>2270652</c:v>
                </c:pt>
                <c:pt idx="259">
                  <c:v>3369897</c:v>
                </c:pt>
                <c:pt idx="260">
                  <c:v>897769</c:v>
                </c:pt>
                <c:pt idx="261">
                  <c:v>502892</c:v>
                </c:pt>
                <c:pt idx="262">
                  <c:v>3336970</c:v>
                </c:pt>
                <c:pt idx="263">
                  <c:v>867996</c:v>
                </c:pt>
                <c:pt idx="264">
                  <c:v>1629383</c:v>
                </c:pt>
                <c:pt idx="265">
                  <c:v>821826</c:v>
                </c:pt>
                <c:pt idx="266">
                  <c:v>572793</c:v>
                </c:pt>
                <c:pt idx="267">
                  <c:v>1166904</c:v>
                </c:pt>
                <c:pt idx="268">
                  <c:v>1258389</c:v>
                </c:pt>
                <c:pt idx="269">
                  <c:v>823707</c:v>
                </c:pt>
                <c:pt idx="270">
                  <c:v>954560</c:v>
                </c:pt>
                <c:pt idx="271">
                  <c:v>2250246</c:v>
                </c:pt>
                <c:pt idx="272">
                  <c:v>952185</c:v>
                </c:pt>
                <c:pt idx="273">
                  <c:v>888041</c:v>
                </c:pt>
                <c:pt idx="274">
                  <c:v>2538343</c:v>
                </c:pt>
                <c:pt idx="275">
                  <c:v>230147</c:v>
                </c:pt>
                <c:pt idx="276">
                  <c:v>1629098</c:v>
                </c:pt>
                <c:pt idx="277">
                  <c:v>1343243</c:v>
                </c:pt>
                <c:pt idx="278">
                  <c:v>969665</c:v>
                </c:pt>
                <c:pt idx="279">
                  <c:v>831953</c:v>
                </c:pt>
                <c:pt idx="280">
                  <c:v>1201788</c:v>
                </c:pt>
                <c:pt idx="281">
                  <c:v>874874</c:v>
                </c:pt>
                <c:pt idx="282">
                  <c:v>753692</c:v>
                </c:pt>
                <c:pt idx="283">
                  <c:v>1734624</c:v>
                </c:pt>
                <c:pt idx="284">
                  <c:v>751336</c:v>
                </c:pt>
                <c:pt idx="285">
                  <c:v>1261809</c:v>
                </c:pt>
                <c:pt idx="286">
                  <c:v>925946</c:v>
                </c:pt>
                <c:pt idx="287">
                  <c:v>1244272</c:v>
                </c:pt>
                <c:pt idx="288">
                  <c:v>1154801</c:v>
                </c:pt>
                <c:pt idx="289">
                  <c:v>1712565</c:v>
                </c:pt>
                <c:pt idx="290">
                  <c:v>584345</c:v>
                </c:pt>
                <c:pt idx="291">
                  <c:v>1920520</c:v>
                </c:pt>
                <c:pt idx="292">
                  <c:v>1051536</c:v>
                </c:pt>
                <c:pt idx="293">
                  <c:v>678034</c:v>
                </c:pt>
                <c:pt idx="294">
                  <c:v>905160</c:v>
                </c:pt>
                <c:pt idx="295">
                  <c:v>1634627</c:v>
                </c:pt>
                <c:pt idx="296">
                  <c:v>928226</c:v>
                </c:pt>
                <c:pt idx="297">
                  <c:v>845937</c:v>
                </c:pt>
                <c:pt idx="298">
                  <c:v>1352914</c:v>
                </c:pt>
                <c:pt idx="299">
                  <c:v>679896</c:v>
                </c:pt>
                <c:pt idx="300">
                  <c:v>665798</c:v>
                </c:pt>
                <c:pt idx="301">
                  <c:v>573819</c:v>
                </c:pt>
                <c:pt idx="302">
                  <c:v>1309651</c:v>
                </c:pt>
                <c:pt idx="303">
                  <c:v>1448237</c:v>
                </c:pt>
                <c:pt idx="304">
                  <c:v>2528767</c:v>
                </c:pt>
                <c:pt idx="305">
                  <c:v>899954</c:v>
                </c:pt>
                <c:pt idx="306">
                  <c:v>1168044</c:v>
                </c:pt>
                <c:pt idx="307">
                  <c:v>2408554</c:v>
                </c:pt>
                <c:pt idx="308">
                  <c:v>1509721</c:v>
                </c:pt>
                <c:pt idx="309">
                  <c:v>777556</c:v>
                </c:pt>
                <c:pt idx="310">
                  <c:v>2083825</c:v>
                </c:pt>
                <c:pt idx="311">
                  <c:v>1763561</c:v>
                </c:pt>
                <c:pt idx="312">
                  <c:v>1834944</c:v>
                </c:pt>
                <c:pt idx="313">
                  <c:v>804460</c:v>
                </c:pt>
                <c:pt idx="314">
                  <c:v>927523</c:v>
                </c:pt>
                <c:pt idx="315">
                  <c:v>1356201</c:v>
                </c:pt>
                <c:pt idx="316">
                  <c:v>694564</c:v>
                </c:pt>
                <c:pt idx="317">
                  <c:v>926250</c:v>
                </c:pt>
                <c:pt idx="318">
                  <c:v>1308283</c:v>
                </c:pt>
                <c:pt idx="319">
                  <c:v>768398</c:v>
                </c:pt>
                <c:pt idx="320">
                  <c:v>6906766</c:v>
                </c:pt>
                <c:pt idx="321">
                  <c:v>2004253</c:v>
                </c:pt>
                <c:pt idx="322">
                  <c:v>531734</c:v>
                </c:pt>
                <c:pt idx="323">
                  <c:v>4521715</c:v>
                </c:pt>
                <c:pt idx="324">
                  <c:v>1091854</c:v>
                </c:pt>
                <c:pt idx="325">
                  <c:v>1018590</c:v>
                </c:pt>
                <c:pt idx="326">
                  <c:v>566124</c:v>
                </c:pt>
                <c:pt idx="327">
                  <c:v>2247396</c:v>
                </c:pt>
                <c:pt idx="328">
                  <c:v>1638104</c:v>
                </c:pt>
                <c:pt idx="329">
                  <c:v>1392662</c:v>
                </c:pt>
                <c:pt idx="330">
                  <c:v>910727</c:v>
                </c:pt>
                <c:pt idx="331">
                  <c:v>1166296</c:v>
                </c:pt>
                <c:pt idx="332">
                  <c:v>1685547</c:v>
                </c:pt>
                <c:pt idx="333">
                  <c:v>1084805</c:v>
                </c:pt>
                <c:pt idx="334">
                  <c:v>571995</c:v>
                </c:pt>
                <c:pt idx="335">
                  <c:v>1027235</c:v>
                </c:pt>
                <c:pt idx="336">
                  <c:v>954370</c:v>
                </c:pt>
                <c:pt idx="337">
                  <c:v>2517804</c:v>
                </c:pt>
                <c:pt idx="338">
                  <c:v>653904</c:v>
                </c:pt>
                <c:pt idx="339">
                  <c:v>3562348</c:v>
                </c:pt>
                <c:pt idx="340">
                  <c:v>2234856</c:v>
                </c:pt>
                <c:pt idx="341">
                  <c:v>463258</c:v>
                </c:pt>
                <c:pt idx="342">
                  <c:v>1168272</c:v>
                </c:pt>
                <c:pt idx="343">
                  <c:v>1400205</c:v>
                </c:pt>
                <c:pt idx="344">
                  <c:v>540607</c:v>
                </c:pt>
                <c:pt idx="345">
                  <c:v>1473317</c:v>
                </c:pt>
                <c:pt idx="346">
                  <c:v>2705486</c:v>
                </c:pt>
                <c:pt idx="347">
                  <c:v>1523040</c:v>
                </c:pt>
                <c:pt idx="348">
                  <c:v>1270036</c:v>
                </c:pt>
                <c:pt idx="349">
                  <c:v>860130</c:v>
                </c:pt>
                <c:pt idx="350">
                  <c:v>785707</c:v>
                </c:pt>
                <c:pt idx="351">
                  <c:v>2207743</c:v>
                </c:pt>
                <c:pt idx="352">
                  <c:v>877059</c:v>
                </c:pt>
                <c:pt idx="353">
                  <c:v>1067154</c:v>
                </c:pt>
                <c:pt idx="354">
                  <c:v>1527144</c:v>
                </c:pt>
                <c:pt idx="355">
                  <c:v>1156511</c:v>
                </c:pt>
                <c:pt idx="356">
                  <c:v>371564</c:v>
                </c:pt>
                <c:pt idx="357">
                  <c:v>490713</c:v>
                </c:pt>
                <c:pt idx="358">
                  <c:v>1542192</c:v>
                </c:pt>
                <c:pt idx="359">
                  <c:v>1467978</c:v>
                </c:pt>
                <c:pt idx="360">
                  <c:v>885096</c:v>
                </c:pt>
                <c:pt idx="361">
                  <c:v>812364</c:v>
                </c:pt>
                <c:pt idx="362">
                  <c:v>2314428</c:v>
                </c:pt>
                <c:pt idx="363">
                  <c:v>2489988</c:v>
                </c:pt>
                <c:pt idx="364">
                  <c:v>784833</c:v>
                </c:pt>
                <c:pt idx="365">
                  <c:v>1277066</c:v>
                </c:pt>
                <c:pt idx="366">
                  <c:v>1965322</c:v>
                </c:pt>
                <c:pt idx="367">
                  <c:v>7669160</c:v>
                </c:pt>
                <c:pt idx="368">
                  <c:v>1032878</c:v>
                </c:pt>
                <c:pt idx="369">
                  <c:v>1840397</c:v>
                </c:pt>
                <c:pt idx="370">
                  <c:v>440895</c:v>
                </c:pt>
                <c:pt idx="371">
                  <c:v>1507783</c:v>
                </c:pt>
                <c:pt idx="372">
                  <c:v>672372</c:v>
                </c:pt>
                <c:pt idx="373">
                  <c:v>1041979</c:v>
                </c:pt>
                <c:pt idx="374">
                  <c:v>1067686</c:v>
                </c:pt>
                <c:pt idx="375">
                  <c:v>2298696</c:v>
                </c:pt>
                <c:pt idx="376">
                  <c:v>781736</c:v>
                </c:pt>
                <c:pt idx="377">
                  <c:v>1134414</c:v>
                </c:pt>
                <c:pt idx="378">
                  <c:v>1359108</c:v>
                </c:pt>
                <c:pt idx="379">
                  <c:v>1478637</c:v>
                </c:pt>
                <c:pt idx="380">
                  <c:v>1488479</c:v>
                </c:pt>
                <c:pt idx="381">
                  <c:v>4674475</c:v>
                </c:pt>
                <c:pt idx="382">
                  <c:v>1629744</c:v>
                </c:pt>
                <c:pt idx="383">
                  <c:v>1160520</c:v>
                </c:pt>
                <c:pt idx="384">
                  <c:v>2838543</c:v>
                </c:pt>
                <c:pt idx="385">
                  <c:v>687971</c:v>
                </c:pt>
                <c:pt idx="386">
                  <c:v>837235</c:v>
                </c:pt>
                <c:pt idx="387">
                  <c:v>1526384</c:v>
                </c:pt>
                <c:pt idx="388">
                  <c:v>922127</c:v>
                </c:pt>
                <c:pt idx="389">
                  <c:v>1637059</c:v>
                </c:pt>
                <c:pt idx="390">
                  <c:v>1119936</c:v>
                </c:pt>
                <c:pt idx="391">
                  <c:v>1872260</c:v>
                </c:pt>
                <c:pt idx="392">
                  <c:v>670985</c:v>
                </c:pt>
                <c:pt idx="393">
                  <c:v>2009326</c:v>
                </c:pt>
                <c:pt idx="394">
                  <c:v>707085</c:v>
                </c:pt>
                <c:pt idx="395">
                  <c:v>954750</c:v>
                </c:pt>
                <c:pt idx="396">
                  <c:v>1467484</c:v>
                </c:pt>
                <c:pt idx="397">
                  <c:v>2344600</c:v>
                </c:pt>
                <c:pt idx="398">
                  <c:v>1013479</c:v>
                </c:pt>
                <c:pt idx="399">
                  <c:v>692474</c:v>
                </c:pt>
                <c:pt idx="400">
                  <c:v>2183043</c:v>
                </c:pt>
                <c:pt idx="401">
                  <c:v>1375391</c:v>
                </c:pt>
                <c:pt idx="402">
                  <c:v>836494</c:v>
                </c:pt>
                <c:pt idx="403">
                  <c:v>749132</c:v>
                </c:pt>
                <c:pt idx="404">
                  <c:v>1292095</c:v>
                </c:pt>
                <c:pt idx="405">
                  <c:v>1318695</c:v>
                </c:pt>
                <c:pt idx="406">
                  <c:v>1412897</c:v>
                </c:pt>
                <c:pt idx="407">
                  <c:v>785973</c:v>
                </c:pt>
                <c:pt idx="408">
                  <c:v>1383599</c:v>
                </c:pt>
                <c:pt idx="409">
                  <c:v>1514224</c:v>
                </c:pt>
                <c:pt idx="410">
                  <c:v>1213853</c:v>
                </c:pt>
                <c:pt idx="411">
                  <c:v>669503</c:v>
                </c:pt>
                <c:pt idx="412">
                  <c:v>637241</c:v>
                </c:pt>
                <c:pt idx="413">
                  <c:v>3676101</c:v>
                </c:pt>
                <c:pt idx="414">
                  <c:v>674044</c:v>
                </c:pt>
                <c:pt idx="415">
                  <c:v>1253525</c:v>
                </c:pt>
                <c:pt idx="416">
                  <c:v>2009174</c:v>
                </c:pt>
                <c:pt idx="417">
                  <c:v>3602153</c:v>
                </c:pt>
                <c:pt idx="418">
                  <c:v>437209</c:v>
                </c:pt>
                <c:pt idx="419">
                  <c:v>2643508</c:v>
                </c:pt>
                <c:pt idx="420">
                  <c:v>2548432</c:v>
                </c:pt>
                <c:pt idx="421">
                  <c:v>576992</c:v>
                </c:pt>
                <c:pt idx="422">
                  <c:v>529967</c:v>
                </c:pt>
                <c:pt idx="423">
                  <c:v>935655</c:v>
                </c:pt>
                <c:pt idx="424">
                  <c:v>911487</c:v>
                </c:pt>
                <c:pt idx="425">
                  <c:v>3842940</c:v>
                </c:pt>
                <c:pt idx="426">
                  <c:v>1583992</c:v>
                </c:pt>
                <c:pt idx="427">
                  <c:v>1769983</c:v>
                </c:pt>
                <c:pt idx="428">
                  <c:v>1585455</c:v>
                </c:pt>
                <c:pt idx="429">
                  <c:v>1172813</c:v>
                </c:pt>
                <c:pt idx="430">
                  <c:v>1622106</c:v>
                </c:pt>
                <c:pt idx="431">
                  <c:v>686945</c:v>
                </c:pt>
                <c:pt idx="432">
                  <c:v>1029477</c:v>
                </c:pt>
                <c:pt idx="433">
                  <c:v>1380179</c:v>
                </c:pt>
                <c:pt idx="434">
                  <c:v>1215430</c:v>
                </c:pt>
                <c:pt idx="435">
                  <c:v>1731242</c:v>
                </c:pt>
                <c:pt idx="436">
                  <c:v>1136694</c:v>
                </c:pt>
                <c:pt idx="437">
                  <c:v>433371</c:v>
                </c:pt>
                <c:pt idx="438">
                  <c:v>756884</c:v>
                </c:pt>
                <c:pt idx="439">
                  <c:v>1903420</c:v>
                </c:pt>
                <c:pt idx="440">
                  <c:v>1524313</c:v>
                </c:pt>
                <c:pt idx="441">
                  <c:v>1269808</c:v>
                </c:pt>
                <c:pt idx="442">
                  <c:v>348707</c:v>
                </c:pt>
                <c:pt idx="443">
                  <c:v>985530</c:v>
                </c:pt>
                <c:pt idx="444">
                  <c:v>2374392</c:v>
                </c:pt>
                <c:pt idx="445">
                  <c:v>1788945</c:v>
                </c:pt>
                <c:pt idx="446">
                  <c:v>5316447</c:v>
                </c:pt>
                <c:pt idx="447">
                  <c:v>1899430</c:v>
                </c:pt>
                <c:pt idx="448">
                  <c:v>1822328</c:v>
                </c:pt>
                <c:pt idx="449">
                  <c:v>1597577</c:v>
                </c:pt>
                <c:pt idx="450">
                  <c:v>1623892</c:v>
                </c:pt>
                <c:pt idx="451">
                  <c:v>1865591</c:v>
                </c:pt>
                <c:pt idx="452">
                  <c:v>1629858</c:v>
                </c:pt>
                <c:pt idx="453">
                  <c:v>758024</c:v>
                </c:pt>
                <c:pt idx="454">
                  <c:v>1828009</c:v>
                </c:pt>
                <c:pt idx="455">
                  <c:v>956460</c:v>
                </c:pt>
                <c:pt idx="456">
                  <c:v>842859</c:v>
                </c:pt>
                <c:pt idx="457">
                  <c:v>1299581</c:v>
                </c:pt>
                <c:pt idx="458">
                  <c:v>805790</c:v>
                </c:pt>
                <c:pt idx="459">
                  <c:v>1648896</c:v>
                </c:pt>
                <c:pt idx="460">
                  <c:v>1063183</c:v>
                </c:pt>
                <c:pt idx="461">
                  <c:v>655310</c:v>
                </c:pt>
                <c:pt idx="462">
                  <c:v>823612</c:v>
                </c:pt>
                <c:pt idx="463">
                  <c:v>1784423</c:v>
                </c:pt>
                <c:pt idx="464">
                  <c:v>929575</c:v>
                </c:pt>
                <c:pt idx="465">
                  <c:v>959215</c:v>
                </c:pt>
                <c:pt idx="466">
                  <c:v>575130</c:v>
                </c:pt>
                <c:pt idx="467">
                  <c:v>1413524</c:v>
                </c:pt>
                <c:pt idx="468">
                  <c:v>2330749</c:v>
                </c:pt>
                <c:pt idx="469">
                  <c:v>1964429</c:v>
                </c:pt>
                <c:pt idx="470">
                  <c:v>968715</c:v>
                </c:pt>
                <c:pt idx="471">
                  <c:v>655633</c:v>
                </c:pt>
                <c:pt idx="472">
                  <c:v>1286490</c:v>
                </c:pt>
                <c:pt idx="473">
                  <c:v>675298</c:v>
                </c:pt>
                <c:pt idx="474">
                  <c:v>2913270</c:v>
                </c:pt>
                <c:pt idx="475">
                  <c:v>1634703</c:v>
                </c:pt>
                <c:pt idx="476">
                  <c:v>378632</c:v>
                </c:pt>
                <c:pt idx="477">
                  <c:v>1611618</c:v>
                </c:pt>
                <c:pt idx="478">
                  <c:v>808317</c:v>
                </c:pt>
                <c:pt idx="479">
                  <c:v>891480</c:v>
                </c:pt>
                <c:pt idx="480">
                  <c:v>1233765</c:v>
                </c:pt>
                <c:pt idx="481">
                  <c:v>1374650</c:v>
                </c:pt>
                <c:pt idx="482">
                  <c:v>1633202</c:v>
                </c:pt>
                <c:pt idx="483">
                  <c:v>819128</c:v>
                </c:pt>
                <c:pt idx="484">
                  <c:v>1095217</c:v>
                </c:pt>
                <c:pt idx="485">
                  <c:v>1175929</c:v>
                </c:pt>
                <c:pt idx="486">
                  <c:v>1404879</c:v>
                </c:pt>
                <c:pt idx="487">
                  <c:v>628197</c:v>
                </c:pt>
                <c:pt idx="488">
                  <c:v>1186949</c:v>
                </c:pt>
                <c:pt idx="489">
                  <c:v>1281778</c:v>
                </c:pt>
                <c:pt idx="490">
                  <c:v>767752</c:v>
                </c:pt>
                <c:pt idx="491">
                  <c:v>1306193</c:v>
                </c:pt>
                <c:pt idx="492">
                  <c:v>1352344</c:v>
                </c:pt>
                <c:pt idx="493">
                  <c:v>2721674</c:v>
                </c:pt>
                <c:pt idx="494">
                  <c:v>614118</c:v>
                </c:pt>
                <c:pt idx="495">
                  <c:v>3228708</c:v>
                </c:pt>
                <c:pt idx="496">
                  <c:v>5701140</c:v>
                </c:pt>
                <c:pt idx="497">
                  <c:v>992845</c:v>
                </c:pt>
                <c:pt idx="498">
                  <c:v>634182</c:v>
                </c:pt>
                <c:pt idx="499">
                  <c:v>1168272</c:v>
                </c:pt>
                <c:pt idx="500">
                  <c:v>655025</c:v>
                </c:pt>
                <c:pt idx="501">
                  <c:v>983041</c:v>
                </c:pt>
                <c:pt idx="502">
                  <c:v>664867</c:v>
                </c:pt>
                <c:pt idx="503">
                  <c:v>1152654</c:v>
                </c:pt>
                <c:pt idx="504">
                  <c:v>1217102</c:v>
                </c:pt>
                <c:pt idx="505">
                  <c:v>3387244</c:v>
                </c:pt>
                <c:pt idx="506">
                  <c:v>583224</c:v>
                </c:pt>
                <c:pt idx="507">
                  <c:v>1117770</c:v>
                </c:pt>
                <c:pt idx="508">
                  <c:v>576042</c:v>
                </c:pt>
                <c:pt idx="509">
                  <c:v>1541280</c:v>
                </c:pt>
                <c:pt idx="510">
                  <c:v>1685889</c:v>
                </c:pt>
                <c:pt idx="511">
                  <c:v>1355688</c:v>
                </c:pt>
                <c:pt idx="512">
                  <c:v>1752408</c:v>
                </c:pt>
                <c:pt idx="513">
                  <c:v>1262550</c:v>
                </c:pt>
                <c:pt idx="514">
                  <c:v>1315066</c:v>
                </c:pt>
                <c:pt idx="515">
                  <c:v>1361787</c:v>
                </c:pt>
                <c:pt idx="516">
                  <c:v>927523</c:v>
                </c:pt>
                <c:pt idx="517">
                  <c:v>830813</c:v>
                </c:pt>
                <c:pt idx="518">
                  <c:v>2710274</c:v>
                </c:pt>
                <c:pt idx="519">
                  <c:v>702088</c:v>
                </c:pt>
                <c:pt idx="520">
                  <c:v>1395227</c:v>
                </c:pt>
                <c:pt idx="521">
                  <c:v>543837</c:v>
                </c:pt>
                <c:pt idx="522">
                  <c:v>1640745</c:v>
                </c:pt>
                <c:pt idx="523">
                  <c:v>582825</c:v>
                </c:pt>
                <c:pt idx="524">
                  <c:v>485792</c:v>
                </c:pt>
                <c:pt idx="525">
                  <c:v>1340222</c:v>
                </c:pt>
                <c:pt idx="526">
                  <c:v>1970072</c:v>
                </c:pt>
                <c:pt idx="527">
                  <c:v>1211782</c:v>
                </c:pt>
                <c:pt idx="528">
                  <c:v>765833</c:v>
                </c:pt>
                <c:pt idx="529">
                  <c:v>1223144</c:v>
                </c:pt>
                <c:pt idx="530">
                  <c:v>934990</c:v>
                </c:pt>
                <c:pt idx="531">
                  <c:v>940785</c:v>
                </c:pt>
                <c:pt idx="532">
                  <c:v>1130120</c:v>
                </c:pt>
                <c:pt idx="533">
                  <c:v>1439402</c:v>
                </c:pt>
                <c:pt idx="534">
                  <c:v>561450</c:v>
                </c:pt>
                <c:pt idx="535">
                  <c:v>1374897</c:v>
                </c:pt>
                <c:pt idx="536">
                  <c:v>2393487</c:v>
                </c:pt>
                <c:pt idx="537">
                  <c:v>711455</c:v>
                </c:pt>
                <c:pt idx="538">
                  <c:v>829597</c:v>
                </c:pt>
                <c:pt idx="539">
                  <c:v>981578</c:v>
                </c:pt>
                <c:pt idx="540">
                  <c:v>2909945</c:v>
                </c:pt>
                <c:pt idx="541">
                  <c:v>1044373</c:v>
                </c:pt>
                <c:pt idx="542">
                  <c:v>948366</c:v>
                </c:pt>
                <c:pt idx="543">
                  <c:v>1347955</c:v>
                </c:pt>
                <c:pt idx="544">
                  <c:v>875748</c:v>
                </c:pt>
                <c:pt idx="545">
                  <c:v>813903</c:v>
                </c:pt>
                <c:pt idx="546">
                  <c:v>762660</c:v>
                </c:pt>
                <c:pt idx="547">
                  <c:v>1323825</c:v>
                </c:pt>
                <c:pt idx="548">
                  <c:v>1885522</c:v>
                </c:pt>
                <c:pt idx="549">
                  <c:v>595783</c:v>
                </c:pt>
                <c:pt idx="550">
                  <c:v>1254228</c:v>
                </c:pt>
                <c:pt idx="551">
                  <c:v>953990</c:v>
                </c:pt>
                <c:pt idx="552">
                  <c:v>794960</c:v>
                </c:pt>
                <c:pt idx="553">
                  <c:v>459325</c:v>
                </c:pt>
                <c:pt idx="554">
                  <c:v>1823715</c:v>
                </c:pt>
                <c:pt idx="555">
                  <c:v>475665</c:v>
                </c:pt>
                <c:pt idx="556">
                  <c:v>816753</c:v>
                </c:pt>
                <c:pt idx="557">
                  <c:v>1128372</c:v>
                </c:pt>
                <c:pt idx="558">
                  <c:v>584288</c:v>
                </c:pt>
                <c:pt idx="559">
                  <c:v>579899</c:v>
                </c:pt>
                <c:pt idx="560">
                  <c:v>2129273</c:v>
                </c:pt>
                <c:pt idx="561">
                  <c:v>1194606</c:v>
                </c:pt>
                <c:pt idx="562">
                  <c:v>1236197</c:v>
                </c:pt>
                <c:pt idx="563">
                  <c:v>2799707</c:v>
                </c:pt>
                <c:pt idx="564">
                  <c:v>721582</c:v>
                </c:pt>
                <c:pt idx="565">
                  <c:v>2469753</c:v>
                </c:pt>
                <c:pt idx="566">
                  <c:v>1578881</c:v>
                </c:pt>
                <c:pt idx="567">
                  <c:v>1299486</c:v>
                </c:pt>
                <c:pt idx="568">
                  <c:v>2723840</c:v>
                </c:pt>
                <c:pt idx="569">
                  <c:v>1585930</c:v>
                </c:pt>
                <c:pt idx="570">
                  <c:v>1726910</c:v>
                </c:pt>
                <c:pt idx="571">
                  <c:v>696730</c:v>
                </c:pt>
                <c:pt idx="572">
                  <c:v>948575</c:v>
                </c:pt>
                <c:pt idx="573">
                  <c:v>705394</c:v>
                </c:pt>
                <c:pt idx="574">
                  <c:v>768170</c:v>
                </c:pt>
                <c:pt idx="575">
                  <c:v>591071</c:v>
                </c:pt>
                <c:pt idx="576">
                  <c:v>1116744</c:v>
                </c:pt>
                <c:pt idx="577">
                  <c:v>948594</c:v>
                </c:pt>
                <c:pt idx="578">
                  <c:v>578892</c:v>
                </c:pt>
                <c:pt idx="579">
                  <c:v>1297548</c:v>
                </c:pt>
                <c:pt idx="580">
                  <c:v>990223</c:v>
                </c:pt>
                <c:pt idx="581">
                  <c:v>1569381</c:v>
                </c:pt>
                <c:pt idx="582">
                  <c:v>599545</c:v>
                </c:pt>
                <c:pt idx="583">
                  <c:v>1306991</c:v>
                </c:pt>
                <c:pt idx="584">
                  <c:v>1015588</c:v>
                </c:pt>
                <c:pt idx="585">
                  <c:v>1148436</c:v>
                </c:pt>
                <c:pt idx="586">
                  <c:v>1143610</c:v>
                </c:pt>
                <c:pt idx="587">
                  <c:v>1243645</c:v>
                </c:pt>
                <c:pt idx="588">
                  <c:v>2431962</c:v>
                </c:pt>
                <c:pt idx="589">
                  <c:v>747213</c:v>
                </c:pt>
                <c:pt idx="590">
                  <c:v>1005784</c:v>
                </c:pt>
                <c:pt idx="591">
                  <c:v>1133673</c:v>
                </c:pt>
                <c:pt idx="592">
                  <c:v>954579</c:v>
                </c:pt>
                <c:pt idx="593">
                  <c:v>1531514</c:v>
                </c:pt>
                <c:pt idx="594">
                  <c:v>1538696</c:v>
                </c:pt>
                <c:pt idx="595">
                  <c:v>1212656</c:v>
                </c:pt>
                <c:pt idx="596">
                  <c:v>665076</c:v>
                </c:pt>
                <c:pt idx="597">
                  <c:v>1001186</c:v>
                </c:pt>
                <c:pt idx="598">
                  <c:v>691828</c:v>
                </c:pt>
                <c:pt idx="599">
                  <c:v>950285</c:v>
                </c:pt>
                <c:pt idx="600">
                  <c:v>568746</c:v>
                </c:pt>
                <c:pt idx="601">
                  <c:v>873050</c:v>
                </c:pt>
                <c:pt idx="602">
                  <c:v>1525472</c:v>
                </c:pt>
                <c:pt idx="603">
                  <c:v>651301</c:v>
                </c:pt>
                <c:pt idx="604">
                  <c:v>989919</c:v>
                </c:pt>
                <c:pt idx="605">
                  <c:v>914014</c:v>
                </c:pt>
                <c:pt idx="606">
                  <c:v>1421941</c:v>
                </c:pt>
                <c:pt idx="607">
                  <c:v>743318</c:v>
                </c:pt>
                <c:pt idx="608">
                  <c:v>1543408</c:v>
                </c:pt>
                <c:pt idx="609">
                  <c:v>2699976</c:v>
                </c:pt>
                <c:pt idx="610">
                  <c:v>1131792</c:v>
                </c:pt>
                <c:pt idx="611">
                  <c:v>845766</c:v>
                </c:pt>
                <c:pt idx="612">
                  <c:v>852188</c:v>
                </c:pt>
                <c:pt idx="613">
                  <c:v>1766012</c:v>
                </c:pt>
                <c:pt idx="614">
                  <c:v>1444722</c:v>
                </c:pt>
                <c:pt idx="615">
                  <c:v>2301337</c:v>
                </c:pt>
                <c:pt idx="616">
                  <c:v>1390838</c:v>
                </c:pt>
                <c:pt idx="617">
                  <c:v>1312976</c:v>
                </c:pt>
                <c:pt idx="618">
                  <c:v>1382915</c:v>
                </c:pt>
                <c:pt idx="619">
                  <c:v>801762</c:v>
                </c:pt>
                <c:pt idx="620">
                  <c:v>1788736</c:v>
                </c:pt>
                <c:pt idx="621">
                  <c:v>1582377</c:v>
                </c:pt>
                <c:pt idx="622">
                  <c:v>1726074</c:v>
                </c:pt>
                <c:pt idx="623">
                  <c:v>869801</c:v>
                </c:pt>
                <c:pt idx="624">
                  <c:v>934515</c:v>
                </c:pt>
                <c:pt idx="625">
                  <c:v>946295</c:v>
                </c:pt>
                <c:pt idx="626">
                  <c:v>1069966</c:v>
                </c:pt>
                <c:pt idx="627">
                  <c:v>1855369</c:v>
                </c:pt>
                <c:pt idx="628">
                  <c:v>4090719</c:v>
                </c:pt>
                <c:pt idx="629">
                  <c:v>1134642</c:v>
                </c:pt>
                <c:pt idx="630">
                  <c:v>1519544</c:v>
                </c:pt>
                <c:pt idx="631">
                  <c:v>1111728</c:v>
                </c:pt>
                <c:pt idx="632">
                  <c:v>618393</c:v>
                </c:pt>
                <c:pt idx="633">
                  <c:v>1302469</c:v>
                </c:pt>
                <c:pt idx="634">
                  <c:v>3069488</c:v>
                </c:pt>
                <c:pt idx="635">
                  <c:v>1067515</c:v>
                </c:pt>
                <c:pt idx="636">
                  <c:v>1217349</c:v>
                </c:pt>
                <c:pt idx="637">
                  <c:v>2878842</c:v>
                </c:pt>
                <c:pt idx="638">
                  <c:v>926041</c:v>
                </c:pt>
                <c:pt idx="639">
                  <c:v>654227</c:v>
                </c:pt>
                <c:pt idx="640">
                  <c:v>844227</c:v>
                </c:pt>
                <c:pt idx="641">
                  <c:v>1251435</c:v>
                </c:pt>
                <c:pt idx="642">
                  <c:v>1392719</c:v>
                </c:pt>
                <c:pt idx="643">
                  <c:v>1447344</c:v>
                </c:pt>
                <c:pt idx="644">
                  <c:v>1333059</c:v>
                </c:pt>
                <c:pt idx="645">
                  <c:v>1448028</c:v>
                </c:pt>
                <c:pt idx="646">
                  <c:v>625252</c:v>
                </c:pt>
                <c:pt idx="647">
                  <c:v>1088111</c:v>
                </c:pt>
                <c:pt idx="648">
                  <c:v>813732</c:v>
                </c:pt>
                <c:pt idx="649">
                  <c:v>408709</c:v>
                </c:pt>
                <c:pt idx="650">
                  <c:v>775542</c:v>
                </c:pt>
                <c:pt idx="651">
                  <c:v>1297567</c:v>
                </c:pt>
                <c:pt idx="652">
                  <c:v>903982</c:v>
                </c:pt>
                <c:pt idx="653">
                  <c:v>2524093</c:v>
                </c:pt>
                <c:pt idx="654">
                  <c:v>965105</c:v>
                </c:pt>
                <c:pt idx="655">
                  <c:v>1789667</c:v>
                </c:pt>
                <c:pt idx="656">
                  <c:v>896135</c:v>
                </c:pt>
                <c:pt idx="657">
                  <c:v>571539</c:v>
                </c:pt>
                <c:pt idx="658">
                  <c:v>1540254</c:v>
                </c:pt>
                <c:pt idx="659">
                  <c:v>1243645</c:v>
                </c:pt>
                <c:pt idx="660">
                  <c:v>531202</c:v>
                </c:pt>
                <c:pt idx="661">
                  <c:v>1749159</c:v>
                </c:pt>
                <c:pt idx="662">
                  <c:v>1520209</c:v>
                </c:pt>
                <c:pt idx="663">
                  <c:v>1218432</c:v>
                </c:pt>
                <c:pt idx="664">
                  <c:v>2032924</c:v>
                </c:pt>
                <c:pt idx="665">
                  <c:v>2251272</c:v>
                </c:pt>
                <c:pt idx="666">
                  <c:v>936605</c:v>
                </c:pt>
                <c:pt idx="667">
                  <c:v>420679</c:v>
                </c:pt>
                <c:pt idx="668">
                  <c:v>1060884</c:v>
                </c:pt>
                <c:pt idx="669">
                  <c:v>427272</c:v>
                </c:pt>
                <c:pt idx="670">
                  <c:v>1319626</c:v>
                </c:pt>
                <c:pt idx="671">
                  <c:v>1368418</c:v>
                </c:pt>
                <c:pt idx="672">
                  <c:v>1442670</c:v>
                </c:pt>
                <c:pt idx="673">
                  <c:v>2491736</c:v>
                </c:pt>
                <c:pt idx="674">
                  <c:v>1540672</c:v>
                </c:pt>
                <c:pt idx="675">
                  <c:v>722988</c:v>
                </c:pt>
                <c:pt idx="676">
                  <c:v>856140</c:v>
                </c:pt>
                <c:pt idx="677">
                  <c:v>1634380</c:v>
                </c:pt>
                <c:pt idx="678">
                  <c:v>650655</c:v>
                </c:pt>
                <c:pt idx="679">
                  <c:v>966435</c:v>
                </c:pt>
                <c:pt idx="680">
                  <c:v>2312604</c:v>
                </c:pt>
                <c:pt idx="681">
                  <c:v>1626058</c:v>
                </c:pt>
                <c:pt idx="682">
                  <c:v>880460</c:v>
                </c:pt>
                <c:pt idx="683">
                  <c:v>1890500</c:v>
                </c:pt>
                <c:pt idx="684">
                  <c:v>900239</c:v>
                </c:pt>
                <c:pt idx="685">
                  <c:v>2950909</c:v>
                </c:pt>
                <c:pt idx="686">
                  <c:v>622478</c:v>
                </c:pt>
                <c:pt idx="687">
                  <c:v>1043442</c:v>
                </c:pt>
                <c:pt idx="688">
                  <c:v>1411472</c:v>
                </c:pt>
                <c:pt idx="689">
                  <c:v>1602897</c:v>
                </c:pt>
                <c:pt idx="690">
                  <c:v>3614978</c:v>
                </c:pt>
                <c:pt idx="691">
                  <c:v>618089</c:v>
                </c:pt>
                <c:pt idx="692">
                  <c:v>2015672</c:v>
                </c:pt>
                <c:pt idx="693">
                  <c:v>1694439</c:v>
                </c:pt>
                <c:pt idx="694">
                  <c:v>996892</c:v>
                </c:pt>
                <c:pt idx="695">
                  <c:v>717630</c:v>
                </c:pt>
                <c:pt idx="696">
                  <c:v>434853</c:v>
                </c:pt>
                <c:pt idx="697">
                  <c:v>1172566</c:v>
                </c:pt>
                <c:pt idx="698">
                  <c:v>2694257</c:v>
                </c:pt>
                <c:pt idx="699">
                  <c:v>1163750</c:v>
                </c:pt>
                <c:pt idx="700">
                  <c:v>1843513</c:v>
                </c:pt>
                <c:pt idx="701">
                  <c:v>562932</c:v>
                </c:pt>
                <c:pt idx="702">
                  <c:v>756504</c:v>
                </c:pt>
                <c:pt idx="703">
                  <c:v>793459</c:v>
                </c:pt>
                <c:pt idx="704">
                  <c:v>2250360</c:v>
                </c:pt>
                <c:pt idx="705">
                  <c:v>1375581</c:v>
                </c:pt>
                <c:pt idx="706">
                  <c:v>480415</c:v>
                </c:pt>
                <c:pt idx="707">
                  <c:v>671194</c:v>
                </c:pt>
                <c:pt idx="708">
                  <c:v>1375581</c:v>
                </c:pt>
                <c:pt idx="709">
                  <c:v>1493552</c:v>
                </c:pt>
                <c:pt idx="710">
                  <c:v>836589</c:v>
                </c:pt>
                <c:pt idx="711">
                  <c:v>2228016</c:v>
                </c:pt>
                <c:pt idx="712">
                  <c:v>532114</c:v>
                </c:pt>
                <c:pt idx="713">
                  <c:v>1222289</c:v>
                </c:pt>
                <c:pt idx="714">
                  <c:v>1328822</c:v>
                </c:pt>
                <c:pt idx="715">
                  <c:v>1528474</c:v>
                </c:pt>
                <c:pt idx="716">
                  <c:v>3069488</c:v>
                </c:pt>
                <c:pt idx="717">
                  <c:v>1248053</c:v>
                </c:pt>
                <c:pt idx="718">
                  <c:v>1059497</c:v>
                </c:pt>
                <c:pt idx="719">
                  <c:v>660953</c:v>
                </c:pt>
                <c:pt idx="720">
                  <c:v>1595468</c:v>
                </c:pt>
                <c:pt idx="721">
                  <c:v>821712</c:v>
                </c:pt>
                <c:pt idx="722">
                  <c:v>1338778</c:v>
                </c:pt>
                <c:pt idx="723">
                  <c:v>2278404</c:v>
                </c:pt>
                <c:pt idx="724">
                  <c:v>787797</c:v>
                </c:pt>
                <c:pt idx="725">
                  <c:v>1875110</c:v>
                </c:pt>
                <c:pt idx="726">
                  <c:v>875444</c:v>
                </c:pt>
                <c:pt idx="727">
                  <c:v>965105</c:v>
                </c:pt>
                <c:pt idx="728">
                  <c:v>1665692</c:v>
                </c:pt>
                <c:pt idx="729">
                  <c:v>738245</c:v>
                </c:pt>
                <c:pt idx="730">
                  <c:v>1068142</c:v>
                </c:pt>
                <c:pt idx="731">
                  <c:v>569829</c:v>
                </c:pt>
                <c:pt idx="732">
                  <c:v>2247377</c:v>
                </c:pt>
                <c:pt idx="733">
                  <c:v>982566</c:v>
                </c:pt>
                <c:pt idx="734">
                  <c:v>827032</c:v>
                </c:pt>
                <c:pt idx="735">
                  <c:v>3487640</c:v>
                </c:pt>
                <c:pt idx="736">
                  <c:v>1135098</c:v>
                </c:pt>
                <c:pt idx="737">
                  <c:v>1039433</c:v>
                </c:pt>
                <c:pt idx="738">
                  <c:v>1250200</c:v>
                </c:pt>
                <c:pt idx="739">
                  <c:v>1442822</c:v>
                </c:pt>
                <c:pt idx="740">
                  <c:v>734274</c:v>
                </c:pt>
                <c:pt idx="741">
                  <c:v>729087</c:v>
                </c:pt>
                <c:pt idx="742">
                  <c:v>1626951</c:v>
                </c:pt>
                <c:pt idx="743">
                  <c:v>843125</c:v>
                </c:pt>
                <c:pt idx="744">
                  <c:v>1674945</c:v>
                </c:pt>
                <c:pt idx="745">
                  <c:v>877021</c:v>
                </c:pt>
                <c:pt idx="746">
                  <c:v>1909880</c:v>
                </c:pt>
                <c:pt idx="747">
                  <c:v>1349798</c:v>
                </c:pt>
                <c:pt idx="748">
                  <c:v>928720</c:v>
                </c:pt>
                <c:pt idx="749">
                  <c:v>1131564</c:v>
                </c:pt>
                <c:pt idx="750">
                  <c:v>1597558</c:v>
                </c:pt>
                <c:pt idx="751">
                  <c:v>1704699</c:v>
                </c:pt>
                <c:pt idx="752">
                  <c:v>1446280</c:v>
                </c:pt>
                <c:pt idx="753">
                  <c:v>688218</c:v>
                </c:pt>
                <c:pt idx="754">
                  <c:v>1116877</c:v>
                </c:pt>
                <c:pt idx="755">
                  <c:v>872917</c:v>
                </c:pt>
                <c:pt idx="756">
                  <c:v>1260441</c:v>
                </c:pt>
                <c:pt idx="757">
                  <c:v>2508779</c:v>
                </c:pt>
                <c:pt idx="758">
                  <c:v>753692</c:v>
                </c:pt>
                <c:pt idx="759">
                  <c:v>1032878</c:v>
                </c:pt>
                <c:pt idx="760">
                  <c:v>1425000</c:v>
                </c:pt>
                <c:pt idx="761">
                  <c:v>1146042</c:v>
                </c:pt>
                <c:pt idx="762">
                  <c:v>2895087</c:v>
                </c:pt>
                <c:pt idx="763">
                  <c:v>3266176</c:v>
                </c:pt>
                <c:pt idx="764">
                  <c:v>738986</c:v>
                </c:pt>
                <c:pt idx="765">
                  <c:v>1215867</c:v>
                </c:pt>
                <c:pt idx="766">
                  <c:v>1015968</c:v>
                </c:pt>
                <c:pt idx="767">
                  <c:v>754566</c:v>
                </c:pt>
                <c:pt idx="768">
                  <c:v>2309184</c:v>
                </c:pt>
                <c:pt idx="769">
                  <c:v>778297</c:v>
                </c:pt>
                <c:pt idx="770">
                  <c:v>2245800</c:v>
                </c:pt>
                <c:pt idx="771">
                  <c:v>863208</c:v>
                </c:pt>
                <c:pt idx="772">
                  <c:v>1062043</c:v>
                </c:pt>
                <c:pt idx="773">
                  <c:v>855209</c:v>
                </c:pt>
                <c:pt idx="774">
                  <c:v>797639</c:v>
                </c:pt>
                <c:pt idx="775">
                  <c:v>2016546</c:v>
                </c:pt>
                <c:pt idx="776">
                  <c:v>945535</c:v>
                </c:pt>
                <c:pt idx="777">
                  <c:v>932881</c:v>
                </c:pt>
                <c:pt idx="778">
                  <c:v>2311008</c:v>
                </c:pt>
                <c:pt idx="779">
                  <c:v>1002364</c:v>
                </c:pt>
                <c:pt idx="780">
                  <c:v>285893</c:v>
                </c:pt>
                <c:pt idx="781">
                  <c:v>1011028</c:v>
                </c:pt>
                <c:pt idx="782">
                  <c:v>866476</c:v>
                </c:pt>
                <c:pt idx="783">
                  <c:v>731044</c:v>
                </c:pt>
                <c:pt idx="784">
                  <c:v>1330532</c:v>
                </c:pt>
                <c:pt idx="785">
                  <c:v>583737</c:v>
                </c:pt>
                <c:pt idx="786">
                  <c:v>1455533</c:v>
                </c:pt>
                <c:pt idx="787">
                  <c:v>501771</c:v>
                </c:pt>
                <c:pt idx="788">
                  <c:v>1506928</c:v>
                </c:pt>
                <c:pt idx="789">
                  <c:v>2432000</c:v>
                </c:pt>
                <c:pt idx="790">
                  <c:v>2990144</c:v>
                </c:pt>
                <c:pt idx="791">
                  <c:v>1794170</c:v>
                </c:pt>
                <c:pt idx="792">
                  <c:v>703950</c:v>
                </c:pt>
                <c:pt idx="793">
                  <c:v>626373</c:v>
                </c:pt>
                <c:pt idx="794">
                  <c:v>3601412</c:v>
                </c:pt>
                <c:pt idx="795">
                  <c:v>1792802</c:v>
                </c:pt>
                <c:pt idx="796">
                  <c:v>1950863</c:v>
                </c:pt>
                <c:pt idx="797">
                  <c:v>1252784</c:v>
                </c:pt>
                <c:pt idx="798">
                  <c:v>1126890</c:v>
                </c:pt>
                <c:pt idx="799">
                  <c:v>699656</c:v>
                </c:pt>
                <c:pt idx="800">
                  <c:v>291992</c:v>
                </c:pt>
                <c:pt idx="801">
                  <c:v>654493</c:v>
                </c:pt>
                <c:pt idx="802">
                  <c:v>1010021</c:v>
                </c:pt>
                <c:pt idx="803">
                  <c:v>753692</c:v>
                </c:pt>
                <c:pt idx="804">
                  <c:v>1217957</c:v>
                </c:pt>
                <c:pt idx="805">
                  <c:v>692664</c:v>
                </c:pt>
                <c:pt idx="806">
                  <c:v>1393517</c:v>
                </c:pt>
                <c:pt idx="807">
                  <c:v>676324</c:v>
                </c:pt>
                <c:pt idx="808">
                  <c:v>1226032</c:v>
                </c:pt>
                <c:pt idx="809">
                  <c:v>3467557</c:v>
                </c:pt>
                <c:pt idx="810">
                  <c:v>1865230</c:v>
                </c:pt>
                <c:pt idx="811">
                  <c:v>1438680</c:v>
                </c:pt>
                <c:pt idx="812">
                  <c:v>622041</c:v>
                </c:pt>
                <c:pt idx="813">
                  <c:v>763040</c:v>
                </c:pt>
                <c:pt idx="814">
                  <c:v>1326086</c:v>
                </c:pt>
                <c:pt idx="815">
                  <c:v>461928</c:v>
                </c:pt>
                <c:pt idx="816">
                  <c:v>753084</c:v>
                </c:pt>
                <c:pt idx="817">
                  <c:v>2055515</c:v>
                </c:pt>
                <c:pt idx="818">
                  <c:v>1533528</c:v>
                </c:pt>
                <c:pt idx="819">
                  <c:v>3287095</c:v>
                </c:pt>
                <c:pt idx="820">
                  <c:v>583509</c:v>
                </c:pt>
                <c:pt idx="821">
                  <c:v>1245374</c:v>
                </c:pt>
                <c:pt idx="822">
                  <c:v>466602</c:v>
                </c:pt>
                <c:pt idx="823">
                  <c:v>1343794</c:v>
                </c:pt>
                <c:pt idx="824">
                  <c:v>3163215</c:v>
                </c:pt>
                <c:pt idx="825">
                  <c:v>1142622</c:v>
                </c:pt>
                <c:pt idx="826">
                  <c:v>3833820</c:v>
                </c:pt>
                <c:pt idx="827">
                  <c:v>2672540</c:v>
                </c:pt>
                <c:pt idx="828">
                  <c:v>1072493</c:v>
                </c:pt>
                <c:pt idx="829">
                  <c:v>5139234</c:v>
                </c:pt>
                <c:pt idx="830">
                  <c:v>1518632</c:v>
                </c:pt>
                <c:pt idx="831">
                  <c:v>1150716</c:v>
                </c:pt>
                <c:pt idx="832">
                  <c:v>386118</c:v>
                </c:pt>
                <c:pt idx="833">
                  <c:v>4744775</c:v>
                </c:pt>
                <c:pt idx="834">
                  <c:v>1224873</c:v>
                </c:pt>
                <c:pt idx="835">
                  <c:v>664468</c:v>
                </c:pt>
                <c:pt idx="836">
                  <c:v>907212</c:v>
                </c:pt>
                <c:pt idx="837">
                  <c:v>779095</c:v>
                </c:pt>
                <c:pt idx="838">
                  <c:v>1058642</c:v>
                </c:pt>
                <c:pt idx="839">
                  <c:v>492328</c:v>
                </c:pt>
                <c:pt idx="840">
                  <c:v>1198501</c:v>
                </c:pt>
                <c:pt idx="841">
                  <c:v>2957863</c:v>
                </c:pt>
                <c:pt idx="842">
                  <c:v>217911</c:v>
                </c:pt>
                <c:pt idx="843">
                  <c:v>972990</c:v>
                </c:pt>
                <c:pt idx="844">
                  <c:v>1019711</c:v>
                </c:pt>
                <c:pt idx="845">
                  <c:v>1225006</c:v>
                </c:pt>
                <c:pt idx="846">
                  <c:v>1238458</c:v>
                </c:pt>
                <c:pt idx="847">
                  <c:v>932482</c:v>
                </c:pt>
                <c:pt idx="848">
                  <c:v>936130</c:v>
                </c:pt>
                <c:pt idx="849">
                  <c:v>1676465</c:v>
                </c:pt>
                <c:pt idx="850">
                  <c:v>1603144</c:v>
                </c:pt>
                <c:pt idx="851">
                  <c:v>1230345</c:v>
                </c:pt>
                <c:pt idx="852">
                  <c:v>873031</c:v>
                </c:pt>
                <c:pt idx="853">
                  <c:v>1222536</c:v>
                </c:pt>
                <c:pt idx="854">
                  <c:v>1886510</c:v>
                </c:pt>
                <c:pt idx="855">
                  <c:v>1875490</c:v>
                </c:pt>
                <c:pt idx="856">
                  <c:v>561222</c:v>
                </c:pt>
                <c:pt idx="857">
                  <c:v>1061834</c:v>
                </c:pt>
                <c:pt idx="858">
                  <c:v>793364</c:v>
                </c:pt>
                <c:pt idx="859">
                  <c:v>656355</c:v>
                </c:pt>
                <c:pt idx="860">
                  <c:v>1506472</c:v>
                </c:pt>
                <c:pt idx="861">
                  <c:v>1860100</c:v>
                </c:pt>
                <c:pt idx="862">
                  <c:v>1097516</c:v>
                </c:pt>
                <c:pt idx="863">
                  <c:v>1626305</c:v>
                </c:pt>
                <c:pt idx="864">
                  <c:v>952280</c:v>
                </c:pt>
                <c:pt idx="865">
                  <c:v>677502</c:v>
                </c:pt>
                <c:pt idx="866">
                  <c:v>933945</c:v>
                </c:pt>
                <c:pt idx="867">
                  <c:v>672790</c:v>
                </c:pt>
                <c:pt idx="868">
                  <c:v>1888220</c:v>
                </c:pt>
                <c:pt idx="869">
                  <c:v>796917</c:v>
                </c:pt>
                <c:pt idx="870">
                  <c:v>1686269</c:v>
                </c:pt>
                <c:pt idx="871">
                  <c:v>773072</c:v>
                </c:pt>
                <c:pt idx="872">
                  <c:v>1561382</c:v>
                </c:pt>
                <c:pt idx="873">
                  <c:v>1398096</c:v>
                </c:pt>
                <c:pt idx="874">
                  <c:v>704387</c:v>
                </c:pt>
                <c:pt idx="875">
                  <c:v>1040193</c:v>
                </c:pt>
                <c:pt idx="876">
                  <c:v>1205683</c:v>
                </c:pt>
                <c:pt idx="877">
                  <c:v>1045627</c:v>
                </c:pt>
                <c:pt idx="878">
                  <c:v>1605158</c:v>
                </c:pt>
                <c:pt idx="879">
                  <c:v>742520</c:v>
                </c:pt>
                <c:pt idx="880">
                  <c:v>2427022</c:v>
                </c:pt>
                <c:pt idx="881">
                  <c:v>563844</c:v>
                </c:pt>
                <c:pt idx="882">
                  <c:v>325945</c:v>
                </c:pt>
                <c:pt idx="883">
                  <c:v>930601</c:v>
                </c:pt>
                <c:pt idx="884">
                  <c:v>1264279</c:v>
                </c:pt>
                <c:pt idx="885">
                  <c:v>620977</c:v>
                </c:pt>
                <c:pt idx="886">
                  <c:v>1168215</c:v>
                </c:pt>
                <c:pt idx="887">
                  <c:v>1747620</c:v>
                </c:pt>
                <c:pt idx="888">
                  <c:v>930905</c:v>
                </c:pt>
                <c:pt idx="889">
                  <c:v>5806362</c:v>
                </c:pt>
                <c:pt idx="890">
                  <c:v>763116</c:v>
                </c:pt>
                <c:pt idx="891">
                  <c:v>1153794</c:v>
                </c:pt>
                <c:pt idx="892">
                  <c:v>973275</c:v>
                </c:pt>
                <c:pt idx="893">
                  <c:v>3084536</c:v>
                </c:pt>
                <c:pt idx="894">
                  <c:v>1760597</c:v>
                </c:pt>
                <c:pt idx="895">
                  <c:v>941355</c:v>
                </c:pt>
                <c:pt idx="896">
                  <c:v>518757</c:v>
                </c:pt>
                <c:pt idx="897">
                  <c:v>1163978</c:v>
                </c:pt>
                <c:pt idx="898">
                  <c:v>693861</c:v>
                </c:pt>
                <c:pt idx="899">
                  <c:v>1141254</c:v>
                </c:pt>
                <c:pt idx="900">
                  <c:v>2617326</c:v>
                </c:pt>
                <c:pt idx="901">
                  <c:v>1037609</c:v>
                </c:pt>
                <c:pt idx="902">
                  <c:v>1207830</c:v>
                </c:pt>
                <c:pt idx="903">
                  <c:v>584079</c:v>
                </c:pt>
                <c:pt idx="904">
                  <c:v>1245374</c:v>
                </c:pt>
                <c:pt idx="905">
                  <c:v>700967</c:v>
                </c:pt>
                <c:pt idx="906">
                  <c:v>1123660</c:v>
                </c:pt>
                <c:pt idx="907">
                  <c:v>2124067</c:v>
                </c:pt>
                <c:pt idx="908">
                  <c:v>1608787</c:v>
                </c:pt>
                <c:pt idx="909">
                  <c:v>916009</c:v>
                </c:pt>
                <c:pt idx="910">
                  <c:v>1108175</c:v>
                </c:pt>
                <c:pt idx="911">
                  <c:v>1892210</c:v>
                </c:pt>
                <c:pt idx="912">
                  <c:v>556719</c:v>
                </c:pt>
                <c:pt idx="913">
                  <c:v>1095559</c:v>
                </c:pt>
                <c:pt idx="914">
                  <c:v>2522364</c:v>
                </c:pt>
                <c:pt idx="915">
                  <c:v>2160528</c:v>
                </c:pt>
                <c:pt idx="916">
                  <c:v>1215126</c:v>
                </c:pt>
                <c:pt idx="917">
                  <c:v>1877219</c:v>
                </c:pt>
                <c:pt idx="918">
                  <c:v>2225052</c:v>
                </c:pt>
                <c:pt idx="919">
                  <c:v>2461184</c:v>
                </c:pt>
                <c:pt idx="920">
                  <c:v>1127916</c:v>
                </c:pt>
                <c:pt idx="921">
                  <c:v>1692045</c:v>
                </c:pt>
                <c:pt idx="922">
                  <c:v>552539</c:v>
                </c:pt>
                <c:pt idx="923">
                  <c:v>807576</c:v>
                </c:pt>
                <c:pt idx="924">
                  <c:v>1121285</c:v>
                </c:pt>
                <c:pt idx="925">
                  <c:v>1007019</c:v>
                </c:pt>
                <c:pt idx="926">
                  <c:v>1238952</c:v>
                </c:pt>
                <c:pt idx="927">
                  <c:v>479275</c:v>
                </c:pt>
                <c:pt idx="928">
                  <c:v>1637135</c:v>
                </c:pt>
                <c:pt idx="929">
                  <c:v>869288</c:v>
                </c:pt>
                <c:pt idx="930">
                  <c:v>1841879</c:v>
                </c:pt>
                <c:pt idx="931">
                  <c:v>916275</c:v>
                </c:pt>
                <c:pt idx="932">
                  <c:v>827127</c:v>
                </c:pt>
                <c:pt idx="933">
                  <c:v>890929</c:v>
                </c:pt>
                <c:pt idx="934">
                  <c:v>1404632</c:v>
                </c:pt>
                <c:pt idx="935">
                  <c:v>870219</c:v>
                </c:pt>
                <c:pt idx="936">
                  <c:v>783085</c:v>
                </c:pt>
                <c:pt idx="937">
                  <c:v>1780870</c:v>
                </c:pt>
                <c:pt idx="938">
                  <c:v>2433900</c:v>
                </c:pt>
                <c:pt idx="939">
                  <c:v>1458592</c:v>
                </c:pt>
                <c:pt idx="940">
                  <c:v>1780775</c:v>
                </c:pt>
                <c:pt idx="941">
                  <c:v>2022930</c:v>
                </c:pt>
                <c:pt idx="942">
                  <c:v>918194</c:v>
                </c:pt>
                <c:pt idx="943">
                  <c:v>5306301</c:v>
                </c:pt>
                <c:pt idx="944">
                  <c:v>1320557</c:v>
                </c:pt>
                <c:pt idx="945">
                  <c:v>835943</c:v>
                </c:pt>
                <c:pt idx="946">
                  <c:v>1168215</c:v>
                </c:pt>
                <c:pt idx="947">
                  <c:v>741228</c:v>
                </c:pt>
                <c:pt idx="948">
                  <c:v>525996</c:v>
                </c:pt>
                <c:pt idx="949">
                  <c:v>2467530</c:v>
                </c:pt>
                <c:pt idx="950">
                  <c:v>1156758</c:v>
                </c:pt>
                <c:pt idx="951">
                  <c:v>823042</c:v>
                </c:pt>
                <c:pt idx="952">
                  <c:v>846108</c:v>
                </c:pt>
                <c:pt idx="953">
                  <c:v>1228464</c:v>
                </c:pt>
                <c:pt idx="954">
                  <c:v>2621164</c:v>
                </c:pt>
                <c:pt idx="955">
                  <c:v>595783</c:v>
                </c:pt>
                <c:pt idx="956">
                  <c:v>846431</c:v>
                </c:pt>
                <c:pt idx="957">
                  <c:v>1029857</c:v>
                </c:pt>
                <c:pt idx="958">
                  <c:v>3368890</c:v>
                </c:pt>
                <c:pt idx="959">
                  <c:v>1239940</c:v>
                </c:pt>
                <c:pt idx="960">
                  <c:v>969513</c:v>
                </c:pt>
                <c:pt idx="961">
                  <c:v>1124154</c:v>
                </c:pt>
                <c:pt idx="962">
                  <c:v>1058908</c:v>
                </c:pt>
                <c:pt idx="963">
                  <c:v>749816</c:v>
                </c:pt>
                <c:pt idx="964">
                  <c:v>1150716</c:v>
                </c:pt>
                <c:pt idx="965">
                  <c:v>810616</c:v>
                </c:pt>
                <c:pt idx="966">
                  <c:v>1060048</c:v>
                </c:pt>
                <c:pt idx="967">
                  <c:v>972686</c:v>
                </c:pt>
                <c:pt idx="968">
                  <c:v>697547</c:v>
                </c:pt>
                <c:pt idx="969">
                  <c:v>529511</c:v>
                </c:pt>
                <c:pt idx="970">
                  <c:v>765700</c:v>
                </c:pt>
                <c:pt idx="971">
                  <c:v>1557240</c:v>
                </c:pt>
                <c:pt idx="972">
                  <c:v>2972189</c:v>
                </c:pt>
                <c:pt idx="973">
                  <c:v>1223771</c:v>
                </c:pt>
                <c:pt idx="974">
                  <c:v>2044438</c:v>
                </c:pt>
                <c:pt idx="975">
                  <c:v>3391253</c:v>
                </c:pt>
                <c:pt idx="976">
                  <c:v>1719405</c:v>
                </c:pt>
                <c:pt idx="977">
                  <c:v>1358994</c:v>
                </c:pt>
                <c:pt idx="978">
                  <c:v>1652468</c:v>
                </c:pt>
                <c:pt idx="979">
                  <c:v>1273000</c:v>
                </c:pt>
                <c:pt idx="980">
                  <c:v>916560</c:v>
                </c:pt>
                <c:pt idx="981">
                  <c:v>2090114</c:v>
                </c:pt>
                <c:pt idx="982">
                  <c:v>896135</c:v>
                </c:pt>
                <c:pt idx="983">
                  <c:v>1828237</c:v>
                </c:pt>
                <c:pt idx="984">
                  <c:v>903526</c:v>
                </c:pt>
                <c:pt idx="985">
                  <c:v>1534516</c:v>
                </c:pt>
                <c:pt idx="986">
                  <c:v>2715594</c:v>
                </c:pt>
                <c:pt idx="987">
                  <c:v>840731</c:v>
                </c:pt>
                <c:pt idx="988">
                  <c:v>1643481</c:v>
                </c:pt>
                <c:pt idx="989">
                  <c:v>944680</c:v>
                </c:pt>
                <c:pt idx="990">
                  <c:v>406942</c:v>
                </c:pt>
                <c:pt idx="991">
                  <c:v>2351250</c:v>
                </c:pt>
                <c:pt idx="992">
                  <c:v>1690848</c:v>
                </c:pt>
                <c:pt idx="993">
                  <c:v>1152312</c:v>
                </c:pt>
                <c:pt idx="994">
                  <c:v>1302849</c:v>
                </c:pt>
                <c:pt idx="995">
                  <c:v>1607666</c:v>
                </c:pt>
                <c:pt idx="996">
                  <c:v>1068674</c:v>
                </c:pt>
                <c:pt idx="997">
                  <c:v>1062442</c:v>
                </c:pt>
                <c:pt idx="998">
                  <c:v>1807166</c:v>
                </c:pt>
                <c:pt idx="999">
                  <c:v>2118633</c:v>
                </c:pt>
                <c:pt idx="1000">
                  <c:v>1626799</c:v>
                </c:pt>
                <c:pt idx="1001">
                  <c:v>1070707</c:v>
                </c:pt>
                <c:pt idx="1002">
                  <c:v>668059</c:v>
                </c:pt>
                <c:pt idx="1003">
                  <c:v>758708</c:v>
                </c:pt>
                <c:pt idx="1004">
                  <c:v>1536112</c:v>
                </c:pt>
                <c:pt idx="1005">
                  <c:v>1315237</c:v>
                </c:pt>
                <c:pt idx="1006">
                  <c:v>671593</c:v>
                </c:pt>
                <c:pt idx="1007">
                  <c:v>988969</c:v>
                </c:pt>
                <c:pt idx="1008">
                  <c:v>1267110</c:v>
                </c:pt>
                <c:pt idx="1009">
                  <c:v>578930</c:v>
                </c:pt>
                <c:pt idx="1010">
                  <c:v>1156150</c:v>
                </c:pt>
                <c:pt idx="1011">
                  <c:v>2898659</c:v>
                </c:pt>
                <c:pt idx="1012">
                  <c:v>724470</c:v>
                </c:pt>
                <c:pt idx="1013">
                  <c:v>2233944</c:v>
                </c:pt>
                <c:pt idx="1014">
                  <c:v>305102</c:v>
                </c:pt>
                <c:pt idx="1015">
                  <c:v>1541888</c:v>
                </c:pt>
                <c:pt idx="1016">
                  <c:v>2148425</c:v>
                </c:pt>
                <c:pt idx="1017">
                  <c:v>1831182</c:v>
                </c:pt>
                <c:pt idx="1018">
                  <c:v>1408185</c:v>
                </c:pt>
                <c:pt idx="1019">
                  <c:v>1906916</c:v>
                </c:pt>
                <c:pt idx="1020">
                  <c:v>932615</c:v>
                </c:pt>
                <c:pt idx="1021">
                  <c:v>1223524</c:v>
                </c:pt>
                <c:pt idx="1022">
                  <c:v>1512305</c:v>
                </c:pt>
                <c:pt idx="1023">
                  <c:v>1335054</c:v>
                </c:pt>
                <c:pt idx="1024">
                  <c:v>1152996</c:v>
                </c:pt>
                <c:pt idx="1025">
                  <c:v>1226735</c:v>
                </c:pt>
                <c:pt idx="1026">
                  <c:v>1008748</c:v>
                </c:pt>
                <c:pt idx="1027">
                  <c:v>1263785</c:v>
                </c:pt>
                <c:pt idx="1028">
                  <c:v>1030370</c:v>
                </c:pt>
                <c:pt idx="1029">
                  <c:v>1589464</c:v>
                </c:pt>
                <c:pt idx="1030">
                  <c:v>1335985</c:v>
                </c:pt>
                <c:pt idx="1031">
                  <c:v>788614</c:v>
                </c:pt>
                <c:pt idx="1032">
                  <c:v>468255</c:v>
                </c:pt>
                <c:pt idx="1033">
                  <c:v>1211497</c:v>
                </c:pt>
                <c:pt idx="1034">
                  <c:v>4100941</c:v>
                </c:pt>
                <c:pt idx="1035">
                  <c:v>677312</c:v>
                </c:pt>
                <c:pt idx="1036">
                  <c:v>761900</c:v>
                </c:pt>
                <c:pt idx="1037">
                  <c:v>971508</c:v>
                </c:pt>
                <c:pt idx="1038">
                  <c:v>1852500</c:v>
                </c:pt>
                <c:pt idx="1039">
                  <c:v>800166</c:v>
                </c:pt>
                <c:pt idx="1040">
                  <c:v>756504</c:v>
                </c:pt>
                <c:pt idx="1041">
                  <c:v>2062260</c:v>
                </c:pt>
                <c:pt idx="1042">
                  <c:v>1520817</c:v>
                </c:pt>
                <c:pt idx="1043">
                  <c:v>2319672</c:v>
                </c:pt>
                <c:pt idx="1044">
                  <c:v>3737395</c:v>
                </c:pt>
                <c:pt idx="1045">
                  <c:v>822890</c:v>
                </c:pt>
                <c:pt idx="1046">
                  <c:v>1282310</c:v>
                </c:pt>
                <c:pt idx="1047">
                  <c:v>1337353</c:v>
                </c:pt>
                <c:pt idx="1048">
                  <c:v>1216361</c:v>
                </c:pt>
                <c:pt idx="1049">
                  <c:v>286330</c:v>
                </c:pt>
                <c:pt idx="1050">
                  <c:v>1871310</c:v>
                </c:pt>
                <c:pt idx="1051">
                  <c:v>1013384</c:v>
                </c:pt>
                <c:pt idx="1052">
                  <c:v>6489070</c:v>
                </c:pt>
                <c:pt idx="1053">
                  <c:v>1022523</c:v>
                </c:pt>
                <c:pt idx="1054">
                  <c:v>867711</c:v>
                </c:pt>
                <c:pt idx="1055">
                  <c:v>980780</c:v>
                </c:pt>
                <c:pt idx="1056">
                  <c:v>1326808</c:v>
                </c:pt>
                <c:pt idx="1057">
                  <c:v>875026</c:v>
                </c:pt>
                <c:pt idx="1058">
                  <c:v>1703673</c:v>
                </c:pt>
                <c:pt idx="1059">
                  <c:v>582027</c:v>
                </c:pt>
                <c:pt idx="1060">
                  <c:v>835088</c:v>
                </c:pt>
                <c:pt idx="1061">
                  <c:v>2068055</c:v>
                </c:pt>
                <c:pt idx="1062">
                  <c:v>1050111</c:v>
                </c:pt>
                <c:pt idx="1063">
                  <c:v>3358782</c:v>
                </c:pt>
                <c:pt idx="1064">
                  <c:v>361399</c:v>
                </c:pt>
                <c:pt idx="1065">
                  <c:v>1835989</c:v>
                </c:pt>
                <c:pt idx="1066">
                  <c:v>1043024</c:v>
                </c:pt>
                <c:pt idx="1067">
                  <c:v>482125</c:v>
                </c:pt>
                <c:pt idx="1068">
                  <c:v>1098143</c:v>
                </c:pt>
                <c:pt idx="1069">
                  <c:v>563787</c:v>
                </c:pt>
                <c:pt idx="1070">
                  <c:v>1120962</c:v>
                </c:pt>
                <c:pt idx="1071">
                  <c:v>694811</c:v>
                </c:pt>
                <c:pt idx="1072">
                  <c:v>941070</c:v>
                </c:pt>
                <c:pt idx="1073">
                  <c:v>1029895</c:v>
                </c:pt>
                <c:pt idx="1074">
                  <c:v>228437</c:v>
                </c:pt>
                <c:pt idx="1075">
                  <c:v>1693071</c:v>
                </c:pt>
                <c:pt idx="1076">
                  <c:v>2321496</c:v>
                </c:pt>
                <c:pt idx="1077">
                  <c:v>776948</c:v>
                </c:pt>
                <c:pt idx="1078">
                  <c:v>280706</c:v>
                </c:pt>
                <c:pt idx="1079">
                  <c:v>655899</c:v>
                </c:pt>
                <c:pt idx="1080">
                  <c:v>1262797</c:v>
                </c:pt>
                <c:pt idx="1081">
                  <c:v>1114122</c:v>
                </c:pt>
                <c:pt idx="1082">
                  <c:v>1499176</c:v>
                </c:pt>
                <c:pt idx="1083">
                  <c:v>1556024</c:v>
                </c:pt>
                <c:pt idx="1084">
                  <c:v>1058699</c:v>
                </c:pt>
                <c:pt idx="1085">
                  <c:v>908010</c:v>
                </c:pt>
                <c:pt idx="1086">
                  <c:v>816677</c:v>
                </c:pt>
                <c:pt idx="1087">
                  <c:v>1750280</c:v>
                </c:pt>
                <c:pt idx="1088">
                  <c:v>1996596</c:v>
                </c:pt>
                <c:pt idx="1089">
                  <c:v>671783</c:v>
                </c:pt>
                <c:pt idx="1090">
                  <c:v>795910</c:v>
                </c:pt>
                <c:pt idx="1091">
                  <c:v>1107776</c:v>
                </c:pt>
                <c:pt idx="1092">
                  <c:v>658312</c:v>
                </c:pt>
                <c:pt idx="1093">
                  <c:v>2316480</c:v>
                </c:pt>
                <c:pt idx="1094">
                  <c:v>1074013</c:v>
                </c:pt>
                <c:pt idx="1095">
                  <c:v>1166334</c:v>
                </c:pt>
                <c:pt idx="1096">
                  <c:v>1277161</c:v>
                </c:pt>
                <c:pt idx="1097">
                  <c:v>715065</c:v>
                </c:pt>
                <c:pt idx="1098">
                  <c:v>994612</c:v>
                </c:pt>
                <c:pt idx="1099">
                  <c:v>1786608</c:v>
                </c:pt>
                <c:pt idx="1100">
                  <c:v>778145</c:v>
                </c:pt>
                <c:pt idx="1101">
                  <c:v>1131906</c:v>
                </c:pt>
                <c:pt idx="1102">
                  <c:v>1102171</c:v>
                </c:pt>
                <c:pt idx="1103">
                  <c:v>1140000</c:v>
                </c:pt>
                <c:pt idx="1104">
                  <c:v>1072303</c:v>
                </c:pt>
                <c:pt idx="1105">
                  <c:v>651909</c:v>
                </c:pt>
                <c:pt idx="1106">
                  <c:v>1458136</c:v>
                </c:pt>
                <c:pt idx="1107">
                  <c:v>3416238</c:v>
                </c:pt>
                <c:pt idx="1108">
                  <c:v>2261760</c:v>
                </c:pt>
                <c:pt idx="1109">
                  <c:v>1030579</c:v>
                </c:pt>
                <c:pt idx="1110">
                  <c:v>1303932</c:v>
                </c:pt>
                <c:pt idx="1111">
                  <c:v>1692387</c:v>
                </c:pt>
                <c:pt idx="1112">
                  <c:v>1083551</c:v>
                </c:pt>
                <c:pt idx="1113">
                  <c:v>1915846</c:v>
                </c:pt>
                <c:pt idx="1114">
                  <c:v>1251359</c:v>
                </c:pt>
                <c:pt idx="1115">
                  <c:v>1653437</c:v>
                </c:pt>
                <c:pt idx="1116">
                  <c:v>860491</c:v>
                </c:pt>
                <c:pt idx="1117">
                  <c:v>909530</c:v>
                </c:pt>
                <c:pt idx="1118">
                  <c:v>1549792</c:v>
                </c:pt>
                <c:pt idx="1119">
                  <c:v>1682127</c:v>
                </c:pt>
                <c:pt idx="1120">
                  <c:v>1535048</c:v>
                </c:pt>
                <c:pt idx="1121">
                  <c:v>1297415</c:v>
                </c:pt>
                <c:pt idx="1122">
                  <c:v>2885340</c:v>
                </c:pt>
                <c:pt idx="1123">
                  <c:v>1290195</c:v>
                </c:pt>
                <c:pt idx="1124">
                  <c:v>2497721</c:v>
                </c:pt>
                <c:pt idx="1125">
                  <c:v>799083</c:v>
                </c:pt>
                <c:pt idx="1126">
                  <c:v>1102171</c:v>
                </c:pt>
                <c:pt idx="1127">
                  <c:v>1221662</c:v>
                </c:pt>
                <c:pt idx="1128">
                  <c:v>1821796</c:v>
                </c:pt>
                <c:pt idx="1129">
                  <c:v>1327872</c:v>
                </c:pt>
                <c:pt idx="1130">
                  <c:v>1586253</c:v>
                </c:pt>
                <c:pt idx="1131">
                  <c:v>2644116</c:v>
                </c:pt>
                <c:pt idx="1132">
                  <c:v>1055868</c:v>
                </c:pt>
                <c:pt idx="1133">
                  <c:v>1936955</c:v>
                </c:pt>
                <c:pt idx="1134">
                  <c:v>864671</c:v>
                </c:pt>
                <c:pt idx="1135">
                  <c:v>1973074</c:v>
                </c:pt>
                <c:pt idx="1136">
                  <c:v>1818908</c:v>
                </c:pt>
                <c:pt idx="1137">
                  <c:v>582730</c:v>
                </c:pt>
                <c:pt idx="1138">
                  <c:v>699124</c:v>
                </c:pt>
                <c:pt idx="1139">
                  <c:v>1398913</c:v>
                </c:pt>
                <c:pt idx="1140">
                  <c:v>1620339</c:v>
                </c:pt>
                <c:pt idx="1141">
                  <c:v>926820</c:v>
                </c:pt>
                <c:pt idx="1142">
                  <c:v>1400566</c:v>
                </c:pt>
                <c:pt idx="1143">
                  <c:v>868224</c:v>
                </c:pt>
                <c:pt idx="1144">
                  <c:v>873392</c:v>
                </c:pt>
                <c:pt idx="1145">
                  <c:v>778240</c:v>
                </c:pt>
                <c:pt idx="1146">
                  <c:v>709916</c:v>
                </c:pt>
                <c:pt idx="1147">
                  <c:v>1671525</c:v>
                </c:pt>
                <c:pt idx="1148">
                  <c:v>1420782</c:v>
                </c:pt>
                <c:pt idx="1149">
                  <c:v>1386316</c:v>
                </c:pt>
                <c:pt idx="1150">
                  <c:v>612902</c:v>
                </c:pt>
                <c:pt idx="1151">
                  <c:v>1746461</c:v>
                </c:pt>
                <c:pt idx="1152">
                  <c:v>1306060</c:v>
                </c:pt>
                <c:pt idx="1153">
                  <c:v>767372</c:v>
                </c:pt>
                <c:pt idx="1154">
                  <c:v>965998</c:v>
                </c:pt>
                <c:pt idx="1155">
                  <c:v>1081480</c:v>
                </c:pt>
                <c:pt idx="1156">
                  <c:v>1082791</c:v>
                </c:pt>
                <c:pt idx="1157">
                  <c:v>851466</c:v>
                </c:pt>
                <c:pt idx="1158">
                  <c:v>649249</c:v>
                </c:pt>
                <c:pt idx="1159">
                  <c:v>741076</c:v>
                </c:pt>
                <c:pt idx="1160">
                  <c:v>732963</c:v>
                </c:pt>
                <c:pt idx="1161">
                  <c:v>2522364</c:v>
                </c:pt>
                <c:pt idx="1162">
                  <c:v>1437407</c:v>
                </c:pt>
                <c:pt idx="1163">
                  <c:v>786125</c:v>
                </c:pt>
                <c:pt idx="1164">
                  <c:v>1030066</c:v>
                </c:pt>
                <c:pt idx="1165">
                  <c:v>936035</c:v>
                </c:pt>
                <c:pt idx="1166">
                  <c:v>2393335</c:v>
                </c:pt>
                <c:pt idx="1167">
                  <c:v>671137</c:v>
                </c:pt>
                <c:pt idx="1168">
                  <c:v>1813854</c:v>
                </c:pt>
                <c:pt idx="1169">
                  <c:v>1257971</c:v>
                </c:pt>
                <c:pt idx="1170">
                  <c:v>1159950</c:v>
                </c:pt>
                <c:pt idx="1171">
                  <c:v>2145898</c:v>
                </c:pt>
                <c:pt idx="1172">
                  <c:v>1065786</c:v>
                </c:pt>
                <c:pt idx="1173">
                  <c:v>738644</c:v>
                </c:pt>
                <c:pt idx="1174">
                  <c:v>1361027</c:v>
                </c:pt>
                <c:pt idx="1175">
                  <c:v>721601</c:v>
                </c:pt>
                <c:pt idx="1176">
                  <c:v>1838345</c:v>
                </c:pt>
                <c:pt idx="1177">
                  <c:v>1705554</c:v>
                </c:pt>
                <c:pt idx="1178">
                  <c:v>452352</c:v>
                </c:pt>
                <c:pt idx="1179">
                  <c:v>1490645</c:v>
                </c:pt>
                <c:pt idx="1180">
                  <c:v>719549</c:v>
                </c:pt>
                <c:pt idx="1181">
                  <c:v>1482912</c:v>
                </c:pt>
                <c:pt idx="1182">
                  <c:v>1206861</c:v>
                </c:pt>
                <c:pt idx="1183">
                  <c:v>961571</c:v>
                </c:pt>
                <c:pt idx="1184">
                  <c:v>1408033</c:v>
                </c:pt>
                <c:pt idx="1185">
                  <c:v>1877181</c:v>
                </c:pt>
                <c:pt idx="1186">
                  <c:v>1544320</c:v>
                </c:pt>
                <c:pt idx="1187">
                  <c:v>1996197</c:v>
                </c:pt>
                <c:pt idx="1188">
                  <c:v>1263538</c:v>
                </c:pt>
                <c:pt idx="1189">
                  <c:v>868604</c:v>
                </c:pt>
                <c:pt idx="1190">
                  <c:v>1744029</c:v>
                </c:pt>
                <c:pt idx="1191">
                  <c:v>932235</c:v>
                </c:pt>
                <c:pt idx="1192">
                  <c:v>1411035</c:v>
                </c:pt>
                <c:pt idx="1193">
                  <c:v>1705554</c:v>
                </c:pt>
                <c:pt idx="1194">
                  <c:v>1031548</c:v>
                </c:pt>
                <c:pt idx="1195">
                  <c:v>2413950</c:v>
                </c:pt>
                <c:pt idx="1196">
                  <c:v>473822</c:v>
                </c:pt>
                <c:pt idx="1197">
                  <c:v>1141368</c:v>
                </c:pt>
                <c:pt idx="1198">
                  <c:v>1606526</c:v>
                </c:pt>
                <c:pt idx="1199">
                  <c:v>4673088</c:v>
                </c:pt>
                <c:pt idx="1200">
                  <c:v>3293745</c:v>
                </c:pt>
                <c:pt idx="1201">
                  <c:v>1022846</c:v>
                </c:pt>
                <c:pt idx="1202">
                  <c:v>1490664</c:v>
                </c:pt>
                <c:pt idx="1203">
                  <c:v>2309184</c:v>
                </c:pt>
                <c:pt idx="1204">
                  <c:v>1479530</c:v>
                </c:pt>
                <c:pt idx="1205">
                  <c:v>734027</c:v>
                </c:pt>
                <c:pt idx="1206">
                  <c:v>1524712</c:v>
                </c:pt>
                <c:pt idx="1207">
                  <c:v>451117</c:v>
                </c:pt>
                <c:pt idx="1208">
                  <c:v>1117181</c:v>
                </c:pt>
                <c:pt idx="1209">
                  <c:v>1304141</c:v>
                </c:pt>
                <c:pt idx="1210">
                  <c:v>1282462</c:v>
                </c:pt>
                <c:pt idx="1211">
                  <c:v>1336802</c:v>
                </c:pt>
                <c:pt idx="1212">
                  <c:v>803035</c:v>
                </c:pt>
                <c:pt idx="1213">
                  <c:v>1920919</c:v>
                </c:pt>
                <c:pt idx="1214">
                  <c:v>1757101</c:v>
                </c:pt>
                <c:pt idx="1215">
                  <c:v>999001</c:v>
                </c:pt>
                <c:pt idx="1216">
                  <c:v>886654</c:v>
                </c:pt>
                <c:pt idx="1217">
                  <c:v>1633506</c:v>
                </c:pt>
                <c:pt idx="1218">
                  <c:v>1180964</c:v>
                </c:pt>
                <c:pt idx="1219">
                  <c:v>1357683</c:v>
                </c:pt>
                <c:pt idx="1220">
                  <c:v>1126206</c:v>
                </c:pt>
                <c:pt idx="1221">
                  <c:v>2028934</c:v>
                </c:pt>
                <c:pt idx="1222">
                  <c:v>947720</c:v>
                </c:pt>
                <c:pt idx="1223">
                  <c:v>1520304</c:v>
                </c:pt>
                <c:pt idx="1224">
                  <c:v>1495471</c:v>
                </c:pt>
                <c:pt idx="1225">
                  <c:v>1260574</c:v>
                </c:pt>
                <c:pt idx="1226">
                  <c:v>4690454</c:v>
                </c:pt>
                <c:pt idx="1227">
                  <c:v>921462</c:v>
                </c:pt>
                <c:pt idx="1228">
                  <c:v>795511</c:v>
                </c:pt>
                <c:pt idx="1229">
                  <c:v>2237820</c:v>
                </c:pt>
                <c:pt idx="1230">
                  <c:v>1056818</c:v>
                </c:pt>
                <c:pt idx="1231">
                  <c:v>1283127</c:v>
                </c:pt>
                <c:pt idx="1232">
                  <c:v>1583935</c:v>
                </c:pt>
                <c:pt idx="1233">
                  <c:v>2316613</c:v>
                </c:pt>
                <c:pt idx="1234">
                  <c:v>1347822</c:v>
                </c:pt>
                <c:pt idx="1235">
                  <c:v>521512</c:v>
                </c:pt>
                <c:pt idx="1236">
                  <c:v>525160</c:v>
                </c:pt>
                <c:pt idx="1237">
                  <c:v>1557753</c:v>
                </c:pt>
                <c:pt idx="1238">
                  <c:v>1628889</c:v>
                </c:pt>
                <c:pt idx="1239">
                  <c:v>757036</c:v>
                </c:pt>
                <c:pt idx="1240">
                  <c:v>439622</c:v>
                </c:pt>
                <c:pt idx="1241">
                  <c:v>867749</c:v>
                </c:pt>
                <c:pt idx="1242">
                  <c:v>852359</c:v>
                </c:pt>
                <c:pt idx="1243">
                  <c:v>1151172</c:v>
                </c:pt>
                <c:pt idx="1244">
                  <c:v>1351546</c:v>
                </c:pt>
                <c:pt idx="1245">
                  <c:v>1592561</c:v>
                </c:pt>
                <c:pt idx="1246">
                  <c:v>728707</c:v>
                </c:pt>
                <c:pt idx="1247">
                  <c:v>1442328</c:v>
                </c:pt>
                <c:pt idx="1248">
                  <c:v>1518176</c:v>
                </c:pt>
                <c:pt idx="1249">
                  <c:v>558942</c:v>
                </c:pt>
                <c:pt idx="1250">
                  <c:v>1844444</c:v>
                </c:pt>
                <c:pt idx="1251">
                  <c:v>914185</c:v>
                </c:pt>
                <c:pt idx="1252">
                  <c:v>1356068</c:v>
                </c:pt>
                <c:pt idx="1253">
                  <c:v>1322153</c:v>
                </c:pt>
                <c:pt idx="1254">
                  <c:v>921272</c:v>
                </c:pt>
                <c:pt idx="1255">
                  <c:v>1625678</c:v>
                </c:pt>
                <c:pt idx="1256">
                  <c:v>2178122</c:v>
                </c:pt>
                <c:pt idx="1257">
                  <c:v>1141710</c:v>
                </c:pt>
                <c:pt idx="1258">
                  <c:v>405859</c:v>
                </c:pt>
                <c:pt idx="1259">
                  <c:v>777822</c:v>
                </c:pt>
                <c:pt idx="1260">
                  <c:v>1653589</c:v>
                </c:pt>
                <c:pt idx="1261">
                  <c:v>358701</c:v>
                </c:pt>
                <c:pt idx="1262">
                  <c:v>1231048</c:v>
                </c:pt>
                <c:pt idx="1263">
                  <c:v>808583</c:v>
                </c:pt>
                <c:pt idx="1264">
                  <c:v>561906</c:v>
                </c:pt>
                <c:pt idx="1265">
                  <c:v>945630</c:v>
                </c:pt>
                <c:pt idx="1266">
                  <c:v>1682469</c:v>
                </c:pt>
                <c:pt idx="1267">
                  <c:v>2908748</c:v>
                </c:pt>
                <c:pt idx="1268">
                  <c:v>192166</c:v>
                </c:pt>
                <c:pt idx="1269">
                  <c:v>1765290</c:v>
                </c:pt>
                <c:pt idx="1270">
                  <c:v>869022</c:v>
                </c:pt>
                <c:pt idx="1271">
                  <c:v>648508</c:v>
                </c:pt>
                <c:pt idx="1272">
                  <c:v>1828104</c:v>
                </c:pt>
                <c:pt idx="1273">
                  <c:v>379050</c:v>
                </c:pt>
                <c:pt idx="1274">
                  <c:v>2372625</c:v>
                </c:pt>
                <c:pt idx="1275">
                  <c:v>759544</c:v>
                </c:pt>
                <c:pt idx="1276">
                  <c:v>488262</c:v>
                </c:pt>
                <c:pt idx="1277">
                  <c:v>1331444</c:v>
                </c:pt>
                <c:pt idx="1278">
                  <c:v>2198110</c:v>
                </c:pt>
                <c:pt idx="1279">
                  <c:v>1086667</c:v>
                </c:pt>
                <c:pt idx="1280">
                  <c:v>1124496</c:v>
                </c:pt>
                <c:pt idx="1281">
                  <c:v>807595</c:v>
                </c:pt>
                <c:pt idx="1282">
                  <c:v>797012</c:v>
                </c:pt>
                <c:pt idx="1283">
                  <c:v>2187850</c:v>
                </c:pt>
                <c:pt idx="1284">
                  <c:v>2444806</c:v>
                </c:pt>
                <c:pt idx="1285">
                  <c:v>1835058</c:v>
                </c:pt>
                <c:pt idx="1286">
                  <c:v>2129919</c:v>
                </c:pt>
                <c:pt idx="1287">
                  <c:v>1139601</c:v>
                </c:pt>
                <c:pt idx="1288">
                  <c:v>801154</c:v>
                </c:pt>
                <c:pt idx="1289">
                  <c:v>968145</c:v>
                </c:pt>
                <c:pt idx="1290">
                  <c:v>936130</c:v>
                </c:pt>
                <c:pt idx="1291">
                  <c:v>722019</c:v>
                </c:pt>
                <c:pt idx="1292">
                  <c:v>858078</c:v>
                </c:pt>
                <c:pt idx="1293">
                  <c:v>1304198</c:v>
                </c:pt>
                <c:pt idx="1294">
                  <c:v>595384</c:v>
                </c:pt>
                <c:pt idx="1295">
                  <c:v>2132788</c:v>
                </c:pt>
                <c:pt idx="1296">
                  <c:v>1907410</c:v>
                </c:pt>
                <c:pt idx="1297">
                  <c:v>1949115</c:v>
                </c:pt>
                <c:pt idx="1298">
                  <c:v>1389375</c:v>
                </c:pt>
                <c:pt idx="1299">
                  <c:v>1253145</c:v>
                </c:pt>
                <c:pt idx="1300">
                  <c:v>690764</c:v>
                </c:pt>
                <c:pt idx="1301">
                  <c:v>1770173</c:v>
                </c:pt>
                <c:pt idx="1302">
                  <c:v>1619199</c:v>
                </c:pt>
                <c:pt idx="1303">
                  <c:v>3203514</c:v>
                </c:pt>
                <c:pt idx="1304">
                  <c:v>1538392</c:v>
                </c:pt>
                <c:pt idx="1305">
                  <c:v>1900190</c:v>
                </c:pt>
                <c:pt idx="1306">
                  <c:v>1683400</c:v>
                </c:pt>
                <c:pt idx="1307">
                  <c:v>1166904</c:v>
                </c:pt>
                <c:pt idx="1308">
                  <c:v>1161660</c:v>
                </c:pt>
                <c:pt idx="1309">
                  <c:v>1140912</c:v>
                </c:pt>
                <c:pt idx="1310">
                  <c:v>572451</c:v>
                </c:pt>
                <c:pt idx="1311">
                  <c:v>1044639</c:v>
                </c:pt>
                <c:pt idx="1312">
                  <c:v>1087009</c:v>
                </c:pt>
                <c:pt idx="1313">
                  <c:v>1448275</c:v>
                </c:pt>
                <c:pt idx="1314">
                  <c:v>1926467</c:v>
                </c:pt>
                <c:pt idx="1315">
                  <c:v>941830</c:v>
                </c:pt>
                <c:pt idx="1316">
                  <c:v>668002</c:v>
                </c:pt>
                <c:pt idx="1317">
                  <c:v>2607199</c:v>
                </c:pt>
                <c:pt idx="1318">
                  <c:v>1874844</c:v>
                </c:pt>
                <c:pt idx="1319">
                  <c:v>1060675</c:v>
                </c:pt>
                <c:pt idx="1320">
                  <c:v>1084425</c:v>
                </c:pt>
                <c:pt idx="1321">
                  <c:v>692550</c:v>
                </c:pt>
                <c:pt idx="1322">
                  <c:v>1365131</c:v>
                </c:pt>
                <c:pt idx="1323">
                  <c:v>1398647</c:v>
                </c:pt>
                <c:pt idx="1324">
                  <c:v>2094598</c:v>
                </c:pt>
                <c:pt idx="1325">
                  <c:v>1142166</c:v>
                </c:pt>
                <c:pt idx="1326">
                  <c:v>593427</c:v>
                </c:pt>
                <c:pt idx="1327">
                  <c:v>2510755</c:v>
                </c:pt>
                <c:pt idx="1328">
                  <c:v>1731926</c:v>
                </c:pt>
                <c:pt idx="1329">
                  <c:v>1038616</c:v>
                </c:pt>
                <c:pt idx="1330">
                  <c:v>511442</c:v>
                </c:pt>
                <c:pt idx="1331">
                  <c:v>1010325</c:v>
                </c:pt>
                <c:pt idx="1332">
                  <c:v>813162</c:v>
                </c:pt>
                <c:pt idx="1333">
                  <c:v>992047</c:v>
                </c:pt>
                <c:pt idx="1334">
                  <c:v>864120</c:v>
                </c:pt>
                <c:pt idx="1335">
                  <c:v>2081583</c:v>
                </c:pt>
                <c:pt idx="1336">
                  <c:v>2104630</c:v>
                </c:pt>
                <c:pt idx="1337">
                  <c:v>502645</c:v>
                </c:pt>
                <c:pt idx="1338">
                  <c:v>2323472</c:v>
                </c:pt>
                <c:pt idx="1339">
                  <c:v>2318532</c:v>
                </c:pt>
                <c:pt idx="1340">
                  <c:v>1453937</c:v>
                </c:pt>
                <c:pt idx="1341">
                  <c:v>944775</c:v>
                </c:pt>
                <c:pt idx="1342">
                  <c:v>1504819</c:v>
                </c:pt>
                <c:pt idx="1343">
                  <c:v>1198387</c:v>
                </c:pt>
                <c:pt idx="1344">
                  <c:v>529872</c:v>
                </c:pt>
                <c:pt idx="1345">
                  <c:v>222718</c:v>
                </c:pt>
                <c:pt idx="1346">
                  <c:v>1280125</c:v>
                </c:pt>
                <c:pt idx="1347">
                  <c:v>1530108</c:v>
                </c:pt>
                <c:pt idx="1348">
                  <c:v>1044696</c:v>
                </c:pt>
                <c:pt idx="1349">
                  <c:v>761520</c:v>
                </c:pt>
                <c:pt idx="1350">
                  <c:v>975555</c:v>
                </c:pt>
                <c:pt idx="1351">
                  <c:v>720119</c:v>
                </c:pt>
                <c:pt idx="1352">
                  <c:v>936035</c:v>
                </c:pt>
                <c:pt idx="1353">
                  <c:v>862277</c:v>
                </c:pt>
                <c:pt idx="1354">
                  <c:v>2885226</c:v>
                </c:pt>
                <c:pt idx="1355">
                  <c:v>526794</c:v>
                </c:pt>
                <c:pt idx="1356">
                  <c:v>4060091</c:v>
                </c:pt>
                <c:pt idx="1357">
                  <c:v>856900</c:v>
                </c:pt>
                <c:pt idx="1358">
                  <c:v>1042929</c:v>
                </c:pt>
                <c:pt idx="1359">
                  <c:v>630268</c:v>
                </c:pt>
                <c:pt idx="1360">
                  <c:v>600761</c:v>
                </c:pt>
                <c:pt idx="1361">
                  <c:v>718542</c:v>
                </c:pt>
                <c:pt idx="1362">
                  <c:v>553755</c:v>
                </c:pt>
                <c:pt idx="1363">
                  <c:v>653144</c:v>
                </c:pt>
                <c:pt idx="1364">
                  <c:v>411027</c:v>
                </c:pt>
                <c:pt idx="1365">
                  <c:v>577467</c:v>
                </c:pt>
                <c:pt idx="1366">
                  <c:v>1910640</c:v>
                </c:pt>
                <c:pt idx="1367">
                  <c:v>714457</c:v>
                </c:pt>
                <c:pt idx="1368">
                  <c:v>2001783</c:v>
                </c:pt>
                <c:pt idx="1369">
                  <c:v>849110</c:v>
                </c:pt>
                <c:pt idx="137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77-6A41-8D6F-3906C61E10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2967855"/>
        <c:axId val="593780831"/>
      </c:lineChart>
      <c:catAx>
        <c:axId val="352967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780831"/>
        <c:crosses val="autoZero"/>
        <c:auto val="1"/>
        <c:lblAlgn val="ctr"/>
        <c:lblOffset val="100"/>
        <c:noMultiLvlLbl val="0"/>
      </c:catAx>
      <c:valAx>
        <c:axId val="59378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967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'Исходные данные (исправлено)'!$J$1</c:f>
              <c:strCache>
                <c:ptCount val="1"/>
                <c:pt idx="0">
                  <c:v>Кредитный рейтинг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'Исходные данные (исправлено)'!$J$2:$J$1375</c:f>
              <c:numCache>
                <c:formatCode>General</c:formatCode>
                <c:ptCount val="1374"/>
                <c:pt idx="0">
                  <c:v>709</c:v>
                </c:pt>
                <c:pt idx="1">
                  <c:v>721</c:v>
                </c:pt>
                <c:pt idx="2">
                  <c:v>729</c:v>
                </c:pt>
                <c:pt idx="3">
                  <c:v>730</c:v>
                </c:pt>
                <c:pt idx="4">
                  <c:v>678</c:v>
                </c:pt>
                <c:pt idx="5">
                  <c:v>739</c:v>
                </c:pt>
                <c:pt idx="6">
                  <c:v>727</c:v>
                </c:pt>
                <c:pt idx="7">
                  <c:v>723</c:v>
                </c:pt>
                <c:pt idx="8">
                  <c:v>747</c:v>
                </c:pt>
                <c:pt idx="9">
                  <c:v>687</c:v>
                </c:pt>
                <c:pt idx="10">
                  <c:v>750</c:v>
                </c:pt>
                <c:pt idx="11">
                  <c:v>714</c:v>
                </c:pt>
                <c:pt idx="12">
                  <c:v>724</c:v>
                </c:pt>
                <c:pt idx="13">
                  <c:v>704</c:v>
                </c:pt>
                <c:pt idx="14">
                  <c:v>688</c:v>
                </c:pt>
                <c:pt idx="15">
                  <c:v>749</c:v>
                </c:pt>
                <c:pt idx="16">
                  <c:v>729</c:v>
                </c:pt>
                <c:pt idx="17">
                  <c:v>733</c:v>
                </c:pt>
                <c:pt idx="18">
                  <c:v>725</c:v>
                </c:pt>
                <c:pt idx="19">
                  <c:v>745</c:v>
                </c:pt>
                <c:pt idx="20">
                  <c:v>720</c:v>
                </c:pt>
                <c:pt idx="21">
                  <c:v>718</c:v>
                </c:pt>
                <c:pt idx="22">
                  <c:v>682</c:v>
                </c:pt>
                <c:pt idx="23">
                  <c:v>712</c:v>
                </c:pt>
                <c:pt idx="24">
                  <c:v>680</c:v>
                </c:pt>
                <c:pt idx="25">
                  <c:v>750</c:v>
                </c:pt>
                <c:pt idx="26">
                  <c:v>723</c:v>
                </c:pt>
                <c:pt idx="27">
                  <c:v>737</c:v>
                </c:pt>
                <c:pt idx="28">
                  <c:v>710</c:v>
                </c:pt>
                <c:pt idx="29">
                  <c:v>598</c:v>
                </c:pt>
                <c:pt idx="30">
                  <c:v>719</c:v>
                </c:pt>
                <c:pt idx="31">
                  <c:v>661</c:v>
                </c:pt>
                <c:pt idx="32">
                  <c:v>652</c:v>
                </c:pt>
                <c:pt idx="33">
                  <c:v>736</c:v>
                </c:pt>
                <c:pt idx="34">
                  <c:v>738</c:v>
                </c:pt>
                <c:pt idx="35">
                  <c:v>725</c:v>
                </c:pt>
                <c:pt idx="36">
                  <c:v>747</c:v>
                </c:pt>
                <c:pt idx="37">
                  <c:v>721</c:v>
                </c:pt>
                <c:pt idx="38">
                  <c:v>644</c:v>
                </c:pt>
                <c:pt idx="39">
                  <c:v>672</c:v>
                </c:pt>
                <c:pt idx="40">
                  <c:v>747</c:v>
                </c:pt>
                <c:pt idx="41">
                  <c:v>737</c:v>
                </c:pt>
                <c:pt idx="42">
                  <c:v>699</c:v>
                </c:pt>
                <c:pt idx="43">
                  <c:v>751</c:v>
                </c:pt>
                <c:pt idx="44">
                  <c:v>694</c:v>
                </c:pt>
                <c:pt idx="45">
                  <c:v>720</c:v>
                </c:pt>
                <c:pt idx="46">
                  <c:v>675</c:v>
                </c:pt>
                <c:pt idx="47">
                  <c:v>724</c:v>
                </c:pt>
                <c:pt idx="48">
                  <c:v>657</c:v>
                </c:pt>
                <c:pt idx="49">
                  <c:v>678</c:v>
                </c:pt>
                <c:pt idx="50">
                  <c:v>736</c:v>
                </c:pt>
                <c:pt idx="51">
                  <c:v>748</c:v>
                </c:pt>
                <c:pt idx="52">
                  <c:v>688</c:v>
                </c:pt>
                <c:pt idx="53">
                  <c:v>743</c:v>
                </c:pt>
                <c:pt idx="54">
                  <c:v>666</c:v>
                </c:pt>
                <c:pt idx="55">
                  <c:v>714</c:v>
                </c:pt>
                <c:pt idx="56">
                  <c:v>742</c:v>
                </c:pt>
                <c:pt idx="57">
                  <c:v>705</c:v>
                </c:pt>
                <c:pt idx="58">
                  <c:v>748</c:v>
                </c:pt>
                <c:pt idx="59">
                  <c:v>731</c:v>
                </c:pt>
                <c:pt idx="60">
                  <c:v>624</c:v>
                </c:pt>
                <c:pt idx="61">
                  <c:v>712</c:v>
                </c:pt>
                <c:pt idx="62">
                  <c:v>685</c:v>
                </c:pt>
                <c:pt idx="63">
                  <c:v>705</c:v>
                </c:pt>
                <c:pt idx="64">
                  <c:v>751</c:v>
                </c:pt>
                <c:pt idx="65">
                  <c:v>745</c:v>
                </c:pt>
                <c:pt idx="66">
                  <c:v>723</c:v>
                </c:pt>
                <c:pt idx="67">
                  <c:v>742</c:v>
                </c:pt>
                <c:pt idx="68">
                  <c:v>717</c:v>
                </c:pt>
                <c:pt idx="69">
                  <c:v>714</c:v>
                </c:pt>
                <c:pt idx="70">
                  <c:v>722</c:v>
                </c:pt>
                <c:pt idx="71">
                  <c:v>680</c:v>
                </c:pt>
                <c:pt idx="72">
                  <c:v>618</c:v>
                </c:pt>
                <c:pt idx="73">
                  <c:v>719</c:v>
                </c:pt>
                <c:pt idx="74">
                  <c:v>745</c:v>
                </c:pt>
                <c:pt idx="75">
                  <c:v>737</c:v>
                </c:pt>
                <c:pt idx="76">
                  <c:v>718</c:v>
                </c:pt>
                <c:pt idx="77">
                  <c:v>676</c:v>
                </c:pt>
                <c:pt idx="78">
                  <c:v>692</c:v>
                </c:pt>
                <c:pt idx="79">
                  <c:v>721</c:v>
                </c:pt>
                <c:pt idx="80">
                  <c:v>678</c:v>
                </c:pt>
                <c:pt idx="81">
                  <c:v>740</c:v>
                </c:pt>
                <c:pt idx="82">
                  <c:v>746</c:v>
                </c:pt>
                <c:pt idx="83">
                  <c:v>732</c:v>
                </c:pt>
                <c:pt idx="84">
                  <c:v>709</c:v>
                </c:pt>
                <c:pt idx="85">
                  <c:v>649</c:v>
                </c:pt>
                <c:pt idx="86">
                  <c:v>695</c:v>
                </c:pt>
                <c:pt idx="87">
                  <c:v>744</c:v>
                </c:pt>
                <c:pt idx="88">
                  <c:v>686</c:v>
                </c:pt>
                <c:pt idx="89">
                  <c:v>741</c:v>
                </c:pt>
                <c:pt idx="90">
                  <c:v>637</c:v>
                </c:pt>
                <c:pt idx="91">
                  <c:v>719</c:v>
                </c:pt>
                <c:pt idx="92">
                  <c:v>740</c:v>
                </c:pt>
                <c:pt idx="93">
                  <c:v>704</c:v>
                </c:pt>
                <c:pt idx="94">
                  <c:v>743</c:v>
                </c:pt>
                <c:pt idx="95">
                  <c:v>746</c:v>
                </c:pt>
                <c:pt idx="96">
                  <c:v>723</c:v>
                </c:pt>
                <c:pt idx="97">
                  <c:v>697</c:v>
                </c:pt>
                <c:pt idx="98">
                  <c:v>694</c:v>
                </c:pt>
                <c:pt idx="99">
                  <c:v>725</c:v>
                </c:pt>
                <c:pt idx="100">
                  <c:v>736</c:v>
                </c:pt>
                <c:pt idx="101">
                  <c:v>722</c:v>
                </c:pt>
                <c:pt idx="102">
                  <c:v>706</c:v>
                </c:pt>
                <c:pt idx="103">
                  <c:v>741</c:v>
                </c:pt>
                <c:pt idx="104">
                  <c:v>715</c:v>
                </c:pt>
                <c:pt idx="105">
                  <c:v>678</c:v>
                </c:pt>
                <c:pt idx="106">
                  <c:v>707</c:v>
                </c:pt>
                <c:pt idx="107">
                  <c:v>738</c:v>
                </c:pt>
                <c:pt idx="108">
                  <c:v>750</c:v>
                </c:pt>
                <c:pt idx="109">
                  <c:v>716</c:v>
                </c:pt>
                <c:pt idx="110">
                  <c:v>737</c:v>
                </c:pt>
                <c:pt idx="111">
                  <c:v>748</c:v>
                </c:pt>
                <c:pt idx="112">
                  <c:v>702</c:v>
                </c:pt>
                <c:pt idx="113">
                  <c:v>723</c:v>
                </c:pt>
                <c:pt idx="114">
                  <c:v>651</c:v>
                </c:pt>
                <c:pt idx="115">
                  <c:v>723</c:v>
                </c:pt>
                <c:pt idx="116">
                  <c:v>723</c:v>
                </c:pt>
                <c:pt idx="117">
                  <c:v>730</c:v>
                </c:pt>
                <c:pt idx="118">
                  <c:v>736</c:v>
                </c:pt>
                <c:pt idx="119">
                  <c:v>718</c:v>
                </c:pt>
                <c:pt idx="120">
                  <c:v>712</c:v>
                </c:pt>
                <c:pt idx="121">
                  <c:v>708</c:v>
                </c:pt>
                <c:pt idx="122">
                  <c:v>710</c:v>
                </c:pt>
                <c:pt idx="123">
                  <c:v>698</c:v>
                </c:pt>
                <c:pt idx="124">
                  <c:v>689</c:v>
                </c:pt>
                <c:pt idx="125">
                  <c:v>685</c:v>
                </c:pt>
                <c:pt idx="126">
                  <c:v>735</c:v>
                </c:pt>
                <c:pt idx="127">
                  <c:v>703</c:v>
                </c:pt>
                <c:pt idx="128">
                  <c:v>747</c:v>
                </c:pt>
                <c:pt idx="129">
                  <c:v>707</c:v>
                </c:pt>
                <c:pt idx="130">
                  <c:v>707</c:v>
                </c:pt>
                <c:pt idx="131">
                  <c:v>738</c:v>
                </c:pt>
                <c:pt idx="132">
                  <c:v>682</c:v>
                </c:pt>
                <c:pt idx="133">
                  <c:v>716</c:v>
                </c:pt>
                <c:pt idx="134">
                  <c:v>749</c:v>
                </c:pt>
                <c:pt idx="135">
                  <c:v>740</c:v>
                </c:pt>
                <c:pt idx="136">
                  <c:v>693</c:v>
                </c:pt>
                <c:pt idx="137">
                  <c:v>724</c:v>
                </c:pt>
                <c:pt idx="138">
                  <c:v>746</c:v>
                </c:pt>
                <c:pt idx="139">
                  <c:v>732</c:v>
                </c:pt>
                <c:pt idx="140">
                  <c:v>708</c:v>
                </c:pt>
                <c:pt idx="141">
                  <c:v>727</c:v>
                </c:pt>
                <c:pt idx="142">
                  <c:v>737</c:v>
                </c:pt>
                <c:pt idx="143">
                  <c:v>712</c:v>
                </c:pt>
                <c:pt idx="144">
                  <c:v>737</c:v>
                </c:pt>
                <c:pt idx="145">
                  <c:v>645</c:v>
                </c:pt>
                <c:pt idx="146">
                  <c:v>718</c:v>
                </c:pt>
                <c:pt idx="147">
                  <c:v>724</c:v>
                </c:pt>
                <c:pt idx="148">
                  <c:v>715</c:v>
                </c:pt>
                <c:pt idx="149">
                  <c:v>707</c:v>
                </c:pt>
                <c:pt idx="150">
                  <c:v>691</c:v>
                </c:pt>
                <c:pt idx="151">
                  <c:v>717</c:v>
                </c:pt>
                <c:pt idx="152">
                  <c:v>673</c:v>
                </c:pt>
                <c:pt idx="153">
                  <c:v>733</c:v>
                </c:pt>
                <c:pt idx="154">
                  <c:v>700</c:v>
                </c:pt>
                <c:pt idx="155">
                  <c:v>714</c:v>
                </c:pt>
                <c:pt idx="156">
                  <c:v>700</c:v>
                </c:pt>
                <c:pt idx="157">
                  <c:v>731</c:v>
                </c:pt>
                <c:pt idx="158">
                  <c:v>719</c:v>
                </c:pt>
                <c:pt idx="159">
                  <c:v>743</c:v>
                </c:pt>
                <c:pt idx="160">
                  <c:v>708</c:v>
                </c:pt>
                <c:pt idx="161">
                  <c:v>741</c:v>
                </c:pt>
                <c:pt idx="162">
                  <c:v>658</c:v>
                </c:pt>
                <c:pt idx="163">
                  <c:v>716</c:v>
                </c:pt>
                <c:pt idx="164">
                  <c:v>742</c:v>
                </c:pt>
                <c:pt idx="165">
                  <c:v>699</c:v>
                </c:pt>
                <c:pt idx="166">
                  <c:v>750</c:v>
                </c:pt>
                <c:pt idx="167">
                  <c:v>720</c:v>
                </c:pt>
                <c:pt idx="168">
                  <c:v>685</c:v>
                </c:pt>
                <c:pt idx="169">
                  <c:v>709</c:v>
                </c:pt>
                <c:pt idx="170">
                  <c:v>715</c:v>
                </c:pt>
                <c:pt idx="171">
                  <c:v>737</c:v>
                </c:pt>
                <c:pt idx="172">
                  <c:v>722</c:v>
                </c:pt>
                <c:pt idx="173">
                  <c:v>748</c:v>
                </c:pt>
                <c:pt idx="174">
                  <c:v>657</c:v>
                </c:pt>
                <c:pt idx="175">
                  <c:v>695</c:v>
                </c:pt>
                <c:pt idx="176">
                  <c:v>735</c:v>
                </c:pt>
                <c:pt idx="177">
                  <c:v>729</c:v>
                </c:pt>
                <c:pt idx="178">
                  <c:v>737</c:v>
                </c:pt>
                <c:pt idx="179">
                  <c:v>722</c:v>
                </c:pt>
                <c:pt idx="180">
                  <c:v>724</c:v>
                </c:pt>
                <c:pt idx="181">
                  <c:v>722</c:v>
                </c:pt>
                <c:pt idx="182">
                  <c:v>728</c:v>
                </c:pt>
                <c:pt idx="183">
                  <c:v>738</c:v>
                </c:pt>
                <c:pt idx="184">
                  <c:v>674</c:v>
                </c:pt>
                <c:pt idx="185">
                  <c:v>746</c:v>
                </c:pt>
                <c:pt idx="186">
                  <c:v>709</c:v>
                </c:pt>
                <c:pt idx="187">
                  <c:v>654</c:v>
                </c:pt>
                <c:pt idx="188">
                  <c:v>715</c:v>
                </c:pt>
                <c:pt idx="189">
                  <c:v>744</c:v>
                </c:pt>
                <c:pt idx="190">
                  <c:v>716</c:v>
                </c:pt>
                <c:pt idx="191">
                  <c:v>733</c:v>
                </c:pt>
                <c:pt idx="192">
                  <c:v>719</c:v>
                </c:pt>
                <c:pt idx="193">
                  <c:v>744</c:v>
                </c:pt>
                <c:pt idx="194">
                  <c:v>735</c:v>
                </c:pt>
                <c:pt idx="195">
                  <c:v>716</c:v>
                </c:pt>
                <c:pt idx="196">
                  <c:v>720</c:v>
                </c:pt>
                <c:pt idx="197">
                  <c:v>739</c:v>
                </c:pt>
                <c:pt idx="198">
                  <c:v>738</c:v>
                </c:pt>
                <c:pt idx="199">
                  <c:v>686</c:v>
                </c:pt>
                <c:pt idx="200">
                  <c:v>749</c:v>
                </c:pt>
                <c:pt idx="201">
                  <c:v>725</c:v>
                </c:pt>
                <c:pt idx="202">
                  <c:v>681</c:v>
                </c:pt>
                <c:pt idx="203">
                  <c:v>725</c:v>
                </c:pt>
                <c:pt idx="204">
                  <c:v>693</c:v>
                </c:pt>
                <c:pt idx="205">
                  <c:v>723</c:v>
                </c:pt>
                <c:pt idx="206">
                  <c:v>696</c:v>
                </c:pt>
                <c:pt idx="207">
                  <c:v>697</c:v>
                </c:pt>
                <c:pt idx="208">
                  <c:v>727</c:v>
                </c:pt>
                <c:pt idx="209">
                  <c:v>707</c:v>
                </c:pt>
                <c:pt idx="210">
                  <c:v>748</c:v>
                </c:pt>
                <c:pt idx="211">
                  <c:v>739</c:v>
                </c:pt>
                <c:pt idx="212">
                  <c:v>743</c:v>
                </c:pt>
                <c:pt idx="213">
                  <c:v>676</c:v>
                </c:pt>
                <c:pt idx="214">
                  <c:v>746</c:v>
                </c:pt>
                <c:pt idx="215">
                  <c:v>694</c:v>
                </c:pt>
                <c:pt idx="216">
                  <c:v>668</c:v>
                </c:pt>
                <c:pt idx="217">
                  <c:v>687</c:v>
                </c:pt>
                <c:pt idx="218">
                  <c:v>742</c:v>
                </c:pt>
                <c:pt idx="219">
                  <c:v>736</c:v>
                </c:pt>
                <c:pt idx="220">
                  <c:v>676</c:v>
                </c:pt>
                <c:pt idx="221">
                  <c:v>659</c:v>
                </c:pt>
                <c:pt idx="222">
                  <c:v>736</c:v>
                </c:pt>
                <c:pt idx="223">
                  <c:v>716</c:v>
                </c:pt>
                <c:pt idx="224">
                  <c:v>740</c:v>
                </c:pt>
                <c:pt idx="225">
                  <c:v>718</c:v>
                </c:pt>
                <c:pt idx="226">
                  <c:v>696</c:v>
                </c:pt>
                <c:pt idx="227">
                  <c:v>742</c:v>
                </c:pt>
                <c:pt idx="228">
                  <c:v>742</c:v>
                </c:pt>
                <c:pt idx="229">
                  <c:v>744</c:v>
                </c:pt>
                <c:pt idx="230">
                  <c:v>744</c:v>
                </c:pt>
                <c:pt idx="231">
                  <c:v>618</c:v>
                </c:pt>
                <c:pt idx="232">
                  <c:v>676</c:v>
                </c:pt>
                <c:pt idx="233">
                  <c:v>748</c:v>
                </c:pt>
                <c:pt idx="234">
                  <c:v>720</c:v>
                </c:pt>
                <c:pt idx="235">
                  <c:v>705</c:v>
                </c:pt>
                <c:pt idx="236">
                  <c:v>647</c:v>
                </c:pt>
                <c:pt idx="237">
                  <c:v>710</c:v>
                </c:pt>
                <c:pt idx="238">
                  <c:v>746</c:v>
                </c:pt>
                <c:pt idx="239">
                  <c:v>676</c:v>
                </c:pt>
                <c:pt idx="240">
                  <c:v>729</c:v>
                </c:pt>
                <c:pt idx="241">
                  <c:v>741</c:v>
                </c:pt>
                <c:pt idx="242">
                  <c:v>703</c:v>
                </c:pt>
                <c:pt idx="243">
                  <c:v>741</c:v>
                </c:pt>
                <c:pt idx="244">
                  <c:v>683</c:v>
                </c:pt>
                <c:pt idx="245">
                  <c:v>732</c:v>
                </c:pt>
                <c:pt idx="246">
                  <c:v>675</c:v>
                </c:pt>
                <c:pt idx="247">
                  <c:v>715</c:v>
                </c:pt>
                <c:pt idx="248">
                  <c:v>670</c:v>
                </c:pt>
                <c:pt idx="249">
                  <c:v>699</c:v>
                </c:pt>
                <c:pt idx="250">
                  <c:v>623</c:v>
                </c:pt>
                <c:pt idx="251">
                  <c:v>711</c:v>
                </c:pt>
                <c:pt idx="252">
                  <c:v>744</c:v>
                </c:pt>
                <c:pt idx="253">
                  <c:v>639</c:v>
                </c:pt>
                <c:pt idx="254">
                  <c:v>747</c:v>
                </c:pt>
                <c:pt idx="255">
                  <c:v>671</c:v>
                </c:pt>
                <c:pt idx="256">
                  <c:v>748</c:v>
                </c:pt>
                <c:pt idx="257">
                  <c:v>699</c:v>
                </c:pt>
                <c:pt idx="258">
                  <c:v>691</c:v>
                </c:pt>
                <c:pt idx="259">
                  <c:v>715</c:v>
                </c:pt>
                <c:pt idx="260">
                  <c:v>708</c:v>
                </c:pt>
                <c:pt idx="261">
                  <c:v>723</c:v>
                </c:pt>
                <c:pt idx="262">
                  <c:v>699</c:v>
                </c:pt>
                <c:pt idx="263">
                  <c:v>750</c:v>
                </c:pt>
                <c:pt idx="264">
                  <c:v>687</c:v>
                </c:pt>
                <c:pt idx="265">
                  <c:v>614</c:v>
                </c:pt>
                <c:pt idx="266">
                  <c:v>713</c:v>
                </c:pt>
                <c:pt idx="267">
                  <c:v>746</c:v>
                </c:pt>
                <c:pt idx="268">
                  <c:v>699</c:v>
                </c:pt>
                <c:pt idx="269">
                  <c:v>712</c:v>
                </c:pt>
                <c:pt idx="270">
                  <c:v>741</c:v>
                </c:pt>
                <c:pt idx="271">
                  <c:v>667</c:v>
                </c:pt>
                <c:pt idx="272">
                  <c:v>749</c:v>
                </c:pt>
                <c:pt idx="273">
                  <c:v>736</c:v>
                </c:pt>
                <c:pt idx="274">
                  <c:v>701</c:v>
                </c:pt>
                <c:pt idx="275">
                  <c:v>741</c:v>
                </c:pt>
                <c:pt idx="276">
                  <c:v>731</c:v>
                </c:pt>
                <c:pt idx="277">
                  <c:v>745</c:v>
                </c:pt>
                <c:pt idx="278">
                  <c:v>657</c:v>
                </c:pt>
                <c:pt idx="279">
                  <c:v>728</c:v>
                </c:pt>
                <c:pt idx="280">
                  <c:v>704</c:v>
                </c:pt>
                <c:pt idx="281">
                  <c:v>749</c:v>
                </c:pt>
                <c:pt idx="282">
                  <c:v>719</c:v>
                </c:pt>
                <c:pt idx="283">
                  <c:v>744</c:v>
                </c:pt>
                <c:pt idx="284">
                  <c:v>731</c:v>
                </c:pt>
                <c:pt idx="285">
                  <c:v>712</c:v>
                </c:pt>
                <c:pt idx="286">
                  <c:v>720</c:v>
                </c:pt>
                <c:pt idx="287">
                  <c:v>734</c:v>
                </c:pt>
                <c:pt idx="288">
                  <c:v>712</c:v>
                </c:pt>
                <c:pt idx="289">
                  <c:v>737</c:v>
                </c:pt>
                <c:pt idx="290">
                  <c:v>744</c:v>
                </c:pt>
                <c:pt idx="291">
                  <c:v>706</c:v>
                </c:pt>
                <c:pt idx="292">
                  <c:v>740</c:v>
                </c:pt>
                <c:pt idx="293">
                  <c:v>700</c:v>
                </c:pt>
                <c:pt idx="294">
                  <c:v>615</c:v>
                </c:pt>
                <c:pt idx="295">
                  <c:v>737</c:v>
                </c:pt>
                <c:pt idx="296">
                  <c:v>711</c:v>
                </c:pt>
                <c:pt idx="297">
                  <c:v>697</c:v>
                </c:pt>
                <c:pt idx="298">
                  <c:v>717</c:v>
                </c:pt>
                <c:pt idx="299">
                  <c:v>695</c:v>
                </c:pt>
                <c:pt idx="300">
                  <c:v>703</c:v>
                </c:pt>
                <c:pt idx="301">
                  <c:v>719</c:v>
                </c:pt>
                <c:pt idx="302">
                  <c:v>695</c:v>
                </c:pt>
                <c:pt idx="303">
                  <c:v>722</c:v>
                </c:pt>
                <c:pt idx="304">
                  <c:v>741</c:v>
                </c:pt>
                <c:pt idx="305">
                  <c:v>727</c:v>
                </c:pt>
                <c:pt idx="306">
                  <c:v>742</c:v>
                </c:pt>
                <c:pt idx="307">
                  <c:v>747</c:v>
                </c:pt>
                <c:pt idx="308">
                  <c:v>711</c:v>
                </c:pt>
                <c:pt idx="309">
                  <c:v>718</c:v>
                </c:pt>
                <c:pt idx="310">
                  <c:v>733</c:v>
                </c:pt>
                <c:pt idx="311">
                  <c:v>744</c:v>
                </c:pt>
                <c:pt idx="312">
                  <c:v>724</c:v>
                </c:pt>
                <c:pt idx="313">
                  <c:v>735</c:v>
                </c:pt>
                <c:pt idx="314">
                  <c:v>736</c:v>
                </c:pt>
                <c:pt idx="315">
                  <c:v>723</c:v>
                </c:pt>
                <c:pt idx="316">
                  <c:v>723</c:v>
                </c:pt>
                <c:pt idx="317">
                  <c:v>746</c:v>
                </c:pt>
                <c:pt idx="318">
                  <c:v>720</c:v>
                </c:pt>
                <c:pt idx="319">
                  <c:v>724</c:v>
                </c:pt>
                <c:pt idx="320">
                  <c:v>656</c:v>
                </c:pt>
                <c:pt idx="321">
                  <c:v>653</c:v>
                </c:pt>
                <c:pt idx="322">
                  <c:v>717</c:v>
                </c:pt>
                <c:pt idx="323">
                  <c:v>733</c:v>
                </c:pt>
                <c:pt idx="324">
                  <c:v>716</c:v>
                </c:pt>
                <c:pt idx="325">
                  <c:v>734</c:v>
                </c:pt>
                <c:pt idx="326">
                  <c:v>703</c:v>
                </c:pt>
                <c:pt idx="327">
                  <c:v>717</c:v>
                </c:pt>
                <c:pt idx="328">
                  <c:v>689</c:v>
                </c:pt>
                <c:pt idx="329">
                  <c:v>723</c:v>
                </c:pt>
                <c:pt idx="330">
                  <c:v>666</c:v>
                </c:pt>
                <c:pt idx="331">
                  <c:v>693</c:v>
                </c:pt>
                <c:pt idx="332">
                  <c:v>664</c:v>
                </c:pt>
                <c:pt idx="333">
                  <c:v>739</c:v>
                </c:pt>
                <c:pt idx="334">
                  <c:v>705</c:v>
                </c:pt>
                <c:pt idx="335">
                  <c:v>717</c:v>
                </c:pt>
                <c:pt idx="336">
                  <c:v>742</c:v>
                </c:pt>
                <c:pt idx="337">
                  <c:v>751</c:v>
                </c:pt>
                <c:pt idx="338">
                  <c:v>711</c:v>
                </c:pt>
                <c:pt idx="339">
                  <c:v>727</c:v>
                </c:pt>
                <c:pt idx="340">
                  <c:v>744</c:v>
                </c:pt>
                <c:pt idx="341">
                  <c:v>732</c:v>
                </c:pt>
                <c:pt idx="342">
                  <c:v>747</c:v>
                </c:pt>
                <c:pt idx="343">
                  <c:v>730</c:v>
                </c:pt>
                <c:pt idx="344">
                  <c:v>745</c:v>
                </c:pt>
                <c:pt idx="345">
                  <c:v>738</c:v>
                </c:pt>
                <c:pt idx="346">
                  <c:v>741</c:v>
                </c:pt>
                <c:pt idx="347">
                  <c:v>733</c:v>
                </c:pt>
                <c:pt idx="348">
                  <c:v>745</c:v>
                </c:pt>
                <c:pt idx="349">
                  <c:v>740</c:v>
                </c:pt>
                <c:pt idx="350">
                  <c:v>747</c:v>
                </c:pt>
                <c:pt idx="351">
                  <c:v>749</c:v>
                </c:pt>
                <c:pt idx="352">
                  <c:v>680</c:v>
                </c:pt>
                <c:pt idx="353">
                  <c:v>723</c:v>
                </c:pt>
                <c:pt idx="354">
                  <c:v>743</c:v>
                </c:pt>
                <c:pt idx="355">
                  <c:v>613</c:v>
                </c:pt>
                <c:pt idx="356">
                  <c:v>712</c:v>
                </c:pt>
                <c:pt idx="357">
                  <c:v>747</c:v>
                </c:pt>
                <c:pt idx="358">
                  <c:v>745</c:v>
                </c:pt>
                <c:pt idx="359">
                  <c:v>698</c:v>
                </c:pt>
                <c:pt idx="360">
                  <c:v>732</c:v>
                </c:pt>
                <c:pt idx="361">
                  <c:v>747</c:v>
                </c:pt>
                <c:pt idx="362">
                  <c:v>745</c:v>
                </c:pt>
                <c:pt idx="363">
                  <c:v>740</c:v>
                </c:pt>
                <c:pt idx="364">
                  <c:v>731</c:v>
                </c:pt>
                <c:pt idx="365">
                  <c:v>703</c:v>
                </c:pt>
                <c:pt idx="366">
                  <c:v>724</c:v>
                </c:pt>
                <c:pt idx="367">
                  <c:v>668</c:v>
                </c:pt>
                <c:pt idx="368">
                  <c:v>723</c:v>
                </c:pt>
                <c:pt idx="369">
                  <c:v>720</c:v>
                </c:pt>
                <c:pt idx="370">
                  <c:v>713</c:v>
                </c:pt>
                <c:pt idx="371">
                  <c:v>721</c:v>
                </c:pt>
                <c:pt idx="372">
                  <c:v>730</c:v>
                </c:pt>
                <c:pt idx="373">
                  <c:v>688</c:v>
                </c:pt>
                <c:pt idx="374">
                  <c:v>709</c:v>
                </c:pt>
                <c:pt idx="375">
                  <c:v>618</c:v>
                </c:pt>
                <c:pt idx="376">
                  <c:v>691</c:v>
                </c:pt>
                <c:pt idx="377">
                  <c:v>740</c:v>
                </c:pt>
                <c:pt idx="378">
                  <c:v>726</c:v>
                </c:pt>
                <c:pt idx="379">
                  <c:v>729</c:v>
                </c:pt>
                <c:pt idx="380">
                  <c:v>740</c:v>
                </c:pt>
                <c:pt idx="381">
                  <c:v>739</c:v>
                </c:pt>
                <c:pt idx="382">
                  <c:v>744</c:v>
                </c:pt>
                <c:pt idx="383">
                  <c:v>722</c:v>
                </c:pt>
                <c:pt idx="384">
                  <c:v>736</c:v>
                </c:pt>
                <c:pt idx="385">
                  <c:v>730</c:v>
                </c:pt>
                <c:pt idx="386">
                  <c:v>740</c:v>
                </c:pt>
                <c:pt idx="387">
                  <c:v>738</c:v>
                </c:pt>
                <c:pt idx="388">
                  <c:v>749</c:v>
                </c:pt>
                <c:pt idx="389">
                  <c:v>664</c:v>
                </c:pt>
                <c:pt idx="390">
                  <c:v>721</c:v>
                </c:pt>
                <c:pt idx="391">
                  <c:v>706</c:v>
                </c:pt>
                <c:pt idx="392">
                  <c:v>748</c:v>
                </c:pt>
                <c:pt idx="393">
                  <c:v>739</c:v>
                </c:pt>
                <c:pt idx="394">
                  <c:v>738</c:v>
                </c:pt>
                <c:pt idx="395">
                  <c:v>723</c:v>
                </c:pt>
                <c:pt idx="396">
                  <c:v>695</c:v>
                </c:pt>
                <c:pt idx="397">
                  <c:v>636</c:v>
                </c:pt>
                <c:pt idx="398">
                  <c:v>731</c:v>
                </c:pt>
                <c:pt idx="399">
                  <c:v>743</c:v>
                </c:pt>
                <c:pt idx="400">
                  <c:v>741</c:v>
                </c:pt>
                <c:pt idx="401">
                  <c:v>746</c:v>
                </c:pt>
                <c:pt idx="402">
                  <c:v>702</c:v>
                </c:pt>
                <c:pt idx="403">
                  <c:v>731</c:v>
                </c:pt>
                <c:pt idx="404">
                  <c:v>705</c:v>
                </c:pt>
                <c:pt idx="405">
                  <c:v>707</c:v>
                </c:pt>
                <c:pt idx="406">
                  <c:v>678</c:v>
                </c:pt>
                <c:pt idx="407">
                  <c:v>703</c:v>
                </c:pt>
                <c:pt idx="408">
                  <c:v>674</c:v>
                </c:pt>
                <c:pt idx="409">
                  <c:v>744</c:v>
                </c:pt>
                <c:pt idx="410">
                  <c:v>731</c:v>
                </c:pt>
                <c:pt idx="411">
                  <c:v>741</c:v>
                </c:pt>
                <c:pt idx="412">
                  <c:v>747</c:v>
                </c:pt>
                <c:pt idx="413">
                  <c:v>713</c:v>
                </c:pt>
                <c:pt idx="414">
                  <c:v>711</c:v>
                </c:pt>
                <c:pt idx="415">
                  <c:v>743</c:v>
                </c:pt>
                <c:pt idx="416">
                  <c:v>594</c:v>
                </c:pt>
                <c:pt idx="417">
                  <c:v>721</c:v>
                </c:pt>
                <c:pt idx="418">
                  <c:v>728</c:v>
                </c:pt>
                <c:pt idx="419">
                  <c:v>726</c:v>
                </c:pt>
                <c:pt idx="420">
                  <c:v>687</c:v>
                </c:pt>
                <c:pt idx="421">
                  <c:v>717</c:v>
                </c:pt>
                <c:pt idx="422">
                  <c:v>748</c:v>
                </c:pt>
                <c:pt idx="423">
                  <c:v>703</c:v>
                </c:pt>
                <c:pt idx="424">
                  <c:v>747</c:v>
                </c:pt>
                <c:pt idx="425">
                  <c:v>688</c:v>
                </c:pt>
                <c:pt idx="426">
                  <c:v>729</c:v>
                </c:pt>
                <c:pt idx="427">
                  <c:v>681</c:v>
                </c:pt>
                <c:pt idx="428">
                  <c:v>716</c:v>
                </c:pt>
                <c:pt idx="429">
                  <c:v>704</c:v>
                </c:pt>
                <c:pt idx="430">
                  <c:v>736</c:v>
                </c:pt>
                <c:pt idx="431">
                  <c:v>700</c:v>
                </c:pt>
                <c:pt idx="432">
                  <c:v>745</c:v>
                </c:pt>
                <c:pt idx="433">
                  <c:v>724</c:v>
                </c:pt>
                <c:pt idx="434">
                  <c:v>721</c:v>
                </c:pt>
                <c:pt idx="435">
                  <c:v>734</c:v>
                </c:pt>
                <c:pt idx="436">
                  <c:v>710</c:v>
                </c:pt>
                <c:pt idx="437">
                  <c:v>656</c:v>
                </c:pt>
                <c:pt idx="438">
                  <c:v>726</c:v>
                </c:pt>
                <c:pt idx="439">
                  <c:v>680</c:v>
                </c:pt>
                <c:pt idx="440">
                  <c:v>646</c:v>
                </c:pt>
                <c:pt idx="441">
                  <c:v>713</c:v>
                </c:pt>
                <c:pt idx="442">
                  <c:v>699</c:v>
                </c:pt>
                <c:pt idx="443">
                  <c:v>743</c:v>
                </c:pt>
                <c:pt idx="444">
                  <c:v>614</c:v>
                </c:pt>
                <c:pt idx="445">
                  <c:v>713</c:v>
                </c:pt>
                <c:pt idx="446">
                  <c:v>740</c:v>
                </c:pt>
                <c:pt idx="447">
                  <c:v>743</c:v>
                </c:pt>
                <c:pt idx="448">
                  <c:v>741</c:v>
                </c:pt>
                <c:pt idx="449">
                  <c:v>700</c:v>
                </c:pt>
                <c:pt idx="450">
                  <c:v>749</c:v>
                </c:pt>
                <c:pt idx="451">
                  <c:v>741</c:v>
                </c:pt>
                <c:pt idx="452">
                  <c:v>727</c:v>
                </c:pt>
                <c:pt idx="453">
                  <c:v>716</c:v>
                </c:pt>
                <c:pt idx="454">
                  <c:v>669</c:v>
                </c:pt>
                <c:pt idx="455">
                  <c:v>728</c:v>
                </c:pt>
                <c:pt idx="456">
                  <c:v>742</c:v>
                </c:pt>
                <c:pt idx="457">
                  <c:v>686</c:v>
                </c:pt>
                <c:pt idx="458">
                  <c:v>741</c:v>
                </c:pt>
                <c:pt idx="459">
                  <c:v>709</c:v>
                </c:pt>
                <c:pt idx="460">
                  <c:v>701</c:v>
                </c:pt>
                <c:pt idx="461">
                  <c:v>721</c:v>
                </c:pt>
                <c:pt idx="462">
                  <c:v>682</c:v>
                </c:pt>
                <c:pt idx="463">
                  <c:v>706</c:v>
                </c:pt>
                <c:pt idx="464">
                  <c:v>680</c:v>
                </c:pt>
                <c:pt idx="465">
                  <c:v>692</c:v>
                </c:pt>
                <c:pt idx="466">
                  <c:v>720</c:v>
                </c:pt>
                <c:pt idx="467">
                  <c:v>734</c:v>
                </c:pt>
                <c:pt idx="468">
                  <c:v>713</c:v>
                </c:pt>
                <c:pt idx="469">
                  <c:v>697</c:v>
                </c:pt>
                <c:pt idx="470">
                  <c:v>746</c:v>
                </c:pt>
                <c:pt idx="471">
                  <c:v>739</c:v>
                </c:pt>
                <c:pt idx="472">
                  <c:v>687</c:v>
                </c:pt>
                <c:pt idx="473">
                  <c:v>696</c:v>
                </c:pt>
                <c:pt idx="474">
                  <c:v>737</c:v>
                </c:pt>
                <c:pt idx="475">
                  <c:v>707</c:v>
                </c:pt>
                <c:pt idx="476">
                  <c:v>739</c:v>
                </c:pt>
                <c:pt idx="477">
                  <c:v>751</c:v>
                </c:pt>
                <c:pt idx="478">
                  <c:v>713</c:v>
                </c:pt>
                <c:pt idx="479">
                  <c:v>733</c:v>
                </c:pt>
                <c:pt idx="480">
                  <c:v>668</c:v>
                </c:pt>
                <c:pt idx="481">
                  <c:v>739</c:v>
                </c:pt>
                <c:pt idx="482">
                  <c:v>712</c:v>
                </c:pt>
                <c:pt idx="483">
                  <c:v>707</c:v>
                </c:pt>
                <c:pt idx="484">
                  <c:v>727</c:v>
                </c:pt>
                <c:pt idx="485">
                  <c:v>715</c:v>
                </c:pt>
                <c:pt idx="486">
                  <c:v>720</c:v>
                </c:pt>
                <c:pt idx="487">
                  <c:v>722</c:v>
                </c:pt>
                <c:pt idx="488">
                  <c:v>718</c:v>
                </c:pt>
                <c:pt idx="489">
                  <c:v>723</c:v>
                </c:pt>
                <c:pt idx="490">
                  <c:v>693</c:v>
                </c:pt>
                <c:pt idx="491">
                  <c:v>741</c:v>
                </c:pt>
                <c:pt idx="492">
                  <c:v>740</c:v>
                </c:pt>
                <c:pt idx="493">
                  <c:v>704</c:v>
                </c:pt>
                <c:pt idx="494">
                  <c:v>731</c:v>
                </c:pt>
                <c:pt idx="495">
                  <c:v>751</c:v>
                </c:pt>
                <c:pt idx="496">
                  <c:v>719</c:v>
                </c:pt>
                <c:pt idx="497">
                  <c:v>699</c:v>
                </c:pt>
                <c:pt idx="498">
                  <c:v>750</c:v>
                </c:pt>
                <c:pt idx="499">
                  <c:v>717</c:v>
                </c:pt>
                <c:pt idx="500">
                  <c:v>723</c:v>
                </c:pt>
                <c:pt idx="501">
                  <c:v>730</c:v>
                </c:pt>
                <c:pt idx="502">
                  <c:v>749</c:v>
                </c:pt>
                <c:pt idx="503">
                  <c:v>719</c:v>
                </c:pt>
                <c:pt idx="504">
                  <c:v>692</c:v>
                </c:pt>
                <c:pt idx="505">
                  <c:v>723</c:v>
                </c:pt>
                <c:pt idx="506">
                  <c:v>712</c:v>
                </c:pt>
                <c:pt idx="507">
                  <c:v>703</c:v>
                </c:pt>
                <c:pt idx="508">
                  <c:v>686</c:v>
                </c:pt>
                <c:pt idx="509">
                  <c:v>741</c:v>
                </c:pt>
                <c:pt idx="510">
                  <c:v>743</c:v>
                </c:pt>
                <c:pt idx="511">
                  <c:v>738</c:v>
                </c:pt>
                <c:pt idx="512">
                  <c:v>724</c:v>
                </c:pt>
                <c:pt idx="513">
                  <c:v>711</c:v>
                </c:pt>
                <c:pt idx="514">
                  <c:v>691</c:v>
                </c:pt>
                <c:pt idx="515">
                  <c:v>748</c:v>
                </c:pt>
                <c:pt idx="516">
                  <c:v>704</c:v>
                </c:pt>
                <c:pt idx="517">
                  <c:v>747</c:v>
                </c:pt>
                <c:pt idx="518">
                  <c:v>713</c:v>
                </c:pt>
                <c:pt idx="519">
                  <c:v>738</c:v>
                </c:pt>
                <c:pt idx="520">
                  <c:v>732</c:v>
                </c:pt>
                <c:pt idx="521">
                  <c:v>723</c:v>
                </c:pt>
                <c:pt idx="522">
                  <c:v>654</c:v>
                </c:pt>
                <c:pt idx="523">
                  <c:v>725</c:v>
                </c:pt>
                <c:pt idx="524">
                  <c:v>735</c:v>
                </c:pt>
                <c:pt idx="525">
                  <c:v>740</c:v>
                </c:pt>
                <c:pt idx="526">
                  <c:v>738</c:v>
                </c:pt>
                <c:pt idx="527">
                  <c:v>735</c:v>
                </c:pt>
                <c:pt idx="528">
                  <c:v>711</c:v>
                </c:pt>
                <c:pt idx="529">
                  <c:v>735</c:v>
                </c:pt>
                <c:pt idx="530">
                  <c:v>688</c:v>
                </c:pt>
                <c:pt idx="531">
                  <c:v>719</c:v>
                </c:pt>
                <c:pt idx="532">
                  <c:v>738</c:v>
                </c:pt>
                <c:pt idx="533">
                  <c:v>741</c:v>
                </c:pt>
                <c:pt idx="534">
                  <c:v>709</c:v>
                </c:pt>
                <c:pt idx="535">
                  <c:v>652</c:v>
                </c:pt>
                <c:pt idx="536">
                  <c:v>719</c:v>
                </c:pt>
                <c:pt idx="537">
                  <c:v>704</c:v>
                </c:pt>
                <c:pt idx="538">
                  <c:v>725</c:v>
                </c:pt>
                <c:pt idx="539">
                  <c:v>673</c:v>
                </c:pt>
                <c:pt idx="540">
                  <c:v>722</c:v>
                </c:pt>
                <c:pt idx="541">
                  <c:v>690</c:v>
                </c:pt>
                <c:pt idx="542">
                  <c:v>735</c:v>
                </c:pt>
                <c:pt idx="543">
                  <c:v>664</c:v>
                </c:pt>
                <c:pt idx="544">
                  <c:v>669</c:v>
                </c:pt>
                <c:pt idx="545">
                  <c:v>744</c:v>
                </c:pt>
                <c:pt idx="546">
                  <c:v>735</c:v>
                </c:pt>
                <c:pt idx="547">
                  <c:v>716</c:v>
                </c:pt>
                <c:pt idx="548">
                  <c:v>733</c:v>
                </c:pt>
                <c:pt idx="549">
                  <c:v>690</c:v>
                </c:pt>
                <c:pt idx="550">
                  <c:v>715</c:v>
                </c:pt>
                <c:pt idx="551">
                  <c:v>691</c:v>
                </c:pt>
                <c:pt idx="552">
                  <c:v>721</c:v>
                </c:pt>
                <c:pt idx="553">
                  <c:v>742</c:v>
                </c:pt>
                <c:pt idx="554">
                  <c:v>678</c:v>
                </c:pt>
                <c:pt idx="555">
                  <c:v>694</c:v>
                </c:pt>
                <c:pt idx="556">
                  <c:v>724</c:v>
                </c:pt>
                <c:pt idx="557">
                  <c:v>745</c:v>
                </c:pt>
                <c:pt idx="558">
                  <c:v>720</c:v>
                </c:pt>
                <c:pt idx="559">
                  <c:v>735</c:v>
                </c:pt>
                <c:pt idx="560">
                  <c:v>750</c:v>
                </c:pt>
                <c:pt idx="561">
                  <c:v>717</c:v>
                </c:pt>
                <c:pt idx="562">
                  <c:v>730</c:v>
                </c:pt>
                <c:pt idx="563">
                  <c:v>691</c:v>
                </c:pt>
                <c:pt idx="564">
                  <c:v>719</c:v>
                </c:pt>
                <c:pt idx="565">
                  <c:v>698</c:v>
                </c:pt>
                <c:pt idx="566">
                  <c:v>746</c:v>
                </c:pt>
                <c:pt idx="567">
                  <c:v>743</c:v>
                </c:pt>
                <c:pt idx="568">
                  <c:v>712</c:v>
                </c:pt>
                <c:pt idx="569">
                  <c:v>738</c:v>
                </c:pt>
                <c:pt idx="570">
                  <c:v>740</c:v>
                </c:pt>
                <c:pt idx="571">
                  <c:v>721</c:v>
                </c:pt>
                <c:pt idx="572">
                  <c:v>732</c:v>
                </c:pt>
                <c:pt idx="573">
                  <c:v>675</c:v>
                </c:pt>
                <c:pt idx="574">
                  <c:v>738</c:v>
                </c:pt>
                <c:pt idx="575">
                  <c:v>741</c:v>
                </c:pt>
                <c:pt idx="576">
                  <c:v>717</c:v>
                </c:pt>
                <c:pt idx="577">
                  <c:v>728</c:v>
                </c:pt>
                <c:pt idx="578">
                  <c:v>673</c:v>
                </c:pt>
                <c:pt idx="579">
                  <c:v>741</c:v>
                </c:pt>
                <c:pt idx="580">
                  <c:v>738</c:v>
                </c:pt>
                <c:pt idx="581">
                  <c:v>703</c:v>
                </c:pt>
                <c:pt idx="582">
                  <c:v>735</c:v>
                </c:pt>
                <c:pt idx="583">
                  <c:v>722</c:v>
                </c:pt>
                <c:pt idx="584">
                  <c:v>750</c:v>
                </c:pt>
                <c:pt idx="585">
                  <c:v>726</c:v>
                </c:pt>
                <c:pt idx="586">
                  <c:v>699</c:v>
                </c:pt>
                <c:pt idx="587">
                  <c:v>692</c:v>
                </c:pt>
                <c:pt idx="588">
                  <c:v>703</c:v>
                </c:pt>
                <c:pt idx="589">
                  <c:v>697</c:v>
                </c:pt>
                <c:pt idx="590">
                  <c:v>683</c:v>
                </c:pt>
                <c:pt idx="591">
                  <c:v>730</c:v>
                </c:pt>
                <c:pt idx="592">
                  <c:v>719</c:v>
                </c:pt>
                <c:pt idx="593">
                  <c:v>738</c:v>
                </c:pt>
                <c:pt idx="594">
                  <c:v>646</c:v>
                </c:pt>
                <c:pt idx="595">
                  <c:v>736</c:v>
                </c:pt>
                <c:pt idx="596">
                  <c:v>695</c:v>
                </c:pt>
                <c:pt idx="597">
                  <c:v>751</c:v>
                </c:pt>
                <c:pt idx="598">
                  <c:v>728</c:v>
                </c:pt>
                <c:pt idx="599">
                  <c:v>703</c:v>
                </c:pt>
                <c:pt idx="600">
                  <c:v>722</c:v>
                </c:pt>
                <c:pt idx="601">
                  <c:v>699</c:v>
                </c:pt>
                <c:pt idx="602">
                  <c:v>641</c:v>
                </c:pt>
                <c:pt idx="603">
                  <c:v>729</c:v>
                </c:pt>
                <c:pt idx="604">
                  <c:v>718</c:v>
                </c:pt>
                <c:pt idx="605">
                  <c:v>716</c:v>
                </c:pt>
                <c:pt idx="606">
                  <c:v>714</c:v>
                </c:pt>
                <c:pt idx="607">
                  <c:v>686</c:v>
                </c:pt>
                <c:pt idx="608">
                  <c:v>718</c:v>
                </c:pt>
                <c:pt idx="609">
                  <c:v>720</c:v>
                </c:pt>
                <c:pt idx="610">
                  <c:v>746</c:v>
                </c:pt>
                <c:pt idx="611">
                  <c:v>716</c:v>
                </c:pt>
                <c:pt idx="612">
                  <c:v>723</c:v>
                </c:pt>
                <c:pt idx="613">
                  <c:v>712</c:v>
                </c:pt>
                <c:pt idx="614">
                  <c:v>682</c:v>
                </c:pt>
                <c:pt idx="615">
                  <c:v>726</c:v>
                </c:pt>
                <c:pt idx="616">
                  <c:v>719</c:v>
                </c:pt>
                <c:pt idx="617">
                  <c:v>739</c:v>
                </c:pt>
                <c:pt idx="618">
                  <c:v>698</c:v>
                </c:pt>
                <c:pt idx="619">
                  <c:v>747</c:v>
                </c:pt>
                <c:pt idx="620">
                  <c:v>719</c:v>
                </c:pt>
                <c:pt idx="621">
                  <c:v>734</c:v>
                </c:pt>
                <c:pt idx="622">
                  <c:v>743</c:v>
                </c:pt>
                <c:pt idx="623">
                  <c:v>723</c:v>
                </c:pt>
                <c:pt idx="624">
                  <c:v>744</c:v>
                </c:pt>
                <c:pt idx="625">
                  <c:v>705</c:v>
                </c:pt>
                <c:pt idx="626">
                  <c:v>685</c:v>
                </c:pt>
                <c:pt idx="627">
                  <c:v>720</c:v>
                </c:pt>
                <c:pt idx="628">
                  <c:v>715</c:v>
                </c:pt>
                <c:pt idx="629">
                  <c:v>747</c:v>
                </c:pt>
                <c:pt idx="630">
                  <c:v>702</c:v>
                </c:pt>
                <c:pt idx="631">
                  <c:v>748</c:v>
                </c:pt>
                <c:pt idx="632">
                  <c:v>734</c:v>
                </c:pt>
                <c:pt idx="633">
                  <c:v>705</c:v>
                </c:pt>
                <c:pt idx="634">
                  <c:v>714</c:v>
                </c:pt>
                <c:pt idx="635">
                  <c:v>728</c:v>
                </c:pt>
                <c:pt idx="636">
                  <c:v>707</c:v>
                </c:pt>
                <c:pt idx="637">
                  <c:v>725</c:v>
                </c:pt>
                <c:pt idx="638">
                  <c:v>728</c:v>
                </c:pt>
                <c:pt idx="639">
                  <c:v>742</c:v>
                </c:pt>
                <c:pt idx="640">
                  <c:v>748</c:v>
                </c:pt>
                <c:pt idx="641">
                  <c:v>743</c:v>
                </c:pt>
                <c:pt idx="642">
                  <c:v>669</c:v>
                </c:pt>
                <c:pt idx="643">
                  <c:v>704</c:v>
                </c:pt>
                <c:pt idx="644">
                  <c:v>731</c:v>
                </c:pt>
                <c:pt idx="645">
                  <c:v>730</c:v>
                </c:pt>
                <c:pt idx="646">
                  <c:v>735</c:v>
                </c:pt>
                <c:pt idx="647">
                  <c:v>740</c:v>
                </c:pt>
                <c:pt idx="648">
                  <c:v>740</c:v>
                </c:pt>
                <c:pt idx="649">
                  <c:v>720</c:v>
                </c:pt>
                <c:pt idx="650">
                  <c:v>723</c:v>
                </c:pt>
                <c:pt idx="651">
                  <c:v>715</c:v>
                </c:pt>
                <c:pt idx="652">
                  <c:v>735</c:v>
                </c:pt>
                <c:pt idx="653">
                  <c:v>721</c:v>
                </c:pt>
                <c:pt idx="654">
                  <c:v>694</c:v>
                </c:pt>
                <c:pt idx="655">
                  <c:v>746</c:v>
                </c:pt>
                <c:pt idx="656">
                  <c:v>739</c:v>
                </c:pt>
                <c:pt idx="657">
                  <c:v>689</c:v>
                </c:pt>
                <c:pt idx="658">
                  <c:v>731</c:v>
                </c:pt>
                <c:pt idx="659">
                  <c:v>665</c:v>
                </c:pt>
                <c:pt idx="660">
                  <c:v>710</c:v>
                </c:pt>
                <c:pt idx="661">
                  <c:v>683</c:v>
                </c:pt>
                <c:pt idx="662">
                  <c:v>725</c:v>
                </c:pt>
                <c:pt idx="663">
                  <c:v>681</c:v>
                </c:pt>
                <c:pt idx="664">
                  <c:v>680</c:v>
                </c:pt>
                <c:pt idx="665">
                  <c:v>654</c:v>
                </c:pt>
                <c:pt idx="666">
                  <c:v>723</c:v>
                </c:pt>
                <c:pt idx="667">
                  <c:v>747</c:v>
                </c:pt>
                <c:pt idx="668">
                  <c:v>699</c:v>
                </c:pt>
                <c:pt idx="669">
                  <c:v>714</c:v>
                </c:pt>
                <c:pt idx="670">
                  <c:v>721</c:v>
                </c:pt>
                <c:pt idx="671">
                  <c:v>708</c:v>
                </c:pt>
                <c:pt idx="672">
                  <c:v>737</c:v>
                </c:pt>
                <c:pt idx="673">
                  <c:v>702</c:v>
                </c:pt>
                <c:pt idx="674">
                  <c:v>747</c:v>
                </c:pt>
                <c:pt idx="675">
                  <c:v>705</c:v>
                </c:pt>
                <c:pt idx="676">
                  <c:v>716</c:v>
                </c:pt>
                <c:pt idx="677">
                  <c:v>695</c:v>
                </c:pt>
                <c:pt idx="678">
                  <c:v>732</c:v>
                </c:pt>
                <c:pt idx="679">
                  <c:v>728</c:v>
                </c:pt>
                <c:pt idx="680">
                  <c:v>739</c:v>
                </c:pt>
                <c:pt idx="681">
                  <c:v>742</c:v>
                </c:pt>
                <c:pt idx="682">
                  <c:v>728</c:v>
                </c:pt>
                <c:pt idx="683">
                  <c:v>748</c:v>
                </c:pt>
                <c:pt idx="684">
                  <c:v>718</c:v>
                </c:pt>
                <c:pt idx="685">
                  <c:v>680</c:v>
                </c:pt>
                <c:pt idx="686">
                  <c:v>654</c:v>
                </c:pt>
                <c:pt idx="687">
                  <c:v>739</c:v>
                </c:pt>
                <c:pt idx="688">
                  <c:v>685</c:v>
                </c:pt>
                <c:pt idx="689">
                  <c:v>725</c:v>
                </c:pt>
                <c:pt idx="690">
                  <c:v>716</c:v>
                </c:pt>
                <c:pt idx="691">
                  <c:v>710</c:v>
                </c:pt>
                <c:pt idx="692">
                  <c:v>717</c:v>
                </c:pt>
                <c:pt idx="693">
                  <c:v>739</c:v>
                </c:pt>
                <c:pt idx="694">
                  <c:v>723</c:v>
                </c:pt>
                <c:pt idx="695">
                  <c:v>722</c:v>
                </c:pt>
                <c:pt idx="696">
                  <c:v>722</c:v>
                </c:pt>
                <c:pt idx="697">
                  <c:v>710</c:v>
                </c:pt>
                <c:pt idx="698">
                  <c:v>738</c:v>
                </c:pt>
                <c:pt idx="699">
                  <c:v>682</c:v>
                </c:pt>
                <c:pt idx="700">
                  <c:v>725</c:v>
                </c:pt>
                <c:pt idx="701">
                  <c:v>693</c:v>
                </c:pt>
                <c:pt idx="702">
                  <c:v>730</c:v>
                </c:pt>
                <c:pt idx="703">
                  <c:v>705</c:v>
                </c:pt>
                <c:pt idx="704">
                  <c:v>681</c:v>
                </c:pt>
                <c:pt idx="705">
                  <c:v>674</c:v>
                </c:pt>
                <c:pt idx="706">
                  <c:v>709</c:v>
                </c:pt>
                <c:pt idx="707">
                  <c:v>719</c:v>
                </c:pt>
                <c:pt idx="708">
                  <c:v>732</c:v>
                </c:pt>
                <c:pt idx="709">
                  <c:v>740</c:v>
                </c:pt>
                <c:pt idx="710">
                  <c:v>677</c:v>
                </c:pt>
                <c:pt idx="711">
                  <c:v>698</c:v>
                </c:pt>
                <c:pt idx="712">
                  <c:v>728</c:v>
                </c:pt>
                <c:pt idx="713">
                  <c:v>731</c:v>
                </c:pt>
                <c:pt idx="714">
                  <c:v>741</c:v>
                </c:pt>
                <c:pt idx="715">
                  <c:v>738</c:v>
                </c:pt>
                <c:pt idx="716">
                  <c:v>744</c:v>
                </c:pt>
                <c:pt idx="717">
                  <c:v>707</c:v>
                </c:pt>
                <c:pt idx="718">
                  <c:v>739</c:v>
                </c:pt>
                <c:pt idx="719">
                  <c:v>684</c:v>
                </c:pt>
                <c:pt idx="720">
                  <c:v>746</c:v>
                </c:pt>
                <c:pt idx="721">
                  <c:v>708</c:v>
                </c:pt>
                <c:pt idx="722">
                  <c:v>707</c:v>
                </c:pt>
                <c:pt idx="723">
                  <c:v>744</c:v>
                </c:pt>
                <c:pt idx="724">
                  <c:v>655</c:v>
                </c:pt>
                <c:pt idx="725">
                  <c:v>742</c:v>
                </c:pt>
                <c:pt idx="726">
                  <c:v>738</c:v>
                </c:pt>
                <c:pt idx="727">
                  <c:v>741</c:v>
                </c:pt>
                <c:pt idx="728">
                  <c:v>678</c:v>
                </c:pt>
                <c:pt idx="729">
                  <c:v>701</c:v>
                </c:pt>
                <c:pt idx="730">
                  <c:v>750</c:v>
                </c:pt>
                <c:pt idx="731">
                  <c:v>737</c:v>
                </c:pt>
                <c:pt idx="732">
                  <c:v>704</c:v>
                </c:pt>
                <c:pt idx="733">
                  <c:v>747</c:v>
                </c:pt>
                <c:pt idx="734">
                  <c:v>726</c:v>
                </c:pt>
                <c:pt idx="735">
                  <c:v>737</c:v>
                </c:pt>
                <c:pt idx="736">
                  <c:v>715</c:v>
                </c:pt>
                <c:pt idx="737">
                  <c:v>708</c:v>
                </c:pt>
                <c:pt idx="738">
                  <c:v>732</c:v>
                </c:pt>
                <c:pt idx="739">
                  <c:v>744</c:v>
                </c:pt>
                <c:pt idx="740">
                  <c:v>736</c:v>
                </c:pt>
                <c:pt idx="741">
                  <c:v>702</c:v>
                </c:pt>
                <c:pt idx="742">
                  <c:v>743</c:v>
                </c:pt>
                <c:pt idx="743">
                  <c:v>732</c:v>
                </c:pt>
                <c:pt idx="744">
                  <c:v>742</c:v>
                </c:pt>
                <c:pt idx="745">
                  <c:v>737</c:v>
                </c:pt>
                <c:pt idx="746">
                  <c:v>704</c:v>
                </c:pt>
                <c:pt idx="747">
                  <c:v>710</c:v>
                </c:pt>
                <c:pt idx="748">
                  <c:v>721</c:v>
                </c:pt>
                <c:pt idx="749">
                  <c:v>716</c:v>
                </c:pt>
                <c:pt idx="750">
                  <c:v>731</c:v>
                </c:pt>
                <c:pt idx="751">
                  <c:v>736</c:v>
                </c:pt>
                <c:pt idx="752">
                  <c:v>743</c:v>
                </c:pt>
                <c:pt idx="753">
                  <c:v>716</c:v>
                </c:pt>
                <c:pt idx="754">
                  <c:v>653</c:v>
                </c:pt>
                <c:pt idx="755">
                  <c:v>712</c:v>
                </c:pt>
                <c:pt idx="756">
                  <c:v>691</c:v>
                </c:pt>
                <c:pt idx="757">
                  <c:v>702</c:v>
                </c:pt>
                <c:pt idx="758">
                  <c:v>719</c:v>
                </c:pt>
                <c:pt idx="759">
                  <c:v>688</c:v>
                </c:pt>
                <c:pt idx="760">
                  <c:v>680</c:v>
                </c:pt>
                <c:pt idx="761">
                  <c:v>708</c:v>
                </c:pt>
                <c:pt idx="762">
                  <c:v>714</c:v>
                </c:pt>
                <c:pt idx="763">
                  <c:v>708</c:v>
                </c:pt>
                <c:pt idx="764">
                  <c:v>738</c:v>
                </c:pt>
                <c:pt idx="765">
                  <c:v>737</c:v>
                </c:pt>
                <c:pt idx="766">
                  <c:v>695</c:v>
                </c:pt>
                <c:pt idx="767">
                  <c:v>747</c:v>
                </c:pt>
                <c:pt idx="768">
                  <c:v>724</c:v>
                </c:pt>
                <c:pt idx="769">
                  <c:v>702</c:v>
                </c:pt>
                <c:pt idx="770">
                  <c:v>723</c:v>
                </c:pt>
                <c:pt idx="771">
                  <c:v>738</c:v>
                </c:pt>
                <c:pt idx="772">
                  <c:v>704</c:v>
                </c:pt>
                <c:pt idx="773">
                  <c:v>726</c:v>
                </c:pt>
                <c:pt idx="774">
                  <c:v>742</c:v>
                </c:pt>
                <c:pt idx="775">
                  <c:v>709</c:v>
                </c:pt>
                <c:pt idx="776">
                  <c:v>736</c:v>
                </c:pt>
                <c:pt idx="777">
                  <c:v>727</c:v>
                </c:pt>
                <c:pt idx="778">
                  <c:v>691</c:v>
                </c:pt>
                <c:pt idx="779">
                  <c:v>709</c:v>
                </c:pt>
                <c:pt idx="780">
                  <c:v>746</c:v>
                </c:pt>
                <c:pt idx="781">
                  <c:v>748</c:v>
                </c:pt>
                <c:pt idx="782">
                  <c:v>690</c:v>
                </c:pt>
                <c:pt idx="783">
                  <c:v>720</c:v>
                </c:pt>
                <c:pt idx="784">
                  <c:v>659</c:v>
                </c:pt>
                <c:pt idx="785">
                  <c:v>725</c:v>
                </c:pt>
                <c:pt idx="786">
                  <c:v>630</c:v>
                </c:pt>
                <c:pt idx="787">
                  <c:v>727</c:v>
                </c:pt>
                <c:pt idx="788">
                  <c:v>744</c:v>
                </c:pt>
                <c:pt idx="789">
                  <c:v>724</c:v>
                </c:pt>
                <c:pt idx="790">
                  <c:v>735</c:v>
                </c:pt>
                <c:pt idx="791">
                  <c:v>747</c:v>
                </c:pt>
                <c:pt idx="792">
                  <c:v>720</c:v>
                </c:pt>
                <c:pt idx="793">
                  <c:v>700</c:v>
                </c:pt>
                <c:pt idx="794">
                  <c:v>721</c:v>
                </c:pt>
                <c:pt idx="795">
                  <c:v>741</c:v>
                </c:pt>
                <c:pt idx="796">
                  <c:v>746</c:v>
                </c:pt>
                <c:pt idx="797">
                  <c:v>705</c:v>
                </c:pt>
                <c:pt idx="798">
                  <c:v>693</c:v>
                </c:pt>
                <c:pt idx="799">
                  <c:v>683</c:v>
                </c:pt>
                <c:pt idx="800">
                  <c:v>717</c:v>
                </c:pt>
                <c:pt idx="801">
                  <c:v>725</c:v>
                </c:pt>
                <c:pt idx="802">
                  <c:v>702</c:v>
                </c:pt>
                <c:pt idx="803">
                  <c:v>695</c:v>
                </c:pt>
                <c:pt idx="804">
                  <c:v>688</c:v>
                </c:pt>
                <c:pt idx="805">
                  <c:v>705</c:v>
                </c:pt>
                <c:pt idx="806">
                  <c:v>702</c:v>
                </c:pt>
                <c:pt idx="807">
                  <c:v>718</c:v>
                </c:pt>
                <c:pt idx="808">
                  <c:v>656</c:v>
                </c:pt>
                <c:pt idx="809">
                  <c:v>663</c:v>
                </c:pt>
                <c:pt idx="810">
                  <c:v>741</c:v>
                </c:pt>
                <c:pt idx="811">
                  <c:v>677</c:v>
                </c:pt>
                <c:pt idx="812">
                  <c:v>748</c:v>
                </c:pt>
                <c:pt idx="813">
                  <c:v>724</c:v>
                </c:pt>
                <c:pt idx="814">
                  <c:v>723</c:v>
                </c:pt>
                <c:pt idx="815">
                  <c:v>730</c:v>
                </c:pt>
                <c:pt idx="816">
                  <c:v>737</c:v>
                </c:pt>
                <c:pt idx="817">
                  <c:v>746</c:v>
                </c:pt>
                <c:pt idx="818">
                  <c:v>701</c:v>
                </c:pt>
                <c:pt idx="819">
                  <c:v>678</c:v>
                </c:pt>
                <c:pt idx="820">
                  <c:v>737</c:v>
                </c:pt>
                <c:pt idx="821">
                  <c:v>745</c:v>
                </c:pt>
                <c:pt idx="822">
                  <c:v>744</c:v>
                </c:pt>
                <c:pt idx="823">
                  <c:v>742</c:v>
                </c:pt>
                <c:pt idx="824">
                  <c:v>638</c:v>
                </c:pt>
                <c:pt idx="825">
                  <c:v>747</c:v>
                </c:pt>
                <c:pt idx="826">
                  <c:v>596</c:v>
                </c:pt>
                <c:pt idx="827">
                  <c:v>702</c:v>
                </c:pt>
                <c:pt idx="828">
                  <c:v>726</c:v>
                </c:pt>
                <c:pt idx="829">
                  <c:v>690</c:v>
                </c:pt>
                <c:pt idx="830">
                  <c:v>713</c:v>
                </c:pt>
                <c:pt idx="831">
                  <c:v>684</c:v>
                </c:pt>
                <c:pt idx="832">
                  <c:v>744</c:v>
                </c:pt>
                <c:pt idx="833">
                  <c:v>717</c:v>
                </c:pt>
                <c:pt idx="834">
                  <c:v>738</c:v>
                </c:pt>
                <c:pt idx="835">
                  <c:v>717</c:v>
                </c:pt>
                <c:pt idx="836">
                  <c:v>727</c:v>
                </c:pt>
                <c:pt idx="837">
                  <c:v>747</c:v>
                </c:pt>
                <c:pt idx="838">
                  <c:v>747</c:v>
                </c:pt>
                <c:pt idx="839">
                  <c:v>708</c:v>
                </c:pt>
                <c:pt idx="840">
                  <c:v>720</c:v>
                </c:pt>
                <c:pt idx="841">
                  <c:v>673</c:v>
                </c:pt>
                <c:pt idx="842">
                  <c:v>720</c:v>
                </c:pt>
                <c:pt idx="843">
                  <c:v>713</c:v>
                </c:pt>
                <c:pt idx="844">
                  <c:v>709</c:v>
                </c:pt>
                <c:pt idx="845">
                  <c:v>699</c:v>
                </c:pt>
                <c:pt idx="846">
                  <c:v>744</c:v>
                </c:pt>
                <c:pt idx="847">
                  <c:v>710</c:v>
                </c:pt>
                <c:pt idx="848">
                  <c:v>738</c:v>
                </c:pt>
                <c:pt idx="849">
                  <c:v>696</c:v>
                </c:pt>
                <c:pt idx="850">
                  <c:v>750</c:v>
                </c:pt>
                <c:pt idx="851">
                  <c:v>707</c:v>
                </c:pt>
                <c:pt idx="852">
                  <c:v>708</c:v>
                </c:pt>
                <c:pt idx="853">
                  <c:v>733</c:v>
                </c:pt>
                <c:pt idx="854">
                  <c:v>707</c:v>
                </c:pt>
                <c:pt idx="855">
                  <c:v>728</c:v>
                </c:pt>
                <c:pt idx="856">
                  <c:v>719</c:v>
                </c:pt>
                <c:pt idx="857">
                  <c:v>720</c:v>
                </c:pt>
                <c:pt idx="858">
                  <c:v>696</c:v>
                </c:pt>
                <c:pt idx="859">
                  <c:v>723</c:v>
                </c:pt>
                <c:pt idx="860">
                  <c:v>667</c:v>
                </c:pt>
                <c:pt idx="861">
                  <c:v>692</c:v>
                </c:pt>
                <c:pt idx="862">
                  <c:v>715</c:v>
                </c:pt>
                <c:pt idx="863">
                  <c:v>745</c:v>
                </c:pt>
                <c:pt idx="864">
                  <c:v>743</c:v>
                </c:pt>
                <c:pt idx="865">
                  <c:v>711</c:v>
                </c:pt>
                <c:pt idx="866">
                  <c:v>738</c:v>
                </c:pt>
                <c:pt idx="867">
                  <c:v>714</c:v>
                </c:pt>
                <c:pt idx="868">
                  <c:v>736</c:v>
                </c:pt>
                <c:pt idx="869">
                  <c:v>742</c:v>
                </c:pt>
                <c:pt idx="870">
                  <c:v>747</c:v>
                </c:pt>
                <c:pt idx="871">
                  <c:v>717</c:v>
                </c:pt>
                <c:pt idx="872">
                  <c:v>677</c:v>
                </c:pt>
                <c:pt idx="873">
                  <c:v>730</c:v>
                </c:pt>
                <c:pt idx="874">
                  <c:v>715</c:v>
                </c:pt>
                <c:pt idx="875">
                  <c:v>684</c:v>
                </c:pt>
                <c:pt idx="876">
                  <c:v>714</c:v>
                </c:pt>
                <c:pt idx="877">
                  <c:v>707</c:v>
                </c:pt>
                <c:pt idx="878">
                  <c:v>714</c:v>
                </c:pt>
                <c:pt idx="879">
                  <c:v>729</c:v>
                </c:pt>
                <c:pt idx="880">
                  <c:v>735</c:v>
                </c:pt>
                <c:pt idx="881">
                  <c:v>715</c:v>
                </c:pt>
                <c:pt idx="882">
                  <c:v>699</c:v>
                </c:pt>
                <c:pt idx="883">
                  <c:v>713</c:v>
                </c:pt>
                <c:pt idx="884">
                  <c:v>719</c:v>
                </c:pt>
                <c:pt idx="885">
                  <c:v>699</c:v>
                </c:pt>
                <c:pt idx="886">
                  <c:v>731</c:v>
                </c:pt>
                <c:pt idx="887">
                  <c:v>739</c:v>
                </c:pt>
                <c:pt idx="888">
                  <c:v>715</c:v>
                </c:pt>
                <c:pt idx="889">
                  <c:v>724</c:v>
                </c:pt>
                <c:pt idx="890">
                  <c:v>690</c:v>
                </c:pt>
                <c:pt idx="891">
                  <c:v>747</c:v>
                </c:pt>
                <c:pt idx="892">
                  <c:v>744</c:v>
                </c:pt>
                <c:pt idx="893">
                  <c:v>660</c:v>
                </c:pt>
                <c:pt idx="894">
                  <c:v>740</c:v>
                </c:pt>
                <c:pt idx="895">
                  <c:v>737</c:v>
                </c:pt>
                <c:pt idx="896">
                  <c:v>723</c:v>
                </c:pt>
                <c:pt idx="897">
                  <c:v>748</c:v>
                </c:pt>
                <c:pt idx="898">
                  <c:v>703</c:v>
                </c:pt>
                <c:pt idx="899">
                  <c:v>699</c:v>
                </c:pt>
                <c:pt idx="900">
                  <c:v>739</c:v>
                </c:pt>
                <c:pt idx="901">
                  <c:v>739</c:v>
                </c:pt>
                <c:pt idx="902">
                  <c:v>691</c:v>
                </c:pt>
                <c:pt idx="903">
                  <c:v>736</c:v>
                </c:pt>
                <c:pt idx="904">
                  <c:v>711</c:v>
                </c:pt>
                <c:pt idx="905">
                  <c:v>705</c:v>
                </c:pt>
                <c:pt idx="906">
                  <c:v>676</c:v>
                </c:pt>
                <c:pt idx="907">
                  <c:v>665</c:v>
                </c:pt>
                <c:pt idx="908">
                  <c:v>738</c:v>
                </c:pt>
                <c:pt idx="909">
                  <c:v>683</c:v>
                </c:pt>
                <c:pt idx="910">
                  <c:v>719</c:v>
                </c:pt>
                <c:pt idx="911">
                  <c:v>746</c:v>
                </c:pt>
                <c:pt idx="912">
                  <c:v>718</c:v>
                </c:pt>
                <c:pt idx="913">
                  <c:v>733</c:v>
                </c:pt>
                <c:pt idx="914">
                  <c:v>697</c:v>
                </c:pt>
                <c:pt idx="915">
                  <c:v>747</c:v>
                </c:pt>
                <c:pt idx="916">
                  <c:v>703</c:v>
                </c:pt>
                <c:pt idx="917">
                  <c:v>747</c:v>
                </c:pt>
                <c:pt idx="918">
                  <c:v>734</c:v>
                </c:pt>
                <c:pt idx="919">
                  <c:v>696</c:v>
                </c:pt>
                <c:pt idx="920">
                  <c:v>733</c:v>
                </c:pt>
                <c:pt idx="921">
                  <c:v>672</c:v>
                </c:pt>
                <c:pt idx="922">
                  <c:v>731</c:v>
                </c:pt>
                <c:pt idx="923">
                  <c:v>681</c:v>
                </c:pt>
                <c:pt idx="924">
                  <c:v>716</c:v>
                </c:pt>
                <c:pt idx="925">
                  <c:v>719</c:v>
                </c:pt>
                <c:pt idx="926">
                  <c:v>747</c:v>
                </c:pt>
                <c:pt idx="927">
                  <c:v>730</c:v>
                </c:pt>
                <c:pt idx="928">
                  <c:v>614</c:v>
                </c:pt>
                <c:pt idx="929">
                  <c:v>720</c:v>
                </c:pt>
                <c:pt idx="930">
                  <c:v>745</c:v>
                </c:pt>
                <c:pt idx="931">
                  <c:v>728</c:v>
                </c:pt>
                <c:pt idx="932">
                  <c:v>747</c:v>
                </c:pt>
                <c:pt idx="933">
                  <c:v>681</c:v>
                </c:pt>
                <c:pt idx="934">
                  <c:v>693</c:v>
                </c:pt>
                <c:pt idx="935">
                  <c:v>730</c:v>
                </c:pt>
                <c:pt idx="936">
                  <c:v>707</c:v>
                </c:pt>
                <c:pt idx="937">
                  <c:v>708</c:v>
                </c:pt>
                <c:pt idx="938">
                  <c:v>681</c:v>
                </c:pt>
                <c:pt idx="939">
                  <c:v>704</c:v>
                </c:pt>
                <c:pt idx="940">
                  <c:v>668</c:v>
                </c:pt>
                <c:pt idx="941">
                  <c:v>721</c:v>
                </c:pt>
                <c:pt idx="942">
                  <c:v>679</c:v>
                </c:pt>
                <c:pt idx="943">
                  <c:v>726</c:v>
                </c:pt>
                <c:pt idx="944">
                  <c:v>724</c:v>
                </c:pt>
                <c:pt idx="945">
                  <c:v>719</c:v>
                </c:pt>
                <c:pt idx="946">
                  <c:v>748</c:v>
                </c:pt>
                <c:pt idx="947">
                  <c:v>737</c:v>
                </c:pt>
                <c:pt idx="948">
                  <c:v>654</c:v>
                </c:pt>
                <c:pt idx="949">
                  <c:v>707</c:v>
                </c:pt>
                <c:pt idx="950">
                  <c:v>724</c:v>
                </c:pt>
                <c:pt idx="951">
                  <c:v>703</c:v>
                </c:pt>
                <c:pt idx="952">
                  <c:v>709</c:v>
                </c:pt>
                <c:pt idx="953">
                  <c:v>701</c:v>
                </c:pt>
                <c:pt idx="954">
                  <c:v>725</c:v>
                </c:pt>
                <c:pt idx="955">
                  <c:v>665</c:v>
                </c:pt>
                <c:pt idx="956">
                  <c:v>706</c:v>
                </c:pt>
                <c:pt idx="957">
                  <c:v>739</c:v>
                </c:pt>
                <c:pt idx="958">
                  <c:v>684</c:v>
                </c:pt>
                <c:pt idx="959">
                  <c:v>744</c:v>
                </c:pt>
                <c:pt idx="960">
                  <c:v>736</c:v>
                </c:pt>
                <c:pt idx="961">
                  <c:v>708</c:v>
                </c:pt>
                <c:pt idx="962">
                  <c:v>735</c:v>
                </c:pt>
                <c:pt idx="963">
                  <c:v>747</c:v>
                </c:pt>
                <c:pt idx="964">
                  <c:v>701</c:v>
                </c:pt>
                <c:pt idx="965">
                  <c:v>746</c:v>
                </c:pt>
                <c:pt idx="966">
                  <c:v>692</c:v>
                </c:pt>
                <c:pt idx="967">
                  <c:v>722</c:v>
                </c:pt>
                <c:pt idx="968">
                  <c:v>724</c:v>
                </c:pt>
                <c:pt idx="969">
                  <c:v>733</c:v>
                </c:pt>
                <c:pt idx="970">
                  <c:v>742</c:v>
                </c:pt>
                <c:pt idx="971">
                  <c:v>744</c:v>
                </c:pt>
                <c:pt idx="972">
                  <c:v>686</c:v>
                </c:pt>
                <c:pt idx="973">
                  <c:v>716</c:v>
                </c:pt>
                <c:pt idx="974">
                  <c:v>734</c:v>
                </c:pt>
                <c:pt idx="975">
                  <c:v>668</c:v>
                </c:pt>
                <c:pt idx="976">
                  <c:v>715</c:v>
                </c:pt>
                <c:pt idx="977">
                  <c:v>725</c:v>
                </c:pt>
                <c:pt idx="978">
                  <c:v>746</c:v>
                </c:pt>
                <c:pt idx="979">
                  <c:v>706</c:v>
                </c:pt>
                <c:pt idx="980">
                  <c:v>744</c:v>
                </c:pt>
                <c:pt idx="981">
                  <c:v>714</c:v>
                </c:pt>
                <c:pt idx="982">
                  <c:v>695</c:v>
                </c:pt>
                <c:pt idx="983">
                  <c:v>728</c:v>
                </c:pt>
                <c:pt idx="984">
                  <c:v>670</c:v>
                </c:pt>
                <c:pt idx="985">
                  <c:v>737</c:v>
                </c:pt>
                <c:pt idx="986">
                  <c:v>701</c:v>
                </c:pt>
                <c:pt idx="987">
                  <c:v>609</c:v>
                </c:pt>
                <c:pt idx="988">
                  <c:v>718</c:v>
                </c:pt>
                <c:pt idx="989">
                  <c:v>699</c:v>
                </c:pt>
                <c:pt idx="990">
                  <c:v>696</c:v>
                </c:pt>
                <c:pt idx="991">
                  <c:v>678</c:v>
                </c:pt>
                <c:pt idx="992">
                  <c:v>750</c:v>
                </c:pt>
                <c:pt idx="993">
                  <c:v>723</c:v>
                </c:pt>
                <c:pt idx="994">
                  <c:v>603</c:v>
                </c:pt>
                <c:pt idx="995">
                  <c:v>741</c:v>
                </c:pt>
                <c:pt idx="996">
                  <c:v>724</c:v>
                </c:pt>
                <c:pt idx="997">
                  <c:v>714</c:v>
                </c:pt>
                <c:pt idx="998">
                  <c:v>647</c:v>
                </c:pt>
                <c:pt idx="999">
                  <c:v>693</c:v>
                </c:pt>
                <c:pt idx="1000">
                  <c:v>749</c:v>
                </c:pt>
                <c:pt idx="1001">
                  <c:v>693</c:v>
                </c:pt>
                <c:pt idx="1002">
                  <c:v>692</c:v>
                </c:pt>
                <c:pt idx="1003">
                  <c:v>741</c:v>
                </c:pt>
                <c:pt idx="1004">
                  <c:v>749</c:v>
                </c:pt>
                <c:pt idx="1005">
                  <c:v>722</c:v>
                </c:pt>
                <c:pt idx="1006">
                  <c:v>696</c:v>
                </c:pt>
                <c:pt idx="1007">
                  <c:v>667</c:v>
                </c:pt>
                <c:pt idx="1008">
                  <c:v>745</c:v>
                </c:pt>
                <c:pt idx="1009">
                  <c:v>682</c:v>
                </c:pt>
                <c:pt idx="1010">
                  <c:v>713</c:v>
                </c:pt>
                <c:pt idx="1011">
                  <c:v>722</c:v>
                </c:pt>
                <c:pt idx="1012">
                  <c:v>733</c:v>
                </c:pt>
                <c:pt idx="1013">
                  <c:v>735</c:v>
                </c:pt>
                <c:pt idx="1014">
                  <c:v>746</c:v>
                </c:pt>
                <c:pt idx="1015">
                  <c:v>731</c:v>
                </c:pt>
                <c:pt idx="1016">
                  <c:v>715</c:v>
                </c:pt>
                <c:pt idx="1017">
                  <c:v>699</c:v>
                </c:pt>
                <c:pt idx="1018">
                  <c:v>719</c:v>
                </c:pt>
                <c:pt idx="1019">
                  <c:v>712</c:v>
                </c:pt>
                <c:pt idx="1020">
                  <c:v>671</c:v>
                </c:pt>
                <c:pt idx="1021">
                  <c:v>747</c:v>
                </c:pt>
                <c:pt idx="1022">
                  <c:v>745</c:v>
                </c:pt>
                <c:pt idx="1023">
                  <c:v>718</c:v>
                </c:pt>
                <c:pt idx="1024">
                  <c:v>692</c:v>
                </c:pt>
                <c:pt idx="1025">
                  <c:v>749</c:v>
                </c:pt>
                <c:pt idx="1026">
                  <c:v>652</c:v>
                </c:pt>
                <c:pt idx="1027">
                  <c:v>725</c:v>
                </c:pt>
                <c:pt idx="1028">
                  <c:v>658</c:v>
                </c:pt>
                <c:pt idx="1029">
                  <c:v>731</c:v>
                </c:pt>
                <c:pt idx="1030">
                  <c:v>712</c:v>
                </c:pt>
                <c:pt idx="1031">
                  <c:v>714</c:v>
                </c:pt>
                <c:pt idx="1032">
                  <c:v>720</c:v>
                </c:pt>
                <c:pt idx="1033">
                  <c:v>639</c:v>
                </c:pt>
                <c:pt idx="1034">
                  <c:v>714</c:v>
                </c:pt>
                <c:pt idx="1035">
                  <c:v>702</c:v>
                </c:pt>
                <c:pt idx="1036">
                  <c:v>692</c:v>
                </c:pt>
                <c:pt idx="1037">
                  <c:v>711</c:v>
                </c:pt>
                <c:pt idx="1038">
                  <c:v>739</c:v>
                </c:pt>
                <c:pt idx="1039">
                  <c:v>742</c:v>
                </c:pt>
                <c:pt idx="1040">
                  <c:v>728</c:v>
                </c:pt>
                <c:pt idx="1041">
                  <c:v>649</c:v>
                </c:pt>
                <c:pt idx="1042">
                  <c:v>698</c:v>
                </c:pt>
                <c:pt idx="1043">
                  <c:v>729</c:v>
                </c:pt>
                <c:pt idx="1044">
                  <c:v>739</c:v>
                </c:pt>
                <c:pt idx="1045">
                  <c:v>724</c:v>
                </c:pt>
                <c:pt idx="1046">
                  <c:v>676</c:v>
                </c:pt>
                <c:pt idx="1047">
                  <c:v>749</c:v>
                </c:pt>
                <c:pt idx="1048">
                  <c:v>743</c:v>
                </c:pt>
                <c:pt idx="1049">
                  <c:v>704</c:v>
                </c:pt>
                <c:pt idx="1050">
                  <c:v>740</c:v>
                </c:pt>
                <c:pt idx="1051">
                  <c:v>723</c:v>
                </c:pt>
                <c:pt idx="1052">
                  <c:v>751</c:v>
                </c:pt>
                <c:pt idx="1053">
                  <c:v>717</c:v>
                </c:pt>
                <c:pt idx="1054">
                  <c:v>716</c:v>
                </c:pt>
                <c:pt idx="1055">
                  <c:v>720</c:v>
                </c:pt>
                <c:pt idx="1056">
                  <c:v>749</c:v>
                </c:pt>
                <c:pt idx="1057">
                  <c:v>710</c:v>
                </c:pt>
                <c:pt idx="1058">
                  <c:v>737</c:v>
                </c:pt>
                <c:pt idx="1059">
                  <c:v>647</c:v>
                </c:pt>
                <c:pt idx="1060">
                  <c:v>741</c:v>
                </c:pt>
                <c:pt idx="1061">
                  <c:v>735</c:v>
                </c:pt>
                <c:pt idx="1062">
                  <c:v>746</c:v>
                </c:pt>
                <c:pt idx="1063">
                  <c:v>721</c:v>
                </c:pt>
                <c:pt idx="1064">
                  <c:v>718</c:v>
                </c:pt>
                <c:pt idx="1065">
                  <c:v>685</c:v>
                </c:pt>
                <c:pt idx="1066">
                  <c:v>721</c:v>
                </c:pt>
                <c:pt idx="1067">
                  <c:v>645</c:v>
                </c:pt>
                <c:pt idx="1068">
                  <c:v>737</c:v>
                </c:pt>
                <c:pt idx="1069">
                  <c:v>730</c:v>
                </c:pt>
                <c:pt idx="1070">
                  <c:v>715</c:v>
                </c:pt>
                <c:pt idx="1071">
                  <c:v>725</c:v>
                </c:pt>
                <c:pt idx="1072">
                  <c:v>724</c:v>
                </c:pt>
                <c:pt idx="1073">
                  <c:v>710</c:v>
                </c:pt>
                <c:pt idx="1074">
                  <c:v>689</c:v>
                </c:pt>
                <c:pt idx="1075">
                  <c:v>724</c:v>
                </c:pt>
                <c:pt idx="1076">
                  <c:v>739</c:v>
                </c:pt>
                <c:pt idx="1077">
                  <c:v>736</c:v>
                </c:pt>
                <c:pt idx="1078">
                  <c:v>725</c:v>
                </c:pt>
                <c:pt idx="1079">
                  <c:v>701</c:v>
                </c:pt>
                <c:pt idx="1080">
                  <c:v>691</c:v>
                </c:pt>
                <c:pt idx="1081">
                  <c:v>735</c:v>
                </c:pt>
                <c:pt idx="1082">
                  <c:v>655</c:v>
                </c:pt>
                <c:pt idx="1083">
                  <c:v>687</c:v>
                </c:pt>
                <c:pt idx="1084">
                  <c:v>703</c:v>
                </c:pt>
                <c:pt idx="1085">
                  <c:v>722</c:v>
                </c:pt>
                <c:pt idx="1086">
                  <c:v>739</c:v>
                </c:pt>
                <c:pt idx="1087">
                  <c:v>721</c:v>
                </c:pt>
                <c:pt idx="1088">
                  <c:v>694</c:v>
                </c:pt>
                <c:pt idx="1089">
                  <c:v>699</c:v>
                </c:pt>
                <c:pt idx="1090">
                  <c:v>680</c:v>
                </c:pt>
                <c:pt idx="1091">
                  <c:v>741</c:v>
                </c:pt>
                <c:pt idx="1092">
                  <c:v>719</c:v>
                </c:pt>
                <c:pt idx="1093">
                  <c:v>725</c:v>
                </c:pt>
                <c:pt idx="1094">
                  <c:v>674</c:v>
                </c:pt>
                <c:pt idx="1095">
                  <c:v>710</c:v>
                </c:pt>
                <c:pt idx="1096">
                  <c:v>672</c:v>
                </c:pt>
                <c:pt idx="1097">
                  <c:v>719</c:v>
                </c:pt>
                <c:pt idx="1098">
                  <c:v>711</c:v>
                </c:pt>
                <c:pt idx="1099">
                  <c:v>728</c:v>
                </c:pt>
                <c:pt idx="1100">
                  <c:v>718</c:v>
                </c:pt>
                <c:pt idx="1101">
                  <c:v>719</c:v>
                </c:pt>
                <c:pt idx="1102">
                  <c:v>685</c:v>
                </c:pt>
                <c:pt idx="1103">
                  <c:v>716</c:v>
                </c:pt>
                <c:pt idx="1104">
                  <c:v>740</c:v>
                </c:pt>
                <c:pt idx="1105">
                  <c:v>691</c:v>
                </c:pt>
                <c:pt idx="1106">
                  <c:v>721</c:v>
                </c:pt>
                <c:pt idx="1107">
                  <c:v>743</c:v>
                </c:pt>
                <c:pt idx="1108">
                  <c:v>679</c:v>
                </c:pt>
                <c:pt idx="1109">
                  <c:v>747</c:v>
                </c:pt>
                <c:pt idx="1110">
                  <c:v>723</c:v>
                </c:pt>
                <c:pt idx="1111">
                  <c:v>684</c:v>
                </c:pt>
                <c:pt idx="1112">
                  <c:v>661</c:v>
                </c:pt>
                <c:pt idx="1113">
                  <c:v>654</c:v>
                </c:pt>
                <c:pt idx="1114">
                  <c:v>713</c:v>
                </c:pt>
                <c:pt idx="1115">
                  <c:v>711</c:v>
                </c:pt>
                <c:pt idx="1116">
                  <c:v>737</c:v>
                </c:pt>
                <c:pt idx="1117">
                  <c:v>720</c:v>
                </c:pt>
                <c:pt idx="1118">
                  <c:v>646</c:v>
                </c:pt>
                <c:pt idx="1119">
                  <c:v>706</c:v>
                </c:pt>
                <c:pt idx="1120">
                  <c:v>708</c:v>
                </c:pt>
                <c:pt idx="1121">
                  <c:v>731</c:v>
                </c:pt>
                <c:pt idx="1122">
                  <c:v>745</c:v>
                </c:pt>
                <c:pt idx="1123">
                  <c:v>744</c:v>
                </c:pt>
                <c:pt idx="1124">
                  <c:v>749</c:v>
                </c:pt>
                <c:pt idx="1125">
                  <c:v>729</c:v>
                </c:pt>
                <c:pt idx="1126">
                  <c:v>740</c:v>
                </c:pt>
                <c:pt idx="1127">
                  <c:v>643</c:v>
                </c:pt>
                <c:pt idx="1128">
                  <c:v>633</c:v>
                </c:pt>
                <c:pt idx="1129">
                  <c:v>696</c:v>
                </c:pt>
                <c:pt idx="1130">
                  <c:v>732</c:v>
                </c:pt>
                <c:pt idx="1131">
                  <c:v>749</c:v>
                </c:pt>
                <c:pt idx="1132">
                  <c:v>670</c:v>
                </c:pt>
                <c:pt idx="1133">
                  <c:v>681</c:v>
                </c:pt>
                <c:pt idx="1134">
                  <c:v>745</c:v>
                </c:pt>
                <c:pt idx="1135">
                  <c:v>738</c:v>
                </c:pt>
                <c:pt idx="1136">
                  <c:v>677</c:v>
                </c:pt>
                <c:pt idx="1137">
                  <c:v>698</c:v>
                </c:pt>
                <c:pt idx="1138">
                  <c:v>743</c:v>
                </c:pt>
                <c:pt idx="1139">
                  <c:v>747</c:v>
                </c:pt>
                <c:pt idx="1140">
                  <c:v>717</c:v>
                </c:pt>
                <c:pt idx="1141">
                  <c:v>731</c:v>
                </c:pt>
                <c:pt idx="1142">
                  <c:v>743</c:v>
                </c:pt>
                <c:pt idx="1143">
                  <c:v>735</c:v>
                </c:pt>
                <c:pt idx="1144">
                  <c:v>747</c:v>
                </c:pt>
                <c:pt idx="1145">
                  <c:v>743</c:v>
                </c:pt>
                <c:pt idx="1146">
                  <c:v>717</c:v>
                </c:pt>
                <c:pt idx="1147">
                  <c:v>715</c:v>
                </c:pt>
                <c:pt idx="1148">
                  <c:v>724</c:v>
                </c:pt>
                <c:pt idx="1149">
                  <c:v>748</c:v>
                </c:pt>
                <c:pt idx="1150">
                  <c:v>731</c:v>
                </c:pt>
                <c:pt idx="1151">
                  <c:v>734</c:v>
                </c:pt>
                <c:pt idx="1152">
                  <c:v>719</c:v>
                </c:pt>
                <c:pt idx="1153">
                  <c:v>715</c:v>
                </c:pt>
                <c:pt idx="1154">
                  <c:v>737</c:v>
                </c:pt>
                <c:pt idx="1155">
                  <c:v>746</c:v>
                </c:pt>
                <c:pt idx="1156">
                  <c:v>713</c:v>
                </c:pt>
                <c:pt idx="1157">
                  <c:v>730</c:v>
                </c:pt>
                <c:pt idx="1158">
                  <c:v>719</c:v>
                </c:pt>
                <c:pt idx="1159">
                  <c:v>720</c:v>
                </c:pt>
                <c:pt idx="1160">
                  <c:v>718</c:v>
                </c:pt>
                <c:pt idx="1161">
                  <c:v>748</c:v>
                </c:pt>
                <c:pt idx="1162">
                  <c:v>747</c:v>
                </c:pt>
                <c:pt idx="1163">
                  <c:v>723</c:v>
                </c:pt>
                <c:pt idx="1164">
                  <c:v>586</c:v>
                </c:pt>
                <c:pt idx="1165">
                  <c:v>710</c:v>
                </c:pt>
                <c:pt idx="1166">
                  <c:v>716</c:v>
                </c:pt>
                <c:pt idx="1167">
                  <c:v>721</c:v>
                </c:pt>
                <c:pt idx="1168">
                  <c:v>737</c:v>
                </c:pt>
                <c:pt idx="1169">
                  <c:v>683</c:v>
                </c:pt>
                <c:pt idx="1170">
                  <c:v>704</c:v>
                </c:pt>
                <c:pt idx="1171">
                  <c:v>724</c:v>
                </c:pt>
                <c:pt idx="1172">
                  <c:v>750</c:v>
                </c:pt>
                <c:pt idx="1173">
                  <c:v>710</c:v>
                </c:pt>
                <c:pt idx="1174">
                  <c:v>732</c:v>
                </c:pt>
                <c:pt idx="1175">
                  <c:v>716</c:v>
                </c:pt>
                <c:pt idx="1176">
                  <c:v>701</c:v>
                </c:pt>
                <c:pt idx="1177">
                  <c:v>707</c:v>
                </c:pt>
                <c:pt idx="1178">
                  <c:v>685</c:v>
                </c:pt>
                <c:pt idx="1179">
                  <c:v>751</c:v>
                </c:pt>
                <c:pt idx="1180">
                  <c:v>722</c:v>
                </c:pt>
                <c:pt idx="1181">
                  <c:v>696</c:v>
                </c:pt>
                <c:pt idx="1182">
                  <c:v>734</c:v>
                </c:pt>
                <c:pt idx="1183">
                  <c:v>718</c:v>
                </c:pt>
                <c:pt idx="1184">
                  <c:v>690</c:v>
                </c:pt>
                <c:pt idx="1185">
                  <c:v>732</c:v>
                </c:pt>
                <c:pt idx="1186">
                  <c:v>696</c:v>
                </c:pt>
                <c:pt idx="1187">
                  <c:v>733</c:v>
                </c:pt>
                <c:pt idx="1188">
                  <c:v>686</c:v>
                </c:pt>
                <c:pt idx="1189">
                  <c:v>738</c:v>
                </c:pt>
                <c:pt idx="1190">
                  <c:v>749</c:v>
                </c:pt>
                <c:pt idx="1191">
                  <c:v>738</c:v>
                </c:pt>
                <c:pt idx="1192">
                  <c:v>747</c:v>
                </c:pt>
                <c:pt idx="1193">
                  <c:v>724</c:v>
                </c:pt>
                <c:pt idx="1194">
                  <c:v>721</c:v>
                </c:pt>
                <c:pt idx="1195">
                  <c:v>748</c:v>
                </c:pt>
                <c:pt idx="1196">
                  <c:v>701</c:v>
                </c:pt>
                <c:pt idx="1197">
                  <c:v>723</c:v>
                </c:pt>
                <c:pt idx="1198">
                  <c:v>710</c:v>
                </c:pt>
                <c:pt idx="1199">
                  <c:v>685</c:v>
                </c:pt>
                <c:pt idx="1200">
                  <c:v>745</c:v>
                </c:pt>
                <c:pt idx="1201">
                  <c:v>698</c:v>
                </c:pt>
                <c:pt idx="1202">
                  <c:v>723</c:v>
                </c:pt>
                <c:pt idx="1203">
                  <c:v>745</c:v>
                </c:pt>
                <c:pt idx="1204">
                  <c:v>747</c:v>
                </c:pt>
                <c:pt idx="1205">
                  <c:v>659</c:v>
                </c:pt>
                <c:pt idx="1206">
                  <c:v>687</c:v>
                </c:pt>
                <c:pt idx="1207">
                  <c:v>705</c:v>
                </c:pt>
                <c:pt idx="1208">
                  <c:v>652</c:v>
                </c:pt>
                <c:pt idx="1209">
                  <c:v>706</c:v>
                </c:pt>
                <c:pt idx="1210">
                  <c:v>735</c:v>
                </c:pt>
                <c:pt idx="1211">
                  <c:v>665</c:v>
                </c:pt>
                <c:pt idx="1212">
                  <c:v>732</c:v>
                </c:pt>
                <c:pt idx="1213">
                  <c:v>676</c:v>
                </c:pt>
                <c:pt idx="1214">
                  <c:v>710</c:v>
                </c:pt>
                <c:pt idx="1215">
                  <c:v>680</c:v>
                </c:pt>
                <c:pt idx="1216">
                  <c:v>721</c:v>
                </c:pt>
                <c:pt idx="1217">
                  <c:v>749</c:v>
                </c:pt>
                <c:pt idx="1218">
                  <c:v>729</c:v>
                </c:pt>
                <c:pt idx="1219">
                  <c:v>747</c:v>
                </c:pt>
                <c:pt idx="1220">
                  <c:v>737</c:v>
                </c:pt>
                <c:pt idx="1221">
                  <c:v>748</c:v>
                </c:pt>
                <c:pt idx="1222">
                  <c:v>748</c:v>
                </c:pt>
                <c:pt idx="1223">
                  <c:v>714</c:v>
                </c:pt>
                <c:pt idx="1224">
                  <c:v>709</c:v>
                </c:pt>
                <c:pt idx="1225">
                  <c:v>724</c:v>
                </c:pt>
                <c:pt idx="1226">
                  <c:v>700</c:v>
                </c:pt>
                <c:pt idx="1227">
                  <c:v>629</c:v>
                </c:pt>
                <c:pt idx="1228">
                  <c:v>727</c:v>
                </c:pt>
                <c:pt idx="1229">
                  <c:v>735</c:v>
                </c:pt>
                <c:pt idx="1230">
                  <c:v>738</c:v>
                </c:pt>
                <c:pt idx="1231">
                  <c:v>738</c:v>
                </c:pt>
                <c:pt idx="1232">
                  <c:v>685</c:v>
                </c:pt>
                <c:pt idx="1233">
                  <c:v>738</c:v>
                </c:pt>
                <c:pt idx="1234">
                  <c:v>682</c:v>
                </c:pt>
                <c:pt idx="1235">
                  <c:v>744</c:v>
                </c:pt>
                <c:pt idx="1236">
                  <c:v>727</c:v>
                </c:pt>
                <c:pt idx="1237">
                  <c:v>615</c:v>
                </c:pt>
                <c:pt idx="1238">
                  <c:v>718</c:v>
                </c:pt>
                <c:pt idx="1239">
                  <c:v>746</c:v>
                </c:pt>
                <c:pt idx="1240">
                  <c:v>739</c:v>
                </c:pt>
                <c:pt idx="1241">
                  <c:v>715</c:v>
                </c:pt>
                <c:pt idx="1242">
                  <c:v>740</c:v>
                </c:pt>
                <c:pt idx="1243">
                  <c:v>694</c:v>
                </c:pt>
                <c:pt idx="1244">
                  <c:v>712</c:v>
                </c:pt>
                <c:pt idx="1245">
                  <c:v>648</c:v>
                </c:pt>
                <c:pt idx="1246">
                  <c:v>703</c:v>
                </c:pt>
                <c:pt idx="1247">
                  <c:v>722</c:v>
                </c:pt>
                <c:pt idx="1248">
                  <c:v>730</c:v>
                </c:pt>
                <c:pt idx="1249">
                  <c:v>731</c:v>
                </c:pt>
                <c:pt idx="1250">
                  <c:v>705</c:v>
                </c:pt>
                <c:pt idx="1251">
                  <c:v>664</c:v>
                </c:pt>
                <c:pt idx="1252">
                  <c:v>709</c:v>
                </c:pt>
                <c:pt idx="1253">
                  <c:v>701</c:v>
                </c:pt>
                <c:pt idx="1254">
                  <c:v>724</c:v>
                </c:pt>
                <c:pt idx="1255">
                  <c:v>751</c:v>
                </c:pt>
                <c:pt idx="1256">
                  <c:v>657</c:v>
                </c:pt>
                <c:pt idx="1257">
                  <c:v>728</c:v>
                </c:pt>
                <c:pt idx="1258">
                  <c:v>739</c:v>
                </c:pt>
                <c:pt idx="1259">
                  <c:v>681</c:v>
                </c:pt>
                <c:pt idx="1260">
                  <c:v>738</c:v>
                </c:pt>
                <c:pt idx="1261">
                  <c:v>733</c:v>
                </c:pt>
                <c:pt idx="1262">
                  <c:v>663</c:v>
                </c:pt>
                <c:pt idx="1263">
                  <c:v>661</c:v>
                </c:pt>
                <c:pt idx="1264">
                  <c:v>728</c:v>
                </c:pt>
                <c:pt idx="1265">
                  <c:v>739</c:v>
                </c:pt>
                <c:pt idx="1266">
                  <c:v>675</c:v>
                </c:pt>
                <c:pt idx="1267">
                  <c:v>723</c:v>
                </c:pt>
                <c:pt idx="1268">
                  <c:v>715</c:v>
                </c:pt>
                <c:pt idx="1269">
                  <c:v>717</c:v>
                </c:pt>
                <c:pt idx="1270">
                  <c:v>739</c:v>
                </c:pt>
                <c:pt idx="1271">
                  <c:v>724</c:v>
                </c:pt>
                <c:pt idx="1272">
                  <c:v>640</c:v>
                </c:pt>
                <c:pt idx="1273">
                  <c:v>681</c:v>
                </c:pt>
                <c:pt idx="1274">
                  <c:v>728</c:v>
                </c:pt>
                <c:pt idx="1275">
                  <c:v>724</c:v>
                </c:pt>
                <c:pt idx="1276">
                  <c:v>735</c:v>
                </c:pt>
                <c:pt idx="1277">
                  <c:v>716</c:v>
                </c:pt>
                <c:pt idx="1278">
                  <c:v>731</c:v>
                </c:pt>
                <c:pt idx="1279">
                  <c:v>724</c:v>
                </c:pt>
                <c:pt idx="1280">
                  <c:v>696</c:v>
                </c:pt>
                <c:pt idx="1281">
                  <c:v>720</c:v>
                </c:pt>
                <c:pt idx="1282">
                  <c:v>713</c:v>
                </c:pt>
                <c:pt idx="1283">
                  <c:v>721</c:v>
                </c:pt>
                <c:pt idx="1284">
                  <c:v>732</c:v>
                </c:pt>
                <c:pt idx="1285">
                  <c:v>712</c:v>
                </c:pt>
                <c:pt idx="1286">
                  <c:v>742</c:v>
                </c:pt>
                <c:pt idx="1287">
                  <c:v>657</c:v>
                </c:pt>
                <c:pt idx="1288">
                  <c:v>735</c:v>
                </c:pt>
                <c:pt idx="1289">
                  <c:v>717</c:v>
                </c:pt>
                <c:pt idx="1290">
                  <c:v>732</c:v>
                </c:pt>
                <c:pt idx="1291">
                  <c:v>737</c:v>
                </c:pt>
                <c:pt idx="1292">
                  <c:v>746</c:v>
                </c:pt>
                <c:pt idx="1293">
                  <c:v>674</c:v>
                </c:pt>
                <c:pt idx="1294">
                  <c:v>704</c:v>
                </c:pt>
                <c:pt idx="1295">
                  <c:v>734</c:v>
                </c:pt>
                <c:pt idx="1296">
                  <c:v>704</c:v>
                </c:pt>
                <c:pt idx="1297">
                  <c:v>748</c:v>
                </c:pt>
                <c:pt idx="1298">
                  <c:v>726</c:v>
                </c:pt>
                <c:pt idx="1299">
                  <c:v>740</c:v>
                </c:pt>
                <c:pt idx="1300">
                  <c:v>747</c:v>
                </c:pt>
                <c:pt idx="1301">
                  <c:v>721</c:v>
                </c:pt>
                <c:pt idx="1302">
                  <c:v>717</c:v>
                </c:pt>
                <c:pt idx="1303">
                  <c:v>747</c:v>
                </c:pt>
                <c:pt idx="1304">
                  <c:v>716</c:v>
                </c:pt>
                <c:pt idx="1305">
                  <c:v>745</c:v>
                </c:pt>
                <c:pt idx="1306">
                  <c:v>729</c:v>
                </c:pt>
                <c:pt idx="1307">
                  <c:v>710</c:v>
                </c:pt>
                <c:pt idx="1308">
                  <c:v>729</c:v>
                </c:pt>
                <c:pt idx="1309">
                  <c:v>718</c:v>
                </c:pt>
                <c:pt idx="1310">
                  <c:v>711</c:v>
                </c:pt>
                <c:pt idx="1311">
                  <c:v>672</c:v>
                </c:pt>
                <c:pt idx="1312">
                  <c:v>740</c:v>
                </c:pt>
                <c:pt idx="1313">
                  <c:v>745</c:v>
                </c:pt>
                <c:pt idx="1314">
                  <c:v>741</c:v>
                </c:pt>
                <c:pt idx="1315">
                  <c:v>742</c:v>
                </c:pt>
                <c:pt idx="1316">
                  <c:v>687</c:v>
                </c:pt>
                <c:pt idx="1317">
                  <c:v>735</c:v>
                </c:pt>
                <c:pt idx="1318">
                  <c:v>700</c:v>
                </c:pt>
                <c:pt idx="1319">
                  <c:v>711</c:v>
                </c:pt>
                <c:pt idx="1320">
                  <c:v>718</c:v>
                </c:pt>
                <c:pt idx="1321">
                  <c:v>715</c:v>
                </c:pt>
                <c:pt idx="1322">
                  <c:v>736</c:v>
                </c:pt>
                <c:pt idx="1323">
                  <c:v>725</c:v>
                </c:pt>
                <c:pt idx="1324">
                  <c:v>744</c:v>
                </c:pt>
                <c:pt idx="1325">
                  <c:v>683</c:v>
                </c:pt>
                <c:pt idx="1326">
                  <c:v>657</c:v>
                </c:pt>
                <c:pt idx="1327">
                  <c:v>703</c:v>
                </c:pt>
                <c:pt idx="1328">
                  <c:v>683</c:v>
                </c:pt>
                <c:pt idx="1329">
                  <c:v>704</c:v>
                </c:pt>
                <c:pt idx="1330">
                  <c:v>711</c:v>
                </c:pt>
                <c:pt idx="1331">
                  <c:v>725</c:v>
                </c:pt>
                <c:pt idx="1332">
                  <c:v>705</c:v>
                </c:pt>
                <c:pt idx="1333">
                  <c:v>696</c:v>
                </c:pt>
                <c:pt idx="1334">
                  <c:v>739</c:v>
                </c:pt>
                <c:pt idx="1335">
                  <c:v>734</c:v>
                </c:pt>
                <c:pt idx="1336">
                  <c:v>672</c:v>
                </c:pt>
                <c:pt idx="1337">
                  <c:v>727</c:v>
                </c:pt>
                <c:pt idx="1338">
                  <c:v>721</c:v>
                </c:pt>
                <c:pt idx="1339">
                  <c:v>722</c:v>
                </c:pt>
                <c:pt idx="1340">
                  <c:v>636</c:v>
                </c:pt>
                <c:pt idx="1341">
                  <c:v>732</c:v>
                </c:pt>
                <c:pt idx="1342">
                  <c:v>745</c:v>
                </c:pt>
                <c:pt idx="1343">
                  <c:v>721</c:v>
                </c:pt>
                <c:pt idx="1344">
                  <c:v>726</c:v>
                </c:pt>
                <c:pt idx="1345">
                  <c:v>690</c:v>
                </c:pt>
                <c:pt idx="1346">
                  <c:v>720</c:v>
                </c:pt>
                <c:pt idx="1347">
                  <c:v>722</c:v>
                </c:pt>
                <c:pt idx="1348">
                  <c:v>751</c:v>
                </c:pt>
                <c:pt idx="1349">
                  <c:v>718</c:v>
                </c:pt>
                <c:pt idx="1350">
                  <c:v>725</c:v>
                </c:pt>
                <c:pt idx="1351">
                  <c:v>742</c:v>
                </c:pt>
                <c:pt idx="1352">
                  <c:v>736</c:v>
                </c:pt>
                <c:pt idx="1353">
                  <c:v>737</c:v>
                </c:pt>
                <c:pt idx="1354">
                  <c:v>747</c:v>
                </c:pt>
                <c:pt idx="1355">
                  <c:v>726</c:v>
                </c:pt>
                <c:pt idx="1356">
                  <c:v>740</c:v>
                </c:pt>
                <c:pt idx="1357">
                  <c:v>706</c:v>
                </c:pt>
                <c:pt idx="1358">
                  <c:v>693</c:v>
                </c:pt>
                <c:pt idx="1359">
                  <c:v>718</c:v>
                </c:pt>
                <c:pt idx="1360">
                  <c:v>747</c:v>
                </c:pt>
                <c:pt idx="1361">
                  <c:v>727</c:v>
                </c:pt>
                <c:pt idx="1362">
                  <c:v>720</c:v>
                </c:pt>
                <c:pt idx="1363">
                  <c:v>728</c:v>
                </c:pt>
                <c:pt idx="1364">
                  <c:v>739</c:v>
                </c:pt>
                <c:pt idx="1365">
                  <c:v>716</c:v>
                </c:pt>
                <c:pt idx="1366">
                  <c:v>740</c:v>
                </c:pt>
                <c:pt idx="1367">
                  <c:v>681</c:v>
                </c:pt>
                <c:pt idx="1368">
                  <c:v>723</c:v>
                </c:pt>
                <c:pt idx="1369">
                  <c:v>724</c:v>
                </c:pt>
                <c:pt idx="1371">
                  <c:v>716.4932038834952</c:v>
                </c:pt>
                <c:pt idx="1372">
                  <c:v>711.90294117647056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53-8741-8EED-7FF83B77AC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0388159"/>
        <c:axId val="630606063"/>
      </c:scatterChart>
      <c:valAx>
        <c:axId val="630388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606063"/>
        <c:crosses val="autoZero"/>
        <c:crossBetween val="midCat"/>
      </c:valAx>
      <c:valAx>
        <c:axId val="630606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3881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'Исходные данные (исправлено)'!$H$1</c:f>
              <c:strCache>
                <c:ptCount val="1"/>
                <c:pt idx="0">
                  <c:v> Размер кредита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'Исходные данные (исправлено)'!$H$2:$H$1375</c:f>
              <c:numCache>
                <c:formatCode>_-* #,##0.00\ "₽"_-;\-* #,##0.00\ "₽"_-;_-* "-"??\ "₽"_-;_-@_-</c:formatCode>
                <c:ptCount val="1374"/>
                <c:pt idx="0">
                  <c:v>445412</c:v>
                </c:pt>
                <c:pt idx="1">
                  <c:v>347666</c:v>
                </c:pt>
                <c:pt idx="2">
                  <c:v>206602</c:v>
                </c:pt>
                <c:pt idx="3">
                  <c:v>217646</c:v>
                </c:pt>
                <c:pt idx="4">
                  <c:v>548746</c:v>
                </c:pt>
                <c:pt idx="5">
                  <c:v>215952</c:v>
                </c:pt>
                <c:pt idx="6">
                  <c:v>234124</c:v>
                </c:pt>
                <c:pt idx="7">
                  <c:v>666204</c:v>
                </c:pt>
                <c:pt idx="8">
                  <c:v>390390</c:v>
                </c:pt>
                <c:pt idx="9">
                  <c:v>317108</c:v>
                </c:pt>
                <c:pt idx="10">
                  <c:v>128238</c:v>
                </c:pt>
                <c:pt idx="11">
                  <c:v>153252</c:v>
                </c:pt>
                <c:pt idx="12">
                  <c:v>91894</c:v>
                </c:pt>
                <c:pt idx="13">
                  <c:v>244926</c:v>
                </c:pt>
                <c:pt idx="14">
                  <c:v>465410</c:v>
                </c:pt>
                <c:pt idx="15">
                  <c:v>443960</c:v>
                </c:pt>
                <c:pt idx="16">
                  <c:v>334620</c:v>
                </c:pt>
                <c:pt idx="17">
                  <c:v>130174</c:v>
                </c:pt>
                <c:pt idx="18">
                  <c:v>333564</c:v>
                </c:pt>
                <c:pt idx="19">
                  <c:v>125796</c:v>
                </c:pt>
                <c:pt idx="20">
                  <c:v>161172</c:v>
                </c:pt>
                <c:pt idx="21">
                  <c:v>449108</c:v>
                </c:pt>
                <c:pt idx="22">
                  <c:v>688468</c:v>
                </c:pt>
                <c:pt idx="23">
                  <c:v>288948</c:v>
                </c:pt>
                <c:pt idx="24">
                  <c:v>311762</c:v>
                </c:pt>
                <c:pt idx="25">
                  <c:v>266112</c:v>
                </c:pt>
                <c:pt idx="26">
                  <c:v>129712</c:v>
                </c:pt>
                <c:pt idx="27">
                  <c:v>287980</c:v>
                </c:pt>
                <c:pt idx="28">
                  <c:v>439428</c:v>
                </c:pt>
                <c:pt idx="29">
                  <c:v>456808</c:v>
                </c:pt>
                <c:pt idx="30">
                  <c:v>518012</c:v>
                </c:pt>
                <c:pt idx="31">
                  <c:v>219692</c:v>
                </c:pt>
                <c:pt idx="32">
                  <c:v>374176</c:v>
                </c:pt>
                <c:pt idx="33">
                  <c:v>176198</c:v>
                </c:pt>
                <c:pt idx="34">
                  <c:v>78012</c:v>
                </c:pt>
                <c:pt idx="35">
                  <c:v>669372</c:v>
                </c:pt>
                <c:pt idx="36">
                  <c:v>130922</c:v>
                </c:pt>
                <c:pt idx="37">
                  <c:v>174548</c:v>
                </c:pt>
                <c:pt idx="38">
                  <c:v>290224</c:v>
                </c:pt>
                <c:pt idx="39">
                  <c:v>718784</c:v>
                </c:pt>
                <c:pt idx="40">
                  <c:v>171248</c:v>
                </c:pt>
                <c:pt idx="41">
                  <c:v>523908</c:v>
                </c:pt>
                <c:pt idx="42">
                  <c:v>323466</c:v>
                </c:pt>
                <c:pt idx="43">
                  <c:v>144562</c:v>
                </c:pt>
                <c:pt idx="44">
                  <c:v>211222</c:v>
                </c:pt>
                <c:pt idx="45">
                  <c:v>162360</c:v>
                </c:pt>
                <c:pt idx="46">
                  <c:v>311058</c:v>
                </c:pt>
                <c:pt idx="47">
                  <c:v>767536</c:v>
                </c:pt>
                <c:pt idx="48">
                  <c:v>389884</c:v>
                </c:pt>
                <c:pt idx="49">
                  <c:v>163966</c:v>
                </c:pt>
                <c:pt idx="50">
                  <c:v>433312</c:v>
                </c:pt>
                <c:pt idx="51">
                  <c:v>89320</c:v>
                </c:pt>
                <c:pt idx="52">
                  <c:v>392282</c:v>
                </c:pt>
                <c:pt idx="53">
                  <c:v>262988</c:v>
                </c:pt>
                <c:pt idx="54">
                  <c:v>498586</c:v>
                </c:pt>
                <c:pt idx="55">
                  <c:v>378334</c:v>
                </c:pt>
                <c:pt idx="56">
                  <c:v>194942</c:v>
                </c:pt>
                <c:pt idx="57">
                  <c:v>731566</c:v>
                </c:pt>
                <c:pt idx="58">
                  <c:v>156772</c:v>
                </c:pt>
                <c:pt idx="59">
                  <c:v>158818</c:v>
                </c:pt>
                <c:pt idx="60">
                  <c:v>78738</c:v>
                </c:pt>
                <c:pt idx="61">
                  <c:v>453464</c:v>
                </c:pt>
                <c:pt idx="62">
                  <c:v>595672</c:v>
                </c:pt>
                <c:pt idx="63">
                  <c:v>166672</c:v>
                </c:pt>
                <c:pt idx="64">
                  <c:v>132792</c:v>
                </c:pt>
                <c:pt idx="65">
                  <c:v>119504</c:v>
                </c:pt>
                <c:pt idx="66">
                  <c:v>33022</c:v>
                </c:pt>
                <c:pt idx="67">
                  <c:v>448976</c:v>
                </c:pt>
                <c:pt idx="68">
                  <c:v>280588</c:v>
                </c:pt>
                <c:pt idx="69">
                  <c:v>556336</c:v>
                </c:pt>
                <c:pt idx="70">
                  <c:v>541310</c:v>
                </c:pt>
                <c:pt idx="71">
                  <c:v>311872</c:v>
                </c:pt>
                <c:pt idx="72">
                  <c:v>340604</c:v>
                </c:pt>
                <c:pt idx="73">
                  <c:v>765160</c:v>
                </c:pt>
                <c:pt idx="74">
                  <c:v>109802</c:v>
                </c:pt>
                <c:pt idx="75">
                  <c:v>349756</c:v>
                </c:pt>
                <c:pt idx="76">
                  <c:v>545886</c:v>
                </c:pt>
                <c:pt idx="77">
                  <c:v>354046</c:v>
                </c:pt>
                <c:pt idx="78">
                  <c:v>472098</c:v>
                </c:pt>
                <c:pt idx="79">
                  <c:v>86174</c:v>
                </c:pt>
                <c:pt idx="80">
                  <c:v>509586</c:v>
                </c:pt>
                <c:pt idx="81">
                  <c:v>218988</c:v>
                </c:pt>
                <c:pt idx="82">
                  <c:v>328262</c:v>
                </c:pt>
                <c:pt idx="83">
                  <c:v>663168</c:v>
                </c:pt>
                <c:pt idx="84">
                  <c:v>133078</c:v>
                </c:pt>
                <c:pt idx="85">
                  <c:v>752290</c:v>
                </c:pt>
                <c:pt idx="86">
                  <c:v>262724</c:v>
                </c:pt>
                <c:pt idx="87">
                  <c:v>54076</c:v>
                </c:pt>
                <c:pt idx="88">
                  <c:v>552882</c:v>
                </c:pt>
                <c:pt idx="89">
                  <c:v>402534</c:v>
                </c:pt>
                <c:pt idx="90">
                  <c:v>232716</c:v>
                </c:pt>
                <c:pt idx="91">
                  <c:v>286462</c:v>
                </c:pt>
                <c:pt idx="92">
                  <c:v>223256</c:v>
                </c:pt>
                <c:pt idx="93">
                  <c:v>348832</c:v>
                </c:pt>
                <c:pt idx="94">
                  <c:v>537878</c:v>
                </c:pt>
                <c:pt idx="95">
                  <c:v>196460</c:v>
                </c:pt>
                <c:pt idx="96">
                  <c:v>214786</c:v>
                </c:pt>
                <c:pt idx="97">
                  <c:v>109538</c:v>
                </c:pt>
                <c:pt idx="98">
                  <c:v>117986</c:v>
                </c:pt>
                <c:pt idx="99">
                  <c:v>133804</c:v>
                </c:pt>
                <c:pt idx="100">
                  <c:v>87846</c:v>
                </c:pt>
                <c:pt idx="101">
                  <c:v>332684</c:v>
                </c:pt>
                <c:pt idx="102">
                  <c:v>190498</c:v>
                </c:pt>
                <c:pt idx="103">
                  <c:v>448822</c:v>
                </c:pt>
                <c:pt idx="104">
                  <c:v>229086</c:v>
                </c:pt>
                <c:pt idx="105">
                  <c:v>393558</c:v>
                </c:pt>
                <c:pt idx="106">
                  <c:v>151954</c:v>
                </c:pt>
                <c:pt idx="107">
                  <c:v>254562</c:v>
                </c:pt>
                <c:pt idx="108">
                  <c:v>87912</c:v>
                </c:pt>
                <c:pt idx="109">
                  <c:v>156178</c:v>
                </c:pt>
                <c:pt idx="110">
                  <c:v>645018</c:v>
                </c:pt>
                <c:pt idx="111">
                  <c:v>605726</c:v>
                </c:pt>
                <c:pt idx="112">
                  <c:v>168300</c:v>
                </c:pt>
                <c:pt idx="113">
                  <c:v>174460</c:v>
                </c:pt>
                <c:pt idx="114">
                  <c:v>768394</c:v>
                </c:pt>
                <c:pt idx="115">
                  <c:v>314226</c:v>
                </c:pt>
                <c:pt idx="116">
                  <c:v>64966</c:v>
                </c:pt>
                <c:pt idx="117">
                  <c:v>300366</c:v>
                </c:pt>
                <c:pt idx="118">
                  <c:v>263648</c:v>
                </c:pt>
                <c:pt idx="119">
                  <c:v>716958</c:v>
                </c:pt>
                <c:pt idx="120">
                  <c:v>459602</c:v>
                </c:pt>
                <c:pt idx="121">
                  <c:v>405856</c:v>
                </c:pt>
                <c:pt idx="122">
                  <c:v>547580</c:v>
                </c:pt>
                <c:pt idx="123">
                  <c:v>175428</c:v>
                </c:pt>
                <c:pt idx="124">
                  <c:v>234806</c:v>
                </c:pt>
                <c:pt idx="125">
                  <c:v>25806</c:v>
                </c:pt>
                <c:pt idx="126">
                  <c:v>332706</c:v>
                </c:pt>
                <c:pt idx="127">
                  <c:v>333124</c:v>
                </c:pt>
                <c:pt idx="128">
                  <c:v>441276</c:v>
                </c:pt>
                <c:pt idx="129">
                  <c:v>327756</c:v>
                </c:pt>
                <c:pt idx="130">
                  <c:v>476586</c:v>
                </c:pt>
                <c:pt idx="131">
                  <c:v>261800</c:v>
                </c:pt>
                <c:pt idx="132">
                  <c:v>433136</c:v>
                </c:pt>
                <c:pt idx="133">
                  <c:v>322124</c:v>
                </c:pt>
                <c:pt idx="134">
                  <c:v>437668</c:v>
                </c:pt>
                <c:pt idx="135">
                  <c:v>377322</c:v>
                </c:pt>
                <c:pt idx="136">
                  <c:v>606122</c:v>
                </c:pt>
                <c:pt idx="137">
                  <c:v>520982</c:v>
                </c:pt>
                <c:pt idx="138">
                  <c:v>304590</c:v>
                </c:pt>
                <c:pt idx="139">
                  <c:v>472362</c:v>
                </c:pt>
                <c:pt idx="140">
                  <c:v>322872</c:v>
                </c:pt>
                <c:pt idx="141">
                  <c:v>149402</c:v>
                </c:pt>
                <c:pt idx="142">
                  <c:v>150458</c:v>
                </c:pt>
                <c:pt idx="143">
                  <c:v>341352</c:v>
                </c:pt>
                <c:pt idx="144">
                  <c:v>432256</c:v>
                </c:pt>
                <c:pt idx="145">
                  <c:v>301114</c:v>
                </c:pt>
                <c:pt idx="146">
                  <c:v>79398</c:v>
                </c:pt>
                <c:pt idx="147">
                  <c:v>171842</c:v>
                </c:pt>
                <c:pt idx="148">
                  <c:v>329120</c:v>
                </c:pt>
                <c:pt idx="149">
                  <c:v>486288</c:v>
                </c:pt>
                <c:pt idx="150">
                  <c:v>104368</c:v>
                </c:pt>
                <c:pt idx="151">
                  <c:v>205854</c:v>
                </c:pt>
                <c:pt idx="152">
                  <c:v>96690</c:v>
                </c:pt>
                <c:pt idx="153">
                  <c:v>111408</c:v>
                </c:pt>
                <c:pt idx="154">
                  <c:v>284152</c:v>
                </c:pt>
                <c:pt idx="155">
                  <c:v>269170</c:v>
                </c:pt>
                <c:pt idx="156">
                  <c:v>149116</c:v>
                </c:pt>
                <c:pt idx="157">
                  <c:v>396792</c:v>
                </c:pt>
                <c:pt idx="158">
                  <c:v>128832</c:v>
                </c:pt>
                <c:pt idx="159">
                  <c:v>152790</c:v>
                </c:pt>
                <c:pt idx="160">
                  <c:v>152966</c:v>
                </c:pt>
                <c:pt idx="161">
                  <c:v>292292</c:v>
                </c:pt>
                <c:pt idx="162">
                  <c:v>449460</c:v>
                </c:pt>
                <c:pt idx="163">
                  <c:v>86724</c:v>
                </c:pt>
                <c:pt idx="164">
                  <c:v>763840</c:v>
                </c:pt>
                <c:pt idx="165">
                  <c:v>83864</c:v>
                </c:pt>
                <c:pt idx="166">
                  <c:v>142846</c:v>
                </c:pt>
                <c:pt idx="167">
                  <c:v>551980</c:v>
                </c:pt>
                <c:pt idx="168">
                  <c:v>504658</c:v>
                </c:pt>
                <c:pt idx="169">
                  <c:v>177628</c:v>
                </c:pt>
                <c:pt idx="170">
                  <c:v>398464</c:v>
                </c:pt>
                <c:pt idx="171">
                  <c:v>732028</c:v>
                </c:pt>
                <c:pt idx="172">
                  <c:v>660132</c:v>
                </c:pt>
                <c:pt idx="173">
                  <c:v>25894</c:v>
                </c:pt>
                <c:pt idx="174">
                  <c:v>77132</c:v>
                </c:pt>
                <c:pt idx="175">
                  <c:v>128634</c:v>
                </c:pt>
                <c:pt idx="176">
                  <c:v>429264</c:v>
                </c:pt>
                <c:pt idx="177">
                  <c:v>427988</c:v>
                </c:pt>
                <c:pt idx="178">
                  <c:v>204248</c:v>
                </c:pt>
                <c:pt idx="179">
                  <c:v>653334</c:v>
                </c:pt>
                <c:pt idx="180">
                  <c:v>226336</c:v>
                </c:pt>
                <c:pt idx="181">
                  <c:v>216612</c:v>
                </c:pt>
                <c:pt idx="182">
                  <c:v>218130</c:v>
                </c:pt>
                <c:pt idx="183">
                  <c:v>431288</c:v>
                </c:pt>
                <c:pt idx="184">
                  <c:v>541794</c:v>
                </c:pt>
                <c:pt idx="185">
                  <c:v>448404</c:v>
                </c:pt>
                <c:pt idx="186">
                  <c:v>117854</c:v>
                </c:pt>
                <c:pt idx="187">
                  <c:v>537196</c:v>
                </c:pt>
                <c:pt idx="188">
                  <c:v>196108</c:v>
                </c:pt>
                <c:pt idx="189">
                  <c:v>337656</c:v>
                </c:pt>
                <c:pt idx="190">
                  <c:v>448272</c:v>
                </c:pt>
                <c:pt idx="191">
                  <c:v>63140</c:v>
                </c:pt>
                <c:pt idx="192">
                  <c:v>223344</c:v>
                </c:pt>
                <c:pt idx="193">
                  <c:v>436172</c:v>
                </c:pt>
                <c:pt idx="194">
                  <c:v>157146</c:v>
                </c:pt>
                <c:pt idx="195">
                  <c:v>178046</c:v>
                </c:pt>
                <c:pt idx="196">
                  <c:v>216194</c:v>
                </c:pt>
                <c:pt idx="197">
                  <c:v>430100</c:v>
                </c:pt>
                <c:pt idx="198">
                  <c:v>562760</c:v>
                </c:pt>
                <c:pt idx="199">
                  <c:v>118998</c:v>
                </c:pt>
                <c:pt idx="200">
                  <c:v>334356</c:v>
                </c:pt>
                <c:pt idx="201">
                  <c:v>266926</c:v>
                </c:pt>
                <c:pt idx="202">
                  <c:v>224796</c:v>
                </c:pt>
                <c:pt idx="203">
                  <c:v>401852</c:v>
                </c:pt>
                <c:pt idx="204">
                  <c:v>273482</c:v>
                </c:pt>
                <c:pt idx="205">
                  <c:v>323708</c:v>
                </c:pt>
                <c:pt idx="206">
                  <c:v>88528</c:v>
                </c:pt>
                <c:pt idx="207">
                  <c:v>110902</c:v>
                </c:pt>
                <c:pt idx="208">
                  <c:v>132022</c:v>
                </c:pt>
                <c:pt idx="209">
                  <c:v>277948</c:v>
                </c:pt>
                <c:pt idx="210">
                  <c:v>219186</c:v>
                </c:pt>
                <c:pt idx="211">
                  <c:v>178684</c:v>
                </c:pt>
                <c:pt idx="212">
                  <c:v>108526</c:v>
                </c:pt>
                <c:pt idx="213">
                  <c:v>205524</c:v>
                </c:pt>
                <c:pt idx="214">
                  <c:v>134618</c:v>
                </c:pt>
                <c:pt idx="215">
                  <c:v>94974</c:v>
                </c:pt>
                <c:pt idx="216">
                  <c:v>523248</c:v>
                </c:pt>
                <c:pt idx="217">
                  <c:v>588544</c:v>
                </c:pt>
                <c:pt idx="218">
                  <c:v>391468</c:v>
                </c:pt>
                <c:pt idx="219">
                  <c:v>432168</c:v>
                </c:pt>
                <c:pt idx="220">
                  <c:v>628474</c:v>
                </c:pt>
                <c:pt idx="221">
                  <c:v>513524</c:v>
                </c:pt>
                <c:pt idx="222">
                  <c:v>765006</c:v>
                </c:pt>
                <c:pt idx="223">
                  <c:v>141636</c:v>
                </c:pt>
                <c:pt idx="224">
                  <c:v>130328</c:v>
                </c:pt>
                <c:pt idx="225">
                  <c:v>268664</c:v>
                </c:pt>
                <c:pt idx="226">
                  <c:v>448712</c:v>
                </c:pt>
                <c:pt idx="227">
                  <c:v>334686</c:v>
                </c:pt>
                <c:pt idx="228">
                  <c:v>175076</c:v>
                </c:pt>
                <c:pt idx="229">
                  <c:v>107712</c:v>
                </c:pt>
                <c:pt idx="230">
                  <c:v>155210</c:v>
                </c:pt>
                <c:pt idx="231">
                  <c:v>712404</c:v>
                </c:pt>
                <c:pt idx="232">
                  <c:v>753610</c:v>
                </c:pt>
                <c:pt idx="233">
                  <c:v>154748</c:v>
                </c:pt>
                <c:pt idx="234">
                  <c:v>251416</c:v>
                </c:pt>
                <c:pt idx="235">
                  <c:v>764390</c:v>
                </c:pt>
                <c:pt idx="236">
                  <c:v>616902</c:v>
                </c:pt>
                <c:pt idx="237">
                  <c:v>170962</c:v>
                </c:pt>
                <c:pt idx="238">
                  <c:v>332222</c:v>
                </c:pt>
                <c:pt idx="239">
                  <c:v>440132</c:v>
                </c:pt>
                <c:pt idx="240">
                  <c:v>112574</c:v>
                </c:pt>
                <c:pt idx="241">
                  <c:v>88198</c:v>
                </c:pt>
                <c:pt idx="242">
                  <c:v>764544</c:v>
                </c:pt>
                <c:pt idx="243">
                  <c:v>224642</c:v>
                </c:pt>
                <c:pt idx="244">
                  <c:v>446336</c:v>
                </c:pt>
                <c:pt idx="245">
                  <c:v>447656</c:v>
                </c:pt>
                <c:pt idx="246">
                  <c:v>261910</c:v>
                </c:pt>
                <c:pt idx="247">
                  <c:v>746372</c:v>
                </c:pt>
                <c:pt idx="248">
                  <c:v>146982</c:v>
                </c:pt>
                <c:pt idx="249">
                  <c:v>533698</c:v>
                </c:pt>
                <c:pt idx="250">
                  <c:v>563068</c:v>
                </c:pt>
                <c:pt idx="251">
                  <c:v>163482</c:v>
                </c:pt>
                <c:pt idx="252">
                  <c:v>173316</c:v>
                </c:pt>
                <c:pt idx="253">
                  <c:v>133936</c:v>
                </c:pt>
                <c:pt idx="254">
                  <c:v>64526</c:v>
                </c:pt>
                <c:pt idx="255">
                  <c:v>47806</c:v>
                </c:pt>
                <c:pt idx="256">
                  <c:v>147576</c:v>
                </c:pt>
                <c:pt idx="257">
                  <c:v>545160</c:v>
                </c:pt>
                <c:pt idx="258">
                  <c:v>657294</c:v>
                </c:pt>
                <c:pt idx="259">
                  <c:v>780406</c:v>
                </c:pt>
                <c:pt idx="260">
                  <c:v>43318</c:v>
                </c:pt>
                <c:pt idx="261">
                  <c:v>44792</c:v>
                </c:pt>
                <c:pt idx="262">
                  <c:v>772772</c:v>
                </c:pt>
                <c:pt idx="263">
                  <c:v>268004</c:v>
                </c:pt>
                <c:pt idx="264">
                  <c:v>776864</c:v>
                </c:pt>
                <c:pt idx="265">
                  <c:v>273856</c:v>
                </c:pt>
                <c:pt idx="266">
                  <c:v>33154</c:v>
                </c:pt>
                <c:pt idx="267">
                  <c:v>450384</c:v>
                </c:pt>
                <c:pt idx="268">
                  <c:v>662310</c:v>
                </c:pt>
                <c:pt idx="269">
                  <c:v>353232</c:v>
                </c:pt>
                <c:pt idx="270">
                  <c:v>221056</c:v>
                </c:pt>
                <c:pt idx="271">
                  <c:v>469678</c:v>
                </c:pt>
                <c:pt idx="272">
                  <c:v>319726</c:v>
                </c:pt>
                <c:pt idx="273">
                  <c:v>460350</c:v>
                </c:pt>
                <c:pt idx="274">
                  <c:v>133606</c:v>
                </c:pt>
                <c:pt idx="275">
                  <c:v>79948</c:v>
                </c:pt>
                <c:pt idx="276">
                  <c:v>767690</c:v>
                </c:pt>
                <c:pt idx="277">
                  <c:v>328350</c:v>
                </c:pt>
                <c:pt idx="278">
                  <c:v>380622</c:v>
                </c:pt>
                <c:pt idx="279">
                  <c:v>281710</c:v>
                </c:pt>
                <c:pt idx="280">
                  <c:v>418572</c:v>
                </c:pt>
                <c:pt idx="281">
                  <c:v>161656</c:v>
                </c:pt>
                <c:pt idx="282">
                  <c:v>87274</c:v>
                </c:pt>
                <c:pt idx="283">
                  <c:v>294580</c:v>
                </c:pt>
                <c:pt idx="284">
                  <c:v>39138</c:v>
                </c:pt>
                <c:pt idx="285">
                  <c:v>516978</c:v>
                </c:pt>
                <c:pt idx="286">
                  <c:v>449724</c:v>
                </c:pt>
                <c:pt idx="287">
                  <c:v>260436</c:v>
                </c:pt>
                <c:pt idx="288">
                  <c:v>539176</c:v>
                </c:pt>
                <c:pt idx="289">
                  <c:v>264396</c:v>
                </c:pt>
                <c:pt idx="290">
                  <c:v>242264</c:v>
                </c:pt>
                <c:pt idx="291">
                  <c:v>444752</c:v>
                </c:pt>
                <c:pt idx="292">
                  <c:v>251196</c:v>
                </c:pt>
                <c:pt idx="293">
                  <c:v>224312</c:v>
                </c:pt>
                <c:pt idx="294">
                  <c:v>222728</c:v>
                </c:pt>
                <c:pt idx="295">
                  <c:v>450648</c:v>
                </c:pt>
                <c:pt idx="296">
                  <c:v>407528</c:v>
                </c:pt>
                <c:pt idx="297">
                  <c:v>152372</c:v>
                </c:pt>
                <c:pt idx="298">
                  <c:v>704946</c:v>
                </c:pt>
                <c:pt idx="299">
                  <c:v>87472</c:v>
                </c:pt>
                <c:pt idx="300">
                  <c:v>234036</c:v>
                </c:pt>
                <c:pt idx="301">
                  <c:v>223146</c:v>
                </c:pt>
                <c:pt idx="302">
                  <c:v>649902</c:v>
                </c:pt>
                <c:pt idx="303">
                  <c:v>214632</c:v>
                </c:pt>
                <c:pt idx="304">
                  <c:v>396286</c:v>
                </c:pt>
                <c:pt idx="305">
                  <c:v>268664</c:v>
                </c:pt>
                <c:pt idx="306">
                  <c:v>405746</c:v>
                </c:pt>
                <c:pt idx="307">
                  <c:v>188166</c:v>
                </c:pt>
                <c:pt idx="308">
                  <c:v>358578</c:v>
                </c:pt>
                <c:pt idx="309">
                  <c:v>94534</c:v>
                </c:pt>
                <c:pt idx="310">
                  <c:v>767624</c:v>
                </c:pt>
                <c:pt idx="311">
                  <c:v>403964</c:v>
                </c:pt>
                <c:pt idx="312">
                  <c:v>531168</c:v>
                </c:pt>
                <c:pt idx="313">
                  <c:v>390896</c:v>
                </c:pt>
                <c:pt idx="314">
                  <c:v>134794</c:v>
                </c:pt>
                <c:pt idx="315">
                  <c:v>134596</c:v>
                </c:pt>
                <c:pt idx="316">
                  <c:v>311850</c:v>
                </c:pt>
                <c:pt idx="317">
                  <c:v>429000</c:v>
                </c:pt>
                <c:pt idx="318">
                  <c:v>215446</c:v>
                </c:pt>
                <c:pt idx="319">
                  <c:v>375650</c:v>
                </c:pt>
                <c:pt idx="320">
                  <c:v>762696</c:v>
                </c:pt>
                <c:pt idx="321">
                  <c:v>781022</c:v>
                </c:pt>
                <c:pt idx="322">
                  <c:v>131934</c:v>
                </c:pt>
                <c:pt idx="323">
                  <c:v>556996</c:v>
                </c:pt>
                <c:pt idx="324">
                  <c:v>158026</c:v>
                </c:pt>
                <c:pt idx="325">
                  <c:v>130746</c:v>
                </c:pt>
                <c:pt idx="326">
                  <c:v>208670</c:v>
                </c:pt>
                <c:pt idx="327">
                  <c:v>298166</c:v>
                </c:pt>
                <c:pt idx="328">
                  <c:v>267784</c:v>
                </c:pt>
                <c:pt idx="329">
                  <c:v>430012</c:v>
                </c:pt>
                <c:pt idx="330">
                  <c:v>44022</c:v>
                </c:pt>
                <c:pt idx="331">
                  <c:v>140888</c:v>
                </c:pt>
                <c:pt idx="332">
                  <c:v>260216</c:v>
                </c:pt>
                <c:pt idx="333">
                  <c:v>151602</c:v>
                </c:pt>
                <c:pt idx="334">
                  <c:v>220770</c:v>
                </c:pt>
                <c:pt idx="335">
                  <c:v>176220</c:v>
                </c:pt>
                <c:pt idx="336">
                  <c:v>324346</c:v>
                </c:pt>
                <c:pt idx="337">
                  <c:v>259138</c:v>
                </c:pt>
                <c:pt idx="338">
                  <c:v>32450</c:v>
                </c:pt>
                <c:pt idx="339">
                  <c:v>455906</c:v>
                </c:pt>
                <c:pt idx="340">
                  <c:v>388168</c:v>
                </c:pt>
                <c:pt idx="341">
                  <c:v>261492</c:v>
                </c:pt>
                <c:pt idx="342">
                  <c:v>171776</c:v>
                </c:pt>
                <c:pt idx="343">
                  <c:v>648516</c:v>
                </c:pt>
                <c:pt idx="344">
                  <c:v>214962</c:v>
                </c:pt>
                <c:pt idx="345">
                  <c:v>448932</c:v>
                </c:pt>
                <c:pt idx="346">
                  <c:v>447524</c:v>
                </c:pt>
                <c:pt idx="347">
                  <c:v>484968</c:v>
                </c:pt>
                <c:pt idx="348">
                  <c:v>129756</c:v>
                </c:pt>
                <c:pt idx="349">
                  <c:v>221320</c:v>
                </c:pt>
                <c:pt idx="350">
                  <c:v>66572</c:v>
                </c:pt>
                <c:pt idx="351">
                  <c:v>462792</c:v>
                </c:pt>
                <c:pt idx="352">
                  <c:v>445632</c:v>
                </c:pt>
                <c:pt idx="353">
                  <c:v>219054</c:v>
                </c:pt>
                <c:pt idx="354">
                  <c:v>132616</c:v>
                </c:pt>
                <c:pt idx="355">
                  <c:v>590986</c:v>
                </c:pt>
                <c:pt idx="356">
                  <c:v>96800</c:v>
                </c:pt>
                <c:pt idx="357">
                  <c:v>43054</c:v>
                </c:pt>
                <c:pt idx="358">
                  <c:v>321420</c:v>
                </c:pt>
                <c:pt idx="359">
                  <c:v>483098</c:v>
                </c:pt>
                <c:pt idx="360">
                  <c:v>257554</c:v>
                </c:pt>
                <c:pt idx="361">
                  <c:v>268752</c:v>
                </c:pt>
                <c:pt idx="362">
                  <c:v>147400</c:v>
                </c:pt>
                <c:pt idx="363">
                  <c:v>387288</c:v>
                </c:pt>
                <c:pt idx="364">
                  <c:v>234762</c:v>
                </c:pt>
                <c:pt idx="365">
                  <c:v>264836</c:v>
                </c:pt>
                <c:pt idx="366">
                  <c:v>223102</c:v>
                </c:pt>
                <c:pt idx="367">
                  <c:v>748154</c:v>
                </c:pt>
                <c:pt idx="368">
                  <c:v>434896</c:v>
                </c:pt>
                <c:pt idx="369">
                  <c:v>156552</c:v>
                </c:pt>
                <c:pt idx="370">
                  <c:v>132000</c:v>
                </c:pt>
                <c:pt idx="371">
                  <c:v>358116</c:v>
                </c:pt>
                <c:pt idx="372">
                  <c:v>108130</c:v>
                </c:pt>
                <c:pt idx="373">
                  <c:v>526460</c:v>
                </c:pt>
                <c:pt idx="374">
                  <c:v>608014</c:v>
                </c:pt>
                <c:pt idx="375">
                  <c:v>288354</c:v>
                </c:pt>
                <c:pt idx="376">
                  <c:v>132462</c:v>
                </c:pt>
                <c:pt idx="377">
                  <c:v>306482</c:v>
                </c:pt>
                <c:pt idx="378">
                  <c:v>327866</c:v>
                </c:pt>
                <c:pt idx="379">
                  <c:v>110044</c:v>
                </c:pt>
                <c:pt idx="380">
                  <c:v>131560</c:v>
                </c:pt>
                <c:pt idx="381">
                  <c:v>757768</c:v>
                </c:pt>
                <c:pt idx="382">
                  <c:v>109714</c:v>
                </c:pt>
                <c:pt idx="383">
                  <c:v>111980</c:v>
                </c:pt>
                <c:pt idx="384">
                  <c:v>774246</c:v>
                </c:pt>
                <c:pt idx="385">
                  <c:v>337436</c:v>
                </c:pt>
                <c:pt idx="386">
                  <c:v>351714</c:v>
                </c:pt>
                <c:pt idx="387">
                  <c:v>110462</c:v>
                </c:pt>
                <c:pt idx="388">
                  <c:v>266926</c:v>
                </c:pt>
                <c:pt idx="389">
                  <c:v>560956</c:v>
                </c:pt>
                <c:pt idx="390">
                  <c:v>337150</c:v>
                </c:pt>
                <c:pt idx="391">
                  <c:v>156090</c:v>
                </c:pt>
                <c:pt idx="392">
                  <c:v>172040</c:v>
                </c:pt>
                <c:pt idx="393">
                  <c:v>150788</c:v>
                </c:pt>
                <c:pt idx="394">
                  <c:v>263318</c:v>
                </c:pt>
                <c:pt idx="395">
                  <c:v>552750</c:v>
                </c:pt>
                <c:pt idx="396">
                  <c:v>762454</c:v>
                </c:pt>
                <c:pt idx="397">
                  <c:v>304062</c:v>
                </c:pt>
                <c:pt idx="398">
                  <c:v>230362</c:v>
                </c:pt>
                <c:pt idx="399">
                  <c:v>87428</c:v>
                </c:pt>
                <c:pt idx="400">
                  <c:v>153868</c:v>
                </c:pt>
                <c:pt idx="401">
                  <c:v>132704</c:v>
                </c:pt>
                <c:pt idx="402">
                  <c:v>316998</c:v>
                </c:pt>
                <c:pt idx="403">
                  <c:v>121440</c:v>
                </c:pt>
                <c:pt idx="404">
                  <c:v>178640</c:v>
                </c:pt>
                <c:pt idx="405">
                  <c:v>671836</c:v>
                </c:pt>
                <c:pt idx="406">
                  <c:v>588962</c:v>
                </c:pt>
                <c:pt idx="407">
                  <c:v>175010</c:v>
                </c:pt>
                <c:pt idx="408">
                  <c:v>429440</c:v>
                </c:pt>
                <c:pt idx="409">
                  <c:v>109582</c:v>
                </c:pt>
                <c:pt idx="410">
                  <c:v>483604</c:v>
                </c:pt>
                <c:pt idx="411">
                  <c:v>341308</c:v>
                </c:pt>
                <c:pt idx="412">
                  <c:v>152416</c:v>
                </c:pt>
                <c:pt idx="413">
                  <c:v>327426</c:v>
                </c:pt>
                <c:pt idx="414">
                  <c:v>77000</c:v>
                </c:pt>
                <c:pt idx="415">
                  <c:v>535920</c:v>
                </c:pt>
                <c:pt idx="416">
                  <c:v>553916</c:v>
                </c:pt>
                <c:pt idx="417">
                  <c:v>349932</c:v>
                </c:pt>
                <c:pt idx="418">
                  <c:v>134992</c:v>
                </c:pt>
                <c:pt idx="419">
                  <c:v>765226</c:v>
                </c:pt>
                <c:pt idx="420">
                  <c:v>122870</c:v>
                </c:pt>
                <c:pt idx="421">
                  <c:v>218702</c:v>
                </c:pt>
                <c:pt idx="422">
                  <c:v>77814</c:v>
                </c:pt>
                <c:pt idx="423">
                  <c:v>262174</c:v>
                </c:pt>
                <c:pt idx="424">
                  <c:v>148214</c:v>
                </c:pt>
                <c:pt idx="425">
                  <c:v>778712</c:v>
                </c:pt>
                <c:pt idx="426">
                  <c:v>215776</c:v>
                </c:pt>
                <c:pt idx="427">
                  <c:v>755062</c:v>
                </c:pt>
                <c:pt idx="428">
                  <c:v>215974</c:v>
                </c:pt>
                <c:pt idx="429">
                  <c:v>328548</c:v>
                </c:pt>
                <c:pt idx="430">
                  <c:v>397738</c:v>
                </c:pt>
                <c:pt idx="431">
                  <c:v>347996</c:v>
                </c:pt>
                <c:pt idx="432">
                  <c:v>432520</c:v>
                </c:pt>
                <c:pt idx="433">
                  <c:v>776864</c:v>
                </c:pt>
                <c:pt idx="434">
                  <c:v>335082</c:v>
                </c:pt>
                <c:pt idx="435">
                  <c:v>220286</c:v>
                </c:pt>
                <c:pt idx="436">
                  <c:v>329054</c:v>
                </c:pt>
                <c:pt idx="437">
                  <c:v>231264</c:v>
                </c:pt>
                <c:pt idx="438">
                  <c:v>61358</c:v>
                </c:pt>
                <c:pt idx="439">
                  <c:v>220396</c:v>
                </c:pt>
                <c:pt idx="440">
                  <c:v>353782</c:v>
                </c:pt>
                <c:pt idx="441">
                  <c:v>356444</c:v>
                </c:pt>
                <c:pt idx="442">
                  <c:v>111034</c:v>
                </c:pt>
                <c:pt idx="443">
                  <c:v>389620</c:v>
                </c:pt>
                <c:pt idx="444">
                  <c:v>782320</c:v>
                </c:pt>
                <c:pt idx="445">
                  <c:v>523292</c:v>
                </c:pt>
                <c:pt idx="446">
                  <c:v>268620</c:v>
                </c:pt>
                <c:pt idx="447">
                  <c:v>215622</c:v>
                </c:pt>
                <c:pt idx="448">
                  <c:v>222112</c:v>
                </c:pt>
                <c:pt idx="449">
                  <c:v>429572</c:v>
                </c:pt>
                <c:pt idx="450">
                  <c:v>318538</c:v>
                </c:pt>
                <c:pt idx="451">
                  <c:v>135014</c:v>
                </c:pt>
                <c:pt idx="452">
                  <c:v>333036</c:v>
                </c:pt>
                <c:pt idx="453">
                  <c:v>351076</c:v>
                </c:pt>
                <c:pt idx="454">
                  <c:v>209462</c:v>
                </c:pt>
                <c:pt idx="455">
                  <c:v>221496</c:v>
                </c:pt>
                <c:pt idx="456">
                  <c:v>54230</c:v>
                </c:pt>
                <c:pt idx="457">
                  <c:v>64592</c:v>
                </c:pt>
                <c:pt idx="458">
                  <c:v>152592</c:v>
                </c:pt>
                <c:pt idx="459">
                  <c:v>322520</c:v>
                </c:pt>
                <c:pt idx="460">
                  <c:v>111914</c:v>
                </c:pt>
                <c:pt idx="461">
                  <c:v>237116</c:v>
                </c:pt>
                <c:pt idx="462">
                  <c:v>341550</c:v>
                </c:pt>
                <c:pt idx="463">
                  <c:v>671506</c:v>
                </c:pt>
                <c:pt idx="464">
                  <c:v>279862</c:v>
                </c:pt>
                <c:pt idx="465">
                  <c:v>333212</c:v>
                </c:pt>
                <c:pt idx="466">
                  <c:v>208670</c:v>
                </c:pt>
                <c:pt idx="467">
                  <c:v>219692</c:v>
                </c:pt>
                <c:pt idx="468">
                  <c:v>707872</c:v>
                </c:pt>
                <c:pt idx="469">
                  <c:v>77286</c:v>
                </c:pt>
                <c:pt idx="470">
                  <c:v>246774</c:v>
                </c:pt>
                <c:pt idx="471">
                  <c:v>265694</c:v>
                </c:pt>
                <c:pt idx="472">
                  <c:v>288420</c:v>
                </c:pt>
                <c:pt idx="473">
                  <c:v>271700</c:v>
                </c:pt>
                <c:pt idx="474">
                  <c:v>449768</c:v>
                </c:pt>
                <c:pt idx="475">
                  <c:v>222684</c:v>
                </c:pt>
                <c:pt idx="476">
                  <c:v>196196</c:v>
                </c:pt>
                <c:pt idx="477">
                  <c:v>219538</c:v>
                </c:pt>
                <c:pt idx="478">
                  <c:v>297902</c:v>
                </c:pt>
                <c:pt idx="479">
                  <c:v>322300</c:v>
                </c:pt>
                <c:pt idx="480">
                  <c:v>407132</c:v>
                </c:pt>
                <c:pt idx="481">
                  <c:v>357588</c:v>
                </c:pt>
                <c:pt idx="482">
                  <c:v>128942</c:v>
                </c:pt>
                <c:pt idx="483">
                  <c:v>223168</c:v>
                </c:pt>
                <c:pt idx="484">
                  <c:v>214940</c:v>
                </c:pt>
                <c:pt idx="485">
                  <c:v>216128</c:v>
                </c:pt>
                <c:pt idx="486">
                  <c:v>246202</c:v>
                </c:pt>
                <c:pt idx="487">
                  <c:v>105798</c:v>
                </c:pt>
                <c:pt idx="488">
                  <c:v>423214</c:v>
                </c:pt>
                <c:pt idx="489">
                  <c:v>188298</c:v>
                </c:pt>
                <c:pt idx="490">
                  <c:v>111122</c:v>
                </c:pt>
                <c:pt idx="491">
                  <c:v>259270</c:v>
                </c:pt>
                <c:pt idx="492">
                  <c:v>178948</c:v>
                </c:pt>
                <c:pt idx="493">
                  <c:v>217338</c:v>
                </c:pt>
                <c:pt idx="494">
                  <c:v>263362</c:v>
                </c:pt>
                <c:pt idx="495">
                  <c:v>395846</c:v>
                </c:pt>
                <c:pt idx="496">
                  <c:v>560010</c:v>
                </c:pt>
                <c:pt idx="497">
                  <c:v>287408</c:v>
                </c:pt>
                <c:pt idx="498">
                  <c:v>107998</c:v>
                </c:pt>
                <c:pt idx="499">
                  <c:v>450912</c:v>
                </c:pt>
                <c:pt idx="500">
                  <c:v>182028</c:v>
                </c:pt>
                <c:pt idx="501">
                  <c:v>214764</c:v>
                </c:pt>
                <c:pt idx="502">
                  <c:v>175956</c:v>
                </c:pt>
                <c:pt idx="503">
                  <c:v>400400</c:v>
                </c:pt>
                <c:pt idx="504">
                  <c:v>628584</c:v>
                </c:pt>
                <c:pt idx="505">
                  <c:v>540364</c:v>
                </c:pt>
                <c:pt idx="506">
                  <c:v>162074</c:v>
                </c:pt>
                <c:pt idx="507">
                  <c:v>345136</c:v>
                </c:pt>
                <c:pt idx="508">
                  <c:v>266794</c:v>
                </c:pt>
                <c:pt idx="509">
                  <c:v>446160</c:v>
                </c:pt>
                <c:pt idx="510">
                  <c:v>347028</c:v>
                </c:pt>
                <c:pt idx="511">
                  <c:v>283426</c:v>
                </c:pt>
                <c:pt idx="512">
                  <c:v>270556</c:v>
                </c:pt>
                <c:pt idx="513">
                  <c:v>322476</c:v>
                </c:pt>
                <c:pt idx="514">
                  <c:v>441364</c:v>
                </c:pt>
                <c:pt idx="515">
                  <c:v>247786</c:v>
                </c:pt>
                <c:pt idx="516">
                  <c:v>334070</c:v>
                </c:pt>
                <c:pt idx="517">
                  <c:v>54824</c:v>
                </c:pt>
                <c:pt idx="518">
                  <c:v>403480</c:v>
                </c:pt>
                <c:pt idx="519">
                  <c:v>105468</c:v>
                </c:pt>
                <c:pt idx="520">
                  <c:v>137852</c:v>
                </c:pt>
                <c:pt idx="521">
                  <c:v>131274</c:v>
                </c:pt>
                <c:pt idx="522">
                  <c:v>46156</c:v>
                </c:pt>
                <c:pt idx="523">
                  <c:v>67496</c:v>
                </c:pt>
                <c:pt idx="524">
                  <c:v>138380</c:v>
                </c:pt>
                <c:pt idx="525">
                  <c:v>172436</c:v>
                </c:pt>
                <c:pt idx="526">
                  <c:v>336732</c:v>
                </c:pt>
                <c:pt idx="527">
                  <c:v>107932</c:v>
                </c:pt>
                <c:pt idx="528">
                  <c:v>346060</c:v>
                </c:pt>
                <c:pt idx="529">
                  <c:v>217888</c:v>
                </c:pt>
                <c:pt idx="530">
                  <c:v>216524</c:v>
                </c:pt>
                <c:pt idx="531">
                  <c:v>261448</c:v>
                </c:pt>
                <c:pt idx="532">
                  <c:v>430804</c:v>
                </c:pt>
                <c:pt idx="533">
                  <c:v>163878</c:v>
                </c:pt>
                <c:pt idx="534">
                  <c:v>227546</c:v>
                </c:pt>
                <c:pt idx="535">
                  <c:v>560516</c:v>
                </c:pt>
                <c:pt idx="536">
                  <c:v>470316</c:v>
                </c:pt>
                <c:pt idx="537">
                  <c:v>190784</c:v>
                </c:pt>
                <c:pt idx="538">
                  <c:v>395846</c:v>
                </c:pt>
                <c:pt idx="539">
                  <c:v>450120</c:v>
                </c:pt>
                <c:pt idx="540">
                  <c:v>399014</c:v>
                </c:pt>
                <c:pt idx="541">
                  <c:v>270402</c:v>
                </c:pt>
                <c:pt idx="542">
                  <c:v>129184</c:v>
                </c:pt>
                <c:pt idx="543">
                  <c:v>247500</c:v>
                </c:pt>
                <c:pt idx="544">
                  <c:v>396792</c:v>
                </c:pt>
                <c:pt idx="545">
                  <c:v>109582</c:v>
                </c:pt>
                <c:pt idx="546">
                  <c:v>391314</c:v>
                </c:pt>
                <c:pt idx="547">
                  <c:v>520454</c:v>
                </c:pt>
                <c:pt idx="548">
                  <c:v>330792</c:v>
                </c:pt>
                <c:pt idx="549">
                  <c:v>222530</c:v>
                </c:pt>
                <c:pt idx="550">
                  <c:v>446820</c:v>
                </c:pt>
                <c:pt idx="551">
                  <c:v>79530</c:v>
                </c:pt>
                <c:pt idx="552">
                  <c:v>262988</c:v>
                </c:pt>
                <c:pt idx="553">
                  <c:v>110814</c:v>
                </c:pt>
                <c:pt idx="554">
                  <c:v>385308</c:v>
                </c:pt>
                <c:pt idx="555">
                  <c:v>158620</c:v>
                </c:pt>
                <c:pt idx="556">
                  <c:v>146366</c:v>
                </c:pt>
                <c:pt idx="557">
                  <c:v>435512</c:v>
                </c:pt>
                <c:pt idx="558">
                  <c:v>130944</c:v>
                </c:pt>
                <c:pt idx="559">
                  <c:v>134684</c:v>
                </c:pt>
                <c:pt idx="560">
                  <c:v>352220</c:v>
                </c:pt>
                <c:pt idx="561">
                  <c:v>133012</c:v>
                </c:pt>
                <c:pt idx="562">
                  <c:v>260260</c:v>
                </c:pt>
                <c:pt idx="563">
                  <c:v>769230</c:v>
                </c:pt>
                <c:pt idx="564">
                  <c:v>360052</c:v>
                </c:pt>
                <c:pt idx="565">
                  <c:v>259028</c:v>
                </c:pt>
                <c:pt idx="566">
                  <c:v>267542</c:v>
                </c:pt>
                <c:pt idx="567">
                  <c:v>221276</c:v>
                </c:pt>
                <c:pt idx="568">
                  <c:v>222420</c:v>
                </c:pt>
                <c:pt idx="569">
                  <c:v>280852</c:v>
                </c:pt>
                <c:pt idx="570">
                  <c:v>386694</c:v>
                </c:pt>
                <c:pt idx="571">
                  <c:v>224092</c:v>
                </c:pt>
                <c:pt idx="572">
                  <c:v>65912</c:v>
                </c:pt>
                <c:pt idx="573">
                  <c:v>177144</c:v>
                </c:pt>
                <c:pt idx="574">
                  <c:v>94908</c:v>
                </c:pt>
                <c:pt idx="575">
                  <c:v>220770</c:v>
                </c:pt>
                <c:pt idx="576">
                  <c:v>568414</c:v>
                </c:pt>
                <c:pt idx="577">
                  <c:v>380512</c:v>
                </c:pt>
                <c:pt idx="578">
                  <c:v>227722</c:v>
                </c:pt>
                <c:pt idx="579">
                  <c:v>180290</c:v>
                </c:pt>
                <c:pt idx="580">
                  <c:v>134882</c:v>
                </c:pt>
                <c:pt idx="581">
                  <c:v>79772</c:v>
                </c:pt>
                <c:pt idx="582">
                  <c:v>216942</c:v>
                </c:pt>
                <c:pt idx="583">
                  <c:v>64856</c:v>
                </c:pt>
                <c:pt idx="584">
                  <c:v>195206</c:v>
                </c:pt>
                <c:pt idx="585">
                  <c:v>467632</c:v>
                </c:pt>
                <c:pt idx="586">
                  <c:v>555060</c:v>
                </c:pt>
                <c:pt idx="587">
                  <c:v>590414</c:v>
                </c:pt>
                <c:pt idx="588">
                  <c:v>189002</c:v>
                </c:pt>
                <c:pt idx="589">
                  <c:v>395538</c:v>
                </c:pt>
                <c:pt idx="590">
                  <c:v>447920</c:v>
                </c:pt>
                <c:pt idx="591">
                  <c:v>302588</c:v>
                </c:pt>
                <c:pt idx="592">
                  <c:v>106106</c:v>
                </c:pt>
                <c:pt idx="593">
                  <c:v>302764</c:v>
                </c:pt>
                <c:pt idx="594">
                  <c:v>747736</c:v>
                </c:pt>
                <c:pt idx="595">
                  <c:v>216018</c:v>
                </c:pt>
                <c:pt idx="596">
                  <c:v>132022</c:v>
                </c:pt>
                <c:pt idx="597">
                  <c:v>129184</c:v>
                </c:pt>
                <c:pt idx="598">
                  <c:v>138160</c:v>
                </c:pt>
                <c:pt idx="599">
                  <c:v>303688</c:v>
                </c:pt>
                <c:pt idx="600">
                  <c:v>175604</c:v>
                </c:pt>
                <c:pt idx="601">
                  <c:v>112332</c:v>
                </c:pt>
                <c:pt idx="602">
                  <c:v>331188</c:v>
                </c:pt>
                <c:pt idx="603">
                  <c:v>107734</c:v>
                </c:pt>
                <c:pt idx="604">
                  <c:v>504284</c:v>
                </c:pt>
                <c:pt idx="605">
                  <c:v>110242</c:v>
                </c:pt>
                <c:pt idx="606">
                  <c:v>401038</c:v>
                </c:pt>
                <c:pt idx="607">
                  <c:v>293744</c:v>
                </c:pt>
                <c:pt idx="608">
                  <c:v>214456</c:v>
                </c:pt>
                <c:pt idx="609">
                  <c:v>672804</c:v>
                </c:pt>
                <c:pt idx="610">
                  <c:v>192214</c:v>
                </c:pt>
                <c:pt idx="611">
                  <c:v>391732</c:v>
                </c:pt>
                <c:pt idx="612">
                  <c:v>92092</c:v>
                </c:pt>
                <c:pt idx="613">
                  <c:v>495066</c:v>
                </c:pt>
                <c:pt idx="614">
                  <c:v>614108</c:v>
                </c:pt>
                <c:pt idx="615">
                  <c:v>214896</c:v>
                </c:pt>
                <c:pt idx="616">
                  <c:v>328790</c:v>
                </c:pt>
                <c:pt idx="617">
                  <c:v>325776</c:v>
                </c:pt>
                <c:pt idx="618">
                  <c:v>266882</c:v>
                </c:pt>
                <c:pt idx="619">
                  <c:v>171380</c:v>
                </c:pt>
                <c:pt idx="620">
                  <c:v>225126</c:v>
                </c:pt>
                <c:pt idx="621">
                  <c:v>565840</c:v>
                </c:pt>
                <c:pt idx="622">
                  <c:v>155452</c:v>
                </c:pt>
                <c:pt idx="623">
                  <c:v>134288</c:v>
                </c:pt>
                <c:pt idx="624">
                  <c:v>285670</c:v>
                </c:pt>
                <c:pt idx="625">
                  <c:v>70136</c:v>
                </c:pt>
                <c:pt idx="626">
                  <c:v>594000</c:v>
                </c:pt>
                <c:pt idx="627">
                  <c:v>268532</c:v>
                </c:pt>
                <c:pt idx="628">
                  <c:v>550770</c:v>
                </c:pt>
                <c:pt idx="629">
                  <c:v>151096</c:v>
                </c:pt>
                <c:pt idx="630">
                  <c:v>769780</c:v>
                </c:pt>
                <c:pt idx="631">
                  <c:v>171644</c:v>
                </c:pt>
                <c:pt idx="632">
                  <c:v>223762</c:v>
                </c:pt>
                <c:pt idx="633">
                  <c:v>522456</c:v>
                </c:pt>
                <c:pt idx="634">
                  <c:v>646206</c:v>
                </c:pt>
                <c:pt idx="635">
                  <c:v>522610</c:v>
                </c:pt>
                <c:pt idx="636">
                  <c:v>325292</c:v>
                </c:pt>
                <c:pt idx="637">
                  <c:v>551166</c:v>
                </c:pt>
                <c:pt idx="638">
                  <c:v>375298</c:v>
                </c:pt>
                <c:pt idx="639">
                  <c:v>120670</c:v>
                </c:pt>
                <c:pt idx="640">
                  <c:v>162932</c:v>
                </c:pt>
                <c:pt idx="641">
                  <c:v>520542</c:v>
                </c:pt>
                <c:pt idx="642">
                  <c:v>391248</c:v>
                </c:pt>
                <c:pt idx="643">
                  <c:v>108834</c:v>
                </c:pt>
                <c:pt idx="644">
                  <c:v>264616</c:v>
                </c:pt>
                <c:pt idx="645">
                  <c:v>155254</c:v>
                </c:pt>
                <c:pt idx="646">
                  <c:v>109692</c:v>
                </c:pt>
                <c:pt idx="647">
                  <c:v>312818</c:v>
                </c:pt>
                <c:pt idx="648">
                  <c:v>414414</c:v>
                </c:pt>
                <c:pt idx="649">
                  <c:v>43824</c:v>
                </c:pt>
                <c:pt idx="650">
                  <c:v>172700</c:v>
                </c:pt>
                <c:pt idx="651">
                  <c:v>269104</c:v>
                </c:pt>
                <c:pt idx="652">
                  <c:v>327096</c:v>
                </c:pt>
                <c:pt idx="653">
                  <c:v>449636</c:v>
                </c:pt>
                <c:pt idx="654">
                  <c:v>214566</c:v>
                </c:pt>
                <c:pt idx="655">
                  <c:v>87252</c:v>
                </c:pt>
                <c:pt idx="656">
                  <c:v>143506</c:v>
                </c:pt>
                <c:pt idx="657">
                  <c:v>92642</c:v>
                </c:pt>
                <c:pt idx="658">
                  <c:v>214874</c:v>
                </c:pt>
                <c:pt idx="659">
                  <c:v>372196</c:v>
                </c:pt>
                <c:pt idx="660">
                  <c:v>153780</c:v>
                </c:pt>
                <c:pt idx="661">
                  <c:v>787644</c:v>
                </c:pt>
                <c:pt idx="662">
                  <c:v>222816</c:v>
                </c:pt>
                <c:pt idx="663">
                  <c:v>268730</c:v>
                </c:pt>
                <c:pt idx="664">
                  <c:v>479490</c:v>
                </c:pt>
                <c:pt idx="665">
                  <c:v>760298</c:v>
                </c:pt>
                <c:pt idx="666">
                  <c:v>151822</c:v>
                </c:pt>
                <c:pt idx="667">
                  <c:v>46486</c:v>
                </c:pt>
                <c:pt idx="668">
                  <c:v>562826</c:v>
                </c:pt>
                <c:pt idx="669">
                  <c:v>168102</c:v>
                </c:pt>
                <c:pt idx="670">
                  <c:v>218284</c:v>
                </c:pt>
                <c:pt idx="671">
                  <c:v>387310</c:v>
                </c:pt>
                <c:pt idx="672">
                  <c:v>334092</c:v>
                </c:pt>
                <c:pt idx="673">
                  <c:v>776776</c:v>
                </c:pt>
                <c:pt idx="674">
                  <c:v>274274</c:v>
                </c:pt>
                <c:pt idx="675">
                  <c:v>172040</c:v>
                </c:pt>
                <c:pt idx="676">
                  <c:v>67584</c:v>
                </c:pt>
                <c:pt idx="677">
                  <c:v>258060</c:v>
                </c:pt>
                <c:pt idx="678">
                  <c:v>196658</c:v>
                </c:pt>
                <c:pt idx="679">
                  <c:v>335720</c:v>
                </c:pt>
                <c:pt idx="680">
                  <c:v>178508</c:v>
                </c:pt>
                <c:pt idx="681">
                  <c:v>346258</c:v>
                </c:pt>
                <c:pt idx="682">
                  <c:v>132968</c:v>
                </c:pt>
                <c:pt idx="683">
                  <c:v>218900</c:v>
                </c:pt>
                <c:pt idx="684">
                  <c:v>510334</c:v>
                </c:pt>
                <c:pt idx="685">
                  <c:v>759308</c:v>
                </c:pt>
                <c:pt idx="686">
                  <c:v>132550</c:v>
                </c:pt>
                <c:pt idx="687">
                  <c:v>307538</c:v>
                </c:pt>
                <c:pt idx="688">
                  <c:v>582912</c:v>
                </c:pt>
                <c:pt idx="689">
                  <c:v>98252</c:v>
                </c:pt>
                <c:pt idx="690">
                  <c:v>751300</c:v>
                </c:pt>
                <c:pt idx="691">
                  <c:v>248248</c:v>
                </c:pt>
                <c:pt idx="692">
                  <c:v>82126</c:v>
                </c:pt>
                <c:pt idx="693">
                  <c:v>523204</c:v>
                </c:pt>
                <c:pt idx="694">
                  <c:v>332970</c:v>
                </c:pt>
                <c:pt idx="695">
                  <c:v>481470</c:v>
                </c:pt>
                <c:pt idx="696">
                  <c:v>154594</c:v>
                </c:pt>
                <c:pt idx="697">
                  <c:v>367796</c:v>
                </c:pt>
                <c:pt idx="698">
                  <c:v>769230</c:v>
                </c:pt>
                <c:pt idx="699">
                  <c:v>333168</c:v>
                </c:pt>
                <c:pt idx="700">
                  <c:v>667062</c:v>
                </c:pt>
                <c:pt idx="701">
                  <c:v>181984</c:v>
                </c:pt>
                <c:pt idx="702">
                  <c:v>382690</c:v>
                </c:pt>
                <c:pt idx="703">
                  <c:v>142186</c:v>
                </c:pt>
                <c:pt idx="704">
                  <c:v>225830</c:v>
                </c:pt>
                <c:pt idx="705">
                  <c:v>403810</c:v>
                </c:pt>
                <c:pt idx="706">
                  <c:v>133496</c:v>
                </c:pt>
                <c:pt idx="707">
                  <c:v>40524</c:v>
                </c:pt>
                <c:pt idx="708">
                  <c:v>455400</c:v>
                </c:pt>
                <c:pt idx="709">
                  <c:v>540430</c:v>
                </c:pt>
                <c:pt idx="710">
                  <c:v>299420</c:v>
                </c:pt>
                <c:pt idx="711">
                  <c:v>451462</c:v>
                </c:pt>
                <c:pt idx="712">
                  <c:v>203544</c:v>
                </c:pt>
                <c:pt idx="713">
                  <c:v>217734</c:v>
                </c:pt>
                <c:pt idx="714">
                  <c:v>111496</c:v>
                </c:pt>
                <c:pt idx="715">
                  <c:v>268840</c:v>
                </c:pt>
                <c:pt idx="716">
                  <c:v>533126</c:v>
                </c:pt>
                <c:pt idx="717">
                  <c:v>183326</c:v>
                </c:pt>
                <c:pt idx="718">
                  <c:v>104390</c:v>
                </c:pt>
                <c:pt idx="719">
                  <c:v>98406</c:v>
                </c:pt>
                <c:pt idx="720">
                  <c:v>217338</c:v>
                </c:pt>
                <c:pt idx="721">
                  <c:v>367598</c:v>
                </c:pt>
                <c:pt idx="722">
                  <c:v>230318</c:v>
                </c:pt>
                <c:pt idx="723">
                  <c:v>439692</c:v>
                </c:pt>
                <c:pt idx="724">
                  <c:v>48246</c:v>
                </c:pt>
                <c:pt idx="725">
                  <c:v>564498</c:v>
                </c:pt>
                <c:pt idx="726">
                  <c:v>360404</c:v>
                </c:pt>
                <c:pt idx="727">
                  <c:v>250866</c:v>
                </c:pt>
                <c:pt idx="728">
                  <c:v>612260</c:v>
                </c:pt>
                <c:pt idx="729">
                  <c:v>80982</c:v>
                </c:pt>
                <c:pt idx="730">
                  <c:v>110440</c:v>
                </c:pt>
                <c:pt idx="731">
                  <c:v>131956</c:v>
                </c:pt>
                <c:pt idx="732">
                  <c:v>52932</c:v>
                </c:pt>
                <c:pt idx="733">
                  <c:v>437580</c:v>
                </c:pt>
                <c:pt idx="734">
                  <c:v>425524</c:v>
                </c:pt>
                <c:pt idx="735">
                  <c:v>467126</c:v>
                </c:pt>
                <c:pt idx="736">
                  <c:v>577764</c:v>
                </c:pt>
                <c:pt idx="737">
                  <c:v>390038</c:v>
                </c:pt>
                <c:pt idx="738">
                  <c:v>111364</c:v>
                </c:pt>
                <c:pt idx="739">
                  <c:v>222750</c:v>
                </c:pt>
                <c:pt idx="740">
                  <c:v>44748</c:v>
                </c:pt>
                <c:pt idx="741">
                  <c:v>21934</c:v>
                </c:pt>
                <c:pt idx="742">
                  <c:v>252648</c:v>
                </c:pt>
                <c:pt idx="743">
                  <c:v>215314</c:v>
                </c:pt>
                <c:pt idx="744">
                  <c:v>130746</c:v>
                </c:pt>
                <c:pt idx="745">
                  <c:v>52074</c:v>
                </c:pt>
                <c:pt idx="746">
                  <c:v>55286</c:v>
                </c:pt>
                <c:pt idx="747">
                  <c:v>121572</c:v>
                </c:pt>
                <c:pt idx="748">
                  <c:v>116138</c:v>
                </c:pt>
                <c:pt idx="749">
                  <c:v>65516</c:v>
                </c:pt>
                <c:pt idx="750">
                  <c:v>261140</c:v>
                </c:pt>
                <c:pt idx="751">
                  <c:v>131582</c:v>
                </c:pt>
                <c:pt idx="752">
                  <c:v>214698</c:v>
                </c:pt>
                <c:pt idx="753">
                  <c:v>85844</c:v>
                </c:pt>
                <c:pt idx="754">
                  <c:v>445940</c:v>
                </c:pt>
                <c:pt idx="755">
                  <c:v>212366</c:v>
                </c:pt>
                <c:pt idx="756">
                  <c:v>336798</c:v>
                </c:pt>
                <c:pt idx="757">
                  <c:v>335192</c:v>
                </c:pt>
                <c:pt idx="758">
                  <c:v>172348</c:v>
                </c:pt>
                <c:pt idx="759">
                  <c:v>306592</c:v>
                </c:pt>
                <c:pt idx="760">
                  <c:v>440000</c:v>
                </c:pt>
                <c:pt idx="761">
                  <c:v>212454</c:v>
                </c:pt>
                <c:pt idx="762">
                  <c:v>262922</c:v>
                </c:pt>
                <c:pt idx="763">
                  <c:v>556160</c:v>
                </c:pt>
                <c:pt idx="764">
                  <c:v>360162</c:v>
                </c:pt>
                <c:pt idx="765">
                  <c:v>476498</c:v>
                </c:pt>
                <c:pt idx="766">
                  <c:v>288552</c:v>
                </c:pt>
                <c:pt idx="767">
                  <c:v>287408</c:v>
                </c:pt>
                <c:pt idx="768">
                  <c:v>249546</c:v>
                </c:pt>
                <c:pt idx="769">
                  <c:v>201146</c:v>
                </c:pt>
                <c:pt idx="770">
                  <c:v>758450</c:v>
                </c:pt>
                <c:pt idx="771">
                  <c:v>86262</c:v>
                </c:pt>
                <c:pt idx="772">
                  <c:v>178860</c:v>
                </c:pt>
                <c:pt idx="773">
                  <c:v>215270</c:v>
                </c:pt>
                <c:pt idx="774">
                  <c:v>171820</c:v>
                </c:pt>
                <c:pt idx="775">
                  <c:v>778316</c:v>
                </c:pt>
                <c:pt idx="776">
                  <c:v>184690</c:v>
                </c:pt>
                <c:pt idx="777">
                  <c:v>216040</c:v>
                </c:pt>
                <c:pt idx="778">
                  <c:v>668976</c:v>
                </c:pt>
                <c:pt idx="779">
                  <c:v>417164</c:v>
                </c:pt>
                <c:pt idx="780">
                  <c:v>60962</c:v>
                </c:pt>
                <c:pt idx="781">
                  <c:v>525096</c:v>
                </c:pt>
                <c:pt idx="782">
                  <c:v>158136</c:v>
                </c:pt>
                <c:pt idx="783">
                  <c:v>225126</c:v>
                </c:pt>
                <c:pt idx="784">
                  <c:v>26400</c:v>
                </c:pt>
                <c:pt idx="785">
                  <c:v>296274</c:v>
                </c:pt>
                <c:pt idx="786">
                  <c:v>393976</c:v>
                </c:pt>
                <c:pt idx="787">
                  <c:v>55946</c:v>
                </c:pt>
                <c:pt idx="788">
                  <c:v>272646</c:v>
                </c:pt>
                <c:pt idx="789">
                  <c:v>725406</c:v>
                </c:pt>
                <c:pt idx="790">
                  <c:v>129844</c:v>
                </c:pt>
                <c:pt idx="791">
                  <c:v>612304</c:v>
                </c:pt>
                <c:pt idx="792">
                  <c:v>257400</c:v>
                </c:pt>
                <c:pt idx="793">
                  <c:v>279488</c:v>
                </c:pt>
                <c:pt idx="794">
                  <c:v>485408</c:v>
                </c:pt>
                <c:pt idx="795">
                  <c:v>324368</c:v>
                </c:pt>
                <c:pt idx="796">
                  <c:v>605836</c:v>
                </c:pt>
                <c:pt idx="797">
                  <c:v>223168</c:v>
                </c:pt>
                <c:pt idx="798">
                  <c:v>415910</c:v>
                </c:pt>
                <c:pt idx="799">
                  <c:v>324060</c:v>
                </c:pt>
                <c:pt idx="800">
                  <c:v>39006</c:v>
                </c:pt>
                <c:pt idx="801">
                  <c:v>232760</c:v>
                </c:pt>
                <c:pt idx="802">
                  <c:v>176528</c:v>
                </c:pt>
                <c:pt idx="803">
                  <c:v>338162</c:v>
                </c:pt>
                <c:pt idx="804">
                  <c:v>486002</c:v>
                </c:pt>
                <c:pt idx="805">
                  <c:v>46596</c:v>
                </c:pt>
                <c:pt idx="806">
                  <c:v>311960</c:v>
                </c:pt>
                <c:pt idx="807">
                  <c:v>71698</c:v>
                </c:pt>
                <c:pt idx="808">
                  <c:v>638660</c:v>
                </c:pt>
                <c:pt idx="809">
                  <c:v>548174</c:v>
                </c:pt>
                <c:pt idx="810">
                  <c:v>215974</c:v>
                </c:pt>
                <c:pt idx="811">
                  <c:v>731852</c:v>
                </c:pt>
                <c:pt idx="812">
                  <c:v>21824</c:v>
                </c:pt>
                <c:pt idx="813">
                  <c:v>255662</c:v>
                </c:pt>
                <c:pt idx="814">
                  <c:v>467324</c:v>
                </c:pt>
                <c:pt idx="815">
                  <c:v>80234</c:v>
                </c:pt>
                <c:pt idx="816">
                  <c:v>377674</c:v>
                </c:pt>
                <c:pt idx="817">
                  <c:v>112508</c:v>
                </c:pt>
                <c:pt idx="818">
                  <c:v>355124</c:v>
                </c:pt>
                <c:pt idx="819">
                  <c:v>761222</c:v>
                </c:pt>
                <c:pt idx="820">
                  <c:v>135124</c:v>
                </c:pt>
                <c:pt idx="821">
                  <c:v>66550</c:v>
                </c:pt>
                <c:pt idx="822">
                  <c:v>129668</c:v>
                </c:pt>
                <c:pt idx="823">
                  <c:v>216106</c:v>
                </c:pt>
                <c:pt idx="824">
                  <c:v>443960</c:v>
                </c:pt>
                <c:pt idx="825">
                  <c:v>128986</c:v>
                </c:pt>
                <c:pt idx="826">
                  <c:v>554906</c:v>
                </c:pt>
                <c:pt idx="827">
                  <c:v>624250</c:v>
                </c:pt>
                <c:pt idx="828">
                  <c:v>366014</c:v>
                </c:pt>
                <c:pt idx="829">
                  <c:v>661188</c:v>
                </c:pt>
                <c:pt idx="830">
                  <c:v>501138</c:v>
                </c:pt>
                <c:pt idx="831">
                  <c:v>555170</c:v>
                </c:pt>
                <c:pt idx="832">
                  <c:v>51414</c:v>
                </c:pt>
                <c:pt idx="833">
                  <c:v>263714</c:v>
                </c:pt>
                <c:pt idx="834">
                  <c:v>327294</c:v>
                </c:pt>
                <c:pt idx="835">
                  <c:v>195096</c:v>
                </c:pt>
                <c:pt idx="836">
                  <c:v>212256</c:v>
                </c:pt>
                <c:pt idx="837">
                  <c:v>120274</c:v>
                </c:pt>
                <c:pt idx="838">
                  <c:v>218878</c:v>
                </c:pt>
                <c:pt idx="839">
                  <c:v>186362</c:v>
                </c:pt>
                <c:pt idx="840">
                  <c:v>35816</c:v>
                </c:pt>
                <c:pt idx="841">
                  <c:v>693660</c:v>
                </c:pt>
                <c:pt idx="842">
                  <c:v>48268</c:v>
                </c:pt>
                <c:pt idx="843">
                  <c:v>317152</c:v>
                </c:pt>
                <c:pt idx="844">
                  <c:v>386408</c:v>
                </c:pt>
                <c:pt idx="845">
                  <c:v>152746</c:v>
                </c:pt>
                <c:pt idx="846">
                  <c:v>264748</c:v>
                </c:pt>
                <c:pt idx="847">
                  <c:v>313456</c:v>
                </c:pt>
                <c:pt idx="848">
                  <c:v>130064</c:v>
                </c:pt>
                <c:pt idx="849">
                  <c:v>43626</c:v>
                </c:pt>
                <c:pt idx="850">
                  <c:v>108174</c:v>
                </c:pt>
                <c:pt idx="851">
                  <c:v>445192</c:v>
                </c:pt>
                <c:pt idx="852">
                  <c:v>219758</c:v>
                </c:pt>
                <c:pt idx="853">
                  <c:v>127952</c:v>
                </c:pt>
                <c:pt idx="854">
                  <c:v>699006</c:v>
                </c:pt>
                <c:pt idx="855">
                  <c:v>191092</c:v>
                </c:pt>
                <c:pt idx="856">
                  <c:v>129976</c:v>
                </c:pt>
                <c:pt idx="857">
                  <c:v>536492</c:v>
                </c:pt>
                <c:pt idx="858">
                  <c:v>262460</c:v>
                </c:pt>
                <c:pt idx="859">
                  <c:v>173712</c:v>
                </c:pt>
                <c:pt idx="860">
                  <c:v>453530</c:v>
                </c:pt>
                <c:pt idx="861">
                  <c:v>538450</c:v>
                </c:pt>
                <c:pt idx="862">
                  <c:v>234102</c:v>
                </c:pt>
                <c:pt idx="863">
                  <c:v>155078</c:v>
                </c:pt>
                <c:pt idx="864">
                  <c:v>198484</c:v>
                </c:pt>
                <c:pt idx="865">
                  <c:v>120472</c:v>
                </c:pt>
                <c:pt idx="866">
                  <c:v>207636</c:v>
                </c:pt>
                <c:pt idx="867">
                  <c:v>173118</c:v>
                </c:pt>
                <c:pt idx="868">
                  <c:v>109318</c:v>
                </c:pt>
                <c:pt idx="869">
                  <c:v>225060</c:v>
                </c:pt>
                <c:pt idx="870">
                  <c:v>394900</c:v>
                </c:pt>
                <c:pt idx="871">
                  <c:v>198616</c:v>
                </c:pt>
                <c:pt idx="872">
                  <c:v>756932</c:v>
                </c:pt>
                <c:pt idx="873">
                  <c:v>399168</c:v>
                </c:pt>
                <c:pt idx="874">
                  <c:v>429264</c:v>
                </c:pt>
                <c:pt idx="875">
                  <c:v>65692</c:v>
                </c:pt>
                <c:pt idx="876">
                  <c:v>306240</c:v>
                </c:pt>
                <c:pt idx="877">
                  <c:v>256454</c:v>
                </c:pt>
                <c:pt idx="878">
                  <c:v>306130</c:v>
                </c:pt>
                <c:pt idx="879">
                  <c:v>171952</c:v>
                </c:pt>
                <c:pt idx="880">
                  <c:v>324258</c:v>
                </c:pt>
                <c:pt idx="881">
                  <c:v>108064</c:v>
                </c:pt>
                <c:pt idx="882">
                  <c:v>111012</c:v>
                </c:pt>
                <c:pt idx="883">
                  <c:v>325512</c:v>
                </c:pt>
                <c:pt idx="884">
                  <c:v>67562</c:v>
                </c:pt>
                <c:pt idx="885">
                  <c:v>78430</c:v>
                </c:pt>
                <c:pt idx="886">
                  <c:v>218174</c:v>
                </c:pt>
                <c:pt idx="887">
                  <c:v>449680</c:v>
                </c:pt>
                <c:pt idx="888">
                  <c:v>269478</c:v>
                </c:pt>
                <c:pt idx="889">
                  <c:v>433752</c:v>
                </c:pt>
                <c:pt idx="890">
                  <c:v>212058</c:v>
                </c:pt>
                <c:pt idx="891">
                  <c:v>213752</c:v>
                </c:pt>
                <c:pt idx="892">
                  <c:v>112706</c:v>
                </c:pt>
                <c:pt idx="893">
                  <c:v>519508</c:v>
                </c:pt>
                <c:pt idx="894">
                  <c:v>150216</c:v>
                </c:pt>
                <c:pt idx="895">
                  <c:v>327008</c:v>
                </c:pt>
                <c:pt idx="896">
                  <c:v>214522</c:v>
                </c:pt>
                <c:pt idx="897">
                  <c:v>543466</c:v>
                </c:pt>
                <c:pt idx="898">
                  <c:v>238854</c:v>
                </c:pt>
                <c:pt idx="899">
                  <c:v>352396</c:v>
                </c:pt>
                <c:pt idx="900">
                  <c:v>673464</c:v>
                </c:pt>
                <c:pt idx="901">
                  <c:v>257444</c:v>
                </c:pt>
                <c:pt idx="902">
                  <c:v>642246</c:v>
                </c:pt>
                <c:pt idx="903">
                  <c:v>112728</c:v>
                </c:pt>
                <c:pt idx="904">
                  <c:v>237930</c:v>
                </c:pt>
                <c:pt idx="905">
                  <c:v>287386</c:v>
                </c:pt>
                <c:pt idx="906">
                  <c:v>545842</c:v>
                </c:pt>
                <c:pt idx="907">
                  <c:v>670758</c:v>
                </c:pt>
                <c:pt idx="908">
                  <c:v>613668</c:v>
                </c:pt>
                <c:pt idx="909">
                  <c:v>245278</c:v>
                </c:pt>
                <c:pt idx="910">
                  <c:v>398222</c:v>
                </c:pt>
                <c:pt idx="911">
                  <c:v>153362</c:v>
                </c:pt>
                <c:pt idx="912">
                  <c:v>85954</c:v>
                </c:pt>
                <c:pt idx="913">
                  <c:v>308858</c:v>
                </c:pt>
                <c:pt idx="914">
                  <c:v>718916</c:v>
                </c:pt>
                <c:pt idx="915">
                  <c:v>261052</c:v>
                </c:pt>
                <c:pt idx="916">
                  <c:v>138534</c:v>
                </c:pt>
                <c:pt idx="917">
                  <c:v>217470</c:v>
                </c:pt>
                <c:pt idx="918">
                  <c:v>644094</c:v>
                </c:pt>
                <c:pt idx="919">
                  <c:v>244420</c:v>
                </c:pt>
                <c:pt idx="920">
                  <c:v>189376</c:v>
                </c:pt>
                <c:pt idx="921">
                  <c:v>108856</c:v>
                </c:pt>
                <c:pt idx="922">
                  <c:v>216194</c:v>
                </c:pt>
                <c:pt idx="923">
                  <c:v>107492</c:v>
                </c:pt>
                <c:pt idx="924">
                  <c:v>455532</c:v>
                </c:pt>
                <c:pt idx="925">
                  <c:v>204600</c:v>
                </c:pt>
                <c:pt idx="926">
                  <c:v>505912</c:v>
                </c:pt>
                <c:pt idx="927">
                  <c:v>172040</c:v>
                </c:pt>
                <c:pt idx="928">
                  <c:v>780560</c:v>
                </c:pt>
                <c:pt idx="929">
                  <c:v>441452</c:v>
                </c:pt>
                <c:pt idx="930">
                  <c:v>111078</c:v>
                </c:pt>
                <c:pt idx="931">
                  <c:v>444840</c:v>
                </c:pt>
                <c:pt idx="932">
                  <c:v>178178</c:v>
                </c:pt>
                <c:pt idx="933">
                  <c:v>371272</c:v>
                </c:pt>
                <c:pt idx="934">
                  <c:v>432168</c:v>
                </c:pt>
                <c:pt idx="935">
                  <c:v>268708</c:v>
                </c:pt>
                <c:pt idx="936">
                  <c:v>215886</c:v>
                </c:pt>
                <c:pt idx="937">
                  <c:v>544940</c:v>
                </c:pt>
                <c:pt idx="938">
                  <c:v>789096</c:v>
                </c:pt>
                <c:pt idx="939">
                  <c:v>444444</c:v>
                </c:pt>
                <c:pt idx="940">
                  <c:v>536976</c:v>
                </c:pt>
                <c:pt idx="941">
                  <c:v>223080</c:v>
                </c:pt>
                <c:pt idx="942">
                  <c:v>329780</c:v>
                </c:pt>
                <c:pt idx="943">
                  <c:v>451154</c:v>
                </c:pt>
                <c:pt idx="944">
                  <c:v>116930</c:v>
                </c:pt>
                <c:pt idx="945">
                  <c:v>167772</c:v>
                </c:pt>
                <c:pt idx="946">
                  <c:v>392722</c:v>
                </c:pt>
                <c:pt idx="947">
                  <c:v>120164</c:v>
                </c:pt>
                <c:pt idx="948">
                  <c:v>217514</c:v>
                </c:pt>
                <c:pt idx="949">
                  <c:v>234058</c:v>
                </c:pt>
                <c:pt idx="950">
                  <c:v>223234</c:v>
                </c:pt>
                <c:pt idx="951">
                  <c:v>428846</c:v>
                </c:pt>
                <c:pt idx="952">
                  <c:v>348348</c:v>
                </c:pt>
                <c:pt idx="953">
                  <c:v>43758</c:v>
                </c:pt>
                <c:pt idx="954">
                  <c:v>411730</c:v>
                </c:pt>
                <c:pt idx="955">
                  <c:v>215578</c:v>
                </c:pt>
                <c:pt idx="956">
                  <c:v>198308</c:v>
                </c:pt>
                <c:pt idx="957">
                  <c:v>292490</c:v>
                </c:pt>
                <c:pt idx="958">
                  <c:v>668712</c:v>
                </c:pt>
                <c:pt idx="959">
                  <c:v>220880</c:v>
                </c:pt>
                <c:pt idx="960">
                  <c:v>110286</c:v>
                </c:pt>
                <c:pt idx="961">
                  <c:v>249480</c:v>
                </c:pt>
                <c:pt idx="962">
                  <c:v>334400</c:v>
                </c:pt>
                <c:pt idx="963">
                  <c:v>325578</c:v>
                </c:pt>
                <c:pt idx="964">
                  <c:v>111034</c:v>
                </c:pt>
                <c:pt idx="965">
                  <c:v>420684</c:v>
                </c:pt>
                <c:pt idx="966">
                  <c:v>267806</c:v>
                </c:pt>
                <c:pt idx="967">
                  <c:v>346544</c:v>
                </c:pt>
                <c:pt idx="968">
                  <c:v>24684</c:v>
                </c:pt>
                <c:pt idx="969">
                  <c:v>207680</c:v>
                </c:pt>
                <c:pt idx="970">
                  <c:v>110836</c:v>
                </c:pt>
                <c:pt idx="971">
                  <c:v>676170</c:v>
                </c:pt>
                <c:pt idx="972">
                  <c:v>548790</c:v>
                </c:pt>
                <c:pt idx="973">
                  <c:v>185306</c:v>
                </c:pt>
                <c:pt idx="974">
                  <c:v>729542</c:v>
                </c:pt>
                <c:pt idx="975">
                  <c:v>560956</c:v>
                </c:pt>
                <c:pt idx="976">
                  <c:v>782936</c:v>
                </c:pt>
                <c:pt idx="977">
                  <c:v>215798</c:v>
                </c:pt>
                <c:pt idx="978">
                  <c:v>270116</c:v>
                </c:pt>
                <c:pt idx="979">
                  <c:v>585266</c:v>
                </c:pt>
                <c:pt idx="980">
                  <c:v>265320</c:v>
                </c:pt>
                <c:pt idx="981">
                  <c:v>432168</c:v>
                </c:pt>
                <c:pt idx="982">
                  <c:v>324258</c:v>
                </c:pt>
                <c:pt idx="983">
                  <c:v>434236</c:v>
                </c:pt>
                <c:pt idx="984">
                  <c:v>457402</c:v>
                </c:pt>
                <c:pt idx="985">
                  <c:v>335258</c:v>
                </c:pt>
                <c:pt idx="986">
                  <c:v>786104</c:v>
                </c:pt>
                <c:pt idx="987">
                  <c:v>291500</c:v>
                </c:pt>
                <c:pt idx="988">
                  <c:v>194722</c:v>
                </c:pt>
                <c:pt idx="989">
                  <c:v>328152</c:v>
                </c:pt>
                <c:pt idx="990">
                  <c:v>29172</c:v>
                </c:pt>
                <c:pt idx="991">
                  <c:v>229790</c:v>
                </c:pt>
                <c:pt idx="992">
                  <c:v>609092</c:v>
                </c:pt>
                <c:pt idx="993">
                  <c:v>166232</c:v>
                </c:pt>
                <c:pt idx="994">
                  <c:v>670538</c:v>
                </c:pt>
                <c:pt idx="995">
                  <c:v>206602</c:v>
                </c:pt>
                <c:pt idx="996">
                  <c:v>301620</c:v>
                </c:pt>
                <c:pt idx="997">
                  <c:v>283052</c:v>
                </c:pt>
                <c:pt idx="998">
                  <c:v>607926</c:v>
                </c:pt>
                <c:pt idx="999">
                  <c:v>446028</c:v>
                </c:pt>
                <c:pt idx="1000">
                  <c:v>531850</c:v>
                </c:pt>
                <c:pt idx="1001">
                  <c:v>492536</c:v>
                </c:pt>
                <c:pt idx="1002">
                  <c:v>107448</c:v>
                </c:pt>
                <c:pt idx="1003">
                  <c:v>184492</c:v>
                </c:pt>
                <c:pt idx="1004">
                  <c:v>483010</c:v>
                </c:pt>
                <c:pt idx="1005">
                  <c:v>267586</c:v>
                </c:pt>
                <c:pt idx="1006">
                  <c:v>342144</c:v>
                </c:pt>
                <c:pt idx="1007">
                  <c:v>475332</c:v>
                </c:pt>
                <c:pt idx="1008">
                  <c:v>384648</c:v>
                </c:pt>
                <c:pt idx="1009">
                  <c:v>206074</c:v>
                </c:pt>
                <c:pt idx="1010">
                  <c:v>248952</c:v>
                </c:pt>
                <c:pt idx="1011">
                  <c:v>540628</c:v>
                </c:pt>
                <c:pt idx="1012">
                  <c:v>322652</c:v>
                </c:pt>
                <c:pt idx="1013">
                  <c:v>193996</c:v>
                </c:pt>
                <c:pt idx="1014">
                  <c:v>87648</c:v>
                </c:pt>
                <c:pt idx="1015">
                  <c:v>781088</c:v>
                </c:pt>
                <c:pt idx="1016">
                  <c:v>621918</c:v>
                </c:pt>
                <c:pt idx="1017">
                  <c:v>133914</c:v>
                </c:pt>
                <c:pt idx="1018">
                  <c:v>286968</c:v>
                </c:pt>
                <c:pt idx="1019">
                  <c:v>568392</c:v>
                </c:pt>
                <c:pt idx="1020">
                  <c:v>431948</c:v>
                </c:pt>
                <c:pt idx="1021">
                  <c:v>479490</c:v>
                </c:pt>
                <c:pt idx="1022">
                  <c:v>352418</c:v>
                </c:pt>
                <c:pt idx="1023">
                  <c:v>408540</c:v>
                </c:pt>
                <c:pt idx="1024">
                  <c:v>300388</c:v>
                </c:pt>
                <c:pt idx="1025">
                  <c:v>327800</c:v>
                </c:pt>
                <c:pt idx="1026">
                  <c:v>188672</c:v>
                </c:pt>
                <c:pt idx="1027">
                  <c:v>225126</c:v>
                </c:pt>
                <c:pt idx="1028">
                  <c:v>450208</c:v>
                </c:pt>
                <c:pt idx="1029">
                  <c:v>328658</c:v>
                </c:pt>
                <c:pt idx="1030">
                  <c:v>399630</c:v>
                </c:pt>
                <c:pt idx="1031">
                  <c:v>365178</c:v>
                </c:pt>
                <c:pt idx="1032">
                  <c:v>86218</c:v>
                </c:pt>
                <c:pt idx="1033">
                  <c:v>460284</c:v>
                </c:pt>
                <c:pt idx="1034">
                  <c:v>618398</c:v>
                </c:pt>
                <c:pt idx="1035">
                  <c:v>179256</c:v>
                </c:pt>
                <c:pt idx="1036">
                  <c:v>132330</c:v>
                </c:pt>
                <c:pt idx="1037">
                  <c:v>324500</c:v>
                </c:pt>
                <c:pt idx="1038">
                  <c:v>643500</c:v>
                </c:pt>
                <c:pt idx="1039">
                  <c:v>172370</c:v>
                </c:pt>
                <c:pt idx="1040">
                  <c:v>262790</c:v>
                </c:pt>
                <c:pt idx="1041">
                  <c:v>292952</c:v>
                </c:pt>
                <c:pt idx="1042">
                  <c:v>380050</c:v>
                </c:pt>
                <c:pt idx="1043">
                  <c:v>360998</c:v>
                </c:pt>
                <c:pt idx="1044">
                  <c:v>768856</c:v>
                </c:pt>
                <c:pt idx="1045">
                  <c:v>354530</c:v>
                </c:pt>
                <c:pt idx="1046">
                  <c:v>218350</c:v>
                </c:pt>
                <c:pt idx="1047">
                  <c:v>112904</c:v>
                </c:pt>
                <c:pt idx="1048">
                  <c:v>244310</c:v>
                </c:pt>
                <c:pt idx="1049">
                  <c:v>118184</c:v>
                </c:pt>
                <c:pt idx="1050">
                  <c:v>68244</c:v>
                </c:pt>
                <c:pt idx="1051">
                  <c:v>422092</c:v>
                </c:pt>
                <c:pt idx="1052">
                  <c:v>343486</c:v>
                </c:pt>
                <c:pt idx="1053">
                  <c:v>132814</c:v>
                </c:pt>
                <c:pt idx="1054">
                  <c:v>218416</c:v>
                </c:pt>
                <c:pt idx="1055">
                  <c:v>436788</c:v>
                </c:pt>
                <c:pt idx="1056">
                  <c:v>43890</c:v>
                </c:pt>
                <c:pt idx="1057">
                  <c:v>173646</c:v>
                </c:pt>
                <c:pt idx="1058">
                  <c:v>438372</c:v>
                </c:pt>
                <c:pt idx="1059">
                  <c:v>44924</c:v>
                </c:pt>
                <c:pt idx="1060">
                  <c:v>257840</c:v>
                </c:pt>
                <c:pt idx="1061">
                  <c:v>522456</c:v>
                </c:pt>
                <c:pt idx="1062">
                  <c:v>337766</c:v>
                </c:pt>
                <c:pt idx="1063">
                  <c:v>324104</c:v>
                </c:pt>
                <c:pt idx="1064">
                  <c:v>116138</c:v>
                </c:pt>
                <c:pt idx="1065">
                  <c:v>558866</c:v>
                </c:pt>
                <c:pt idx="1066">
                  <c:v>529496</c:v>
                </c:pt>
                <c:pt idx="1067">
                  <c:v>189244</c:v>
                </c:pt>
                <c:pt idx="1068">
                  <c:v>131538</c:v>
                </c:pt>
                <c:pt idx="1069">
                  <c:v>239360</c:v>
                </c:pt>
                <c:pt idx="1070">
                  <c:v>519178</c:v>
                </c:pt>
                <c:pt idx="1071">
                  <c:v>187726</c:v>
                </c:pt>
                <c:pt idx="1072">
                  <c:v>78452</c:v>
                </c:pt>
                <c:pt idx="1073">
                  <c:v>427328</c:v>
                </c:pt>
                <c:pt idx="1074">
                  <c:v>105798</c:v>
                </c:pt>
                <c:pt idx="1075">
                  <c:v>326744</c:v>
                </c:pt>
                <c:pt idx="1076">
                  <c:v>336006</c:v>
                </c:pt>
                <c:pt idx="1077">
                  <c:v>213664</c:v>
                </c:pt>
                <c:pt idx="1078">
                  <c:v>64460</c:v>
                </c:pt>
                <c:pt idx="1079">
                  <c:v>200706</c:v>
                </c:pt>
                <c:pt idx="1080">
                  <c:v>208582</c:v>
                </c:pt>
                <c:pt idx="1081">
                  <c:v>137610</c:v>
                </c:pt>
                <c:pt idx="1082">
                  <c:v>206690</c:v>
                </c:pt>
                <c:pt idx="1083">
                  <c:v>540518</c:v>
                </c:pt>
                <c:pt idx="1084">
                  <c:v>347688</c:v>
                </c:pt>
                <c:pt idx="1085">
                  <c:v>211508</c:v>
                </c:pt>
                <c:pt idx="1086">
                  <c:v>175934</c:v>
                </c:pt>
                <c:pt idx="1087">
                  <c:v>396506</c:v>
                </c:pt>
                <c:pt idx="1088">
                  <c:v>770616</c:v>
                </c:pt>
                <c:pt idx="1089">
                  <c:v>143352</c:v>
                </c:pt>
                <c:pt idx="1090">
                  <c:v>242748</c:v>
                </c:pt>
                <c:pt idx="1091">
                  <c:v>65230</c:v>
                </c:pt>
                <c:pt idx="1092">
                  <c:v>265716</c:v>
                </c:pt>
                <c:pt idx="1093">
                  <c:v>387244</c:v>
                </c:pt>
                <c:pt idx="1094">
                  <c:v>334158</c:v>
                </c:pt>
                <c:pt idx="1095">
                  <c:v>191686</c:v>
                </c:pt>
                <c:pt idx="1096">
                  <c:v>323840</c:v>
                </c:pt>
                <c:pt idx="1097">
                  <c:v>348612</c:v>
                </c:pt>
                <c:pt idx="1098">
                  <c:v>265760</c:v>
                </c:pt>
                <c:pt idx="1099">
                  <c:v>106766</c:v>
                </c:pt>
                <c:pt idx="1100">
                  <c:v>109890</c:v>
                </c:pt>
                <c:pt idx="1101">
                  <c:v>221716</c:v>
                </c:pt>
                <c:pt idx="1102">
                  <c:v>510488</c:v>
                </c:pt>
                <c:pt idx="1103">
                  <c:v>352000</c:v>
                </c:pt>
                <c:pt idx="1104">
                  <c:v>74272</c:v>
                </c:pt>
                <c:pt idx="1105">
                  <c:v>215666</c:v>
                </c:pt>
                <c:pt idx="1106">
                  <c:v>108240</c:v>
                </c:pt>
                <c:pt idx="1107">
                  <c:v>263714</c:v>
                </c:pt>
                <c:pt idx="1108">
                  <c:v>436480</c:v>
                </c:pt>
                <c:pt idx="1109">
                  <c:v>433928</c:v>
                </c:pt>
                <c:pt idx="1110">
                  <c:v>356422</c:v>
                </c:pt>
                <c:pt idx="1111">
                  <c:v>544346</c:v>
                </c:pt>
                <c:pt idx="1112">
                  <c:v>440220</c:v>
                </c:pt>
                <c:pt idx="1113">
                  <c:v>394174</c:v>
                </c:pt>
                <c:pt idx="1114">
                  <c:v>259512</c:v>
                </c:pt>
                <c:pt idx="1115">
                  <c:v>90090</c:v>
                </c:pt>
                <c:pt idx="1116">
                  <c:v>218020</c:v>
                </c:pt>
                <c:pt idx="1117">
                  <c:v>197472</c:v>
                </c:pt>
                <c:pt idx="1118">
                  <c:v>717794</c:v>
                </c:pt>
                <c:pt idx="1119">
                  <c:v>216414</c:v>
                </c:pt>
                <c:pt idx="1120">
                  <c:v>215512</c:v>
                </c:pt>
                <c:pt idx="1121">
                  <c:v>429220</c:v>
                </c:pt>
                <c:pt idx="1122">
                  <c:v>445456</c:v>
                </c:pt>
                <c:pt idx="1123">
                  <c:v>263626</c:v>
                </c:pt>
                <c:pt idx="1124">
                  <c:v>264924</c:v>
                </c:pt>
                <c:pt idx="1125">
                  <c:v>213356</c:v>
                </c:pt>
                <c:pt idx="1126">
                  <c:v>268664</c:v>
                </c:pt>
                <c:pt idx="1127">
                  <c:v>174108</c:v>
                </c:pt>
                <c:pt idx="1128">
                  <c:v>506264</c:v>
                </c:pt>
                <c:pt idx="1129">
                  <c:v>482944</c:v>
                </c:pt>
                <c:pt idx="1130">
                  <c:v>32406</c:v>
                </c:pt>
                <c:pt idx="1131">
                  <c:v>454058</c:v>
                </c:pt>
                <c:pt idx="1132">
                  <c:v>352880</c:v>
                </c:pt>
                <c:pt idx="1133">
                  <c:v>335060</c:v>
                </c:pt>
                <c:pt idx="1134">
                  <c:v>266992</c:v>
                </c:pt>
                <c:pt idx="1135">
                  <c:v>403172</c:v>
                </c:pt>
                <c:pt idx="1136">
                  <c:v>284328</c:v>
                </c:pt>
                <c:pt idx="1137">
                  <c:v>242528</c:v>
                </c:pt>
                <c:pt idx="1138">
                  <c:v>157410</c:v>
                </c:pt>
                <c:pt idx="1139">
                  <c:v>472450</c:v>
                </c:pt>
                <c:pt idx="1140">
                  <c:v>772552</c:v>
                </c:pt>
                <c:pt idx="1141">
                  <c:v>171710</c:v>
                </c:pt>
                <c:pt idx="1142">
                  <c:v>240240</c:v>
                </c:pt>
                <c:pt idx="1143">
                  <c:v>44088</c:v>
                </c:pt>
                <c:pt idx="1144">
                  <c:v>224730</c:v>
                </c:pt>
                <c:pt idx="1145">
                  <c:v>225280</c:v>
                </c:pt>
                <c:pt idx="1146">
                  <c:v>324830</c:v>
                </c:pt>
                <c:pt idx="1147">
                  <c:v>752686</c:v>
                </c:pt>
                <c:pt idx="1148">
                  <c:v>112442</c:v>
                </c:pt>
                <c:pt idx="1149">
                  <c:v>520608</c:v>
                </c:pt>
                <c:pt idx="1150">
                  <c:v>172040</c:v>
                </c:pt>
                <c:pt idx="1151">
                  <c:v>215138</c:v>
                </c:pt>
                <c:pt idx="1152">
                  <c:v>345664</c:v>
                </c:pt>
                <c:pt idx="1153">
                  <c:v>37752</c:v>
                </c:pt>
                <c:pt idx="1154">
                  <c:v>156266</c:v>
                </c:pt>
                <c:pt idx="1155">
                  <c:v>197714</c:v>
                </c:pt>
                <c:pt idx="1156">
                  <c:v>549890</c:v>
                </c:pt>
                <c:pt idx="1157">
                  <c:v>257950</c:v>
                </c:pt>
                <c:pt idx="1158">
                  <c:v>171820</c:v>
                </c:pt>
                <c:pt idx="1159">
                  <c:v>321794</c:v>
                </c:pt>
                <c:pt idx="1160">
                  <c:v>154506</c:v>
                </c:pt>
                <c:pt idx="1161">
                  <c:v>404404</c:v>
                </c:pt>
                <c:pt idx="1162">
                  <c:v>22198</c:v>
                </c:pt>
                <c:pt idx="1163">
                  <c:v>113784</c:v>
                </c:pt>
                <c:pt idx="1164">
                  <c:v>357808</c:v>
                </c:pt>
                <c:pt idx="1165">
                  <c:v>130064</c:v>
                </c:pt>
                <c:pt idx="1166">
                  <c:v>757768</c:v>
                </c:pt>
                <c:pt idx="1167">
                  <c:v>151096</c:v>
                </c:pt>
                <c:pt idx="1168">
                  <c:v>300674</c:v>
                </c:pt>
                <c:pt idx="1169">
                  <c:v>369754</c:v>
                </c:pt>
                <c:pt idx="1170">
                  <c:v>335786</c:v>
                </c:pt>
                <c:pt idx="1171">
                  <c:v>216062</c:v>
                </c:pt>
                <c:pt idx="1172">
                  <c:v>86592</c:v>
                </c:pt>
                <c:pt idx="1173">
                  <c:v>329384</c:v>
                </c:pt>
                <c:pt idx="1174">
                  <c:v>131318</c:v>
                </c:pt>
                <c:pt idx="1175">
                  <c:v>132308</c:v>
                </c:pt>
                <c:pt idx="1176">
                  <c:v>108614</c:v>
                </c:pt>
                <c:pt idx="1177">
                  <c:v>210650</c:v>
                </c:pt>
                <c:pt idx="1178">
                  <c:v>174592</c:v>
                </c:pt>
                <c:pt idx="1179">
                  <c:v>268994</c:v>
                </c:pt>
                <c:pt idx="1180">
                  <c:v>71258</c:v>
                </c:pt>
                <c:pt idx="1181">
                  <c:v>269896</c:v>
                </c:pt>
                <c:pt idx="1182">
                  <c:v>360624</c:v>
                </c:pt>
                <c:pt idx="1183">
                  <c:v>359876</c:v>
                </c:pt>
                <c:pt idx="1184">
                  <c:v>568656</c:v>
                </c:pt>
                <c:pt idx="1185">
                  <c:v>554510</c:v>
                </c:pt>
                <c:pt idx="1186">
                  <c:v>402336</c:v>
                </c:pt>
                <c:pt idx="1187">
                  <c:v>550330</c:v>
                </c:pt>
                <c:pt idx="1188">
                  <c:v>336490</c:v>
                </c:pt>
                <c:pt idx="1189">
                  <c:v>441408</c:v>
                </c:pt>
                <c:pt idx="1190">
                  <c:v>261008</c:v>
                </c:pt>
                <c:pt idx="1191">
                  <c:v>151118</c:v>
                </c:pt>
                <c:pt idx="1192">
                  <c:v>313698</c:v>
                </c:pt>
                <c:pt idx="1193">
                  <c:v>614394</c:v>
                </c:pt>
                <c:pt idx="1194">
                  <c:v>199078</c:v>
                </c:pt>
                <c:pt idx="1195">
                  <c:v>626098</c:v>
                </c:pt>
                <c:pt idx="1196">
                  <c:v>54868</c:v>
                </c:pt>
                <c:pt idx="1197">
                  <c:v>396484</c:v>
                </c:pt>
                <c:pt idx="1198">
                  <c:v>110726</c:v>
                </c:pt>
                <c:pt idx="1199">
                  <c:v>729344</c:v>
                </c:pt>
                <c:pt idx="1200">
                  <c:v>457666</c:v>
                </c:pt>
                <c:pt idx="1201">
                  <c:v>151272</c:v>
                </c:pt>
                <c:pt idx="1202">
                  <c:v>755150</c:v>
                </c:pt>
                <c:pt idx="1203">
                  <c:v>267388</c:v>
                </c:pt>
                <c:pt idx="1204">
                  <c:v>80102</c:v>
                </c:pt>
                <c:pt idx="1205">
                  <c:v>288222</c:v>
                </c:pt>
                <c:pt idx="1206">
                  <c:v>419298</c:v>
                </c:pt>
                <c:pt idx="1207">
                  <c:v>76186</c:v>
                </c:pt>
                <c:pt idx="1208">
                  <c:v>105248</c:v>
                </c:pt>
                <c:pt idx="1209">
                  <c:v>266486</c:v>
                </c:pt>
                <c:pt idx="1210">
                  <c:v>224994</c:v>
                </c:pt>
                <c:pt idx="1211">
                  <c:v>206382</c:v>
                </c:pt>
                <c:pt idx="1212">
                  <c:v>297330</c:v>
                </c:pt>
                <c:pt idx="1213">
                  <c:v>720126</c:v>
                </c:pt>
                <c:pt idx="1214">
                  <c:v>393778</c:v>
                </c:pt>
                <c:pt idx="1215">
                  <c:v>370282</c:v>
                </c:pt>
                <c:pt idx="1216">
                  <c:v>436876</c:v>
                </c:pt>
                <c:pt idx="1217">
                  <c:v>270204</c:v>
                </c:pt>
                <c:pt idx="1218">
                  <c:v>87934</c:v>
                </c:pt>
                <c:pt idx="1219">
                  <c:v>220176</c:v>
                </c:pt>
                <c:pt idx="1220">
                  <c:v>499884</c:v>
                </c:pt>
                <c:pt idx="1221">
                  <c:v>109780</c:v>
                </c:pt>
                <c:pt idx="1222">
                  <c:v>433466</c:v>
                </c:pt>
                <c:pt idx="1223">
                  <c:v>660132</c:v>
                </c:pt>
                <c:pt idx="1224">
                  <c:v>269852</c:v>
                </c:pt>
                <c:pt idx="1225">
                  <c:v>467082</c:v>
                </c:pt>
                <c:pt idx="1226">
                  <c:v>377190</c:v>
                </c:pt>
                <c:pt idx="1227">
                  <c:v>314468</c:v>
                </c:pt>
                <c:pt idx="1228">
                  <c:v>135102</c:v>
                </c:pt>
                <c:pt idx="1229">
                  <c:v>259116</c:v>
                </c:pt>
                <c:pt idx="1230">
                  <c:v>249194</c:v>
                </c:pt>
                <c:pt idx="1231">
                  <c:v>265342</c:v>
                </c:pt>
                <c:pt idx="1232">
                  <c:v>446908</c:v>
                </c:pt>
                <c:pt idx="1233">
                  <c:v>563530</c:v>
                </c:pt>
                <c:pt idx="1234">
                  <c:v>535084</c:v>
                </c:pt>
                <c:pt idx="1235">
                  <c:v>111826</c:v>
                </c:pt>
                <c:pt idx="1236">
                  <c:v>301576</c:v>
                </c:pt>
                <c:pt idx="1237">
                  <c:v>434632</c:v>
                </c:pt>
                <c:pt idx="1238">
                  <c:v>110946</c:v>
                </c:pt>
                <c:pt idx="1239">
                  <c:v>262966</c:v>
                </c:pt>
                <c:pt idx="1240">
                  <c:v>57552</c:v>
                </c:pt>
                <c:pt idx="1241">
                  <c:v>44660</c:v>
                </c:pt>
                <c:pt idx="1242">
                  <c:v>109670</c:v>
                </c:pt>
                <c:pt idx="1243">
                  <c:v>529848</c:v>
                </c:pt>
                <c:pt idx="1244">
                  <c:v>348766</c:v>
                </c:pt>
                <c:pt idx="1245">
                  <c:v>650826</c:v>
                </c:pt>
                <c:pt idx="1246">
                  <c:v>420244</c:v>
                </c:pt>
                <c:pt idx="1247">
                  <c:v>466972</c:v>
                </c:pt>
                <c:pt idx="1248">
                  <c:v>131846</c:v>
                </c:pt>
                <c:pt idx="1249">
                  <c:v>304722</c:v>
                </c:pt>
                <c:pt idx="1250">
                  <c:v>176660</c:v>
                </c:pt>
                <c:pt idx="1251">
                  <c:v>220528</c:v>
                </c:pt>
                <c:pt idx="1252">
                  <c:v>448624</c:v>
                </c:pt>
                <c:pt idx="1253">
                  <c:v>460372</c:v>
                </c:pt>
                <c:pt idx="1254">
                  <c:v>233332</c:v>
                </c:pt>
                <c:pt idx="1255">
                  <c:v>174284</c:v>
                </c:pt>
                <c:pt idx="1256">
                  <c:v>553080</c:v>
                </c:pt>
                <c:pt idx="1257">
                  <c:v>234102</c:v>
                </c:pt>
                <c:pt idx="1258">
                  <c:v>163548</c:v>
                </c:pt>
                <c:pt idx="1259">
                  <c:v>219648</c:v>
                </c:pt>
                <c:pt idx="1260">
                  <c:v>262284</c:v>
                </c:pt>
                <c:pt idx="1261">
                  <c:v>66770</c:v>
                </c:pt>
                <c:pt idx="1262">
                  <c:v>328944</c:v>
                </c:pt>
                <c:pt idx="1263">
                  <c:v>288508</c:v>
                </c:pt>
                <c:pt idx="1264">
                  <c:v>173492</c:v>
                </c:pt>
                <c:pt idx="1265">
                  <c:v>131384</c:v>
                </c:pt>
                <c:pt idx="1266">
                  <c:v>649374</c:v>
                </c:pt>
                <c:pt idx="1267">
                  <c:v>772024</c:v>
                </c:pt>
                <c:pt idx="1268">
                  <c:v>26708</c:v>
                </c:pt>
                <c:pt idx="1269">
                  <c:v>322740</c:v>
                </c:pt>
                <c:pt idx="1270">
                  <c:v>223608</c:v>
                </c:pt>
                <c:pt idx="1271">
                  <c:v>182358</c:v>
                </c:pt>
                <c:pt idx="1272">
                  <c:v>557040</c:v>
                </c:pt>
                <c:pt idx="1273">
                  <c:v>94358</c:v>
                </c:pt>
                <c:pt idx="1274">
                  <c:v>549450</c:v>
                </c:pt>
                <c:pt idx="1275">
                  <c:v>263846</c:v>
                </c:pt>
                <c:pt idx="1276">
                  <c:v>189310</c:v>
                </c:pt>
                <c:pt idx="1277">
                  <c:v>545006</c:v>
                </c:pt>
                <c:pt idx="1278">
                  <c:v>371822</c:v>
                </c:pt>
                <c:pt idx="1279">
                  <c:v>337040</c:v>
                </c:pt>
                <c:pt idx="1280">
                  <c:v>240328</c:v>
                </c:pt>
                <c:pt idx="1281">
                  <c:v>68662</c:v>
                </c:pt>
                <c:pt idx="1282">
                  <c:v>414194</c:v>
                </c:pt>
                <c:pt idx="1283">
                  <c:v>352462</c:v>
                </c:pt>
                <c:pt idx="1284">
                  <c:v>675048</c:v>
                </c:pt>
                <c:pt idx="1285">
                  <c:v>620620</c:v>
                </c:pt>
                <c:pt idx="1286">
                  <c:v>313874</c:v>
                </c:pt>
                <c:pt idx="1287">
                  <c:v>474144</c:v>
                </c:pt>
                <c:pt idx="1288">
                  <c:v>120912</c:v>
                </c:pt>
                <c:pt idx="1289">
                  <c:v>448404</c:v>
                </c:pt>
                <c:pt idx="1290">
                  <c:v>78034</c:v>
                </c:pt>
                <c:pt idx="1291">
                  <c:v>115434</c:v>
                </c:pt>
                <c:pt idx="1292">
                  <c:v>264946</c:v>
                </c:pt>
                <c:pt idx="1293">
                  <c:v>254034</c:v>
                </c:pt>
                <c:pt idx="1294">
                  <c:v>146322</c:v>
                </c:pt>
                <c:pt idx="1295">
                  <c:v>687170</c:v>
                </c:pt>
                <c:pt idx="1296">
                  <c:v>220858</c:v>
                </c:pt>
                <c:pt idx="1297">
                  <c:v>429880</c:v>
                </c:pt>
                <c:pt idx="1298">
                  <c:v>343200</c:v>
                </c:pt>
                <c:pt idx="1299">
                  <c:v>194920</c:v>
                </c:pt>
                <c:pt idx="1300">
                  <c:v>159962</c:v>
                </c:pt>
                <c:pt idx="1301">
                  <c:v>358688</c:v>
                </c:pt>
                <c:pt idx="1302">
                  <c:v>661716</c:v>
                </c:pt>
                <c:pt idx="1303">
                  <c:v>698236</c:v>
                </c:pt>
                <c:pt idx="1304">
                  <c:v>222662</c:v>
                </c:pt>
                <c:pt idx="1305">
                  <c:v>440044</c:v>
                </c:pt>
                <c:pt idx="1306">
                  <c:v>556292</c:v>
                </c:pt>
                <c:pt idx="1307">
                  <c:v>225192</c:v>
                </c:pt>
                <c:pt idx="1308">
                  <c:v>358688</c:v>
                </c:pt>
                <c:pt idx="1309">
                  <c:v>528836</c:v>
                </c:pt>
                <c:pt idx="1310">
                  <c:v>219846</c:v>
                </c:pt>
                <c:pt idx="1311">
                  <c:v>200882</c:v>
                </c:pt>
                <c:pt idx="1312">
                  <c:v>165616</c:v>
                </c:pt>
                <c:pt idx="1313">
                  <c:v>219208</c:v>
                </c:pt>
                <c:pt idx="1314">
                  <c:v>99616</c:v>
                </c:pt>
                <c:pt idx="1315">
                  <c:v>261734</c:v>
                </c:pt>
                <c:pt idx="1316">
                  <c:v>202488</c:v>
                </c:pt>
                <c:pt idx="1317">
                  <c:v>760144</c:v>
                </c:pt>
                <c:pt idx="1318">
                  <c:v>655138</c:v>
                </c:pt>
                <c:pt idx="1319">
                  <c:v>142912</c:v>
                </c:pt>
                <c:pt idx="1320">
                  <c:v>224224</c:v>
                </c:pt>
                <c:pt idx="1321">
                  <c:v>66836</c:v>
                </c:pt>
                <c:pt idx="1322">
                  <c:v>218988</c:v>
                </c:pt>
                <c:pt idx="1323">
                  <c:v>172744</c:v>
                </c:pt>
                <c:pt idx="1324">
                  <c:v>346478</c:v>
                </c:pt>
                <c:pt idx="1325">
                  <c:v>48488</c:v>
                </c:pt>
                <c:pt idx="1326">
                  <c:v>332486</c:v>
                </c:pt>
                <c:pt idx="1327">
                  <c:v>782716</c:v>
                </c:pt>
                <c:pt idx="1328">
                  <c:v>788634</c:v>
                </c:pt>
                <c:pt idx="1329">
                  <c:v>273922</c:v>
                </c:pt>
                <c:pt idx="1330">
                  <c:v>101926</c:v>
                </c:pt>
                <c:pt idx="1331">
                  <c:v>467940</c:v>
                </c:pt>
                <c:pt idx="1332">
                  <c:v>245234</c:v>
                </c:pt>
                <c:pt idx="1333">
                  <c:v>88352</c:v>
                </c:pt>
                <c:pt idx="1334">
                  <c:v>450296</c:v>
                </c:pt>
                <c:pt idx="1335">
                  <c:v>234278</c:v>
                </c:pt>
                <c:pt idx="1336">
                  <c:v>445104</c:v>
                </c:pt>
                <c:pt idx="1337">
                  <c:v>179080</c:v>
                </c:pt>
                <c:pt idx="1338">
                  <c:v>516538</c:v>
                </c:pt>
                <c:pt idx="1339">
                  <c:v>268466</c:v>
                </c:pt>
                <c:pt idx="1340">
                  <c:v>502810</c:v>
                </c:pt>
                <c:pt idx="1341">
                  <c:v>109406</c:v>
                </c:pt>
                <c:pt idx="1342">
                  <c:v>402094</c:v>
                </c:pt>
                <c:pt idx="1343">
                  <c:v>134288</c:v>
                </c:pt>
                <c:pt idx="1344">
                  <c:v>206756</c:v>
                </c:pt>
                <c:pt idx="1345">
                  <c:v>37598</c:v>
                </c:pt>
                <c:pt idx="1346">
                  <c:v>157080</c:v>
                </c:pt>
                <c:pt idx="1347">
                  <c:v>33484</c:v>
                </c:pt>
                <c:pt idx="1348">
                  <c:v>109978</c:v>
                </c:pt>
                <c:pt idx="1349">
                  <c:v>66132</c:v>
                </c:pt>
                <c:pt idx="1350">
                  <c:v>505252</c:v>
                </c:pt>
                <c:pt idx="1351">
                  <c:v>108570</c:v>
                </c:pt>
                <c:pt idx="1352">
                  <c:v>130064</c:v>
                </c:pt>
                <c:pt idx="1353">
                  <c:v>255156</c:v>
                </c:pt>
                <c:pt idx="1354">
                  <c:v>474166</c:v>
                </c:pt>
                <c:pt idx="1355">
                  <c:v>139414</c:v>
                </c:pt>
                <c:pt idx="1356">
                  <c:v>765314</c:v>
                </c:pt>
                <c:pt idx="1357">
                  <c:v>175890</c:v>
                </c:pt>
                <c:pt idx="1358">
                  <c:v>388168</c:v>
                </c:pt>
                <c:pt idx="1359">
                  <c:v>132682</c:v>
                </c:pt>
                <c:pt idx="1360">
                  <c:v>108702</c:v>
                </c:pt>
                <c:pt idx="1361">
                  <c:v>218944</c:v>
                </c:pt>
                <c:pt idx="1362">
                  <c:v>132660</c:v>
                </c:pt>
                <c:pt idx="1363">
                  <c:v>337634</c:v>
                </c:pt>
                <c:pt idx="1364">
                  <c:v>54098</c:v>
                </c:pt>
                <c:pt idx="1365">
                  <c:v>49038</c:v>
                </c:pt>
                <c:pt idx="1366">
                  <c:v>553080</c:v>
                </c:pt>
                <c:pt idx="1367">
                  <c:v>178860</c:v>
                </c:pt>
                <c:pt idx="1368">
                  <c:v>573936</c:v>
                </c:pt>
                <c:pt idx="1369">
                  <c:v>405284</c:v>
                </c:pt>
                <c:pt idx="1372" formatCode="General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2F-C243-B574-9A0D3B4946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1990783"/>
        <c:axId val="646014335"/>
      </c:lineChart>
      <c:catAx>
        <c:axId val="451990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014335"/>
        <c:crosses val="autoZero"/>
        <c:auto val="1"/>
        <c:lblAlgn val="ctr"/>
        <c:lblOffset val="100"/>
        <c:noMultiLvlLbl val="0"/>
      </c:catAx>
      <c:valAx>
        <c:axId val="646014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0\ &quot;₽&quot;_-;\-* #,##0.00\ &quot;₽&quot;_-;_-* &quot;-&quot;??\ &quot;₽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9907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'Исходные данные (исправлено)'!$G$1</c:f>
              <c:strCache>
                <c:ptCount val="1"/>
                <c:pt idx="0">
                  <c:v>Максимальный выданный кредит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'Исходные данные (исправлено)'!$G$2:$G$1375</c:f>
              <c:numCache>
                <c:formatCode>General</c:formatCode>
                <c:ptCount val="1374"/>
                <c:pt idx="0">
                  <c:v>416746</c:v>
                </c:pt>
                <c:pt idx="1">
                  <c:v>386958</c:v>
                </c:pt>
                <c:pt idx="2">
                  <c:v>272448</c:v>
                </c:pt>
                <c:pt idx="3">
                  <c:v>272052</c:v>
                </c:pt>
                <c:pt idx="4">
                  <c:v>555038</c:v>
                </c:pt>
                <c:pt idx="5">
                  <c:v>1021460</c:v>
                </c:pt>
                <c:pt idx="6">
                  <c:v>107052</c:v>
                </c:pt>
                <c:pt idx="7">
                  <c:v>2004618</c:v>
                </c:pt>
                <c:pt idx="8">
                  <c:v>801812</c:v>
                </c:pt>
                <c:pt idx="9">
                  <c:v>126940</c:v>
                </c:pt>
                <c:pt idx="10">
                  <c:v>458788</c:v>
                </c:pt>
                <c:pt idx="11">
                  <c:v>1081014</c:v>
                </c:pt>
                <c:pt idx="12">
                  <c:v>230626</c:v>
                </c:pt>
                <c:pt idx="13">
                  <c:v>245014</c:v>
                </c:pt>
                <c:pt idx="14">
                  <c:v>488356</c:v>
                </c:pt>
                <c:pt idx="15">
                  <c:v>905344</c:v>
                </c:pt>
                <c:pt idx="16">
                  <c:v>539616</c:v>
                </c:pt>
                <c:pt idx="17">
                  <c:v>268818</c:v>
                </c:pt>
                <c:pt idx="18">
                  <c:v>515526</c:v>
                </c:pt>
                <c:pt idx="19">
                  <c:v>997414</c:v>
                </c:pt>
                <c:pt idx="20">
                  <c:v>170038</c:v>
                </c:pt>
                <c:pt idx="21">
                  <c:v>458414</c:v>
                </c:pt>
                <c:pt idx="22">
                  <c:v>843854</c:v>
                </c:pt>
                <c:pt idx="23">
                  <c:v>164406</c:v>
                </c:pt>
                <c:pt idx="24">
                  <c:v>509652</c:v>
                </c:pt>
                <c:pt idx="25">
                  <c:v>485518</c:v>
                </c:pt>
                <c:pt idx="26">
                  <c:v>163218</c:v>
                </c:pt>
                <c:pt idx="27">
                  <c:v>489302</c:v>
                </c:pt>
                <c:pt idx="28">
                  <c:v>265716</c:v>
                </c:pt>
                <c:pt idx="29">
                  <c:v>278058</c:v>
                </c:pt>
                <c:pt idx="30">
                  <c:v>1080926</c:v>
                </c:pt>
                <c:pt idx="31">
                  <c:v>379918</c:v>
                </c:pt>
                <c:pt idx="32">
                  <c:v>415602</c:v>
                </c:pt>
                <c:pt idx="33">
                  <c:v>620554</c:v>
                </c:pt>
                <c:pt idx="34">
                  <c:v>199936</c:v>
                </c:pt>
                <c:pt idx="35">
                  <c:v>638176</c:v>
                </c:pt>
                <c:pt idx="36">
                  <c:v>235488</c:v>
                </c:pt>
                <c:pt idx="37">
                  <c:v>128832</c:v>
                </c:pt>
                <c:pt idx="38">
                  <c:v>370480</c:v>
                </c:pt>
                <c:pt idx="39">
                  <c:v>489610</c:v>
                </c:pt>
                <c:pt idx="40">
                  <c:v>151140</c:v>
                </c:pt>
                <c:pt idx="41">
                  <c:v>742720</c:v>
                </c:pt>
                <c:pt idx="42">
                  <c:v>743952</c:v>
                </c:pt>
                <c:pt idx="43">
                  <c:v>1035408</c:v>
                </c:pt>
                <c:pt idx="44">
                  <c:v>397694</c:v>
                </c:pt>
                <c:pt idx="45">
                  <c:v>434654</c:v>
                </c:pt>
                <c:pt idx="46">
                  <c:v>541596</c:v>
                </c:pt>
                <c:pt idx="47">
                  <c:v>2510112</c:v>
                </c:pt>
                <c:pt idx="48">
                  <c:v>562386</c:v>
                </c:pt>
                <c:pt idx="49">
                  <c:v>138248</c:v>
                </c:pt>
                <c:pt idx="50">
                  <c:v>613228</c:v>
                </c:pt>
                <c:pt idx="51">
                  <c:v>216260</c:v>
                </c:pt>
                <c:pt idx="52">
                  <c:v>242946</c:v>
                </c:pt>
                <c:pt idx="53">
                  <c:v>681296</c:v>
                </c:pt>
                <c:pt idx="54">
                  <c:v>433686</c:v>
                </c:pt>
                <c:pt idx="55">
                  <c:v>413402</c:v>
                </c:pt>
                <c:pt idx="56">
                  <c:v>339834</c:v>
                </c:pt>
                <c:pt idx="57">
                  <c:v>1070432</c:v>
                </c:pt>
                <c:pt idx="58">
                  <c:v>251548</c:v>
                </c:pt>
                <c:pt idx="59">
                  <c:v>756646</c:v>
                </c:pt>
                <c:pt idx="60">
                  <c:v>266112</c:v>
                </c:pt>
                <c:pt idx="61">
                  <c:v>222926</c:v>
                </c:pt>
                <c:pt idx="62">
                  <c:v>129624</c:v>
                </c:pt>
                <c:pt idx="63">
                  <c:v>267014</c:v>
                </c:pt>
                <c:pt idx="64">
                  <c:v>214742</c:v>
                </c:pt>
                <c:pt idx="65">
                  <c:v>104170</c:v>
                </c:pt>
                <c:pt idx="66">
                  <c:v>323928</c:v>
                </c:pt>
                <c:pt idx="67">
                  <c:v>1253340</c:v>
                </c:pt>
                <c:pt idx="68">
                  <c:v>470360</c:v>
                </c:pt>
                <c:pt idx="69">
                  <c:v>389246</c:v>
                </c:pt>
                <c:pt idx="70">
                  <c:v>619432</c:v>
                </c:pt>
                <c:pt idx="71">
                  <c:v>591338</c:v>
                </c:pt>
                <c:pt idx="72">
                  <c:v>368808</c:v>
                </c:pt>
                <c:pt idx="73">
                  <c:v>489302</c:v>
                </c:pt>
                <c:pt idx="74">
                  <c:v>186604</c:v>
                </c:pt>
                <c:pt idx="75">
                  <c:v>660396</c:v>
                </c:pt>
                <c:pt idx="76">
                  <c:v>296714</c:v>
                </c:pt>
                <c:pt idx="77">
                  <c:v>70840</c:v>
                </c:pt>
                <c:pt idx="78">
                  <c:v>968506</c:v>
                </c:pt>
                <c:pt idx="79">
                  <c:v>671770</c:v>
                </c:pt>
                <c:pt idx="80">
                  <c:v>319638</c:v>
                </c:pt>
                <c:pt idx="81">
                  <c:v>186230</c:v>
                </c:pt>
                <c:pt idx="82">
                  <c:v>472758</c:v>
                </c:pt>
                <c:pt idx="83">
                  <c:v>543774</c:v>
                </c:pt>
                <c:pt idx="84">
                  <c:v>243760</c:v>
                </c:pt>
                <c:pt idx="85">
                  <c:v>513502</c:v>
                </c:pt>
                <c:pt idx="86">
                  <c:v>394218</c:v>
                </c:pt>
                <c:pt idx="87">
                  <c:v>282260</c:v>
                </c:pt>
                <c:pt idx="88">
                  <c:v>694056</c:v>
                </c:pt>
                <c:pt idx="89">
                  <c:v>1332188</c:v>
                </c:pt>
                <c:pt idx="90">
                  <c:v>389026</c:v>
                </c:pt>
                <c:pt idx="91">
                  <c:v>335522</c:v>
                </c:pt>
                <c:pt idx="92">
                  <c:v>587818</c:v>
                </c:pt>
                <c:pt idx="93">
                  <c:v>167860</c:v>
                </c:pt>
                <c:pt idx="94">
                  <c:v>515306</c:v>
                </c:pt>
                <c:pt idx="95">
                  <c:v>410718</c:v>
                </c:pt>
                <c:pt idx="96">
                  <c:v>193314</c:v>
                </c:pt>
                <c:pt idx="97">
                  <c:v>151206</c:v>
                </c:pt>
                <c:pt idx="98">
                  <c:v>351296</c:v>
                </c:pt>
                <c:pt idx="99">
                  <c:v>260898</c:v>
                </c:pt>
                <c:pt idx="100">
                  <c:v>714978</c:v>
                </c:pt>
                <c:pt idx="101">
                  <c:v>640266</c:v>
                </c:pt>
                <c:pt idx="102">
                  <c:v>117744</c:v>
                </c:pt>
                <c:pt idx="103">
                  <c:v>981838</c:v>
                </c:pt>
                <c:pt idx="104">
                  <c:v>152460</c:v>
                </c:pt>
                <c:pt idx="105">
                  <c:v>145552</c:v>
                </c:pt>
                <c:pt idx="106">
                  <c:v>219142</c:v>
                </c:pt>
                <c:pt idx="107">
                  <c:v>743600</c:v>
                </c:pt>
                <c:pt idx="108">
                  <c:v>301026</c:v>
                </c:pt>
                <c:pt idx="109">
                  <c:v>108790</c:v>
                </c:pt>
                <c:pt idx="110">
                  <c:v>1468302</c:v>
                </c:pt>
                <c:pt idx="111">
                  <c:v>475772</c:v>
                </c:pt>
                <c:pt idx="112">
                  <c:v>273042</c:v>
                </c:pt>
                <c:pt idx="113">
                  <c:v>443586</c:v>
                </c:pt>
                <c:pt idx="114">
                  <c:v>559592</c:v>
                </c:pt>
                <c:pt idx="115">
                  <c:v>969034</c:v>
                </c:pt>
                <c:pt idx="116">
                  <c:v>1344574</c:v>
                </c:pt>
                <c:pt idx="117">
                  <c:v>338932</c:v>
                </c:pt>
                <c:pt idx="118">
                  <c:v>202092</c:v>
                </c:pt>
                <c:pt idx="119">
                  <c:v>228624</c:v>
                </c:pt>
                <c:pt idx="120">
                  <c:v>468204</c:v>
                </c:pt>
                <c:pt idx="121">
                  <c:v>594198</c:v>
                </c:pt>
                <c:pt idx="122">
                  <c:v>790064</c:v>
                </c:pt>
                <c:pt idx="123">
                  <c:v>96470</c:v>
                </c:pt>
                <c:pt idx="124">
                  <c:v>167750</c:v>
                </c:pt>
                <c:pt idx="125">
                  <c:v>47432</c:v>
                </c:pt>
                <c:pt idx="126">
                  <c:v>498828</c:v>
                </c:pt>
                <c:pt idx="127">
                  <c:v>384032</c:v>
                </c:pt>
                <c:pt idx="128">
                  <c:v>2245848</c:v>
                </c:pt>
                <c:pt idx="129">
                  <c:v>292732</c:v>
                </c:pt>
                <c:pt idx="130">
                  <c:v>214654</c:v>
                </c:pt>
                <c:pt idx="131">
                  <c:v>274780</c:v>
                </c:pt>
                <c:pt idx="132">
                  <c:v>426514</c:v>
                </c:pt>
                <c:pt idx="133">
                  <c:v>341506</c:v>
                </c:pt>
                <c:pt idx="134">
                  <c:v>562584</c:v>
                </c:pt>
                <c:pt idx="135">
                  <c:v>494824</c:v>
                </c:pt>
                <c:pt idx="136">
                  <c:v>332156</c:v>
                </c:pt>
                <c:pt idx="137">
                  <c:v>475178</c:v>
                </c:pt>
                <c:pt idx="138">
                  <c:v>619982</c:v>
                </c:pt>
                <c:pt idx="139">
                  <c:v>542146</c:v>
                </c:pt>
                <c:pt idx="140">
                  <c:v>357698</c:v>
                </c:pt>
                <c:pt idx="141">
                  <c:v>539572</c:v>
                </c:pt>
                <c:pt idx="142">
                  <c:v>316492</c:v>
                </c:pt>
                <c:pt idx="143">
                  <c:v>110858</c:v>
                </c:pt>
                <c:pt idx="144">
                  <c:v>638088</c:v>
                </c:pt>
                <c:pt idx="145">
                  <c:v>372746</c:v>
                </c:pt>
                <c:pt idx="146">
                  <c:v>317526</c:v>
                </c:pt>
                <c:pt idx="147">
                  <c:v>558228</c:v>
                </c:pt>
                <c:pt idx="148">
                  <c:v>683980</c:v>
                </c:pt>
                <c:pt idx="149">
                  <c:v>821282</c:v>
                </c:pt>
                <c:pt idx="150">
                  <c:v>195580</c:v>
                </c:pt>
                <c:pt idx="151">
                  <c:v>251284</c:v>
                </c:pt>
                <c:pt idx="152">
                  <c:v>329582</c:v>
                </c:pt>
                <c:pt idx="153">
                  <c:v>465674</c:v>
                </c:pt>
                <c:pt idx="154">
                  <c:v>366146</c:v>
                </c:pt>
                <c:pt idx="155">
                  <c:v>639584</c:v>
                </c:pt>
                <c:pt idx="156">
                  <c:v>112574</c:v>
                </c:pt>
                <c:pt idx="157">
                  <c:v>835802</c:v>
                </c:pt>
                <c:pt idx="158">
                  <c:v>64372</c:v>
                </c:pt>
                <c:pt idx="159">
                  <c:v>229086</c:v>
                </c:pt>
                <c:pt idx="160">
                  <c:v>302654</c:v>
                </c:pt>
                <c:pt idx="161">
                  <c:v>198352</c:v>
                </c:pt>
                <c:pt idx="162">
                  <c:v>510290</c:v>
                </c:pt>
                <c:pt idx="163">
                  <c:v>182226</c:v>
                </c:pt>
                <c:pt idx="164">
                  <c:v>1141800</c:v>
                </c:pt>
                <c:pt idx="165">
                  <c:v>107932</c:v>
                </c:pt>
                <c:pt idx="166">
                  <c:v>112662</c:v>
                </c:pt>
                <c:pt idx="167">
                  <c:v>441518</c:v>
                </c:pt>
                <c:pt idx="168">
                  <c:v>397408</c:v>
                </c:pt>
                <c:pt idx="169">
                  <c:v>172062</c:v>
                </c:pt>
                <c:pt idx="170">
                  <c:v>650276</c:v>
                </c:pt>
                <c:pt idx="171">
                  <c:v>1017698</c:v>
                </c:pt>
                <c:pt idx="172">
                  <c:v>927762</c:v>
                </c:pt>
                <c:pt idx="173">
                  <c:v>492008</c:v>
                </c:pt>
                <c:pt idx="174">
                  <c:v>703142</c:v>
                </c:pt>
                <c:pt idx="175">
                  <c:v>134178</c:v>
                </c:pt>
                <c:pt idx="176">
                  <c:v>1520398</c:v>
                </c:pt>
                <c:pt idx="177">
                  <c:v>378576</c:v>
                </c:pt>
                <c:pt idx="178">
                  <c:v>588522</c:v>
                </c:pt>
                <c:pt idx="179">
                  <c:v>548724</c:v>
                </c:pt>
                <c:pt idx="180">
                  <c:v>230428</c:v>
                </c:pt>
                <c:pt idx="181">
                  <c:v>955042</c:v>
                </c:pt>
                <c:pt idx="182">
                  <c:v>239888</c:v>
                </c:pt>
                <c:pt idx="183">
                  <c:v>409838</c:v>
                </c:pt>
                <c:pt idx="184">
                  <c:v>557634</c:v>
                </c:pt>
                <c:pt idx="185">
                  <c:v>504064</c:v>
                </c:pt>
                <c:pt idx="186">
                  <c:v>609994</c:v>
                </c:pt>
                <c:pt idx="187">
                  <c:v>1466542</c:v>
                </c:pt>
                <c:pt idx="188">
                  <c:v>259402</c:v>
                </c:pt>
                <c:pt idx="189">
                  <c:v>119416</c:v>
                </c:pt>
                <c:pt idx="190">
                  <c:v>157432</c:v>
                </c:pt>
                <c:pt idx="191">
                  <c:v>119592</c:v>
                </c:pt>
                <c:pt idx="192">
                  <c:v>236830</c:v>
                </c:pt>
                <c:pt idx="193">
                  <c:v>2156110</c:v>
                </c:pt>
                <c:pt idx="194">
                  <c:v>426602</c:v>
                </c:pt>
                <c:pt idx="195">
                  <c:v>578666</c:v>
                </c:pt>
                <c:pt idx="196">
                  <c:v>174240</c:v>
                </c:pt>
                <c:pt idx="197">
                  <c:v>716188</c:v>
                </c:pt>
                <c:pt idx="198">
                  <c:v>684178</c:v>
                </c:pt>
                <c:pt idx="199">
                  <c:v>518144</c:v>
                </c:pt>
                <c:pt idx="200">
                  <c:v>1363098</c:v>
                </c:pt>
                <c:pt idx="201">
                  <c:v>422180</c:v>
                </c:pt>
                <c:pt idx="202">
                  <c:v>296780</c:v>
                </c:pt>
                <c:pt idx="203">
                  <c:v>101376</c:v>
                </c:pt>
                <c:pt idx="204">
                  <c:v>109758</c:v>
                </c:pt>
                <c:pt idx="205">
                  <c:v>924242</c:v>
                </c:pt>
                <c:pt idx="206">
                  <c:v>241142</c:v>
                </c:pt>
                <c:pt idx="207">
                  <c:v>377366</c:v>
                </c:pt>
                <c:pt idx="208">
                  <c:v>251108</c:v>
                </c:pt>
                <c:pt idx="209">
                  <c:v>129294</c:v>
                </c:pt>
                <c:pt idx="210">
                  <c:v>939708</c:v>
                </c:pt>
                <c:pt idx="211">
                  <c:v>281534</c:v>
                </c:pt>
                <c:pt idx="212">
                  <c:v>108504</c:v>
                </c:pt>
                <c:pt idx="213">
                  <c:v>864754</c:v>
                </c:pt>
                <c:pt idx="214">
                  <c:v>1061170</c:v>
                </c:pt>
                <c:pt idx="215">
                  <c:v>341000</c:v>
                </c:pt>
                <c:pt idx="216">
                  <c:v>906466</c:v>
                </c:pt>
                <c:pt idx="217">
                  <c:v>1118722</c:v>
                </c:pt>
                <c:pt idx="218">
                  <c:v>169620</c:v>
                </c:pt>
                <c:pt idx="219">
                  <c:v>799216</c:v>
                </c:pt>
                <c:pt idx="220">
                  <c:v>603702</c:v>
                </c:pt>
                <c:pt idx="221">
                  <c:v>849618</c:v>
                </c:pt>
                <c:pt idx="222">
                  <c:v>1978966</c:v>
                </c:pt>
                <c:pt idx="223">
                  <c:v>201322</c:v>
                </c:pt>
                <c:pt idx="224">
                  <c:v>757834</c:v>
                </c:pt>
                <c:pt idx="225">
                  <c:v>818576</c:v>
                </c:pt>
                <c:pt idx="226">
                  <c:v>895906</c:v>
                </c:pt>
                <c:pt idx="227">
                  <c:v>863060</c:v>
                </c:pt>
                <c:pt idx="228">
                  <c:v>240856</c:v>
                </c:pt>
                <c:pt idx="229">
                  <c:v>671572</c:v>
                </c:pt>
                <c:pt idx="230">
                  <c:v>640464</c:v>
                </c:pt>
                <c:pt idx="231">
                  <c:v>358556</c:v>
                </c:pt>
                <c:pt idx="232">
                  <c:v>1086866</c:v>
                </c:pt>
                <c:pt idx="233">
                  <c:v>1425820</c:v>
                </c:pt>
                <c:pt idx="234">
                  <c:v>222838</c:v>
                </c:pt>
                <c:pt idx="235">
                  <c:v>1089902</c:v>
                </c:pt>
                <c:pt idx="236">
                  <c:v>433818</c:v>
                </c:pt>
                <c:pt idx="237">
                  <c:v>622534</c:v>
                </c:pt>
                <c:pt idx="238">
                  <c:v>717420</c:v>
                </c:pt>
                <c:pt idx="239">
                  <c:v>219956</c:v>
                </c:pt>
                <c:pt idx="240">
                  <c:v>770440</c:v>
                </c:pt>
                <c:pt idx="241">
                  <c:v>725098</c:v>
                </c:pt>
                <c:pt idx="242">
                  <c:v>657118</c:v>
                </c:pt>
                <c:pt idx="243">
                  <c:v>1047200</c:v>
                </c:pt>
                <c:pt idx="244">
                  <c:v>238898</c:v>
                </c:pt>
                <c:pt idx="245">
                  <c:v>503316</c:v>
                </c:pt>
                <c:pt idx="246">
                  <c:v>767272</c:v>
                </c:pt>
                <c:pt idx="247">
                  <c:v>1461482</c:v>
                </c:pt>
                <c:pt idx="248">
                  <c:v>828872</c:v>
                </c:pt>
                <c:pt idx="249">
                  <c:v>589644</c:v>
                </c:pt>
                <c:pt idx="250">
                  <c:v>917774</c:v>
                </c:pt>
                <c:pt idx="251">
                  <c:v>318186</c:v>
                </c:pt>
                <c:pt idx="252">
                  <c:v>780384</c:v>
                </c:pt>
                <c:pt idx="253">
                  <c:v>151910</c:v>
                </c:pt>
                <c:pt idx="254">
                  <c:v>172128</c:v>
                </c:pt>
                <c:pt idx="255">
                  <c:v>60764</c:v>
                </c:pt>
                <c:pt idx="256">
                  <c:v>357588</c:v>
                </c:pt>
                <c:pt idx="257">
                  <c:v>215974</c:v>
                </c:pt>
                <c:pt idx="258">
                  <c:v>811998</c:v>
                </c:pt>
                <c:pt idx="259">
                  <c:v>1130008</c:v>
                </c:pt>
                <c:pt idx="260">
                  <c:v>4334</c:v>
                </c:pt>
                <c:pt idx="261">
                  <c:v>358446</c:v>
                </c:pt>
                <c:pt idx="262">
                  <c:v>132484</c:v>
                </c:pt>
                <c:pt idx="263">
                  <c:v>1203664</c:v>
                </c:pt>
                <c:pt idx="264">
                  <c:v>950334</c:v>
                </c:pt>
                <c:pt idx="265">
                  <c:v>234586</c:v>
                </c:pt>
                <c:pt idx="266">
                  <c:v>178948</c:v>
                </c:pt>
                <c:pt idx="267">
                  <c:v>687126</c:v>
                </c:pt>
                <c:pt idx="268">
                  <c:v>562782</c:v>
                </c:pt>
                <c:pt idx="269">
                  <c:v>242968</c:v>
                </c:pt>
                <c:pt idx="270">
                  <c:v>229658</c:v>
                </c:pt>
                <c:pt idx="271">
                  <c:v>1543102</c:v>
                </c:pt>
                <c:pt idx="272">
                  <c:v>778140</c:v>
                </c:pt>
                <c:pt idx="273">
                  <c:v>816948</c:v>
                </c:pt>
                <c:pt idx="274">
                  <c:v>342738</c:v>
                </c:pt>
                <c:pt idx="275">
                  <c:v>242792</c:v>
                </c:pt>
                <c:pt idx="276">
                  <c:v>250074</c:v>
                </c:pt>
                <c:pt idx="277">
                  <c:v>600578</c:v>
                </c:pt>
                <c:pt idx="278">
                  <c:v>377102</c:v>
                </c:pt>
                <c:pt idx="279">
                  <c:v>907104</c:v>
                </c:pt>
                <c:pt idx="280">
                  <c:v>333608</c:v>
                </c:pt>
                <c:pt idx="281">
                  <c:v>394218</c:v>
                </c:pt>
                <c:pt idx="282">
                  <c:v>259424</c:v>
                </c:pt>
                <c:pt idx="283">
                  <c:v>433290</c:v>
                </c:pt>
                <c:pt idx="284">
                  <c:v>302302</c:v>
                </c:pt>
                <c:pt idx="285">
                  <c:v>256190</c:v>
                </c:pt>
                <c:pt idx="286">
                  <c:v>449570</c:v>
                </c:pt>
                <c:pt idx="287">
                  <c:v>625812</c:v>
                </c:pt>
                <c:pt idx="288">
                  <c:v>726594</c:v>
                </c:pt>
                <c:pt idx="289">
                  <c:v>1075052</c:v>
                </c:pt>
                <c:pt idx="290">
                  <c:v>836154</c:v>
                </c:pt>
                <c:pt idx="291">
                  <c:v>611578</c:v>
                </c:pt>
                <c:pt idx="292">
                  <c:v>452716</c:v>
                </c:pt>
                <c:pt idx="293">
                  <c:v>639650</c:v>
                </c:pt>
                <c:pt idx="294">
                  <c:v>135432</c:v>
                </c:pt>
                <c:pt idx="295">
                  <c:v>151008</c:v>
                </c:pt>
                <c:pt idx="296">
                  <c:v>333652</c:v>
                </c:pt>
                <c:pt idx="297">
                  <c:v>215468</c:v>
                </c:pt>
                <c:pt idx="298">
                  <c:v>1456752</c:v>
                </c:pt>
                <c:pt idx="299">
                  <c:v>133210</c:v>
                </c:pt>
                <c:pt idx="300">
                  <c:v>308396</c:v>
                </c:pt>
                <c:pt idx="301">
                  <c:v>192544</c:v>
                </c:pt>
                <c:pt idx="302">
                  <c:v>361768</c:v>
                </c:pt>
                <c:pt idx="303">
                  <c:v>970200</c:v>
                </c:pt>
                <c:pt idx="304">
                  <c:v>535414</c:v>
                </c:pt>
                <c:pt idx="305">
                  <c:v>460130</c:v>
                </c:pt>
                <c:pt idx="306">
                  <c:v>378598</c:v>
                </c:pt>
                <c:pt idx="307">
                  <c:v>143440</c:v>
                </c:pt>
                <c:pt idx="308">
                  <c:v>91850</c:v>
                </c:pt>
                <c:pt idx="309">
                  <c:v>72050</c:v>
                </c:pt>
                <c:pt idx="310">
                  <c:v>1243396</c:v>
                </c:pt>
                <c:pt idx="311">
                  <c:v>843678</c:v>
                </c:pt>
                <c:pt idx="312">
                  <c:v>942612</c:v>
                </c:pt>
                <c:pt idx="313">
                  <c:v>1251360</c:v>
                </c:pt>
                <c:pt idx="314">
                  <c:v>130306</c:v>
                </c:pt>
                <c:pt idx="315">
                  <c:v>707586</c:v>
                </c:pt>
                <c:pt idx="316">
                  <c:v>338536</c:v>
                </c:pt>
                <c:pt idx="317">
                  <c:v>746240</c:v>
                </c:pt>
                <c:pt idx="318">
                  <c:v>192940</c:v>
                </c:pt>
                <c:pt idx="319">
                  <c:v>435072</c:v>
                </c:pt>
                <c:pt idx="320">
                  <c:v>1728650</c:v>
                </c:pt>
                <c:pt idx="321">
                  <c:v>1115862</c:v>
                </c:pt>
                <c:pt idx="322">
                  <c:v>160512</c:v>
                </c:pt>
                <c:pt idx="323">
                  <c:v>1157904</c:v>
                </c:pt>
                <c:pt idx="324">
                  <c:v>188540</c:v>
                </c:pt>
                <c:pt idx="325">
                  <c:v>191686</c:v>
                </c:pt>
                <c:pt idx="326">
                  <c:v>264506</c:v>
                </c:pt>
                <c:pt idx="327">
                  <c:v>159060</c:v>
                </c:pt>
                <c:pt idx="328">
                  <c:v>403722</c:v>
                </c:pt>
                <c:pt idx="329">
                  <c:v>2034340</c:v>
                </c:pt>
                <c:pt idx="330">
                  <c:v>514866</c:v>
                </c:pt>
                <c:pt idx="331">
                  <c:v>145244</c:v>
                </c:pt>
                <c:pt idx="332">
                  <c:v>301290</c:v>
                </c:pt>
                <c:pt idx="333">
                  <c:v>395472</c:v>
                </c:pt>
                <c:pt idx="334">
                  <c:v>139018</c:v>
                </c:pt>
                <c:pt idx="335">
                  <c:v>283888</c:v>
                </c:pt>
                <c:pt idx="336">
                  <c:v>404096</c:v>
                </c:pt>
                <c:pt idx="337">
                  <c:v>1252878</c:v>
                </c:pt>
                <c:pt idx="338">
                  <c:v>231308</c:v>
                </c:pt>
                <c:pt idx="339">
                  <c:v>1399838</c:v>
                </c:pt>
                <c:pt idx="340">
                  <c:v>896852</c:v>
                </c:pt>
                <c:pt idx="341">
                  <c:v>281358</c:v>
                </c:pt>
                <c:pt idx="342">
                  <c:v>118030</c:v>
                </c:pt>
                <c:pt idx="343">
                  <c:v>332156</c:v>
                </c:pt>
                <c:pt idx="344">
                  <c:v>399652</c:v>
                </c:pt>
                <c:pt idx="345">
                  <c:v>321112</c:v>
                </c:pt>
                <c:pt idx="346">
                  <c:v>962984</c:v>
                </c:pt>
                <c:pt idx="347">
                  <c:v>1338656</c:v>
                </c:pt>
                <c:pt idx="348">
                  <c:v>858242</c:v>
                </c:pt>
                <c:pt idx="349">
                  <c:v>378334</c:v>
                </c:pt>
                <c:pt idx="350">
                  <c:v>132990</c:v>
                </c:pt>
                <c:pt idx="351">
                  <c:v>1815682</c:v>
                </c:pt>
                <c:pt idx="352">
                  <c:v>701206</c:v>
                </c:pt>
                <c:pt idx="353">
                  <c:v>130284</c:v>
                </c:pt>
                <c:pt idx="354">
                  <c:v>814770</c:v>
                </c:pt>
                <c:pt idx="355">
                  <c:v>331254</c:v>
                </c:pt>
                <c:pt idx="356">
                  <c:v>340054</c:v>
                </c:pt>
                <c:pt idx="357">
                  <c:v>240988</c:v>
                </c:pt>
                <c:pt idx="358">
                  <c:v>145068</c:v>
                </c:pt>
                <c:pt idx="359">
                  <c:v>1091552</c:v>
                </c:pt>
                <c:pt idx="360">
                  <c:v>302478</c:v>
                </c:pt>
                <c:pt idx="361">
                  <c:v>615692</c:v>
                </c:pt>
                <c:pt idx="362">
                  <c:v>528198</c:v>
                </c:pt>
                <c:pt idx="363">
                  <c:v>430408</c:v>
                </c:pt>
                <c:pt idx="364">
                  <c:v>123398</c:v>
                </c:pt>
                <c:pt idx="365">
                  <c:v>249370</c:v>
                </c:pt>
                <c:pt idx="366">
                  <c:v>299046</c:v>
                </c:pt>
                <c:pt idx="367">
                  <c:v>314556</c:v>
                </c:pt>
                <c:pt idx="368">
                  <c:v>459052</c:v>
                </c:pt>
                <c:pt idx="369">
                  <c:v>406538</c:v>
                </c:pt>
                <c:pt idx="370">
                  <c:v>301246</c:v>
                </c:pt>
                <c:pt idx="371">
                  <c:v>928774</c:v>
                </c:pt>
                <c:pt idx="372">
                  <c:v>674366</c:v>
                </c:pt>
                <c:pt idx="373">
                  <c:v>197494</c:v>
                </c:pt>
                <c:pt idx="374">
                  <c:v>352946</c:v>
                </c:pt>
                <c:pt idx="375">
                  <c:v>1429230</c:v>
                </c:pt>
                <c:pt idx="376">
                  <c:v>203302</c:v>
                </c:pt>
                <c:pt idx="377">
                  <c:v>389400</c:v>
                </c:pt>
                <c:pt idx="378">
                  <c:v>427306</c:v>
                </c:pt>
                <c:pt idx="379">
                  <c:v>523600</c:v>
                </c:pt>
                <c:pt idx="380">
                  <c:v>697818</c:v>
                </c:pt>
                <c:pt idx="381">
                  <c:v>883058</c:v>
                </c:pt>
                <c:pt idx="382">
                  <c:v>571142</c:v>
                </c:pt>
                <c:pt idx="383">
                  <c:v>685168</c:v>
                </c:pt>
                <c:pt idx="384">
                  <c:v>1158784</c:v>
                </c:pt>
                <c:pt idx="385">
                  <c:v>1008612</c:v>
                </c:pt>
                <c:pt idx="386">
                  <c:v>422092</c:v>
                </c:pt>
                <c:pt idx="387">
                  <c:v>245344</c:v>
                </c:pt>
                <c:pt idx="388">
                  <c:v>673332</c:v>
                </c:pt>
                <c:pt idx="389">
                  <c:v>567446</c:v>
                </c:pt>
                <c:pt idx="390">
                  <c:v>484594</c:v>
                </c:pt>
                <c:pt idx="391">
                  <c:v>698060</c:v>
                </c:pt>
                <c:pt idx="392">
                  <c:v>164186</c:v>
                </c:pt>
                <c:pt idx="393">
                  <c:v>540320</c:v>
                </c:pt>
                <c:pt idx="394">
                  <c:v>451770</c:v>
                </c:pt>
                <c:pt idx="395">
                  <c:v>797390</c:v>
                </c:pt>
                <c:pt idx="396">
                  <c:v>674454</c:v>
                </c:pt>
                <c:pt idx="397">
                  <c:v>743006</c:v>
                </c:pt>
                <c:pt idx="398">
                  <c:v>1114234</c:v>
                </c:pt>
                <c:pt idx="399">
                  <c:v>464882</c:v>
                </c:pt>
                <c:pt idx="400">
                  <c:v>887986</c:v>
                </c:pt>
                <c:pt idx="401">
                  <c:v>356158</c:v>
                </c:pt>
                <c:pt idx="402">
                  <c:v>499532</c:v>
                </c:pt>
                <c:pt idx="403">
                  <c:v>504702</c:v>
                </c:pt>
                <c:pt idx="404">
                  <c:v>290246</c:v>
                </c:pt>
                <c:pt idx="405">
                  <c:v>348700</c:v>
                </c:pt>
                <c:pt idx="406">
                  <c:v>785202</c:v>
                </c:pt>
                <c:pt idx="407">
                  <c:v>234036</c:v>
                </c:pt>
                <c:pt idx="408">
                  <c:v>318076</c:v>
                </c:pt>
                <c:pt idx="409">
                  <c:v>85382</c:v>
                </c:pt>
                <c:pt idx="410">
                  <c:v>624800</c:v>
                </c:pt>
                <c:pt idx="411">
                  <c:v>646404</c:v>
                </c:pt>
                <c:pt idx="412">
                  <c:v>221122</c:v>
                </c:pt>
                <c:pt idx="413">
                  <c:v>661628</c:v>
                </c:pt>
                <c:pt idx="414">
                  <c:v>160710</c:v>
                </c:pt>
                <c:pt idx="415">
                  <c:v>2291212</c:v>
                </c:pt>
                <c:pt idx="416">
                  <c:v>680460</c:v>
                </c:pt>
                <c:pt idx="417">
                  <c:v>275462</c:v>
                </c:pt>
                <c:pt idx="418">
                  <c:v>180048</c:v>
                </c:pt>
                <c:pt idx="419">
                  <c:v>754710</c:v>
                </c:pt>
                <c:pt idx="420">
                  <c:v>585926</c:v>
                </c:pt>
                <c:pt idx="421">
                  <c:v>469722</c:v>
                </c:pt>
                <c:pt idx="422">
                  <c:v>333058</c:v>
                </c:pt>
                <c:pt idx="423">
                  <c:v>366322</c:v>
                </c:pt>
                <c:pt idx="424">
                  <c:v>188716</c:v>
                </c:pt>
                <c:pt idx="425">
                  <c:v>771782</c:v>
                </c:pt>
                <c:pt idx="426">
                  <c:v>720764</c:v>
                </c:pt>
                <c:pt idx="427">
                  <c:v>451044</c:v>
                </c:pt>
                <c:pt idx="428">
                  <c:v>364672</c:v>
                </c:pt>
                <c:pt idx="429">
                  <c:v>479930</c:v>
                </c:pt>
                <c:pt idx="430">
                  <c:v>966218</c:v>
                </c:pt>
                <c:pt idx="431">
                  <c:v>227678</c:v>
                </c:pt>
                <c:pt idx="432">
                  <c:v>536074</c:v>
                </c:pt>
                <c:pt idx="433">
                  <c:v>562474</c:v>
                </c:pt>
                <c:pt idx="434">
                  <c:v>419848</c:v>
                </c:pt>
                <c:pt idx="435">
                  <c:v>165198</c:v>
                </c:pt>
                <c:pt idx="436">
                  <c:v>372526</c:v>
                </c:pt>
                <c:pt idx="437">
                  <c:v>769428</c:v>
                </c:pt>
                <c:pt idx="438">
                  <c:v>251812</c:v>
                </c:pt>
                <c:pt idx="439">
                  <c:v>66110</c:v>
                </c:pt>
                <c:pt idx="440">
                  <c:v>129976</c:v>
                </c:pt>
                <c:pt idx="441">
                  <c:v>955504</c:v>
                </c:pt>
                <c:pt idx="442">
                  <c:v>190586</c:v>
                </c:pt>
                <c:pt idx="443">
                  <c:v>538670</c:v>
                </c:pt>
                <c:pt idx="444">
                  <c:v>487344</c:v>
                </c:pt>
                <c:pt idx="445">
                  <c:v>586850</c:v>
                </c:pt>
                <c:pt idx="446">
                  <c:v>2187922</c:v>
                </c:pt>
                <c:pt idx="447">
                  <c:v>1191806</c:v>
                </c:pt>
                <c:pt idx="448">
                  <c:v>2116224</c:v>
                </c:pt>
                <c:pt idx="449">
                  <c:v>181830</c:v>
                </c:pt>
                <c:pt idx="450">
                  <c:v>599192</c:v>
                </c:pt>
                <c:pt idx="451">
                  <c:v>465586</c:v>
                </c:pt>
                <c:pt idx="452">
                  <c:v>528330</c:v>
                </c:pt>
                <c:pt idx="453">
                  <c:v>144892</c:v>
                </c:pt>
                <c:pt idx="454">
                  <c:v>28666</c:v>
                </c:pt>
                <c:pt idx="455">
                  <c:v>1003178</c:v>
                </c:pt>
                <c:pt idx="456">
                  <c:v>190872</c:v>
                </c:pt>
                <c:pt idx="457">
                  <c:v>527582</c:v>
                </c:pt>
                <c:pt idx="458">
                  <c:v>908050</c:v>
                </c:pt>
                <c:pt idx="459">
                  <c:v>337634</c:v>
                </c:pt>
                <c:pt idx="460">
                  <c:v>586586</c:v>
                </c:pt>
                <c:pt idx="461">
                  <c:v>328218</c:v>
                </c:pt>
                <c:pt idx="462">
                  <c:v>769560</c:v>
                </c:pt>
                <c:pt idx="463">
                  <c:v>935660</c:v>
                </c:pt>
                <c:pt idx="464">
                  <c:v>286462</c:v>
                </c:pt>
                <c:pt idx="465">
                  <c:v>948706</c:v>
                </c:pt>
                <c:pt idx="466">
                  <c:v>353034</c:v>
                </c:pt>
                <c:pt idx="467">
                  <c:v>899866</c:v>
                </c:pt>
                <c:pt idx="468">
                  <c:v>1172754</c:v>
                </c:pt>
                <c:pt idx="469">
                  <c:v>161260</c:v>
                </c:pt>
                <c:pt idx="470">
                  <c:v>927366</c:v>
                </c:pt>
                <c:pt idx="471">
                  <c:v>868736</c:v>
                </c:pt>
                <c:pt idx="472">
                  <c:v>278564</c:v>
                </c:pt>
                <c:pt idx="473">
                  <c:v>673772</c:v>
                </c:pt>
                <c:pt idx="474">
                  <c:v>690448</c:v>
                </c:pt>
                <c:pt idx="475">
                  <c:v>843128</c:v>
                </c:pt>
                <c:pt idx="476">
                  <c:v>188320</c:v>
                </c:pt>
                <c:pt idx="477">
                  <c:v>662882</c:v>
                </c:pt>
                <c:pt idx="478">
                  <c:v>359524</c:v>
                </c:pt>
                <c:pt idx="479">
                  <c:v>214918</c:v>
                </c:pt>
                <c:pt idx="480">
                  <c:v>312466</c:v>
                </c:pt>
                <c:pt idx="481">
                  <c:v>190014</c:v>
                </c:pt>
                <c:pt idx="482">
                  <c:v>120384</c:v>
                </c:pt>
                <c:pt idx="483">
                  <c:v>176264</c:v>
                </c:pt>
                <c:pt idx="484">
                  <c:v>313654</c:v>
                </c:pt>
                <c:pt idx="485">
                  <c:v>255222</c:v>
                </c:pt>
                <c:pt idx="486">
                  <c:v>309914</c:v>
                </c:pt>
                <c:pt idx="487">
                  <c:v>548042</c:v>
                </c:pt>
                <c:pt idx="488">
                  <c:v>820754</c:v>
                </c:pt>
                <c:pt idx="489">
                  <c:v>409882</c:v>
                </c:pt>
                <c:pt idx="490">
                  <c:v>86658</c:v>
                </c:pt>
                <c:pt idx="491">
                  <c:v>607046</c:v>
                </c:pt>
                <c:pt idx="492">
                  <c:v>183304</c:v>
                </c:pt>
                <c:pt idx="493">
                  <c:v>239162</c:v>
                </c:pt>
                <c:pt idx="494">
                  <c:v>380050</c:v>
                </c:pt>
                <c:pt idx="495">
                  <c:v>2674232</c:v>
                </c:pt>
                <c:pt idx="496">
                  <c:v>436414</c:v>
                </c:pt>
                <c:pt idx="497">
                  <c:v>192302</c:v>
                </c:pt>
                <c:pt idx="498">
                  <c:v>2125178</c:v>
                </c:pt>
                <c:pt idx="499">
                  <c:v>315722</c:v>
                </c:pt>
                <c:pt idx="500">
                  <c:v>257818</c:v>
                </c:pt>
                <c:pt idx="501">
                  <c:v>527956</c:v>
                </c:pt>
                <c:pt idx="502">
                  <c:v>1283700</c:v>
                </c:pt>
                <c:pt idx="503">
                  <c:v>1499916</c:v>
                </c:pt>
                <c:pt idx="504">
                  <c:v>1202960</c:v>
                </c:pt>
                <c:pt idx="505">
                  <c:v>432080</c:v>
                </c:pt>
                <c:pt idx="506">
                  <c:v>159830</c:v>
                </c:pt>
                <c:pt idx="507">
                  <c:v>556468</c:v>
                </c:pt>
                <c:pt idx="508">
                  <c:v>342232</c:v>
                </c:pt>
                <c:pt idx="509">
                  <c:v>537658</c:v>
                </c:pt>
                <c:pt idx="510">
                  <c:v>403612</c:v>
                </c:pt>
                <c:pt idx="511">
                  <c:v>549538</c:v>
                </c:pt>
                <c:pt idx="512">
                  <c:v>908490</c:v>
                </c:pt>
                <c:pt idx="513">
                  <c:v>477158</c:v>
                </c:pt>
                <c:pt idx="514">
                  <c:v>439472</c:v>
                </c:pt>
                <c:pt idx="515">
                  <c:v>1075800</c:v>
                </c:pt>
                <c:pt idx="516">
                  <c:v>495858</c:v>
                </c:pt>
                <c:pt idx="517">
                  <c:v>1431650</c:v>
                </c:pt>
                <c:pt idx="518">
                  <c:v>865040</c:v>
                </c:pt>
                <c:pt idx="519">
                  <c:v>221650</c:v>
                </c:pt>
                <c:pt idx="520">
                  <c:v>243078</c:v>
                </c:pt>
                <c:pt idx="521">
                  <c:v>126390</c:v>
                </c:pt>
                <c:pt idx="522">
                  <c:v>199914</c:v>
                </c:pt>
                <c:pt idx="523">
                  <c:v>112486</c:v>
                </c:pt>
                <c:pt idx="524">
                  <c:v>339394</c:v>
                </c:pt>
                <c:pt idx="525">
                  <c:v>398816</c:v>
                </c:pt>
                <c:pt idx="526">
                  <c:v>749892</c:v>
                </c:pt>
                <c:pt idx="527">
                  <c:v>658988</c:v>
                </c:pt>
                <c:pt idx="528">
                  <c:v>123354</c:v>
                </c:pt>
                <c:pt idx="529">
                  <c:v>207570</c:v>
                </c:pt>
                <c:pt idx="530">
                  <c:v>314072</c:v>
                </c:pt>
                <c:pt idx="531">
                  <c:v>683672</c:v>
                </c:pt>
                <c:pt idx="532">
                  <c:v>789052</c:v>
                </c:pt>
                <c:pt idx="533">
                  <c:v>186604</c:v>
                </c:pt>
                <c:pt idx="534">
                  <c:v>374858</c:v>
                </c:pt>
                <c:pt idx="535">
                  <c:v>862290</c:v>
                </c:pt>
                <c:pt idx="536">
                  <c:v>1055450</c:v>
                </c:pt>
                <c:pt idx="537">
                  <c:v>182138</c:v>
                </c:pt>
                <c:pt idx="538">
                  <c:v>461560</c:v>
                </c:pt>
                <c:pt idx="539">
                  <c:v>1143230</c:v>
                </c:pt>
                <c:pt idx="540">
                  <c:v>1248192</c:v>
                </c:pt>
                <c:pt idx="541">
                  <c:v>441144</c:v>
                </c:pt>
                <c:pt idx="542">
                  <c:v>467280</c:v>
                </c:pt>
                <c:pt idx="543">
                  <c:v>131604</c:v>
                </c:pt>
                <c:pt idx="544">
                  <c:v>785466</c:v>
                </c:pt>
                <c:pt idx="545">
                  <c:v>89760</c:v>
                </c:pt>
                <c:pt idx="546">
                  <c:v>962522</c:v>
                </c:pt>
                <c:pt idx="547">
                  <c:v>622732</c:v>
                </c:pt>
                <c:pt idx="548">
                  <c:v>443058</c:v>
                </c:pt>
                <c:pt idx="549">
                  <c:v>685058</c:v>
                </c:pt>
                <c:pt idx="550">
                  <c:v>214390</c:v>
                </c:pt>
                <c:pt idx="551">
                  <c:v>563640</c:v>
                </c:pt>
                <c:pt idx="552">
                  <c:v>87626</c:v>
                </c:pt>
                <c:pt idx="553">
                  <c:v>296956</c:v>
                </c:pt>
                <c:pt idx="554">
                  <c:v>57244</c:v>
                </c:pt>
                <c:pt idx="555">
                  <c:v>383724</c:v>
                </c:pt>
                <c:pt idx="556">
                  <c:v>263560</c:v>
                </c:pt>
                <c:pt idx="557">
                  <c:v>594396</c:v>
                </c:pt>
                <c:pt idx="558">
                  <c:v>157322</c:v>
                </c:pt>
                <c:pt idx="559">
                  <c:v>65032</c:v>
                </c:pt>
                <c:pt idx="560">
                  <c:v>667018</c:v>
                </c:pt>
                <c:pt idx="561">
                  <c:v>387904</c:v>
                </c:pt>
                <c:pt idx="562">
                  <c:v>308198</c:v>
                </c:pt>
                <c:pt idx="563">
                  <c:v>1047926</c:v>
                </c:pt>
                <c:pt idx="564">
                  <c:v>416130</c:v>
                </c:pt>
                <c:pt idx="565">
                  <c:v>468204</c:v>
                </c:pt>
                <c:pt idx="566">
                  <c:v>387882</c:v>
                </c:pt>
                <c:pt idx="567">
                  <c:v>206030</c:v>
                </c:pt>
                <c:pt idx="568">
                  <c:v>814176</c:v>
                </c:pt>
                <c:pt idx="569">
                  <c:v>423654</c:v>
                </c:pt>
                <c:pt idx="570">
                  <c:v>353694</c:v>
                </c:pt>
                <c:pt idx="571">
                  <c:v>219736</c:v>
                </c:pt>
                <c:pt idx="572">
                  <c:v>721402</c:v>
                </c:pt>
                <c:pt idx="573">
                  <c:v>174218</c:v>
                </c:pt>
                <c:pt idx="574">
                  <c:v>353782</c:v>
                </c:pt>
                <c:pt idx="575">
                  <c:v>525646</c:v>
                </c:pt>
                <c:pt idx="576">
                  <c:v>969826</c:v>
                </c:pt>
                <c:pt idx="577">
                  <c:v>907676</c:v>
                </c:pt>
                <c:pt idx="578">
                  <c:v>435798</c:v>
                </c:pt>
                <c:pt idx="579">
                  <c:v>799106</c:v>
                </c:pt>
                <c:pt idx="580">
                  <c:v>85338</c:v>
                </c:pt>
                <c:pt idx="581">
                  <c:v>1824614</c:v>
                </c:pt>
                <c:pt idx="582">
                  <c:v>312620</c:v>
                </c:pt>
                <c:pt idx="583">
                  <c:v>69212</c:v>
                </c:pt>
                <c:pt idx="584">
                  <c:v>836286</c:v>
                </c:pt>
                <c:pt idx="585">
                  <c:v>418660</c:v>
                </c:pt>
                <c:pt idx="586">
                  <c:v>64262</c:v>
                </c:pt>
                <c:pt idx="587">
                  <c:v>502392</c:v>
                </c:pt>
                <c:pt idx="588">
                  <c:v>156002</c:v>
                </c:pt>
                <c:pt idx="589">
                  <c:v>1046540</c:v>
                </c:pt>
                <c:pt idx="590">
                  <c:v>286528</c:v>
                </c:pt>
                <c:pt idx="591">
                  <c:v>309078</c:v>
                </c:pt>
                <c:pt idx="592">
                  <c:v>358468</c:v>
                </c:pt>
                <c:pt idx="593">
                  <c:v>463430</c:v>
                </c:pt>
                <c:pt idx="594">
                  <c:v>222772</c:v>
                </c:pt>
                <c:pt idx="595">
                  <c:v>345620</c:v>
                </c:pt>
                <c:pt idx="596">
                  <c:v>563486</c:v>
                </c:pt>
                <c:pt idx="597">
                  <c:v>989560</c:v>
                </c:pt>
                <c:pt idx="598">
                  <c:v>179014</c:v>
                </c:pt>
                <c:pt idx="599">
                  <c:v>376442</c:v>
                </c:pt>
                <c:pt idx="600">
                  <c:v>366498</c:v>
                </c:pt>
                <c:pt idx="601">
                  <c:v>213356</c:v>
                </c:pt>
                <c:pt idx="602">
                  <c:v>253858</c:v>
                </c:pt>
                <c:pt idx="603">
                  <c:v>269038</c:v>
                </c:pt>
                <c:pt idx="604">
                  <c:v>2126674</c:v>
                </c:pt>
                <c:pt idx="605">
                  <c:v>112442</c:v>
                </c:pt>
                <c:pt idx="606">
                  <c:v>621500</c:v>
                </c:pt>
                <c:pt idx="607">
                  <c:v>442332</c:v>
                </c:pt>
                <c:pt idx="608">
                  <c:v>337106</c:v>
                </c:pt>
                <c:pt idx="609">
                  <c:v>1147432</c:v>
                </c:pt>
                <c:pt idx="610">
                  <c:v>1038708</c:v>
                </c:pt>
                <c:pt idx="611">
                  <c:v>191532</c:v>
                </c:pt>
                <c:pt idx="612">
                  <c:v>142560</c:v>
                </c:pt>
                <c:pt idx="613">
                  <c:v>168432</c:v>
                </c:pt>
                <c:pt idx="614">
                  <c:v>649770</c:v>
                </c:pt>
                <c:pt idx="615">
                  <c:v>563508</c:v>
                </c:pt>
                <c:pt idx="616">
                  <c:v>467060</c:v>
                </c:pt>
                <c:pt idx="617">
                  <c:v>1144088</c:v>
                </c:pt>
                <c:pt idx="618">
                  <c:v>336006</c:v>
                </c:pt>
                <c:pt idx="619">
                  <c:v>354574</c:v>
                </c:pt>
                <c:pt idx="620">
                  <c:v>529320</c:v>
                </c:pt>
                <c:pt idx="621">
                  <c:v>840620</c:v>
                </c:pt>
                <c:pt idx="622">
                  <c:v>370612</c:v>
                </c:pt>
                <c:pt idx="623">
                  <c:v>411664</c:v>
                </c:pt>
                <c:pt idx="624">
                  <c:v>474232</c:v>
                </c:pt>
                <c:pt idx="625">
                  <c:v>146740</c:v>
                </c:pt>
                <c:pt idx="626">
                  <c:v>1001968</c:v>
                </c:pt>
                <c:pt idx="627">
                  <c:v>404998</c:v>
                </c:pt>
                <c:pt idx="628">
                  <c:v>1101848</c:v>
                </c:pt>
                <c:pt idx="629">
                  <c:v>622072</c:v>
                </c:pt>
                <c:pt idx="630">
                  <c:v>1343518</c:v>
                </c:pt>
                <c:pt idx="631">
                  <c:v>716738</c:v>
                </c:pt>
                <c:pt idx="632">
                  <c:v>958452</c:v>
                </c:pt>
                <c:pt idx="633">
                  <c:v>1188330</c:v>
                </c:pt>
                <c:pt idx="634">
                  <c:v>911064</c:v>
                </c:pt>
                <c:pt idx="635">
                  <c:v>953656</c:v>
                </c:pt>
                <c:pt idx="636">
                  <c:v>366498</c:v>
                </c:pt>
                <c:pt idx="637">
                  <c:v>657602</c:v>
                </c:pt>
                <c:pt idx="638">
                  <c:v>433532</c:v>
                </c:pt>
                <c:pt idx="639">
                  <c:v>743952</c:v>
                </c:pt>
                <c:pt idx="640">
                  <c:v>299244</c:v>
                </c:pt>
                <c:pt idx="641">
                  <c:v>887128</c:v>
                </c:pt>
                <c:pt idx="642">
                  <c:v>432784</c:v>
                </c:pt>
                <c:pt idx="643">
                  <c:v>239778</c:v>
                </c:pt>
                <c:pt idx="644">
                  <c:v>509300</c:v>
                </c:pt>
                <c:pt idx="645">
                  <c:v>540870</c:v>
                </c:pt>
                <c:pt idx="646">
                  <c:v>256916</c:v>
                </c:pt>
                <c:pt idx="647">
                  <c:v>556468</c:v>
                </c:pt>
                <c:pt idx="648">
                  <c:v>279202</c:v>
                </c:pt>
                <c:pt idx="649">
                  <c:v>359502</c:v>
                </c:pt>
                <c:pt idx="650">
                  <c:v>213708</c:v>
                </c:pt>
                <c:pt idx="651">
                  <c:v>609158</c:v>
                </c:pt>
                <c:pt idx="652">
                  <c:v>410124</c:v>
                </c:pt>
                <c:pt idx="653">
                  <c:v>1295668</c:v>
                </c:pt>
                <c:pt idx="654">
                  <c:v>163064</c:v>
                </c:pt>
                <c:pt idx="655">
                  <c:v>609070</c:v>
                </c:pt>
                <c:pt idx="656">
                  <c:v>428824</c:v>
                </c:pt>
                <c:pt idx="657">
                  <c:v>90464</c:v>
                </c:pt>
                <c:pt idx="658">
                  <c:v>346214</c:v>
                </c:pt>
                <c:pt idx="659">
                  <c:v>212608</c:v>
                </c:pt>
                <c:pt idx="660">
                  <c:v>426976</c:v>
                </c:pt>
                <c:pt idx="661">
                  <c:v>670340</c:v>
                </c:pt>
                <c:pt idx="662">
                  <c:v>104720</c:v>
                </c:pt>
                <c:pt idx="663">
                  <c:v>383086</c:v>
                </c:pt>
                <c:pt idx="664">
                  <c:v>1289640</c:v>
                </c:pt>
                <c:pt idx="665">
                  <c:v>836132</c:v>
                </c:pt>
                <c:pt idx="666">
                  <c:v>119372</c:v>
                </c:pt>
                <c:pt idx="667">
                  <c:v>476080</c:v>
                </c:pt>
                <c:pt idx="668">
                  <c:v>845988</c:v>
                </c:pt>
                <c:pt idx="669">
                  <c:v>550660</c:v>
                </c:pt>
                <c:pt idx="670">
                  <c:v>873444</c:v>
                </c:pt>
                <c:pt idx="671">
                  <c:v>380688</c:v>
                </c:pt>
                <c:pt idx="672">
                  <c:v>178310</c:v>
                </c:pt>
                <c:pt idx="673">
                  <c:v>1076702</c:v>
                </c:pt>
                <c:pt idx="674">
                  <c:v>500170</c:v>
                </c:pt>
                <c:pt idx="675">
                  <c:v>413358</c:v>
                </c:pt>
                <c:pt idx="676">
                  <c:v>565422</c:v>
                </c:pt>
                <c:pt idx="677">
                  <c:v>187308</c:v>
                </c:pt>
                <c:pt idx="678">
                  <c:v>307934</c:v>
                </c:pt>
                <c:pt idx="679">
                  <c:v>722018</c:v>
                </c:pt>
                <c:pt idx="680">
                  <c:v>636878</c:v>
                </c:pt>
                <c:pt idx="681">
                  <c:v>525514</c:v>
                </c:pt>
                <c:pt idx="682">
                  <c:v>177936</c:v>
                </c:pt>
                <c:pt idx="683">
                  <c:v>928180</c:v>
                </c:pt>
                <c:pt idx="684">
                  <c:v>549582</c:v>
                </c:pt>
                <c:pt idx="685">
                  <c:v>1282138</c:v>
                </c:pt>
                <c:pt idx="686">
                  <c:v>320760</c:v>
                </c:pt>
                <c:pt idx="687">
                  <c:v>399674</c:v>
                </c:pt>
                <c:pt idx="688">
                  <c:v>1445422</c:v>
                </c:pt>
                <c:pt idx="689">
                  <c:v>430144</c:v>
                </c:pt>
                <c:pt idx="690">
                  <c:v>2128522</c:v>
                </c:pt>
                <c:pt idx="691">
                  <c:v>136378</c:v>
                </c:pt>
                <c:pt idx="692">
                  <c:v>242088</c:v>
                </c:pt>
                <c:pt idx="693">
                  <c:v>594836</c:v>
                </c:pt>
                <c:pt idx="694">
                  <c:v>310684</c:v>
                </c:pt>
                <c:pt idx="695">
                  <c:v>733172</c:v>
                </c:pt>
                <c:pt idx="696">
                  <c:v>130372</c:v>
                </c:pt>
                <c:pt idx="697">
                  <c:v>590018</c:v>
                </c:pt>
                <c:pt idx="698">
                  <c:v>727056</c:v>
                </c:pt>
                <c:pt idx="699">
                  <c:v>484484</c:v>
                </c:pt>
                <c:pt idx="700">
                  <c:v>1372734</c:v>
                </c:pt>
                <c:pt idx="701">
                  <c:v>228624</c:v>
                </c:pt>
                <c:pt idx="702">
                  <c:v>436018</c:v>
                </c:pt>
                <c:pt idx="703">
                  <c:v>216590</c:v>
                </c:pt>
                <c:pt idx="704">
                  <c:v>417758</c:v>
                </c:pt>
                <c:pt idx="705">
                  <c:v>376794</c:v>
                </c:pt>
                <c:pt idx="706">
                  <c:v>173448</c:v>
                </c:pt>
                <c:pt idx="707">
                  <c:v>450296</c:v>
                </c:pt>
                <c:pt idx="708">
                  <c:v>242198</c:v>
                </c:pt>
                <c:pt idx="709">
                  <c:v>1467092</c:v>
                </c:pt>
                <c:pt idx="710">
                  <c:v>204622</c:v>
                </c:pt>
                <c:pt idx="711">
                  <c:v>494406</c:v>
                </c:pt>
                <c:pt idx="712">
                  <c:v>277200</c:v>
                </c:pt>
                <c:pt idx="713">
                  <c:v>1407626</c:v>
                </c:pt>
                <c:pt idx="714">
                  <c:v>820270</c:v>
                </c:pt>
                <c:pt idx="715">
                  <c:v>434456</c:v>
                </c:pt>
                <c:pt idx="716">
                  <c:v>1163734</c:v>
                </c:pt>
                <c:pt idx="717">
                  <c:v>403172</c:v>
                </c:pt>
                <c:pt idx="718">
                  <c:v>42856</c:v>
                </c:pt>
                <c:pt idx="719">
                  <c:v>244882</c:v>
                </c:pt>
                <c:pt idx="720">
                  <c:v>326018</c:v>
                </c:pt>
                <c:pt idx="721">
                  <c:v>560340</c:v>
                </c:pt>
                <c:pt idx="722">
                  <c:v>671814</c:v>
                </c:pt>
                <c:pt idx="723">
                  <c:v>1228084</c:v>
                </c:pt>
                <c:pt idx="724">
                  <c:v>293700</c:v>
                </c:pt>
                <c:pt idx="725">
                  <c:v>672914</c:v>
                </c:pt>
                <c:pt idx="726">
                  <c:v>574750</c:v>
                </c:pt>
                <c:pt idx="727">
                  <c:v>569690</c:v>
                </c:pt>
                <c:pt idx="728">
                  <c:v>650870</c:v>
                </c:pt>
                <c:pt idx="729">
                  <c:v>101288</c:v>
                </c:pt>
                <c:pt idx="730">
                  <c:v>1148026</c:v>
                </c:pt>
                <c:pt idx="731">
                  <c:v>237578</c:v>
                </c:pt>
                <c:pt idx="732">
                  <c:v>1001308</c:v>
                </c:pt>
                <c:pt idx="733">
                  <c:v>613360</c:v>
                </c:pt>
                <c:pt idx="734">
                  <c:v>1022318</c:v>
                </c:pt>
                <c:pt idx="735">
                  <c:v>1285394</c:v>
                </c:pt>
                <c:pt idx="736">
                  <c:v>591448</c:v>
                </c:pt>
                <c:pt idx="737">
                  <c:v>883080</c:v>
                </c:pt>
                <c:pt idx="738">
                  <c:v>688820</c:v>
                </c:pt>
                <c:pt idx="739">
                  <c:v>1477828</c:v>
                </c:pt>
                <c:pt idx="740">
                  <c:v>597784</c:v>
                </c:pt>
                <c:pt idx="741">
                  <c:v>256586</c:v>
                </c:pt>
                <c:pt idx="742">
                  <c:v>800206</c:v>
                </c:pt>
                <c:pt idx="743">
                  <c:v>279906</c:v>
                </c:pt>
                <c:pt idx="744">
                  <c:v>106788</c:v>
                </c:pt>
                <c:pt idx="745">
                  <c:v>315766</c:v>
                </c:pt>
                <c:pt idx="746">
                  <c:v>191224</c:v>
                </c:pt>
                <c:pt idx="747">
                  <c:v>544698</c:v>
                </c:pt>
                <c:pt idx="748">
                  <c:v>167860</c:v>
                </c:pt>
                <c:pt idx="749">
                  <c:v>423654</c:v>
                </c:pt>
                <c:pt idx="750">
                  <c:v>348040</c:v>
                </c:pt>
                <c:pt idx="751">
                  <c:v>945054</c:v>
                </c:pt>
                <c:pt idx="752">
                  <c:v>315436</c:v>
                </c:pt>
                <c:pt idx="753">
                  <c:v>341022</c:v>
                </c:pt>
                <c:pt idx="754">
                  <c:v>793386</c:v>
                </c:pt>
                <c:pt idx="755">
                  <c:v>257928</c:v>
                </c:pt>
                <c:pt idx="756">
                  <c:v>733062</c:v>
                </c:pt>
                <c:pt idx="757">
                  <c:v>511544</c:v>
                </c:pt>
                <c:pt idx="758">
                  <c:v>135344</c:v>
                </c:pt>
                <c:pt idx="759">
                  <c:v>411048</c:v>
                </c:pt>
                <c:pt idx="760">
                  <c:v>594066</c:v>
                </c:pt>
                <c:pt idx="761">
                  <c:v>422906</c:v>
                </c:pt>
                <c:pt idx="762">
                  <c:v>1405184</c:v>
                </c:pt>
                <c:pt idx="763">
                  <c:v>1353594</c:v>
                </c:pt>
                <c:pt idx="764">
                  <c:v>307604</c:v>
                </c:pt>
                <c:pt idx="765">
                  <c:v>1310166</c:v>
                </c:pt>
                <c:pt idx="766">
                  <c:v>410322</c:v>
                </c:pt>
                <c:pt idx="767">
                  <c:v>431222</c:v>
                </c:pt>
                <c:pt idx="768">
                  <c:v>265430</c:v>
                </c:pt>
                <c:pt idx="769">
                  <c:v>737924</c:v>
                </c:pt>
                <c:pt idx="770">
                  <c:v>762872</c:v>
                </c:pt>
                <c:pt idx="771">
                  <c:v>1207338</c:v>
                </c:pt>
                <c:pt idx="772">
                  <c:v>268268</c:v>
                </c:pt>
                <c:pt idx="773">
                  <c:v>264704</c:v>
                </c:pt>
                <c:pt idx="774">
                  <c:v>305118</c:v>
                </c:pt>
                <c:pt idx="775">
                  <c:v>2557412</c:v>
                </c:pt>
                <c:pt idx="776">
                  <c:v>293546</c:v>
                </c:pt>
                <c:pt idx="777">
                  <c:v>276782</c:v>
                </c:pt>
                <c:pt idx="778">
                  <c:v>601326</c:v>
                </c:pt>
                <c:pt idx="779">
                  <c:v>205832</c:v>
                </c:pt>
                <c:pt idx="780">
                  <c:v>574222</c:v>
                </c:pt>
                <c:pt idx="781">
                  <c:v>476872</c:v>
                </c:pt>
                <c:pt idx="782">
                  <c:v>115522</c:v>
                </c:pt>
                <c:pt idx="783">
                  <c:v>238744</c:v>
                </c:pt>
                <c:pt idx="784">
                  <c:v>1166968</c:v>
                </c:pt>
                <c:pt idx="785">
                  <c:v>869308</c:v>
                </c:pt>
                <c:pt idx="786">
                  <c:v>415800</c:v>
                </c:pt>
                <c:pt idx="787">
                  <c:v>212828</c:v>
                </c:pt>
                <c:pt idx="788">
                  <c:v>1686894</c:v>
                </c:pt>
                <c:pt idx="789">
                  <c:v>862840</c:v>
                </c:pt>
                <c:pt idx="790">
                  <c:v>538868</c:v>
                </c:pt>
                <c:pt idx="791">
                  <c:v>1411344</c:v>
                </c:pt>
                <c:pt idx="792">
                  <c:v>175824</c:v>
                </c:pt>
                <c:pt idx="793">
                  <c:v>315986</c:v>
                </c:pt>
                <c:pt idx="794">
                  <c:v>364210</c:v>
                </c:pt>
                <c:pt idx="795">
                  <c:v>346500</c:v>
                </c:pt>
                <c:pt idx="796">
                  <c:v>1437612</c:v>
                </c:pt>
                <c:pt idx="797">
                  <c:v>918434</c:v>
                </c:pt>
                <c:pt idx="798">
                  <c:v>263230</c:v>
                </c:pt>
                <c:pt idx="799">
                  <c:v>669966</c:v>
                </c:pt>
                <c:pt idx="800">
                  <c:v>201630</c:v>
                </c:pt>
                <c:pt idx="801">
                  <c:v>938828</c:v>
                </c:pt>
                <c:pt idx="802">
                  <c:v>463782</c:v>
                </c:pt>
                <c:pt idx="803">
                  <c:v>654478</c:v>
                </c:pt>
                <c:pt idx="804">
                  <c:v>614240</c:v>
                </c:pt>
                <c:pt idx="805">
                  <c:v>361086</c:v>
                </c:pt>
                <c:pt idx="806">
                  <c:v>344212</c:v>
                </c:pt>
                <c:pt idx="807">
                  <c:v>180994</c:v>
                </c:pt>
                <c:pt idx="808">
                  <c:v>1151876</c:v>
                </c:pt>
                <c:pt idx="809">
                  <c:v>503734</c:v>
                </c:pt>
                <c:pt idx="810">
                  <c:v>356092</c:v>
                </c:pt>
                <c:pt idx="811">
                  <c:v>172172</c:v>
                </c:pt>
                <c:pt idx="812">
                  <c:v>21824</c:v>
                </c:pt>
                <c:pt idx="813">
                  <c:v>395208</c:v>
                </c:pt>
                <c:pt idx="814">
                  <c:v>750178</c:v>
                </c:pt>
                <c:pt idx="815">
                  <c:v>66880</c:v>
                </c:pt>
                <c:pt idx="816">
                  <c:v>2149312</c:v>
                </c:pt>
                <c:pt idx="817">
                  <c:v>0</c:v>
                </c:pt>
                <c:pt idx="818">
                  <c:v>951544</c:v>
                </c:pt>
                <c:pt idx="819">
                  <c:v>2883320</c:v>
                </c:pt>
                <c:pt idx="820">
                  <c:v>326348</c:v>
                </c:pt>
                <c:pt idx="821">
                  <c:v>864886</c:v>
                </c:pt>
                <c:pt idx="822">
                  <c:v>198770</c:v>
                </c:pt>
                <c:pt idx="823">
                  <c:v>527494</c:v>
                </c:pt>
                <c:pt idx="824">
                  <c:v>170874</c:v>
                </c:pt>
                <c:pt idx="825">
                  <c:v>107910</c:v>
                </c:pt>
                <c:pt idx="826">
                  <c:v>1438360</c:v>
                </c:pt>
                <c:pt idx="827">
                  <c:v>864864</c:v>
                </c:pt>
                <c:pt idx="828">
                  <c:v>646932</c:v>
                </c:pt>
                <c:pt idx="829">
                  <c:v>791362</c:v>
                </c:pt>
                <c:pt idx="830">
                  <c:v>1184568</c:v>
                </c:pt>
                <c:pt idx="831">
                  <c:v>333256</c:v>
                </c:pt>
                <c:pt idx="832">
                  <c:v>94006</c:v>
                </c:pt>
                <c:pt idx="833">
                  <c:v>760078</c:v>
                </c:pt>
                <c:pt idx="834">
                  <c:v>294734</c:v>
                </c:pt>
                <c:pt idx="835">
                  <c:v>296670</c:v>
                </c:pt>
                <c:pt idx="836">
                  <c:v>348898</c:v>
                </c:pt>
                <c:pt idx="837">
                  <c:v>981948</c:v>
                </c:pt>
                <c:pt idx="838">
                  <c:v>356466</c:v>
                </c:pt>
                <c:pt idx="839">
                  <c:v>326766</c:v>
                </c:pt>
                <c:pt idx="840">
                  <c:v>501380</c:v>
                </c:pt>
                <c:pt idx="841">
                  <c:v>630542</c:v>
                </c:pt>
                <c:pt idx="842">
                  <c:v>138292</c:v>
                </c:pt>
                <c:pt idx="843">
                  <c:v>797588</c:v>
                </c:pt>
                <c:pt idx="844">
                  <c:v>798116</c:v>
                </c:pt>
                <c:pt idx="845">
                  <c:v>159258</c:v>
                </c:pt>
                <c:pt idx="846">
                  <c:v>540584</c:v>
                </c:pt>
                <c:pt idx="847">
                  <c:v>725494</c:v>
                </c:pt>
                <c:pt idx="848">
                  <c:v>119262</c:v>
                </c:pt>
                <c:pt idx="849">
                  <c:v>318384</c:v>
                </c:pt>
                <c:pt idx="850">
                  <c:v>737154</c:v>
                </c:pt>
                <c:pt idx="851">
                  <c:v>788898</c:v>
                </c:pt>
                <c:pt idx="852">
                  <c:v>98912</c:v>
                </c:pt>
                <c:pt idx="853">
                  <c:v>268136</c:v>
                </c:pt>
                <c:pt idx="854">
                  <c:v>204996</c:v>
                </c:pt>
                <c:pt idx="855">
                  <c:v>568942</c:v>
                </c:pt>
                <c:pt idx="856">
                  <c:v>142934</c:v>
                </c:pt>
                <c:pt idx="857">
                  <c:v>1347544</c:v>
                </c:pt>
                <c:pt idx="858">
                  <c:v>542432</c:v>
                </c:pt>
                <c:pt idx="859">
                  <c:v>271524</c:v>
                </c:pt>
                <c:pt idx="860">
                  <c:v>628430</c:v>
                </c:pt>
                <c:pt idx="861">
                  <c:v>417538</c:v>
                </c:pt>
                <c:pt idx="862">
                  <c:v>767052</c:v>
                </c:pt>
                <c:pt idx="863">
                  <c:v>349844</c:v>
                </c:pt>
                <c:pt idx="864">
                  <c:v>744744</c:v>
                </c:pt>
                <c:pt idx="865">
                  <c:v>206162</c:v>
                </c:pt>
                <c:pt idx="866">
                  <c:v>307208</c:v>
                </c:pt>
                <c:pt idx="867">
                  <c:v>183964</c:v>
                </c:pt>
                <c:pt idx="868">
                  <c:v>1789942</c:v>
                </c:pt>
                <c:pt idx="869">
                  <c:v>270006</c:v>
                </c:pt>
                <c:pt idx="870">
                  <c:v>611688</c:v>
                </c:pt>
                <c:pt idx="871">
                  <c:v>109670</c:v>
                </c:pt>
                <c:pt idx="872">
                  <c:v>1242164</c:v>
                </c:pt>
                <c:pt idx="873">
                  <c:v>470448</c:v>
                </c:pt>
                <c:pt idx="874">
                  <c:v>229900</c:v>
                </c:pt>
                <c:pt idx="875">
                  <c:v>841082</c:v>
                </c:pt>
                <c:pt idx="876">
                  <c:v>93192</c:v>
                </c:pt>
                <c:pt idx="877">
                  <c:v>825572</c:v>
                </c:pt>
                <c:pt idx="878">
                  <c:v>590370</c:v>
                </c:pt>
                <c:pt idx="879">
                  <c:v>165616</c:v>
                </c:pt>
                <c:pt idx="880">
                  <c:v>3649624</c:v>
                </c:pt>
                <c:pt idx="881">
                  <c:v>45034</c:v>
                </c:pt>
                <c:pt idx="882">
                  <c:v>383724</c:v>
                </c:pt>
                <c:pt idx="883">
                  <c:v>242462</c:v>
                </c:pt>
                <c:pt idx="884">
                  <c:v>130636</c:v>
                </c:pt>
                <c:pt idx="885">
                  <c:v>309144</c:v>
                </c:pt>
                <c:pt idx="886">
                  <c:v>208318</c:v>
                </c:pt>
                <c:pt idx="887">
                  <c:v>707388</c:v>
                </c:pt>
                <c:pt idx="888">
                  <c:v>575212</c:v>
                </c:pt>
                <c:pt idx="889">
                  <c:v>546656</c:v>
                </c:pt>
                <c:pt idx="890">
                  <c:v>386474</c:v>
                </c:pt>
                <c:pt idx="891">
                  <c:v>755326</c:v>
                </c:pt>
                <c:pt idx="892">
                  <c:v>220814</c:v>
                </c:pt>
                <c:pt idx="893">
                  <c:v>664334</c:v>
                </c:pt>
                <c:pt idx="894">
                  <c:v>183040</c:v>
                </c:pt>
                <c:pt idx="895">
                  <c:v>573650</c:v>
                </c:pt>
                <c:pt idx="896">
                  <c:v>214654</c:v>
                </c:pt>
                <c:pt idx="897">
                  <c:v>908182</c:v>
                </c:pt>
                <c:pt idx="898">
                  <c:v>293348</c:v>
                </c:pt>
                <c:pt idx="899">
                  <c:v>746988</c:v>
                </c:pt>
                <c:pt idx="900">
                  <c:v>1208394</c:v>
                </c:pt>
                <c:pt idx="901">
                  <c:v>765468</c:v>
                </c:pt>
                <c:pt idx="902">
                  <c:v>645194</c:v>
                </c:pt>
                <c:pt idx="903">
                  <c:v>281512</c:v>
                </c:pt>
                <c:pt idx="904">
                  <c:v>201938</c:v>
                </c:pt>
                <c:pt idx="905">
                  <c:v>0</c:v>
                </c:pt>
                <c:pt idx="906">
                  <c:v>935858</c:v>
                </c:pt>
                <c:pt idx="907">
                  <c:v>272668</c:v>
                </c:pt>
                <c:pt idx="908">
                  <c:v>2335982</c:v>
                </c:pt>
                <c:pt idx="909">
                  <c:v>291962</c:v>
                </c:pt>
                <c:pt idx="910">
                  <c:v>1006654</c:v>
                </c:pt>
                <c:pt idx="911">
                  <c:v>714252</c:v>
                </c:pt>
                <c:pt idx="912">
                  <c:v>193336</c:v>
                </c:pt>
                <c:pt idx="913">
                  <c:v>289564</c:v>
                </c:pt>
                <c:pt idx="914">
                  <c:v>478082</c:v>
                </c:pt>
                <c:pt idx="915">
                  <c:v>751322</c:v>
                </c:pt>
                <c:pt idx="916">
                  <c:v>56298</c:v>
                </c:pt>
                <c:pt idx="917">
                  <c:v>1769240</c:v>
                </c:pt>
                <c:pt idx="918">
                  <c:v>534402</c:v>
                </c:pt>
                <c:pt idx="919">
                  <c:v>2289430</c:v>
                </c:pt>
                <c:pt idx="920">
                  <c:v>239470</c:v>
                </c:pt>
                <c:pt idx="921">
                  <c:v>509498</c:v>
                </c:pt>
                <c:pt idx="922">
                  <c:v>419298</c:v>
                </c:pt>
                <c:pt idx="923">
                  <c:v>111782</c:v>
                </c:pt>
                <c:pt idx="924">
                  <c:v>856680</c:v>
                </c:pt>
                <c:pt idx="925">
                  <c:v>540012</c:v>
                </c:pt>
                <c:pt idx="926">
                  <c:v>1676642</c:v>
                </c:pt>
                <c:pt idx="927">
                  <c:v>310508</c:v>
                </c:pt>
                <c:pt idx="928">
                  <c:v>618200</c:v>
                </c:pt>
                <c:pt idx="929">
                  <c:v>345620</c:v>
                </c:pt>
                <c:pt idx="930">
                  <c:v>1289772</c:v>
                </c:pt>
                <c:pt idx="931">
                  <c:v>613910</c:v>
                </c:pt>
                <c:pt idx="932">
                  <c:v>324676</c:v>
                </c:pt>
                <c:pt idx="933">
                  <c:v>541420</c:v>
                </c:pt>
                <c:pt idx="934">
                  <c:v>457886</c:v>
                </c:pt>
                <c:pt idx="935">
                  <c:v>201542</c:v>
                </c:pt>
                <c:pt idx="936">
                  <c:v>304612</c:v>
                </c:pt>
                <c:pt idx="937">
                  <c:v>1453254</c:v>
                </c:pt>
                <c:pt idx="938">
                  <c:v>2589576</c:v>
                </c:pt>
                <c:pt idx="939">
                  <c:v>1017698</c:v>
                </c:pt>
                <c:pt idx="940">
                  <c:v>968550</c:v>
                </c:pt>
                <c:pt idx="941">
                  <c:v>269698</c:v>
                </c:pt>
                <c:pt idx="942">
                  <c:v>145464</c:v>
                </c:pt>
                <c:pt idx="943">
                  <c:v>932624</c:v>
                </c:pt>
                <c:pt idx="944">
                  <c:v>101112</c:v>
                </c:pt>
                <c:pt idx="945">
                  <c:v>131274</c:v>
                </c:pt>
                <c:pt idx="946">
                  <c:v>375056</c:v>
                </c:pt>
                <c:pt idx="947">
                  <c:v>584078</c:v>
                </c:pt>
                <c:pt idx="948">
                  <c:v>202202</c:v>
                </c:pt>
                <c:pt idx="949">
                  <c:v>169356</c:v>
                </c:pt>
                <c:pt idx="950">
                  <c:v>203214</c:v>
                </c:pt>
                <c:pt idx="951">
                  <c:v>990132</c:v>
                </c:pt>
                <c:pt idx="952">
                  <c:v>265562</c:v>
                </c:pt>
                <c:pt idx="953">
                  <c:v>183590</c:v>
                </c:pt>
                <c:pt idx="954">
                  <c:v>592856</c:v>
                </c:pt>
                <c:pt idx="955">
                  <c:v>407154</c:v>
                </c:pt>
                <c:pt idx="956">
                  <c:v>112310</c:v>
                </c:pt>
                <c:pt idx="957">
                  <c:v>811800</c:v>
                </c:pt>
                <c:pt idx="958">
                  <c:v>265100</c:v>
                </c:pt>
                <c:pt idx="959">
                  <c:v>225038</c:v>
                </c:pt>
                <c:pt idx="960">
                  <c:v>70620</c:v>
                </c:pt>
                <c:pt idx="961">
                  <c:v>701580</c:v>
                </c:pt>
                <c:pt idx="962">
                  <c:v>463804</c:v>
                </c:pt>
                <c:pt idx="963">
                  <c:v>329890</c:v>
                </c:pt>
                <c:pt idx="964">
                  <c:v>357258</c:v>
                </c:pt>
                <c:pt idx="965">
                  <c:v>529474</c:v>
                </c:pt>
                <c:pt idx="966">
                  <c:v>319220</c:v>
                </c:pt>
                <c:pt idx="967">
                  <c:v>944130</c:v>
                </c:pt>
                <c:pt idx="968">
                  <c:v>246026</c:v>
                </c:pt>
                <c:pt idx="969">
                  <c:v>390522</c:v>
                </c:pt>
                <c:pt idx="970">
                  <c:v>255090</c:v>
                </c:pt>
                <c:pt idx="971">
                  <c:v>1120196</c:v>
                </c:pt>
                <c:pt idx="972">
                  <c:v>402930</c:v>
                </c:pt>
                <c:pt idx="973">
                  <c:v>130768</c:v>
                </c:pt>
                <c:pt idx="974">
                  <c:v>1369302</c:v>
                </c:pt>
                <c:pt idx="975">
                  <c:v>2592348</c:v>
                </c:pt>
                <c:pt idx="976">
                  <c:v>1115840</c:v>
                </c:pt>
                <c:pt idx="977">
                  <c:v>211442</c:v>
                </c:pt>
                <c:pt idx="978">
                  <c:v>441232</c:v>
                </c:pt>
                <c:pt idx="979">
                  <c:v>645854</c:v>
                </c:pt>
                <c:pt idx="980">
                  <c:v>564168</c:v>
                </c:pt>
                <c:pt idx="981">
                  <c:v>378202</c:v>
                </c:pt>
                <c:pt idx="982">
                  <c:v>551034</c:v>
                </c:pt>
                <c:pt idx="983">
                  <c:v>574596</c:v>
                </c:pt>
                <c:pt idx="984">
                  <c:v>369578</c:v>
                </c:pt>
                <c:pt idx="985">
                  <c:v>551694</c:v>
                </c:pt>
                <c:pt idx="986">
                  <c:v>3836580</c:v>
                </c:pt>
                <c:pt idx="987">
                  <c:v>151470</c:v>
                </c:pt>
                <c:pt idx="988">
                  <c:v>1228612</c:v>
                </c:pt>
                <c:pt idx="989">
                  <c:v>385308</c:v>
                </c:pt>
                <c:pt idx="990">
                  <c:v>188012</c:v>
                </c:pt>
                <c:pt idx="991">
                  <c:v>1068584</c:v>
                </c:pt>
                <c:pt idx="992">
                  <c:v>1479500</c:v>
                </c:pt>
                <c:pt idx="993">
                  <c:v>258918</c:v>
                </c:pt>
                <c:pt idx="994">
                  <c:v>279400</c:v>
                </c:pt>
                <c:pt idx="995">
                  <c:v>310024</c:v>
                </c:pt>
                <c:pt idx="996">
                  <c:v>423896</c:v>
                </c:pt>
                <c:pt idx="997">
                  <c:v>341770</c:v>
                </c:pt>
                <c:pt idx="998">
                  <c:v>440330</c:v>
                </c:pt>
                <c:pt idx="999">
                  <c:v>446292</c:v>
                </c:pt>
                <c:pt idx="1000">
                  <c:v>1202542</c:v>
                </c:pt>
                <c:pt idx="1001">
                  <c:v>736890</c:v>
                </c:pt>
                <c:pt idx="1002">
                  <c:v>242660</c:v>
                </c:pt>
                <c:pt idx="1003">
                  <c:v>408078</c:v>
                </c:pt>
                <c:pt idx="1004">
                  <c:v>1235366</c:v>
                </c:pt>
                <c:pt idx="1005">
                  <c:v>578688</c:v>
                </c:pt>
                <c:pt idx="1006">
                  <c:v>564344</c:v>
                </c:pt>
                <c:pt idx="1007">
                  <c:v>414546</c:v>
                </c:pt>
                <c:pt idx="1008">
                  <c:v>413314</c:v>
                </c:pt>
                <c:pt idx="1009">
                  <c:v>182842</c:v>
                </c:pt>
                <c:pt idx="1010">
                  <c:v>151140</c:v>
                </c:pt>
                <c:pt idx="1011">
                  <c:v>778404</c:v>
                </c:pt>
                <c:pt idx="1012">
                  <c:v>188958</c:v>
                </c:pt>
                <c:pt idx="1013">
                  <c:v>530860</c:v>
                </c:pt>
                <c:pt idx="1014">
                  <c:v>356840</c:v>
                </c:pt>
                <c:pt idx="1015">
                  <c:v>769758</c:v>
                </c:pt>
                <c:pt idx="1016">
                  <c:v>784278</c:v>
                </c:pt>
                <c:pt idx="1017">
                  <c:v>58014</c:v>
                </c:pt>
                <c:pt idx="1018">
                  <c:v>1109218</c:v>
                </c:pt>
                <c:pt idx="1019">
                  <c:v>682396</c:v>
                </c:pt>
                <c:pt idx="1020">
                  <c:v>529166</c:v>
                </c:pt>
                <c:pt idx="1021">
                  <c:v>438372</c:v>
                </c:pt>
                <c:pt idx="1022">
                  <c:v>585574</c:v>
                </c:pt>
                <c:pt idx="1023">
                  <c:v>335566</c:v>
                </c:pt>
                <c:pt idx="1024">
                  <c:v>369798</c:v>
                </c:pt>
                <c:pt idx="1025">
                  <c:v>1058750</c:v>
                </c:pt>
                <c:pt idx="1026">
                  <c:v>96580</c:v>
                </c:pt>
                <c:pt idx="1027">
                  <c:v>333498</c:v>
                </c:pt>
                <c:pt idx="1028">
                  <c:v>945758</c:v>
                </c:pt>
                <c:pt idx="1029">
                  <c:v>983378</c:v>
                </c:pt>
                <c:pt idx="1030">
                  <c:v>687632</c:v>
                </c:pt>
                <c:pt idx="1031">
                  <c:v>318296</c:v>
                </c:pt>
                <c:pt idx="1032">
                  <c:v>158202</c:v>
                </c:pt>
                <c:pt idx="1033">
                  <c:v>542564</c:v>
                </c:pt>
                <c:pt idx="1034">
                  <c:v>1901482</c:v>
                </c:pt>
                <c:pt idx="1035">
                  <c:v>344960</c:v>
                </c:pt>
                <c:pt idx="1036">
                  <c:v>132308</c:v>
                </c:pt>
                <c:pt idx="1037">
                  <c:v>547624</c:v>
                </c:pt>
                <c:pt idx="1038">
                  <c:v>1422190</c:v>
                </c:pt>
                <c:pt idx="1039">
                  <c:v>558052</c:v>
                </c:pt>
                <c:pt idx="1040">
                  <c:v>1524138</c:v>
                </c:pt>
                <c:pt idx="1041">
                  <c:v>143770</c:v>
                </c:pt>
                <c:pt idx="1042">
                  <c:v>835076</c:v>
                </c:pt>
                <c:pt idx="1043">
                  <c:v>557898</c:v>
                </c:pt>
                <c:pt idx="1044">
                  <c:v>470514</c:v>
                </c:pt>
                <c:pt idx="1045">
                  <c:v>1055912</c:v>
                </c:pt>
                <c:pt idx="1046">
                  <c:v>406252</c:v>
                </c:pt>
                <c:pt idx="1047">
                  <c:v>122540</c:v>
                </c:pt>
                <c:pt idx="1048">
                  <c:v>716760</c:v>
                </c:pt>
                <c:pt idx="1049">
                  <c:v>278454</c:v>
                </c:pt>
                <c:pt idx="1050">
                  <c:v>160380</c:v>
                </c:pt>
                <c:pt idx="1051">
                  <c:v>651882</c:v>
                </c:pt>
                <c:pt idx="1052">
                  <c:v>285912</c:v>
                </c:pt>
                <c:pt idx="1053">
                  <c:v>153098</c:v>
                </c:pt>
                <c:pt idx="1054">
                  <c:v>194326</c:v>
                </c:pt>
                <c:pt idx="1055">
                  <c:v>510928</c:v>
                </c:pt>
                <c:pt idx="1056">
                  <c:v>957638</c:v>
                </c:pt>
                <c:pt idx="1057">
                  <c:v>195294</c:v>
                </c:pt>
                <c:pt idx="1058">
                  <c:v>545776</c:v>
                </c:pt>
                <c:pt idx="1059">
                  <c:v>179982</c:v>
                </c:pt>
                <c:pt idx="1060">
                  <c:v>328724</c:v>
                </c:pt>
                <c:pt idx="1061">
                  <c:v>598774</c:v>
                </c:pt>
                <c:pt idx="1062">
                  <c:v>1203598</c:v>
                </c:pt>
                <c:pt idx="1063">
                  <c:v>538340</c:v>
                </c:pt>
                <c:pt idx="1064">
                  <c:v>257048</c:v>
                </c:pt>
                <c:pt idx="1065">
                  <c:v>635778</c:v>
                </c:pt>
                <c:pt idx="1066">
                  <c:v>174460</c:v>
                </c:pt>
                <c:pt idx="1067">
                  <c:v>321332</c:v>
                </c:pt>
                <c:pt idx="1068">
                  <c:v>861916</c:v>
                </c:pt>
                <c:pt idx="1069">
                  <c:v>581218</c:v>
                </c:pt>
                <c:pt idx="1070">
                  <c:v>361350</c:v>
                </c:pt>
                <c:pt idx="1071">
                  <c:v>318296</c:v>
                </c:pt>
                <c:pt idx="1072">
                  <c:v>267960</c:v>
                </c:pt>
                <c:pt idx="1073">
                  <c:v>203302</c:v>
                </c:pt>
                <c:pt idx="1074">
                  <c:v>235862</c:v>
                </c:pt>
                <c:pt idx="1075">
                  <c:v>568106</c:v>
                </c:pt>
                <c:pt idx="1076">
                  <c:v>1321518</c:v>
                </c:pt>
                <c:pt idx="1077">
                  <c:v>191246</c:v>
                </c:pt>
                <c:pt idx="1078">
                  <c:v>125906</c:v>
                </c:pt>
                <c:pt idx="1079">
                  <c:v>164934</c:v>
                </c:pt>
                <c:pt idx="1080">
                  <c:v>1182654</c:v>
                </c:pt>
                <c:pt idx="1081">
                  <c:v>298804</c:v>
                </c:pt>
                <c:pt idx="1082">
                  <c:v>140844</c:v>
                </c:pt>
                <c:pt idx="1083">
                  <c:v>2817760</c:v>
                </c:pt>
                <c:pt idx="1084">
                  <c:v>287650</c:v>
                </c:pt>
                <c:pt idx="1085">
                  <c:v>108526</c:v>
                </c:pt>
                <c:pt idx="1086">
                  <c:v>221540</c:v>
                </c:pt>
                <c:pt idx="1087">
                  <c:v>96866</c:v>
                </c:pt>
                <c:pt idx="1088">
                  <c:v>1039214</c:v>
                </c:pt>
                <c:pt idx="1089">
                  <c:v>377740</c:v>
                </c:pt>
                <c:pt idx="1090">
                  <c:v>242880</c:v>
                </c:pt>
                <c:pt idx="1091">
                  <c:v>243298</c:v>
                </c:pt>
                <c:pt idx="1092">
                  <c:v>594858</c:v>
                </c:pt>
                <c:pt idx="1093">
                  <c:v>403062</c:v>
                </c:pt>
                <c:pt idx="1094">
                  <c:v>316316</c:v>
                </c:pt>
                <c:pt idx="1095">
                  <c:v>527010</c:v>
                </c:pt>
                <c:pt idx="1096">
                  <c:v>716870</c:v>
                </c:pt>
                <c:pt idx="1097">
                  <c:v>427218</c:v>
                </c:pt>
                <c:pt idx="1098">
                  <c:v>766502</c:v>
                </c:pt>
                <c:pt idx="1099">
                  <c:v>226996</c:v>
                </c:pt>
                <c:pt idx="1100">
                  <c:v>158180</c:v>
                </c:pt>
                <c:pt idx="1101">
                  <c:v>262130</c:v>
                </c:pt>
                <c:pt idx="1102">
                  <c:v>1232308</c:v>
                </c:pt>
                <c:pt idx="1103">
                  <c:v>570064</c:v>
                </c:pt>
                <c:pt idx="1104">
                  <c:v>763290</c:v>
                </c:pt>
                <c:pt idx="1105">
                  <c:v>196262</c:v>
                </c:pt>
                <c:pt idx="1106">
                  <c:v>700260</c:v>
                </c:pt>
                <c:pt idx="1107">
                  <c:v>775654</c:v>
                </c:pt>
                <c:pt idx="1108">
                  <c:v>530222</c:v>
                </c:pt>
                <c:pt idx="1109">
                  <c:v>1001660</c:v>
                </c:pt>
                <c:pt idx="1110">
                  <c:v>446226</c:v>
                </c:pt>
                <c:pt idx="1111">
                  <c:v>337612</c:v>
                </c:pt>
                <c:pt idx="1112">
                  <c:v>330418</c:v>
                </c:pt>
                <c:pt idx="1113">
                  <c:v>507958</c:v>
                </c:pt>
                <c:pt idx="1114">
                  <c:v>534270</c:v>
                </c:pt>
                <c:pt idx="1115">
                  <c:v>479952</c:v>
                </c:pt>
                <c:pt idx="1116">
                  <c:v>377322</c:v>
                </c:pt>
                <c:pt idx="1117">
                  <c:v>700128</c:v>
                </c:pt>
                <c:pt idx="1118">
                  <c:v>771804</c:v>
                </c:pt>
                <c:pt idx="1119">
                  <c:v>357390</c:v>
                </c:pt>
                <c:pt idx="1120">
                  <c:v>206712</c:v>
                </c:pt>
                <c:pt idx="1121">
                  <c:v>682132</c:v>
                </c:pt>
                <c:pt idx="1122">
                  <c:v>598972</c:v>
                </c:pt>
                <c:pt idx="1123">
                  <c:v>973852</c:v>
                </c:pt>
                <c:pt idx="1124">
                  <c:v>793804</c:v>
                </c:pt>
                <c:pt idx="1125">
                  <c:v>224422</c:v>
                </c:pt>
                <c:pt idx="1126">
                  <c:v>635558</c:v>
                </c:pt>
                <c:pt idx="1127">
                  <c:v>169752</c:v>
                </c:pt>
                <c:pt idx="1128">
                  <c:v>505868</c:v>
                </c:pt>
                <c:pt idx="1129">
                  <c:v>254540</c:v>
                </c:pt>
                <c:pt idx="1130">
                  <c:v>0</c:v>
                </c:pt>
                <c:pt idx="1131">
                  <c:v>1040798</c:v>
                </c:pt>
                <c:pt idx="1132">
                  <c:v>702328</c:v>
                </c:pt>
                <c:pt idx="1133">
                  <c:v>598862</c:v>
                </c:pt>
                <c:pt idx="1134">
                  <c:v>398992</c:v>
                </c:pt>
                <c:pt idx="1135">
                  <c:v>504108</c:v>
                </c:pt>
                <c:pt idx="1136">
                  <c:v>332706</c:v>
                </c:pt>
                <c:pt idx="1137">
                  <c:v>404052</c:v>
                </c:pt>
                <c:pt idx="1138">
                  <c:v>114664</c:v>
                </c:pt>
                <c:pt idx="1139">
                  <c:v>699248</c:v>
                </c:pt>
                <c:pt idx="1140">
                  <c:v>2057660</c:v>
                </c:pt>
                <c:pt idx="1141">
                  <c:v>379412</c:v>
                </c:pt>
                <c:pt idx="1142">
                  <c:v>618002</c:v>
                </c:pt>
                <c:pt idx="1143">
                  <c:v>154198</c:v>
                </c:pt>
                <c:pt idx="1144">
                  <c:v>574112</c:v>
                </c:pt>
                <c:pt idx="1145">
                  <c:v>430584</c:v>
                </c:pt>
                <c:pt idx="1146">
                  <c:v>753346</c:v>
                </c:pt>
                <c:pt idx="1147">
                  <c:v>481580</c:v>
                </c:pt>
                <c:pt idx="1148">
                  <c:v>193314</c:v>
                </c:pt>
                <c:pt idx="1149">
                  <c:v>3256132</c:v>
                </c:pt>
                <c:pt idx="1150">
                  <c:v>562628</c:v>
                </c:pt>
                <c:pt idx="1151">
                  <c:v>393844</c:v>
                </c:pt>
                <c:pt idx="1152">
                  <c:v>311212</c:v>
                </c:pt>
                <c:pt idx="1153">
                  <c:v>205480</c:v>
                </c:pt>
                <c:pt idx="1154">
                  <c:v>495154</c:v>
                </c:pt>
                <c:pt idx="1155">
                  <c:v>1129722</c:v>
                </c:pt>
                <c:pt idx="1156">
                  <c:v>575102</c:v>
                </c:pt>
                <c:pt idx="1157">
                  <c:v>268884</c:v>
                </c:pt>
                <c:pt idx="1158">
                  <c:v>118162</c:v>
                </c:pt>
                <c:pt idx="1159">
                  <c:v>306636</c:v>
                </c:pt>
                <c:pt idx="1160">
                  <c:v>309210</c:v>
                </c:pt>
                <c:pt idx="1161">
                  <c:v>692648</c:v>
                </c:pt>
                <c:pt idx="1162">
                  <c:v>239030</c:v>
                </c:pt>
                <c:pt idx="1163">
                  <c:v>1705198</c:v>
                </c:pt>
                <c:pt idx="1164">
                  <c:v>470360</c:v>
                </c:pt>
                <c:pt idx="1165">
                  <c:v>351362</c:v>
                </c:pt>
                <c:pt idx="1166">
                  <c:v>424578</c:v>
                </c:pt>
                <c:pt idx="1167">
                  <c:v>209396</c:v>
                </c:pt>
                <c:pt idx="1168">
                  <c:v>1747174</c:v>
                </c:pt>
                <c:pt idx="1169">
                  <c:v>685168</c:v>
                </c:pt>
                <c:pt idx="1170">
                  <c:v>436722</c:v>
                </c:pt>
                <c:pt idx="1171">
                  <c:v>553564</c:v>
                </c:pt>
                <c:pt idx="1172">
                  <c:v>60654</c:v>
                </c:pt>
                <c:pt idx="1173">
                  <c:v>977878</c:v>
                </c:pt>
                <c:pt idx="1174">
                  <c:v>323906</c:v>
                </c:pt>
                <c:pt idx="1175">
                  <c:v>167640</c:v>
                </c:pt>
                <c:pt idx="1176">
                  <c:v>755612</c:v>
                </c:pt>
                <c:pt idx="1177">
                  <c:v>193138</c:v>
                </c:pt>
                <c:pt idx="1178">
                  <c:v>259490</c:v>
                </c:pt>
                <c:pt idx="1179">
                  <c:v>370986</c:v>
                </c:pt>
                <c:pt idx="1180">
                  <c:v>37290</c:v>
                </c:pt>
                <c:pt idx="1181">
                  <c:v>365024</c:v>
                </c:pt>
                <c:pt idx="1182">
                  <c:v>1035804</c:v>
                </c:pt>
                <c:pt idx="1183">
                  <c:v>587378</c:v>
                </c:pt>
                <c:pt idx="1184">
                  <c:v>519222</c:v>
                </c:pt>
                <c:pt idx="1185">
                  <c:v>499026</c:v>
                </c:pt>
                <c:pt idx="1186">
                  <c:v>574002</c:v>
                </c:pt>
                <c:pt idx="1187">
                  <c:v>631488</c:v>
                </c:pt>
                <c:pt idx="1188">
                  <c:v>276980</c:v>
                </c:pt>
                <c:pt idx="1189">
                  <c:v>554378</c:v>
                </c:pt>
                <c:pt idx="1190">
                  <c:v>519970</c:v>
                </c:pt>
                <c:pt idx="1191">
                  <c:v>678744</c:v>
                </c:pt>
                <c:pt idx="1192">
                  <c:v>686576</c:v>
                </c:pt>
                <c:pt idx="1193">
                  <c:v>1136586</c:v>
                </c:pt>
                <c:pt idx="1194">
                  <c:v>249986</c:v>
                </c:pt>
                <c:pt idx="1195">
                  <c:v>3502400</c:v>
                </c:pt>
                <c:pt idx="1196">
                  <c:v>296296</c:v>
                </c:pt>
                <c:pt idx="1197">
                  <c:v>557502</c:v>
                </c:pt>
                <c:pt idx="1198">
                  <c:v>239008</c:v>
                </c:pt>
                <c:pt idx="1199">
                  <c:v>858792</c:v>
                </c:pt>
                <c:pt idx="1200">
                  <c:v>924484</c:v>
                </c:pt>
                <c:pt idx="1201">
                  <c:v>131384</c:v>
                </c:pt>
                <c:pt idx="1202">
                  <c:v>1964138</c:v>
                </c:pt>
                <c:pt idx="1203">
                  <c:v>737924</c:v>
                </c:pt>
                <c:pt idx="1204">
                  <c:v>582692</c:v>
                </c:pt>
                <c:pt idx="1205">
                  <c:v>196262</c:v>
                </c:pt>
                <c:pt idx="1206">
                  <c:v>399344</c:v>
                </c:pt>
                <c:pt idx="1207">
                  <c:v>226226</c:v>
                </c:pt>
                <c:pt idx="1208">
                  <c:v>745734</c:v>
                </c:pt>
                <c:pt idx="1209">
                  <c:v>1070322</c:v>
                </c:pt>
                <c:pt idx="1210">
                  <c:v>851180</c:v>
                </c:pt>
                <c:pt idx="1211">
                  <c:v>1092344</c:v>
                </c:pt>
                <c:pt idx="1212">
                  <c:v>447282</c:v>
                </c:pt>
                <c:pt idx="1213">
                  <c:v>1017346</c:v>
                </c:pt>
                <c:pt idx="1214">
                  <c:v>282128</c:v>
                </c:pt>
                <c:pt idx="1215">
                  <c:v>255288</c:v>
                </c:pt>
                <c:pt idx="1216">
                  <c:v>497926</c:v>
                </c:pt>
                <c:pt idx="1217">
                  <c:v>1209362</c:v>
                </c:pt>
                <c:pt idx="1218">
                  <c:v>545270</c:v>
                </c:pt>
                <c:pt idx="1219">
                  <c:v>1111484</c:v>
                </c:pt>
                <c:pt idx="1220">
                  <c:v>347490</c:v>
                </c:pt>
                <c:pt idx="1221">
                  <c:v>3885398</c:v>
                </c:pt>
                <c:pt idx="1222">
                  <c:v>627198</c:v>
                </c:pt>
                <c:pt idx="1223">
                  <c:v>761112</c:v>
                </c:pt>
                <c:pt idx="1224">
                  <c:v>283536</c:v>
                </c:pt>
                <c:pt idx="1225">
                  <c:v>224510</c:v>
                </c:pt>
                <c:pt idx="1226">
                  <c:v>483472</c:v>
                </c:pt>
                <c:pt idx="1227">
                  <c:v>520960</c:v>
                </c:pt>
                <c:pt idx="1228">
                  <c:v>286374</c:v>
                </c:pt>
                <c:pt idx="1229">
                  <c:v>855162</c:v>
                </c:pt>
                <c:pt idx="1230">
                  <c:v>1391258</c:v>
                </c:pt>
                <c:pt idx="1231">
                  <c:v>336446</c:v>
                </c:pt>
                <c:pt idx="1232">
                  <c:v>546062</c:v>
                </c:pt>
                <c:pt idx="1233">
                  <c:v>1398826</c:v>
                </c:pt>
                <c:pt idx="1234">
                  <c:v>341242</c:v>
                </c:pt>
                <c:pt idx="1235">
                  <c:v>174592</c:v>
                </c:pt>
                <c:pt idx="1236">
                  <c:v>429924</c:v>
                </c:pt>
                <c:pt idx="1237">
                  <c:v>302302</c:v>
                </c:pt>
                <c:pt idx="1238">
                  <c:v>510092</c:v>
                </c:pt>
                <c:pt idx="1239">
                  <c:v>381128</c:v>
                </c:pt>
                <c:pt idx="1240">
                  <c:v>589072</c:v>
                </c:pt>
                <c:pt idx="1241">
                  <c:v>22330</c:v>
                </c:pt>
                <c:pt idx="1242">
                  <c:v>302302</c:v>
                </c:pt>
                <c:pt idx="1243">
                  <c:v>570658</c:v>
                </c:pt>
                <c:pt idx="1244">
                  <c:v>1071004</c:v>
                </c:pt>
                <c:pt idx="1245">
                  <c:v>293018</c:v>
                </c:pt>
                <c:pt idx="1246">
                  <c:v>811558</c:v>
                </c:pt>
                <c:pt idx="1247">
                  <c:v>879736</c:v>
                </c:pt>
                <c:pt idx="1248">
                  <c:v>164890</c:v>
                </c:pt>
                <c:pt idx="1249">
                  <c:v>1039742</c:v>
                </c:pt>
                <c:pt idx="1250">
                  <c:v>2850672</c:v>
                </c:pt>
                <c:pt idx="1251">
                  <c:v>187594</c:v>
                </c:pt>
                <c:pt idx="1252">
                  <c:v>531696</c:v>
                </c:pt>
                <c:pt idx="1253">
                  <c:v>334620</c:v>
                </c:pt>
                <c:pt idx="1254">
                  <c:v>304612</c:v>
                </c:pt>
                <c:pt idx="1255">
                  <c:v>3064402</c:v>
                </c:pt>
                <c:pt idx="1256">
                  <c:v>787512</c:v>
                </c:pt>
                <c:pt idx="1257">
                  <c:v>151932</c:v>
                </c:pt>
                <c:pt idx="1258">
                  <c:v>247390</c:v>
                </c:pt>
                <c:pt idx="1259">
                  <c:v>131846</c:v>
                </c:pt>
                <c:pt idx="1260">
                  <c:v>732710</c:v>
                </c:pt>
                <c:pt idx="1261">
                  <c:v>182336</c:v>
                </c:pt>
                <c:pt idx="1262">
                  <c:v>401302</c:v>
                </c:pt>
                <c:pt idx="1263">
                  <c:v>172106</c:v>
                </c:pt>
                <c:pt idx="1264">
                  <c:v>305008</c:v>
                </c:pt>
                <c:pt idx="1265">
                  <c:v>310992</c:v>
                </c:pt>
                <c:pt idx="1266">
                  <c:v>439428</c:v>
                </c:pt>
                <c:pt idx="1267">
                  <c:v>741070</c:v>
                </c:pt>
                <c:pt idx="1268">
                  <c:v>283250</c:v>
                </c:pt>
                <c:pt idx="1269">
                  <c:v>891022</c:v>
                </c:pt>
                <c:pt idx="1270">
                  <c:v>272690</c:v>
                </c:pt>
                <c:pt idx="1271">
                  <c:v>291852</c:v>
                </c:pt>
                <c:pt idx="1272">
                  <c:v>364980</c:v>
                </c:pt>
                <c:pt idx="1273">
                  <c:v>179916</c:v>
                </c:pt>
                <c:pt idx="1274">
                  <c:v>1183050</c:v>
                </c:pt>
                <c:pt idx="1275">
                  <c:v>248622</c:v>
                </c:pt>
                <c:pt idx="1276">
                  <c:v>666754</c:v>
                </c:pt>
                <c:pt idx="1277">
                  <c:v>772706</c:v>
                </c:pt>
                <c:pt idx="1278">
                  <c:v>391666</c:v>
                </c:pt>
                <c:pt idx="1279">
                  <c:v>435798</c:v>
                </c:pt>
                <c:pt idx="1280">
                  <c:v>689436</c:v>
                </c:pt>
                <c:pt idx="1281">
                  <c:v>283338</c:v>
                </c:pt>
                <c:pt idx="1282">
                  <c:v>458018</c:v>
                </c:pt>
                <c:pt idx="1283">
                  <c:v>339130</c:v>
                </c:pt>
                <c:pt idx="1284">
                  <c:v>339636</c:v>
                </c:pt>
                <c:pt idx="1285">
                  <c:v>825000</c:v>
                </c:pt>
                <c:pt idx="1286">
                  <c:v>508882</c:v>
                </c:pt>
                <c:pt idx="1287">
                  <c:v>637582</c:v>
                </c:pt>
                <c:pt idx="1288">
                  <c:v>359986</c:v>
                </c:pt>
                <c:pt idx="1289">
                  <c:v>1132010</c:v>
                </c:pt>
                <c:pt idx="1290">
                  <c:v>82368</c:v>
                </c:pt>
                <c:pt idx="1291">
                  <c:v>306350</c:v>
                </c:pt>
                <c:pt idx="1292">
                  <c:v>588522</c:v>
                </c:pt>
                <c:pt idx="1293">
                  <c:v>280588</c:v>
                </c:pt>
                <c:pt idx="1294">
                  <c:v>335610</c:v>
                </c:pt>
                <c:pt idx="1295">
                  <c:v>2849242</c:v>
                </c:pt>
                <c:pt idx="1296">
                  <c:v>185416</c:v>
                </c:pt>
                <c:pt idx="1297">
                  <c:v>1283348</c:v>
                </c:pt>
                <c:pt idx="1298">
                  <c:v>591690</c:v>
                </c:pt>
                <c:pt idx="1299">
                  <c:v>572374</c:v>
                </c:pt>
                <c:pt idx="1300">
                  <c:v>322256</c:v>
                </c:pt>
                <c:pt idx="1301">
                  <c:v>694826</c:v>
                </c:pt>
                <c:pt idx="1302">
                  <c:v>1081410</c:v>
                </c:pt>
                <c:pt idx="1303">
                  <c:v>1872838</c:v>
                </c:pt>
                <c:pt idx="1304">
                  <c:v>338316</c:v>
                </c:pt>
                <c:pt idx="1305">
                  <c:v>204732</c:v>
                </c:pt>
                <c:pt idx="1306">
                  <c:v>706684</c:v>
                </c:pt>
                <c:pt idx="1307">
                  <c:v>603174</c:v>
                </c:pt>
                <c:pt idx="1308">
                  <c:v>767008</c:v>
                </c:pt>
                <c:pt idx="1309">
                  <c:v>517066</c:v>
                </c:pt>
                <c:pt idx="1310">
                  <c:v>150216</c:v>
                </c:pt>
                <c:pt idx="1311">
                  <c:v>334774</c:v>
                </c:pt>
                <c:pt idx="1312">
                  <c:v>66286</c:v>
                </c:pt>
                <c:pt idx="1313">
                  <c:v>1076614</c:v>
                </c:pt>
                <c:pt idx="1314">
                  <c:v>30316</c:v>
                </c:pt>
                <c:pt idx="1315">
                  <c:v>588566</c:v>
                </c:pt>
                <c:pt idx="1316">
                  <c:v>206250</c:v>
                </c:pt>
                <c:pt idx="1317">
                  <c:v>2188428</c:v>
                </c:pt>
                <c:pt idx="1318">
                  <c:v>797016</c:v>
                </c:pt>
                <c:pt idx="1319">
                  <c:v>197560</c:v>
                </c:pt>
                <c:pt idx="1320">
                  <c:v>511566</c:v>
                </c:pt>
                <c:pt idx="1321">
                  <c:v>638660</c:v>
                </c:pt>
                <c:pt idx="1322">
                  <c:v>206536</c:v>
                </c:pt>
                <c:pt idx="1323">
                  <c:v>319638</c:v>
                </c:pt>
                <c:pt idx="1324">
                  <c:v>443652</c:v>
                </c:pt>
                <c:pt idx="1325">
                  <c:v>768020</c:v>
                </c:pt>
                <c:pt idx="1326">
                  <c:v>286022</c:v>
                </c:pt>
                <c:pt idx="1327">
                  <c:v>650496</c:v>
                </c:pt>
                <c:pt idx="1328">
                  <c:v>1883244</c:v>
                </c:pt>
                <c:pt idx="1329">
                  <c:v>244882</c:v>
                </c:pt>
                <c:pt idx="1330">
                  <c:v>276628</c:v>
                </c:pt>
                <c:pt idx="1331">
                  <c:v>321860</c:v>
                </c:pt>
                <c:pt idx="1332">
                  <c:v>422576</c:v>
                </c:pt>
                <c:pt idx="1333">
                  <c:v>103774</c:v>
                </c:pt>
                <c:pt idx="1334">
                  <c:v>367004</c:v>
                </c:pt>
                <c:pt idx="1335">
                  <c:v>838090</c:v>
                </c:pt>
                <c:pt idx="1336">
                  <c:v>832128</c:v>
                </c:pt>
                <c:pt idx="1337">
                  <c:v>333520</c:v>
                </c:pt>
                <c:pt idx="1338">
                  <c:v>1125630</c:v>
                </c:pt>
                <c:pt idx="1339">
                  <c:v>282018</c:v>
                </c:pt>
                <c:pt idx="1340">
                  <c:v>94314</c:v>
                </c:pt>
                <c:pt idx="1341">
                  <c:v>72182</c:v>
                </c:pt>
                <c:pt idx="1342">
                  <c:v>1142614</c:v>
                </c:pt>
                <c:pt idx="1343">
                  <c:v>109692</c:v>
                </c:pt>
                <c:pt idx="1344">
                  <c:v>157586</c:v>
                </c:pt>
                <c:pt idx="1345">
                  <c:v>105270</c:v>
                </c:pt>
                <c:pt idx="1346">
                  <c:v>283404</c:v>
                </c:pt>
                <c:pt idx="1347">
                  <c:v>69102</c:v>
                </c:pt>
                <c:pt idx="1348">
                  <c:v>378598</c:v>
                </c:pt>
                <c:pt idx="1349">
                  <c:v>147664</c:v>
                </c:pt>
                <c:pt idx="1350">
                  <c:v>1013760</c:v>
                </c:pt>
                <c:pt idx="1351">
                  <c:v>97746</c:v>
                </c:pt>
                <c:pt idx="1352">
                  <c:v>318714</c:v>
                </c:pt>
                <c:pt idx="1353">
                  <c:v>618772</c:v>
                </c:pt>
                <c:pt idx="1354">
                  <c:v>1142548</c:v>
                </c:pt>
                <c:pt idx="1355">
                  <c:v>400840</c:v>
                </c:pt>
                <c:pt idx="1356">
                  <c:v>1409320</c:v>
                </c:pt>
                <c:pt idx="1357">
                  <c:v>232144</c:v>
                </c:pt>
                <c:pt idx="1358">
                  <c:v>0</c:v>
                </c:pt>
                <c:pt idx="1359">
                  <c:v>136972</c:v>
                </c:pt>
                <c:pt idx="1360">
                  <c:v>258412</c:v>
                </c:pt>
                <c:pt idx="1361">
                  <c:v>532114</c:v>
                </c:pt>
                <c:pt idx="1362">
                  <c:v>287298</c:v>
                </c:pt>
                <c:pt idx="1363">
                  <c:v>61908</c:v>
                </c:pt>
                <c:pt idx="1364">
                  <c:v>479864</c:v>
                </c:pt>
                <c:pt idx="1365">
                  <c:v>77066</c:v>
                </c:pt>
                <c:pt idx="1366">
                  <c:v>376090</c:v>
                </c:pt>
                <c:pt idx="1367">
                  <c:v>270952</c:v>
                </c:pt>
                <c:pt idx="1368">
                  <c:v>941226</c:v>
                </c:pt>
                <c:pt idx="1369">
                  <c:v>277376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2B-5042-9F8C-89ACE87BB1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1768031"/>
        <c:axId val="592171487"/>
      </c:lineChart>
      <c:catAx>
        <c:axId val="591768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171487"/>
        <c:crosses val="autoZero"/>
        <c:auto val="1"/>
        <c:lblAlgn val="ctr"/>
        <c:lblOffset val="100"/>
        <c:noMultiLvlLbl val="0"/>
      </c:catAx>
      <c:valAx>
        <c:axId val="592171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768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'Исходные данные (исправлено)'!$F$1</c:f>
              <c:strCache>
                <c:ptCount val="1"/>
                <c:pt idx="0">
                  <c:v>Текущий баланс кредитов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'Исходные данные (исправлено)'!$F$2:$F$1375</c:f>
              <c:numCache>
                <c:formatCode>General</c:formatCode>
                <c:ptCount val="1374"/>
                <c:pt idx="0">
                  <c:v>228190</c:v>
                </c:pt>
                <c:pt idx="1">
                  <c:v>256329</c:v>
                </c:pt>
                <c:pt idx="2">
                  <c:v>215308</c:v>
                </c:pt>
                <c:pt idx="3">
                  <c:v>122170</c:v>
                </c:pt>
                <c:pt idx="4">
                  <c:v>437171</c:v>
                </c:pt>
                <c:pt idx="5">
                  <c:v>669560</c:v>
                </c:pt>
                <c:pt idx="6">
                  <c:v>28291</c:v>
                </c:pt>
                <c:pt idx="7">
                  <c:v>813694</c:v>
                </c:pt>
                <c:pt idx="8">
                  <c:v>121182</c:v>
                </c:pt>
                <c:pt idx="9">
                  <c:v>60287</c:v>
                </c:pt>
                <c:pt idx="10">
                  <c:v>131936</c:v>
                </c:pt>
                <c:pt idx="11">
                  <c:v>891594</c:v>
                </c:pt>
                <c:pt idx="12">
                  <c:v>95608</c:v>
                </c:pt>
                <c:pt idx="13">
                  <c:v>143051</c:v>
                </c:pt>
                <c:pt idx="14">
                  <c:v>107559</c:v>
                </c:pt>
                <c:pt idx="15">
                  <c:v>342475</c:v>
                </c:pt>
                <c:pt idx="16">
                  <c:v>313177</c:v>
                </c:pt>
                <c:pt idx="17">
                  <c:v>130701</c:v>
                </c:pt>
                <c:pt idx="18">
                  <c:v>300979</c:v>
                </c:pt>
                <c:pt idx="19">
                  <c:v>684817</c:v>
                </c:pt>
                <c:pt idx="20">
                  <c:v>114095</c:v>
                </c:pt>
                <c:pt idx="21">
                  <c:v>193990</c:v>
                </c:pt>
                <c:pt idx="22">
                  <c:v>343995</c:v>
                </c:pt>
                <c:pt idx="23">
                  <c:v>132468</c:v>
                </c:pt>
                <c:pt idx="24">
                  <c:v>213921</c:v>
                </c:pt>
                <c:pt idx="25">
                  <c:v>266266</c:v>
                </c:pt>
                <c:pt idx="26">
                  <c:v>45106</c:v>
                </c:pt>
                <c:pt idx="27">
                  <c:v>223117</c:v>
                </c:pt>
                <c:pt idx="28">
                  <c:v>209304</c:v>
                </c:pt>
                <c:pt idx="29">
                  <c:v>161861</c:v>
                </c:pt>
                <c:pt idx="30">
                  <c:v>452770</c:v>
                </c:pt>
                <c:pt idx="31">
                  <c:v>254277</c:v>
                </c:pt>
                <c:pt idx="32">
                  <c:v>126350</c:v>
                </c:pt>
                <c:pt idx="33">
                  <c:v>206872</c:v>
                </c:pt>
                <c:pt idx="34">
                  <c:v>104633</c:v>
                </c:pt>
                <c:pt idx="35">
                  <c:v>496052</c:v>
                </c:pt>
                <c:pt idx="36">
                  <c:v>110428</c:v>
                </c:pt>
                <c:pt idx="37">
                  <c:v>40489</c:v>
                </c:pt>
                <c:pt idx="38">
                  <c:v>176624</c:v>
                </c:pt>
                <c:pt idx="39">
                  <c:v>252016</c:v>
                </c:pt>
                <c:pt idx="40">
                  <c:v>25460</c:v>
                </c:pt>
                <c:pt idx="41">
                  <c:v>474658</c:v>
                </c:pt>
                <c:pt idx="42">
                  <c:v>389994</c:v>
                </c:pt>
                <c:pt idx="43">
                  <c:v>314773</c:v>
                </c:pt>
                <c:pt idx="44">
                  <c:v>93081</c:v>
                </c:pt>
                <c:pt idx="45">
                  <c:v>129504</c:v>
                </c:pt>
                <c:pt idx="46">
                  <c:v>247912</c:v>
                </c:pt>
                <c:pt idx="47">
                  <c:v>1426425</c:v>
                </c:pt>
                <c:pt idx="48">
                  <c:v>237500</c:v>
                </c:pt>
                <c:pt idx="49">
                  <c:v>66025</c:v>
                </c:pt>
                <c:pt idx="50">
                  <c:v>201780</c:v>
                </c:pt>
                <c:pt idx="51">
                  <c:v>127946</c:v>
                </c:pt>
                <c:pt idx="52">
                  <c:v>35663</c:v>
                </c:pt>
                <c:pt idx="53">
                  <c:v>499548</c:v>
                </c:pt>
                <c:pt idx="54">
                  <c:v>205637</c:v>
                </c:pt>
                <c:pt idx="55">
                  <c:v>75335</c:v>
                </c:pt>
                <c:pt idx="56">
                  <c:v>176396</c:v>
                </c:pt>
                <c:pt idx="57">
                  <c:v>563008</c:v>
                </c:pt>
                <c:pt idx="58">
                  <c:v>38456</c:v>
                </c:pt>
                <c:pt idx="59">
                  <c:v>260072</c:v>
                </c:pt>
                <c:pt idx="60">
                  <c:v>138586</c:v>
                </c:pt>
                <c:pt idx="61">
                  <c:v>137845</c:v>
                </c:pt>
                <c:pt idx="62">
                  <c:v>108148</c:v>
                </c:pt>
                <c:pt idx="63">
                  <c:v>167656</c:v>
                </c:pt>
                <c:pt idx="64">
                  <c:v>61199</c:v>
                </c:pt>
                <c:pt idx="65">
                  <c:v>32300</c:v>
                </c:pt>
                <c:pt idx="66">
                  <c:v>125609</c:v>
                </c:pt>
                <c:pt idx="67">
                  <c:v>486001</c:v>
                </c:pt>
                <c:pt idx="68">
                  <c:v>168169</c:v>
                </c:pt>
                <c:pt idx="69">
                  <c:v>317338</c:v>
                </c:pt>
                <c:pt idx="70">
                  <c:v>356288</c:v>
                </c:pt>
                <c:pt idx="71">
                  <c:v>391723</c:v>
                </c:pt>
                <c:pt idx="72">
                  <c:v>291137</c:v>
                </c:pt>
                <c:pt idx="73">
                  <c:v>249755</c:v>
                </c:pt>
                <c:pt idx="74">
                  <c:v>91048</c:v>
                </c:pt>
                <c:pt idx="75">
                  <c:v>270332</c:v>
                </c:pt>
                <c:pt idx="76">
                  <c:v>80465</c:v>
                </c:pt>
                <c:pt idx="77">
                  <c:v>20976</c:v>
                </c:pt>
                <c:pt idx="78">
                  <c:v>454176</c:v>
                </c:pt>
                <c:pt idx="79">
                  <c:v>360867</c:v>
                </c:pt>
                <c:pt idx="80">
                  <c:v>115672</c:v>
                </c:pt>
                <c:pt idx="81">
                  <c:v>100206</c:v>
                </c:pt>
                <c:pt idx="82">
                  <c:v>229463</c:v>
                </c:pt>
                <c:pt idx="83">
                  <c:v>331075</c:v>
                </c:pt>
                <c:pt idx="84">
                  <c:v>111568</c:v>
                </c:pt>
                <c:pt idx="85">
                  <c:v>431053</c:v>
                </c:pt>
                <c:pt idx="86">
                  <c:v>337725</c:v>
                </c:pt>
                <c:pt idx="87">
                  <c:v>19988</c:v>
                </c:pt>
                <c:pt idx="88">
                  <c:v>299706</c:v>
                </c:pt>
                <c:pt idx="89">
                  <c:v>691467</c:v>
                </c:pt>
                <c:pt idx="90">
                  <c:v>226442</c:v>
                </c:pt>
                <c:pt idx="91">
                  <c:v>177916</c:v>
                </c:pt>
                <c:pt idx="92">
                  <c:v>308142</c:v>
                </c:pt>
                <c:pt idx="93">
                  <c:v>90022</c:v>
                </c:pt>
                <c:pt idx="94">
                  <c:v>249223</c:v>
                </c:pt>
                <c:pt idx="95">
                  <c:v>138700</c:v>
                </c:pt>
                <c:pt idx="96">
                  <c:v>154755</c:v>
                </c:pt>
                <c:pt idx="97">
                  <c:v>86716</c:v>
                </c:pt>
                <c:pt idx="98">
                  <c:v>80408</c:v>
                </c:pt>
                <c:pt idx="99">
                  <c:v>105450</c:v>
                </c:pt>
                <c:pt idx="100">
                  <c:v>96330</c:v>
                </c:pt>
                <c:pt idx="101">
                  <c:v>472226</c:v>
                </c:pt>
                <c:pt idx="102">
                  <c:v>88160</c:v>
                </c:pt>
                <c:pt idx="103">
                  <c:v>669028</c:v>
                </c:pt>
                <c:pt idx="104">
                  <c:v>71231</c:v>
                </c:pt>
                <c:pt idx="105">
                  <c:v>124184</c:v>
                </c:pt>
                <c:pt idx="106">
                  <c:v>107692</c:v>
                </c:pt>
                <c:pt idx="107">
                  <c:v>261383</c:v>
                </c:pt>
                <c:pt idx="108">
                  <c:v>86051</c:v>
                </c:pt>
                <c:pt idx="109">
                  <c:v>6194</c:v>
                </c:pt>
                <c:pt idx="110">
                  <c:v>640376</c:v>
                </c:pt>
                <c:pt idx="111">
                  <c:v>378423</c:v>
                </c:pt>
                <c:pt idx="112">
                  <c:v>128041</c:v>
                </c:pt>
                <c:pt idx="113">
                  <c:v>55176</c:v>
                </c:pt>
                <c:pt idx="114">
                  <c:v>421420</c:v>
                </c:pt>
                <c:pt idx="115">
                  <c:v>662815</c:v>
                </c:pt>
                <c:pt idx="116">
                  <c:v>858154</c:v>
                </c:pt>
                <c:pt idx="117">
                  <c:v>179721</c:v>
                </c:pt>
                <c:pt idx="118">
                  <c:v>61788</c:v>
                </c:pt>
                <c:pt idx="119">
                  <c:v>168815</c:v>
                </c:pt>
                <c:pt idx="120">
                  <c:v>390621</c:v>
                </c:pt>
                <c:pt idx="121">
                  <c:v>338181</c:v>
                </c:pt>
                <c:pt idx="122">
                  <c:v>435328</c:v>
                </c:pt>
                <c:pt idx="123">
                  <c:v>70832</c:v>
                </c:pt>
                <c:pt idx="124">
                  <c:v>86051</c:v>
                </c:pt>
                <c:pt idx="125">
                  <c:v>8189</c:v>
                </c:pt>
                <c:pt idx="126">
                  <c:v>220571</c:v>
                </c:pt>
                <c:pt idx="127">
                  <c:v>173128</c:v>
                </c:pt>
                <c:pt idx="128">
                  <c:v>678851</c:v>
                </c:pt>
                <c:pt idx="129">
                  <c:v>245727</c:v>
                </c:pt>
                <c:pt idx="130">
                  <c:v>91580</c:v>
                </c:pt>
                <c:pt idx="131">
                  <c:v>178220</c:v>
                </c:pt>
                <c:pt idx="132">
                  <c:v>355471</c:v>
                </c:pt>
                <c:pt idx="133">
                  <c:v>205865</c:v>
                </c:pt>
                <c:pt idx="134">
                  <c:v>326496</c:v>
                </c:pt>
                <c:pt idx="135">
                  <c:v>358549</c:v>
                </c:pt>
                <c:pt idx="136">
                  <c:v>168378</c:v>
                </c:pt>
                <c:pt idx="137">
                  <c:v>267976</c:v>
                </c:pt>
                <c:pt idx="138">
                  <c:v>314830</c:v>
                </c:pt>
                <c:pt idx="139">
                  <c:v>392369</c:v>
                </c:pt>
                <c:pt idx="140">
                  <c:v>106894</c:v>
                </c:pt>
                <c:pt idx="141">
                  <c:v>163571</c:v>
                </c:pt>
                <c:pt idx="142">
                  <c:v>129827</c:v>
                </c:pt>
                <c:pt idx="143">
                  <c:v>81377</c:v>
                </c:pt>
                <c:pt idx="144">
                  <c:v>316331</c:v>
                </c:pt>
                <c:pt idx="145">
                  <c:v>59888</c:v>
                </c:pt>
                <c:pt idx="146">
                  <c:v>159315</c:v>
                </c:pt>
                <c:pt idx="147">
                  <c:v>330714</c:v>
                </c:pt>
                <c:pt idx="148">
                  <c:v>332576</c:v>
                </c:pt>
                <c:pt idx="149">
                  <c:v>407835</c:v>
                </c:pt>
                <c:pt idx="150">
                  <c:v>116223</c:v>
                </c:pt>
                <c:pt idx="151">
                  <c:v>195738</c:v>
                </c:pt>
                <c:pt idx="152">
                  <c:v>179037</c:v>
                </c:pt>
                <c:pt idx="153">
                  <c:v>283936</c:v>
                </c:pt>
                <c:pt idx="154">
                  <c:v>182780</c:v>
                </c:pt>
                <c:pt idx="155">
                  <c:v>392730</c:v>
                </c:pt>
                <c:pt idx="156">
                  <c:v>95171</c:v>
                </c:pt>
                <c:pt idx="157">
                  <c:v>295944</c:v>
                </c:pt>
                <c:pt idx="158">
                  <c:v>36708</c:v>
                </c:pt>
                <c:pt idx="159">
                  <c:v>119510</c:v>
                </c:pt>
                <c:pt idx="160">
                  <c:v>82593</c:v>
                </c:pt>
                <c:pt idx="161">
                  <c:v>81016</c:v>
                </c:pt>
                <c:pt idx="162">
                  <c:v>367992</c:v>
                </c:pt>
                <c:pt idx="163">
                  <c:v>109687</c:v>
                </c:pt>
                <c:pt idx="164">
                  <c:v>606461</c:v>
                </c:pt>
                <c:pt idx="165">
                  <c:v>18639</c:v>
                </c:pt>
                <c:pt idx="166">
                  <c:v>53694</c:v>
                </c:pt>
                <c:pt idx="167">
                  <c:v>334780</c:v>
                </c:pt>
                <c:pt idx="168">
                  <c:v>167827</c:v>
                </c:pt>
                <c:pt idx="169">
                  <c:v>94221</c:v>
                </c:pt>
                <c:pt idx="170">
                  <c:v>326857</c:v>
                </c:pt>
                <c:pt idx="171">
                  <c:v>628425</c:v>
                </c:pt>
                <c:pt idx="172">
                  <c:v>452713</c:v>
                </c:pt>
                <c:pt idx="173">
                  <c:v>30590</c:v>
                </c:pt>
                <c:pt idx="174">
                  <c:v>588449</c:v>
                </c:pt>
                <c:pt idx="175">
                  <c:v>76133</c:v>
                </c:pt>
                <c:pt idx="176">
                  <c:v>387353</c:v>
                </c:pt>
                <c:pt idx="177">
                  <c:v>132088</c:v>
                </c:pt>
                <c:pt idx="178">
                  <c:v>225663</c:v>
                </c:pt>
                <c:pt idx="179">
                  <c:v>294291</c:v>
                </c:pt>
                <c:pt idx="180">
                  <c:v>79192</c:v>
                </c:pt>
                <c:pt idx="181">
                  <c:v>321670</c:v>
                </c:pt>
                <c:pt idx="182">
                  <c:v>202616</c:v>
                </c:pt>
                <c:pt idx="183">
                  <c:v>280687</c:v>
                </c:pt>
                <c:pt idx="184">
                  <c:v>300029</c:v>
                </c:pt>
                <c:pt idx="185">
                  <c:v>306907</c:v>
                </c:pt>
                <c:pt idx="186">
                  <c:v>404073</c:v>
                </c:pt>
                <c:pt idx="187">
                  <c:v>734597</c:v>
                </c:pt>
                <c:pt idx="188">
                  <c:v>185478</c:v>
                </c:pt>
                <c:pt idx="189">
                  <c:v>41876</c:v>
                </c:pt>
                <c:pt idx="190">
                  <c:v>115558</c:v>
                </c:pt>
                <c:pt idx="191">
                  <c:v>58463</c:v>
                </c:pt>
                <c:pt idx="192">
                  <c:v>100624</c:v>
                </c:pt>
                <c:pt idx="193">
                  <c:v>387315</c:v>
                </c:pt>
                <c:pt idx="194">
                  <c:v>116793</c:v>
                </c:pt>
                <c:pt idx="195">
                  <c:v>486248</c:v>
                </c:pt>
                <c:pt idx="196">
                  <c:v>96463</c:v>
                </c:pt>
                <c:pt idx="197">
                  <c:v>400178</c:v>
                </c:pt>
                <c:pt idx="198">
                  <c:v>478021</c:v>
                </c:pt>
                <c:pt idx="199">
                  <c:v>320834</c:v>
                </c:pt>
                <c:pt idx="200">
                  <c:v>271928</c:v>
                </c:pt>
                <c:pt idx="201">
                  <c:v>119586</c:v>
                </c:pt>
                <c:pt idx="202">
                  <c:v>115862</c:v>
                </c:pt>
                <c:pt idx="203">
                  <c:v>58482</c:v>
                </c:pt>
                <c:pt idx="204">
                  <c:v>65683</c:v>
                </c:pt>
                <c:pt idx="205">
                  <c:v>546782</c:v>
                </c:pt>
                <c:pt idx="206">
                  <c:v>38532</c:v>
                </c:pt>
                <c:pt idx="207">
                  <c:v>104291</c:v>
                </c:pt>
                <c:pt idx="208">
                  <c:v>130131</c:v>
                </c:pt>
                <c:pt idx="209">
                  <c:v>66994</c:v>
                </c:pt>
                <c:pt idx="210">
                  <c:v>281618</c:v>
                </c:pt>
                <c:pt idx="211">
                  <c:v>192337</c:v>
                </c:pt>
                <c:pt idx="212">
                  <c:v>71953</c:v>
                </c:pt>
                <c:pt idx="213">
                  <c:v>592249</c:v>
                </c:pt>
                <c:pt idx="214">
                  <c:v>202540</c:v>
                </c:pt>
                <c:pt idx="215">
                  <c:v>162564</c:v>
                </c:pt>
                <c:pt idx="216">
                  <c:v>621585</c:v>
                </c:pt>
                <c:pt idx="217">
                  <c:v>428963</c:v>
                </c:pt>
                <c:pt idx="218">
                  <c:v>57570</c:v>
                </c:pt>
                <c:pt idx="219">
                  <c:v>351329</c:v>
                </c:pt>
                <c:pt idx="220">
                  <c:v>252871</c:v>
                </c:pt>
                <c:pt idx="221">
                  <c:v>469604</c:v>
                </c:pt>
                <c:pt idx="222">
                  <c:v>369170</c:v>
                </c:pt>
                <c:pt idx="223">
                  <c:v>151791</c:v>
                </c:pt>
                <c:pt idx="224">
                  <c:v>445721</c:v>
                </c:pt>
                <c:pt idx="225">
                  <c:v>318839</c:v>
                </c:pt>
                <c:pt idx="226">
                  <c:v>328054</c:v>
                </c:pt>
                <c:pt idx="227">
                  <c:v>406220</c:v>
                </c:pt>
                <c:pt idx="228">
                  <c:v>184490</c:v>
                </c:pt>
                <c:pt idx="229">
                  <c:v>263321</c:v>
                </c:pt>
                <c:pt idx="230">
                  <c:v>492841</c:v>
                </c:pt>
                <c:pt idx="231">
                  <c:v>135641</c:v>
                </c:pt>
                <c:pt idx="232">
                  <c:v>579158</c:v>
                </c:pt>
                <c:pt idx="233">
                  <c:v>9842</c:v>
                </c:pt>
                <c:pt idx="234">
                  <c:v>138377</c:v>
                </c:pt>
                <c:pt idx="235">
                  <c:v>425448</c:v>
                </c:pt>
                <c:pt idx="236">
                  <c:v>317338</c:v>
                </c:pt>
                <c:pt idx="237">
                  <c:v>117211</c:v>
                </c:pt>
                <c:pt idx="238">
                  <c:v>293683</c:v>
                </c:pt>
                <c:pt idx="239">
                  <c:v>150822</c:v>
                </c:pt>
                <c:pt idx="240">
                  <c:v>86507</c:v>
                </c:pt>
                <c:pt idx="241">
                  <c:v>112727</c:v>
                </c:pt>
                <c:pt idx="242">
                  <c:v>300789</c:v>
                </c:pt>
                <c:pt idx="243">
                  <c:v>252320</c:v>
                </c:pt>
                <c:pt idx="244">
                  <c:v>148960</c:v>
                </c:pt>
                <c:pt idx="245">
                  <c:v>309054</c:v>
                </c:pt>
                <c:pt idx="246">
                  <c:v>74214</c:v>
                </c:pt>
                <c:pt idx="247">
                  <c:v>620996</c:v>
                </c:pt>
                <c:pt idx="248">
                  <c:v>532589</c:v>
                </c:pt>
                <c:pt idx="249">
                  <c:v>342209</c:v>
                </c:pt>
                <c:pt idx="250">
                  <c:v>580203</c:v>
                </c:pt>
                <c:pt idx="251">
                  <c:v>216809</c:v>
                </c:pt>
                <c:pt idx="252">
                  <c:v>327541</c:v>
                </c:pt>
                <c:pt idx="253">
                  <c:v>68742</c:v>
                </c:pt>
                <c:pt idx="254">
                  <c:v>72257</c:v>
                </c:pt>
                <c:pt idx="255">
                  <c:v>48051</c:v>
                </c:pt>
                <c:pt idx="256">
                  <c:v>88939</c:v>
                </c:pt>
                <c:pt idx="257">
                  <c:v>163020</c:v>
                </c:pt>
                <c:pt idx="258">
                  <c:v>405327</c:v>
                </c:pt>
                <c:pt idx="259">
                  <c:v>457710</c:v>
                </c:pt>
                <c:pt idx="260">
                  <c:v>3382</c:v>
                </c:pt>
                <c:pt idx="261">
                  <c:v>193781</c:v>
                </c:pt>
                <c:pt idx="262">
                  <c:v>91979</c:v>
                </c:pt>
                <c:pt idx="263">
                  <c:v>309776</c:v>
                </c:pt>
                <c:pt idx="264">
                  <c:v>481783</c:v>
                </c:pt>
                <c:pt idx="265">
                  <c:v>146262</c:v>
                </c:pt>
                <c:pt idx="266">
                  <c:v>49153</c:v>
                </c:pt>
                <c:pt idx="267">
                  <c:v>332918</c:v>
                </c:pt>
                <c:pt idx="268">
                  <c:v>302309</c:v>
                </c:pt>
                <c:pt idx="269">
                  <c:v>117496</c:v>
                </c:pt>
                <c:pt idx="270">
                  <c:v>117420</c:v>
                </c:pt>
                <c:pt idx="271">
                  <c:v>979526</c:v>
                </c:pt>
                <c:pt idx="272">
                  <c:v>299725</c:v>
                </c:pt>
                <c:pt idx="273">
                  <c:v>547504</c:v>
                </c:pt>
                <c:pt idx="274">
                  <c:v>198911</c:v>
                </c:pt>
                <c:pt idx="275">
                  <c:v>110086</c:v>
                </c:pt>
                <c:pt idx="276">
                  <c:v>167371</c:v>
                </c:pt>
                <c:pt idx="277">
                  <c:v>373958</c:v>
                </c:pt>
                <c:pt idx="278">
                  <c:v>305482</c:v>
                </c:pt>
                <c:pt idx="279">
                  <c:v>461415</c:v>
                </c:pt>
                <c:pt idx="280">
                  <c:v>232522</c:v>
                </c:pt>
                <c:pt idx="281">
                  <c:v>159676</c:v>
                </c:pt>
                <c:pt idx="282">
                  <c:v>101042</c:v>
                </c:pt>
                <c:pt idx="283">
                  <c:v>229007</c:v>
                </c:pt>
                <c:pt idx="284">
                  <c:v>77539</c:v>
                </c:pt>
                <c:pt idx="285">
                  <c:v>179208</c:v>
                </c:pt>
                <c:pt idx="286">
                  <c:v>170069</c:v>
                </c:pt>
                <c:pt idx="287">
                  <c:v>189696</c:v>
                </c:pt>
                <c:pt idx="288">
                  <c:v>256025</c:v>
                </c:pt>
                <c:pt idx="289">
                  <c:v>380665</c:v>
                </c:pt>
                <c:pt idx="290">
                  <c:v>212306</c:v>
                </c:pt>
                <c:pt idx="291">
                  <c:v>353362</c:v>
                </c:pt>
                <c:pt idx="292">
                  <c:v>300295</c:v>
                </c:pt>
                <c:pt idx="293">
                  <c:v>240863</c:v>
                </c:pt>
                <c:pt idx="294">
                  <c:v>64676</c:v>
                </c:pt>
                <c:pt idx="295">
                  <c:v>93252</c:v>
                </c:pt>
                <c:pt idx="296">
                  <c:v>263093</c:v>
                </c:pt>
                <c:pt idx="297">
                  <c:v>56943</c:v>
                </c:pt>
                <c:pt idx="298">
                  <c:v>792623</c:v>
                </c:pt>
                <c:pt idx="299">
                  <c:v>19912</c:v>
                </c:pt>
                <c:pt idx="300">
                  <c:v>242098</c:v>
                </c:pt>
                <c:pt idx="301">
                  <c:v>77159</c:v>
                </c:pt>
                <c:pt idx="302">
                  <c:v>300884</c:v>
                </c:pt>
                <c:pt idx="303">
                  <c:v>485982</c:v>
                </c:pt>
                <c:pt idx="304">
                  <c:v>174781</c:v>
                </c:pt>
                <c:pt idx="305">
                  <c:v>223725</c:v>
                </c:pt>
                <c:pt idx="306">
                  <c:v>286748</c:v>
                </c:pt>
                <c:pt idx="307">
                  <c:v>85975</c:v>
                </c:pt>
                <c:pt idx="308">
                  <c:v>58862</c:v>
                </c:pt>
                <c:pt idx="309">
                  <c:v>49286</c:v>
                </c:pt>
                <c:pt idx="310">
                  <c:v>434910</c:v>
                </c:pt>
                <c:pt idx="311">
                  <c:v>389101</c:v>
                </c:pt>
                <c:pt idx="312">
                  <c:v>534033</c:v>
                </c:pt>
                <c:pt idx="313">
                  <c:v>335027</c:v>
                </c:pt>
                <c:pt idx="314">
                  <c:v>72371</c:v>
                </c:pt>
                <c:pt idx="315">
                  <c:v>286596</c:v>
                </c:pt>
                <c:pt idx="316">
                  <c:v>167238</c:v>
                </c:pt>
                <c:pt idx="317">
                  <c:v>473708</c:v>
                </c:pt>
                <c:pt idx="318">
                  <c:v>139479</c:v>
                </c:pt>
                <c:pt idx="319">
                  <c:v>254391</c:v>
                </c:pt>
                <c:pt idx="320">
                  <c:v>1376474</c:v>
                </c:pt>
                <c:pt idx="321">
                  <c:v>622554</c:v>
                </c:pt>
                <c:pt idx="322">
                  <c:v>120612</c:v>
                </c:pt>
                <c:pt idx="323">
                  <c:v>106001</c:v>
                </c:pt>
                <c:pt idx="324">
                  <c:v>87438</c:v>
                </c:pt>
                <c:pt idx="325">
                  <c:v>41230</c:v>
                </c:pt>
                <c:pt idx="326">
                  <c:v>171779</c:v>
                </c:pt>
                <c:pt idx="327">
                  <c:v>50825</c:v>
                </c:pt>
                <c:pt idx="328">
                  <c:v>60325</c:v>
                </c:pt>
                <c:pt idx="329">
                  <c:v>597360</c:v>
                </c:pt>
                <c:pt idx="330">
                  <c:v>419748</c:v>
                </c:pt>
                <c:pt idx="331">
                  <c:v>1254</c:v>
                </c:pt>
                <c:pt idx="332">
                  <c:v>71041</c:v>
                </c:pt>
                <c:pt idx="333">
                  <c:v>69331</c:v>
                </c:pt>
                <c:pt idx="334">
                  <c:v>93043</c:v>
                </c:pt>
                <c:pt idx="335">
                  <c:v>99294</c:v>
                </c:pt>
                <c:pt idx="336">
                  <c:v>121448</c:v>
                </c:pt>
                <c:pt idx="337">
                  <c:v>138491</c:v>
                </c:pt>
                <c:pt idx="338">
                  <c:v>129656</c:v>
                </c:pt>
                <c:pt idx="339">
                  <c:v>974415</c:v>
                </c:pt>
                <c:pt idx="340">
                  <c:v>681587</c:v>
                </c:pt>
                <c:pt idx="341">
                  <c:v>134862</c:v>
                </c:pt>
                <c:pt idx="342">
                  <c:v>82270</c:v>
                </c:pt>
                <c:pt idx="343">
                  <c:v>265905</c:v>
                </c:pt>
                <c:pt idx="344">
                  <c:v>114247</c:v>
                </c:pt>
                <c:pt idx="345">
                  <c:v>160569</c:v>
                </c:pt>
                <c:pt idx="346">
                  <c:v>485697</c:v>
                </c:pt>
                <c:pt idx="347">
                  <c:v>491359</c:v>
                </c:pt>
                <c:pt idx="348">
                  <c:v>684893</c:v>
                </c:pt>
                <c:pt idx="349">
                  <c:v>117952</c:v>
                </c:pt>
                <c:pt idx="350">
                  <c:v>16302</c:v>
                </c:pt>
                <c:pt idx="351">
                  <c:v>710334</c:v>
                </c:pt>
                <c:pt idx="352">
                  <c:v>344584</c:v>
                </c:pt>
                <c:pt idx="353">
                  <c:v>100814</c:v>
                </c:pt>
                <c:pt idx="354">
                  <c:v>159030</c:v>
                </c:pt>
                <c:pt idx="355">
                  <c:v>268926</c:v>
                </c:pt>
                <c:pt idx="356">
                  <c:v>177688</c:v>
                </c:pt>
                <c:pt idx="357">
                  <c:v>75962</c:v>
                </c:pt>
                <c:pt idx="358">
                  <c:v>121657</c:v>
                </c:pt>
                <c:pt idx="359">
                  <c:v>719283</c:v>
                </c:pt>
                <c:pt idx="360">
                  <c:v>197239</c:v>
                </c:pt>
                <c:pt idx="361">
                  <c:v>278103</c:v>
                </c:pt>
                <c:pt idx="362">
                  <c:v>40603</c:v>
                </c:pt>
                <c:pt idx="363">
                  <c:v>167276</c:v>
                </c:pt>
                <c:pt idx="364">
                  <c:v>88122</c:v>
                </c:pt>
                <c:pt idx="365">
                  <c:v>40280</c:v>
                </c:pt>
                <c:pt idx="366">
                  <c:v>233472</c:v>
                </c:pt>
                <c:pt idx="367">
                  <c:v>46721</c:v>
                </c:pt>
                <c:pt idx="368">
                  <c:v>313595</c:v>
                </c:pt>
                <c:pt idx="369">
                  <c:v>258400</c:v>
                </c:pt>
                <c:pt idx="370">
                  <c:v>207347</c:v>
                </c:pt>
                <c:pt idx="371">
                  <c:v>760399</c:v>
                </c:pt>
                <c:pt idx="372">
                  <c:v>216068</c:v>
                </c:pt>
                <c:pt idx="373">
                  <c:v>157434</c:v>
                </c:pt>
                <c:pt idx="374">
                  <c:v>88084</c:v>
                </c:pt>
                <c:pt idx="375">
                  <c:v>657913</c:v>
                </c:pt>
                <c:pt idx="376">
                  <c:v>82517</c:v>
                </c:pt>
                <c:pt idx="377">
                  <c:v>194389</c:v>
                </c:pt>
                <c:pt idx="378">
                  <c:v>164958</c:v>
                </c:pt>
                <c:pt idx="379">
                  <c:v>364933</c:v>
                </c:pt>
                <c:pt idx="380">
                  <c:v>295317</c:v>
                </c:pt>
                <c:pt idx="381">
                  <c:v>475133</c:v>
                </c:pt>
                <c:pt idx="382">
                  <c:v>188423</c:v>
                </c:pt>
                <c:pt idx="383">
                  <c:v>320131</c:v>
                </c:pt>
                <c:pt idx="384">
                  <c:v>752590</c:v>
                </c:pt>
                <c:pt idx="385">
                  <c:v>385890</c:v>
                </c:pt>
                <c:pt idx="386">
                  <c:v>204858</c:v>
                </c:pt>
                <c:pt idx="387">
                  <c:v>175864</c:v>
                </c:pt>
                <c:pt idx="388">
                  <c:v>234346</c:v>
                </c:pt>
                <c:pt idx="389">
                  <c:v>380779</c:v>
                </c:pt>
                <c:pt idx="390">
                  <c:v>166573</c:v>
                </c:pt>
                <c:pt idx="391">
                  <c:v>541386</c:v>
                </c:pt>
                <c:pt idx="392">
                  <c:v>12901</c:v>
                </c:pt>
                <c:pt idx="393">
                  <c:v>51338</c:v>
                </c:pt>
                <c:pt idx="394">
                  <c:v>232940</c:v>
                </c:pt>
                <c:pt idx="395">
                  <c:v>169404</c:v>
                </c:pt>
                <c:pt idx="396">
                  <c:v>129884</c:v>
                </c:pt>
                <c:pt idx="397">
                  <c:v>440838</c:v>
                </c:pt>
                <c:pt idx="398">
                  <c:v>542735</c:v>
                </c:pt>
                <c:pt idx="399">
                  <c:v>106799</c:v>
                </c:pt>
                <c:pt idx="400">
                  <c:v>688655</c:v>
                </c:pt>
                <c:pt idx="401">
                  <c:v>129808</c:v>
                </c:pt>
                <c:pt idx="402">
                  <c:v>293778</c:v>
                </c:pt>
                <c:pt idx="403">
                  <c:v>95456</c:v>
                </c:pt>
                <c:pt idx="404">
                  <c:v>140885</c:v>
                </c:pt>
                <c:pt idx="405">
                  <c:v>146965</c:v>
                </c:pt>
                <c:pt idx="406">
                  <c:v>424498</c:v>
                </c:pt>
                <c:pt idx="407">
                  <c:v>182115</c:v>
                </c:pt>
                <c:pt idx="408">
                  <c:v>206853</c:v>
                </c:pt>
                <c:pt idx="409">
                  <c:v>23294</c:v>
                </c:pt>
                <c:pt idx="410">
                  <c:v>310802</c:v>
                </c:pt>
                <c:pt idx="411">
                  <c:v>379601</c:v>
                </c:pt>
                <c:pt idx="412">
                  <c:v>120118</c:v>
                </c:pt>
                <c:pt idx="413">
                  <c:v>429115</c:v>
                </c:pt>
                <c:pt idx="414">
                  <c:v>70794</c:v>
                </c:pt>
                <c:pt idx="415">
                  <c:v>478857</c:v>
                </c:pt>
                <c:pt idx="416">
                  <c:v>579443</c:v>
                </c:pt>
                <c:pt idx="417">
                  <c:v>68989</c:v>
                </c:pt>
                <c:pt idx="418">
                  <c:v>102315</c:v>
                </c:pt>
                <c:pt idx="419">
                  <c:v>484937</c:v>
                </c:pt>
                <c:pt idx="420">
                  <c:v>363318</c:v>
                </c:pt>
                <c:pt idx="421">
                  <c:v>251522</c:v>
                </c:pt>
                <c:pt idx="422">
                  <c:v>14383</c:v>
                </c:pt>
                <c:pt idx="423">
                  <c:v>104405</c:v>
                </c:pt>
                <c:pt idx="424">
                  <c:v>142766</c:v>
                </c:pt>
                <c:pt idx="425">
                  <c:v>548568</c:v>
                </c:pt>
                <c:pt idx="426">
                  <c:v>447564</c:v>
                </c:pt>
                <c:pt idx="427">
                  <c:v>228266</c:v>
                </c:pt>
                <c:pt idx="428">
                  <c:v>115273</c:v>
                </c:pt>
                <c:pt idx="429">
                  <c:v>350246</c:v>
                </c:pt>
                <c:pt idx="430">
                  <c:v>494836</c:v>
                </c:pt>
                <c:pt idx="431">
                  <c:v>164578</c:v>
                </c:pt>
                <c:pt idx="432">
                  <c:v>296286</c:v>
                </c:pt>
                <c:pt idx="433">
                  <c:v>42750</c:v>
                </c:pt>
                <c:pt idx="434">
                  <c:v>351728</c:v>
                </c:pt>
                <c:pt idx="435">
                  <c:v>105564</c:v>
                </c:pt>
                <c:pt idx="436">
                  <c:v>108091</c:v>
                </c:pt>
                <c:pt idx="437">
                  <c:v>331588</c:v>
                </c:pt>
                <c:pt idx="438">
                  <c:v>134615</c:v>
                </c:pt>
                <c:pt idx="439">
                  <c:v>57608</c:v>
                </c:pt>
                <c:pt idx="440">
                  <c:v>114399</c:v>
                </c:pt>
                <c:pt idx="441">
                  <c:v>762489</c:v>
                </c:pt>
                <c:pt idx="442">
                  <c:v>116204</c:v>
                </c:pt>
                <c:pt idx="443">
                  <c:v>294481</c:v>
                </c:pt>
                <c:pt idx="444">
                  <c:v>363641</c:v>
                </c:pt>
                <c:pt idx="445">
                  <c:v>303601</c:v>
                </c:pt>
                <c:pt idx="446">
                  <c:v>1385062</c:v>
                </c:pt>
                <c:pt idx="447">
                  <c:v>324235</c:v>
                </c:pt>
                <c:pt idx="448">
                  <c:v>237595</c:v>
                </c:pt>
                <c:pt idx="449">
                  <c:v>129713</c:v>
                </c:pt>
                <c:pt idx="450">
                  <c:v>213199</c:v>
                </c:pt>
                <c:pt idx="451">
                  <c:v>313633</c:v>
                </c:pt>
                <c:pt idx="452">
                  <c:v>281979</c:v>
                </c:pt>
                <c:pt idx="453">
                  <c:v>97983</c:v>
                </c:pt>
                <c:pt idx="454">
                  <c:v>23028</c:v>
                </c:pt>
                <c:pt idx="455">
                  <c:v>377739</c:v>
                </c:pt>
                <c:pt idx="456">
                  <c:v>65436</c:v>
                </c:pt>
                <c:pt idx="457">
                  <c:v>271111</c:v>
                </c:pt>
                <c:pt idx="458">
                  <c:v>307420</c:v>
                </c:pt>
                <c:pt idx="459">
                  <c:v>254828</c:v>
                </c:pt>
                <c:pt idx="460">
                  <c:v>154508</c:v>
                </c:pt>
                <c:pt idx="461">
                  <c:v>229026</c:v>
                </c:pt>
                <c:pt idx="462">
                  <c:v>600153</c:v>
                </c:pt>
                <c:pt idx="463">
                  <c:v>548663</c:v>
                </c:pt>
                <c:pt idx="464">
                  <c:v>224143</c:v>
                </c:pt>
                <c:pt idx="465">
                  <c:v>616968</c:v>
                </c:pt>
                <c:pt idx="466">
                  <c:v>245746</c:v>
                </c:pt>
                <c:pt idx="467">
                  <c:v>213712</c:v>
                </c:pt>
                <c:pt idx="468">
                  <c:v>876090</c:v>
                </c:pt>
                <c:pt idx="469">
                  <c:v>128687</c:v>
                </c:pt>
                <c:pt idx="470">
                  <c:v>349999</c:v>
                </c:pt>
                <c:pt idx="471">
                  <c:v>427652</c:v>
                </c:pt>
                <c:pt idx="472">
                  <c:v>109459</c:v>
                </c:pt>
                <c:pt idx="473">
                  <c:v>272916</c:v>
                </c:pt>
                <c:pt idx="474">
                  <c:v>499681</c:v>
                </c:pt>
                <c:pt idx="475">
                  <c:v>565782</c:v>
                </c:pt>
                <c:pt idx="476">
                  <c:v>80028</c:v>
                </c:pt>
                <c:pt idx="477">
                  <c:v>79572</c:v>
                </c:pt>
                <c:pt idx="478">
                  <c:v>232560</c:v>
                </c:pt>
                <c:pt idx="479">
                  <c:v>53827</c:v>
                </c:pt>
                <c:pt idx="480">
                  <c:v>38589</c:v>
                </c:pt>
                <c:pt idx="481">
                  <c:v>88616</c:v>
                </c:pt>
                <c:pt idx="482">
                  <c:v>72884</c:v>
                </c:pt>
                <c:pt idx="483">
                  <c:v>147972</c:v>
                </c:pt>
                <c:pt idx="484">
                  <c:v>181773</c:v>
                </c:pt>
                <c:pt idx="485">
                  <c:v>137332</c:v>
                </c:pt>
                <c:pt idx="486">
                  <c:v>171570</c:v>
                </c:pt>
                <c:pt idx="487">
                  <c:v>149568</c:v>
                </c:pt>
                <c:pt idx="488">
                  <c:v>327484</c:v>
                </c:pt>
                <c:pt idx="489">
                  <c:v>161063</c:v>
                </c:pt>
                <c:pt idx="490">
                  <c:v>35701</c:v>
                </c:pt>
                <c:pt idx="491">
                  <c:v>498579</c:v>
                </c:pt>
                <c:pt idx="492">
                  <c:v>79952</c:v>
                </c:pt>
                <c:pt idx="493">
                  <c:v>160493</c:v>
                </c:pt>
                <c:pt idx="494">
                  <c:v>158213</c:v>
                </c:pt>
                <c:pt idx="495">
                  <c:v>817589</c:v>
                </c:pt>
                <c:pt idx="496">
                  <c:v>76893</c:v>
                </c:pt>
                <c:pt idx="497">
                  <c:v>93005</c:v>
                </c:pt>
                <c:pt idx="498">
                  <c:v>9177</c:v>
                </c:pt>
                <c:pt idx="499">
                  <c:v>144780</c:v>
                </c:pt>
                <c:pt idx="500">
                  <c:v>134045</c:v>
                </c:pt>
                <c:pt idx="501">
                  <c:v>209741</c:v>
                </c:pt>
                <c:pt idx="502">
                  <c:v>168511</c:v>
                </c:pt>
                <c:pt idx="503">
                  <c:v>569962</c:v>
                </c:pt>
                <c:pt idx="504">
                  <c:v>451934</c:v>
                </c:pt>
                <c:pt idx="505">
                  <c:v>255987</c:v>
                </c:pt>
                <c:pt idx="506">
                  <c:v>128231</c:v>
                </c:pt>
                <c:pt idx="507">
                  <c:v>300846</c:v>
                </c:pt>
                <c:pt idx="508">
                  <c:v>233206</c:v>
                </c:pt>
                <c:pt idx="509">
                  <c:v>235885</c:v>
                </c:pt>
                <c:pt idx="510">
                  <c:v>127224</c:v>
                </c:pt>
                <c:pt idx="511">
                  <c:v>342665</c:v>
                </c:pt>
                <c:pt idx="512">
                  <c:v>286387</c:v>
                </c:pt>
                <c:pt idx="513">
                  <c:v>321024</c:v>
                </c:pt>
                <c:pt idx="514">
                  <c:v>233035</c:v>
                </c:pt>
                <c:pt idx="515">
                  <c:v>211831</c:v>
                </c:pt>
                <c:pt idx="516">
                  <c:v>226537</c:v>
                </c:pt>
                <c:pt idx="517">
                  <c:v>76665</c:v>
                </c:pt>
                <c:pt idx="518">
                  <c:v>673873</c:v>
                </c:pt>
                <c:pt idx="519">
                  <c:v>28139</c:v>
                </c:pt>
                <c:pt idx="520">
                  <c:v>76627</c:v>
                </c:pt>
                <c:pt idx="521">
                  <c:v>83942</c:v>
                </c:pt>
                <c:pt idx="522">
                  <c:v>164008</c:v>
                </c:pt>
                <c:pt idx="523">
                  <c:v>33706</c:v>
                </c:pt>
                <c:pt idx="524">
                  <c:v>117838</c:v>
                </c:pt>
                <c:pt idx="525">
                  <c:v>178410</c:v>
                </c:pt>
                <c:pt idx="526">
                  <c:v>464987</c:v>
                </c:pt>
                <c:pt idx="527">
                  <c:v>521322</c:v>
                </c:pt>
                <c:pt idx="528">
                  <c:v>61788</c:v>
                </c:pt>
                <c:pt idx="529">
                  <c:v>117952</c:v>
                </c:pt>
                <c:pt idx="530">
                  <c:v>113373</c:v>
                </c:pt>
                <c:pt idx="531">
                  <c:v>237937</c:v>
                </c:pt>
                <c:pt idx="532">
                  <c:v>383667</c:v>
                </c:pt>
                <c:pt idx="533">
                  <c:v>110865</c:v>
                </c:pt>
                <c:pt idx="534">
                  <c:v>269667</c:v>
                </c:pt>
                <c:pt idx="535">
                  <c:v>354483</c:v>
                </c:pt>
                <c:pt idx="536">
                  <c:v>726484</c:v>
                </c:pt>
                <c:pt idx="537">
                  <c:v>145825</c:v>
                </c:pt>
                <c:pt idx="538">
                  <c:v>273847</c:v>
                </c:pt>
                <c:pt idx="539">
                  <c:v>515394</c:v>
                </c:pt>
                <c:pt idx="540">
                  <c:v>938923</c:v>
                </c:pt>
                <c:pt idx="541">
                  <c:v>258305</c:v>
                </c:pt>
                <c:pt idx="542">
                  <c:v>332139</c:v>
                </c:pt>
                <c:pt idx="543">
                  <c:v>98534</c:v>
                </c:pt>
                <c:pt idx="544">
                  <c:v>311372</c:v>
                </c:pt>
                <c:pt idx="545">
                  <c:v>16910</c:v>
                </c:pt>
                <c:pt idx="546">
                  <c:v>351633</c:v>
                </c:pt>
                <c:pt idx="547">
                  <c:v>441009</c:v>
                </c:pt>
                <c:pt idx="548">
                  <c:v>138130</c:v>
                </c:pt>
                <c:pt idx="549">
                  <c:v>385757</c:v>
                </c:pt>
                <c:pt idx="550">
                  <c:v>110903</c:v>
                </c:pt>
                <c:pt idx="551">
                  <c:v>371906</c:v>
                </c:pt>
                <c:pt idx="552">
                  <c:v>30267</c:v>
                </c:pt>
                <c:pt idx="553">
                  <c:v>125153</c:v>
                </c:pt>
                <c:pt idx="554">
                  <c:v>48944</c:v>
                </c:pt>
                <c:pt idx="555">
                  <c:v>84835</c:v>
                </c:pt>
                <c:pt idx="556">
                  <c:v>168454</c:v>
                </c:pt>
                <c:pt idx="557">
                  <c:v>242801</c:v>
                </c:pt>
                <c:pt idx="558">
                  <c:v>43605</c:v>
                </c:pt>
                <c:pt idx="559">
                  <c:v>30115</c:v>
                </c:pt>
                <c:pt idx="560">
                  <c:v>289180</c:v>
                </c:pt>
                <c:pt idx="561">
                  <c:v>119586</c:v>
                </c:pt>
                <c:pt idx="562">
                  <c:v>121106</c:v>
                </c:pt>
                <c:pt idx="563">
                  <c:v>633536</c:v>
                </c:pt>
                <c:pt idx="564">
                  <c:v>354730</c:v>
                </c:pt>
                <c:pt idx="565">
                  <c:v>250705</c:v>
                </c:pt>
                <c:pt idx="566">
                  <c:v>195966</c:v>
                </c:pt>
                <c:pt idx="567">
                  <c:v>74385</c:v>
                </c:pt>
                <c:pt idx="568">
                  <c:v>563920</c:v>
                </c:pt>
                <c:pt idx="569">
                  <c:v>276602</c:v>
                </c:pt>
                <c:pt idx="570">
                  <c:v>298756</c:v>
                </c:pt>
                <c:pt idx="571">
                  <c:v>119377</c:v>
                </c:pt>
                <c:pt idx="572">
                  <c:v>159486</c:v>
                </c:pt>
                <c:pt idx="573">
                  <c:v>72523</c:v>
                </c:pt>
                <c:pt idx="574">
                  <c:v>213579</c:v>
                </c:pt>
                <c:pt idx="575">
                  <c:v>393585</c:v>
                </c:pt>
                <c:pt idx="576">
                  <c:v>598044</c:v>
                </c:pt>
                <c:pt idx="577">
                  <c:v>348061</c:v>
                </c:pt>
                <c:pt idx="578">
                  <c:v>167124</c:v>
                </c:pt>
                <c:pt idx="579">
                  <c:v>191159</c:v>
                </c:pt>
                <c:pt idx="580">
                  <c:v>33326</c:v>
                </c:pt>
                <c:pt idx="581">
                  <c:v>1175549</c:v>
                </c:pt>
                <c:pt idx="582">
                  <c:v>159296</c:v>
                </c:pt>
                <c:pt idx="583">
                  <c:v>51813</c:v>
                </c:pt>
                <c:pt idx="584">
                  <c:v>236170</c:v>
                </c:pt>
                <c:pt idx="585">
                  <c:v>226708</c:v>
                </c:pt>
                <c:pt idx="586">
                  <c:v>28690</c:v>
                </c:pt>
                <c:pt idx="587">
                  <c:v>94145</c:v>
                </c:pt>
                <c:pt idx="588">
                  <c:v>108471</c:v>
                </c:pt>
                <c:pt idx="589">
                  <c:v>621832</c:v>
                </c:pt>
                <c:pt idx="590">
                  <c:v>230888</c:v>
                </c:pt>
                <c:pt idx="591">
                  <c:v>197524</c:v>
                </c:pt>
                <c:pt idx="592">
                  <c:v>117344</c:v>
                </c:pt>
                <c:pt idx="593">
                  <c:v>201704</c:v>
                </c:pt>
                <c:pt idx="594">
                  <c:v>167200</c:v>
                </c:pt>
                <c:pt idx="595">
                  <c:v>76114</c:v>
                </c:pt>
                <c:pt idx="596">
                  <c:v>286634</c:v>
                </c:pt>
                <c:pt idx="597">
                  <c:v>386289</c:v>
                </c:pt>
                <c:pt idx="598">
                  <c:v>72200</c:v>
                </c:pt>
                <c:pt idx="599">
                  <c:v>58520</c:v>
                </c:pt>
                <c:pt idx="600">
                  <c:v>220932</c:v>
                </c:pt>
                <c:pt idx="601">
                  <c:v>175978</c:v>
                </c:pt>
                <c:pt idx="602">
                  <c:v>208506</c:v>
                </c:pt>
                <c:pt idx="603">
                  <c:v>65056</c:v>
                </c:pt>
                <c:pt idx="604">
                  <c:v>220400</c:v>
                </c:pt>
                <c:pt idx="605">
                  <c:v>62833</c:v>
                </c:pt>
                <c:pt idx="606">
                  <c:v>357485</c:v>
                </c:pt>
                <c:pt idx="607">
                  <c:v>351842</c:v>
                </c:pt>
                <c:pt idx="608">
                  <c:v>140049</c:v>
                </c:pt>
                <c:pt idx="609">
                  <c:v>456836</c:v>
                </c:pt>
                <c:pt idx="610">
                  <c:v>250268</c:v>
                </c:pt>
                <c:pt idx="611">
                  <c:v>150366</c:v>
                </c:pt>
                <c:pt idx="612">
                  <c:v>124583</c:v>
                </c:pt>
                <c:pt idx="613">
                  <c:v>14991</c:v>
                </c:pt>
                <c:pt idx="614">
                  <c:v>343425</c:v>
                </c:pt>
                <c:pt idx="615">
                  <c:v>190779</c:v>
                </c:pt>
                <c:pt idx="616">
                  <c:v>199253</c:v>
                </c:pt>
                <c:pt idx="617">
                  <c:v>319143</c:v>
                </c:pt>
                <c:pt idx="618">
                  <c:v>257678</c:v>
                </c:pt>
                <c:pt idx="619">
                  <c:v>3059</c:v>
                </c:pt>
                <c:pt idx="620">
                  <c:v>329593</c:v>
                </c:pt>
                <c:pt idx="621">
                  <c:v>434872</c:v>
                </c:pt>
                <c:pt idx="622">
                  <c:v>216999</c:v>
                </c:pt>
                <c:pt idx="623">
                  <c:v>267007</c:v>
                </c:pt>
                <c:pt idx="624">
                  <c:v>192907</c:v>
                </c:pt>
                <c:pt idx="625">
                  <c:v>77425</c:v>
                </c:pt>
                <c:pt idx="626">
                  <c:v>360848</c:v>
                </c:pt>
                <c:pt idx="627">
                  <c:v>159847</c:v>
                </c:pt>
                <c:pt idx="628">
                  <c:v>605226</c:v>
                </c:pt>
                <c:pt idx="629">
                  <c:v>101004</c:v>
                </c:pt>
                <c:pt idx="630">
                  <c:v>399152</c:v>
                </c:pt>
                <c:pt idx="631">
                  <c:v>183844</c:v>
                </c:pt>
                <c:pt idx="632">
                  <c:v>469338</c:v>
                </c:pt>
                <c:pt idx="633">
                  <c:v>589095</c:v>
                </c:pt>
                <c:pt idx="634">
                  <c:v>738834</c:v>
                </c:pt>
                <c:pt idx="635">
                  <c:v>759373</c:v>
                </c:pt>
                <c:pt idx="636">
                  <c:v>298490</c:v>
                </c:pt>
                <c:pt idx="637">
                  <c:v>243637</c:v>
                </c:pt>
                <c:pt idx="638">
                  <c:v>319751</c:v>
                </c:pt>
                <c:pt idx="639">
                  <c:v>282701</c:v>
                </c:pt>
                <c:pt idx="640">
                  <c:v>139555</c:v>
                </c:pt>
                <c:pt idx="641">
                  <c:v>593769</c:v>
                </c:pt>
                <c:pt idx="642">
                  <c:v>336775</c:v>
                </c:pt>
                <c:pt idx="643">
                  <c:v>48868</c:v>
                </c:pt>
                <c:pt idx="644">
                  <c:v>289864</c:v>
                </c:pt>
                <c:pt idx="645">
                  <c:v>282131</c:v>
                </c:pt>
                <c:pt idx="646">
                  <c:v>99180</c:v>
                </c:pt>
                <c:pt idx="647">
                  <c:v>356117</c:v>
                </c:pt>
                <c:pt idx="648">
                  <c:v>87286</c:v>
                </c:pt>
                <c:pt idx="649">
                  <c:v>227278</c:v>
                </c:pt>
                <c:pt idx="650">
                  <c:v>109269</c:v>
                </c:pt>
                <c:pt idx="651">
                  <c:v>182020</c:v>
                </c:pt>
                <c:pt idx="652">
                  <c:v>178524</c:v>
                </c:pt>
                <c:pt idx="653">
                  <c:v>523697</c:v>
                </c:pt>
                <c:pt idx="654">
                  <c:v>127452</c:v>
                </c:pt>
                <c:pt idx="655">
                  <c:v>315609</c:v>
                </c:pt>
                <c:pt idx="656">
                  <c:v>148504</c:v>
                </c:pt>
                <c:pt idx="657">
                  <c:v>26961</c:v>
                </c:pt>
                <c:pt idx="658">
                  <c:v>155477</c:v>
                </c:pt>
                <c:pt idx="659">
                  <c:v>147269</c:v>
                </c:pt>
                <c:pt idx="660">
                  <c:v>72637</c:v>
                </c:pt>
                <c:pt idx="661">
                  <c:v>362406</c:v>
                </c:pt>
                <c:pt idx="662">
                  <c:v>71079</c:v>
                </c:pt>
                <c:pt idx="663">
                  <c:v>265677</c:v>
                </c:pt>
                <c:pt idx="664">
                  <c:v>674956</c:v>
                </c:pt>
                <c:pt idx="665">
                  <c:v>651358</c:v>
                </c:pt>
                <c:pt idx="666">
                  <c:v>49495</c:v>
                </c:pt>
                <c:pt idx="667">
                  <c:v>240103</c:v>
                </c:pt>
                <c:pt idx="668">
                  <c:v>442757</c:v>
                </c:pt>
                <c:pt idx="669">
                  <c:v>122227</c:v>
                </c:pt>
                <c:pt idx="670">
                  <c:v>436012</c:v>
                </c:pt>
                <c:pt idx="671">
                  <c:v>234422</c:v>
                </c:pt>
                <c:pt idx="672">
                  <c:v>95950</c:v>
                </c:pt>
                <c:pt idx="673">
                  <c:v>941963</c:v>
                </c:pt>
                <c:pt idx="674">
                  <c:v>104538</c:v>
                </c:pt>
                <c:pt idx="675">
                  <c:v>142082</c:v>
                </c:pt>
                <c:pt idx="676">
                  <c:v>198265</c:v>
                </c:pt>
                <c:pt idx="677">
                  <c:v>50787</c:v>
                </c:pt>
                <c:pt idx="678">
                  <c:v>190684</c:v>
                </c:pt>
                <c:pt idx="679">
                  <c:v>226974</c:v>
                </c:pt>
                <c:pt idx="680">
                  <c:v>134216</c:v>
                </c:pt>
                <c:pt idx="681">
                  <c:v>307724</c:v>
                </c:pt>
                <c:pt idx="682">
                  <c:v>107578</c:v>
                </c:pt>
                <c:pt idx="683">
                  <c:v>171551</c:v>
                </c:pt>
                <c:pt idx="684">
                  <c:v>361665</c:v>
                </c:pt>
                <c:pt idx="685">
                  <c:v>692075</c:v>
                </c:pt>
                <c:pt idx="686">
                  <c:v>178391</c:v>
                </c:pt>
                <c:pt idx="687">
                  <c:v>170525</c:v>
                </c:pt>
                <c:pt idx="688">
                  <c:v>373255</c:v>
                </c:pt>
                <c:pt idx="689">
                  <c:v>335825</c:v>
                </c:pt>
                <c:pt idx="690">
                  <c:v>957752</c:v>
                </c:pt>
                <c:pt idx="691">
                  <c:v>51585</c:v>
                </c:pt>
                <c:pt idx="692">
                  <c:v>157016</c:v>
                </c:pt>
                <c:pt idx="693">
                  <c:v>339055</c:v>
                </c:pt>
                <c:pt idx="694">
                  <c:v>209836</c:v>
                </c:pt>
                <c:pt idx="695">
                  <c:v>326097</c:v>
                </c:pt>
                <c:pt idx="696">
                  <c:v>67792</c:v>
                </c:pt>
                <c:pt idx="697">
                  <c:v>338352</c:v>
                </c:pt>
                <c:pt idx="698">
                  <c:v>210349</c:v>
                </c:pt>
                <c:pt idx="699">
                  <c:v>325109</c:v>
                </c:pt>
                <c:pt idx="700">
                  <c:v>148200</c:v>
                </c:pt>
                <c:pt idx="701">
                  <c:v>72257</c:v>
                </c:pt>
                <c:pt idx="702">
                  <c:v>165699</c:v>
                </c:pt>
                <c:pt idx="703">
                  <c:v>85291</c:v>
                </c:pt>
                <c:pt idx="704">
                  <c:v>270579</c:v>
                </c:pt>
                <c:pt idx="705">
                  <c:v>215422</c:v>
                </c:pt>
                <c:pt idx="706">
                  <c:v>65018</c:v>
                </c:pt>
                <c:pt idx="707">
                  <c:v>380</c:v>
                </c:pt>
                <c:pt idx="708">
                  <c:v>186352</c:v>
                </c:pt>
                <c:pt idx="709">
                  <c:v>314222</c:v>
                </c:pt>
                <c:pt idx="710">
                  <c:v>99142</c:v>
                </c:pt>
                <c:pt idx="711">
                  <c:v>333051</c:v>
                </c:pt>
                <c:pt idx="712">
                  <c:v>237728</c:v>
                </c:pt>
                <c:pt idx="713">
                  <c:v>533691</c:v>
                </c:pt>
                <c:pt idx="714">
                  <c:v>578778</c:v>
                </c:pt>
                <c:pt idx="715">
                  <c:v>250268</c:v>
                </c:pt>
                <c:pt idx="716">
                  <c:v>631161</c:v>
                </c:pt>
                <c:pt idx="717">
                  <c:v>266361</c:v>
                </c:pt>
                <c:pt idx="718">
                  <c:v>25536</c:v>
                </c:pt>
                <c:pt idx="719">
                  <c:v>153121</c:v>
                </c:pt>
                <c:pt idx="720">
                  <c:v>104462</c:v>
                </c:pt>
                <c:pt idx="721">
                  <c:v>262295</c:v>
                </c:pt>
                <c:pt idx="722">
                  <c:v>181013</c:v>
                </c:pt>
                <c:pt idx="723">
                  <c:v>565307</c:v>
                </c:pt>
                <c:pt idx="724">
                  <c:v>117686</c:v>
                </c:pt>
                <c:pt idx="725">
                  <c:v>434131</c:v>
                </c:pt>
                <c:pt idx="726">
                  <c:v>235277</c:v>
                </c:pt>
                <c:pt idx="727">
                  <c:v>285361</c:v>
                </c:pt>
                <c:pt idx="728">
                  <c:v>310289</c:v>
                </c:pt>
                <c:pt idx="729">
                  <c:v>52383</c:v>
                </c:pt>
                <c:pt idx="730">
                  <c:v>98154</c:v>
                </c:pt>
                <c:pt idx="731">
                  <c:v>184243</c:v>
                </c:pt>
                <c:pt idx="732">
                  <c:v>684019</c:v>
                </c:pt>
                <c:pt idx="733">
                  <c:v>78926</c:v>
                </c:pt>
                <c:pt idx="734">
                  <c:v>389367</c:v>
                </c:pt>
                <c:pt idx="735">
                  <c:v>890302</c:v>
                </c:pt>
                <c:pt idx="736">
                  <c:v>46987</c:v>
                </c:pt>
                <c:pt idx="737">
                  <c:v>384389</c:v>
                </c:pt>
                <c:pt idx="738">
                  <c:v>280193</c:v>
                </c:pt>
                <c:pt idx="739">
                  <c:v>528390</c:v>
                </c:pt>
                <c:pt idx="740">
                  <c:v>97052</c:v>
                </c:pt>
                <c:pt idx="741">
                  <c:v>135166</c:v>
                </c:pt>
                <c:pt idx="742">
                  <c:v>182457</c:v>
                </c:pt>
                <c:pt idx="743">
                  <c:v>192907</c:v>
                </c:pt>
                <c:pt idx="744">
                  <c:v>54245</c:v>
                </c:pt>
                <c:pt idx="745">
                  <c:v>127889</c:v>
                </c:pt>
                <c:pt idx="746">
                  <c:v>131290</c:v>
                </c:pt>
                <c:pt idx="747">
                  <c:v>206986</c:v>
                </c:pt>
                <c:pt idx="748">
                  <c:v>88426</c:v>
                </c:pt>
                <c:pt idx="749">
                  <c:v>322715</c:v>
                </c:pt>
                <c:pt idx="750">
                  <c:v>138567</c:v>
                </c:pt>
                <c:pt idx="751">
                  <c:v>777024</c:v>
                </c:pt>
                <c:pt idx="752">
                  <c:v>210577</c:v>
                </c:pt>
                <c:pt idx="753">
                  <c:v>209703</c:v>
                </c:pt>
                <c:pt idx="754">
                  <c:v>239818</c:v>
                </c:pt>
                <c:pt idx="755">
                  <c:v>200944</c:v>
                </c:pt>
                <c:pt idx="756">
                  <c:v>124089</c:v>
                </c:pt>
                <c:pt idx="757">
                  <c:v>317642</c:v>
                </c:pt>
                <c:pt idx="758">
                  <c:v>74100</c:v>
                </c:pt>
                <c:pt idx="759">
                  <c:v>179265</c:v>
                </c:pt>
                <c:pt idx="760">
                  <c:v>361703</c:v>
                </c:pt>
                <c:pt idx="761">
                  <c:v>345876</c:v>
                </c:pt>
                <c:pt idx="762">
                  <c:v>521835</c:v>
                </c:pt>
                <c:pt idx="763">
                  <c:v>1122254</c:v>
                </c:pt>
                <c:pt idx="764">
                  <c:v>204820</c:v>
                </c:pt>
                <c:pt idx="765">
                  <c:v>239875</c:v>
                </c:pt>
                <c:pt idx="766">
                  <c:v>191007</c:v>
                </c:pt>
                <c:pt idx="767">
                  <c:v>217493</c:v>
                </c:pt>
                <c:pt idx="768">
                  <c:v>60743</c:v>
                </c:pt>
                <c:pt idx="769">
                  <c:v>350512</c:v>
                </c:pt>
                <c:pt idx="770">
                  <c:v>641725</c:v>
                </c:pt>
                <c:pt idx="771">
                  <c:v>269021</c:v>
                </c:pt>
                <c:pt idx="772">
                  <c:v>145730</c:v>
                </c:pt>
                <c:pt idx="773">
                  <c:v>82536</c:v>
                </c:pt>
                <c:pt idx="774">
                  <c:v>173660</c:v>
                </c:pt>
                <c:pt idx="775">
                  <c:v>1009375</c:v>
                </c:pt>
                <c:pt idx="776">
                  <c:v>57038</c:v>
                </c:pt>
                <c:pt idx="777">
                  <c:v>195054</c:v>
                </c:pt>
                <c:pt idx="778">
                  <c:v>184889</c:v>
                </c:pt>
                <c:pt idx="779">
                  <c:v>136705</c:v>
                </c:pt>
                <c:pt idx="780">
                  <c:v>144818</c:v>
                </c:pt>
                <c:pt idx="781">
                  <c:v>172140</c:v>
                </c:pt>
                <c:pt idx="782">
                  <c:v>63156</c:v>
                </c:pt>
                <c:pt idx="783">
                  <c:v>200013</c:v>
                </c:pt>
                <c:pt idx="784">
                  <c:v>602699</c:v>
                </c:pt>
                <c:pt idx="785">
                  <c:v>436943</c:v>
                </c:pt>
                <c:pt idx="786">
                  <c:v>282264</c:v>
                </c:pt>
                <c:pt idx="787">
                  <c:v>40432</c:v>
                </c:pt>
                <c:pt idx="788">
                  <c:v>965903</c:v>
                </c:pt>
                <c:pt idx="789">
                  <c:v>411331</c:v>
                </c:pt>
                <c:pt idx="790">
                  <c:v>391400</c:v>
                </c:pt>
                <c:pt idx="791">
                  <c:v>510720</c:v>
                </c:pt>
                <c:pt idx="792">
                  <c:v>93233</c:v>
                </c:pt>
                <c:pt idx="793">
                  <c:v>235239</c:v>
                </c:pt>
                <c:pt idx="794">
                  <c:v>296609</c:v>
                </c:pt>
                <c:pt idx="795">
                  <c:v>87381</c:v>
                </c:pt>
                <c:pt idx="796">
                  <c:v>972154</c:v>
                </c:pt>
                <c:pt idx="797">
                  <c:v>236379</c:v>
                </c:pt>
                <c:pt idx="798">
                  <c:v>221635</c:v>
                </c:pt>
                <c:pt idx="799">
                  <c:v>247646</c:v>
                </c:pt>
                <c:pt idx="800">
                  <c:v>27512</c:v>
                </c:pt>
                <c:pt idx="801">
                  <c:v>359195</c:v>
                </c:pt>
                <c:pt idx="802">
                  <c:v>68096</c:v>
                </c:pt>
                <c:pt idx="803">
                  <c:v>524533</c:v>
                </c:pt>
                <c:pt idx="804">
                  <c:v>511917</c:v>
                </c:pt>
                <c:pt idx="805">
                  <c:v>37430</c:v>
                </c:pt>
                <c:pt idx="806">
                  <c:v>115349</c:v>
                </c:pt>
                <c:pt idx="807">
                  <c:v>71744</c:v>
                </c:pt>
                <c:pt idx="808">
                  <c:v>547143</c:v>
                </c:pt>
                <c:pt idx="809">
                  <c:v>222300</c:v>
                </c:pt>
                <c:pt idx="810">
                  <c:v>180215</c:v>
                </c:pt>
                <c:pt idx="811">
                  <c:v>106324</c:v>
                </c:pt>
                <c:pt idx="812">
                  <c:v>15333</c:v>
                </c:pt>
                <c:pt idx="813">
                  <c:v>273714</c:v>
                </c:pt>
                <c:pt idx="814">
                  <c:v>410761</c:v>
                </c:pt>
                <c:pt idx="815">
                  <c:v>47994</c:v>
                </c:pt>
                <c:pt idx="816">
                  <c:v>378670</c:v>
                </c:pt>
                <c:pt idx="817">
                  <c:v>0</c:v>
                </c:pt>
                <c:pt idx="818">
                  <c:v>215308</c:v>
                </c:pt>
                <c:pt idx="819">
                  <c:v>1740609</c:v>
                </c:pt>
                <c:pt idx="820">
                  <c:v>229444</c:v>
                </c:pt>
                <c:pt idx="821">
                  <c:v>265164</c:v>
                </c:pt>
                <c:pt idx="822">
                  <c:v>129789</c:v>
                </c:pt>
                <c:pt idx="823">
                  <c:v>316160</c:v>
                </c:pt>
                <c:pt idx="824">
                  <c:v>120726</c:v>
                </c:pt>
                <c:pt idx="825">
                  <c:v>28994</c:v>
                </c:pt>
                <c:pt idx="826">
                  <c:v>568936</c:v>
                </c:pt>
                <c:pt idx="827">
                  <c:v>495216</c:v>
                </c:pt>
                <c:pt idx="828">
                  <c:v>156997</c:v>
                </c:pt>
                <c:pt idx="829">
                  <c:v>275424</c:v>
                </c:pt>
                <c:pt idx="830">
                  <c:v>584155</c:v>
                </c:pt>
                <c:pt idx="831">
                  <c:v>172691</c:v>
                </c:pt>
                <c:pt idx="832">
                  <c:v>27360</c:v>
                </c:pt>
                <c:pt idx="833">
                  <c:v>594738</c:v>
                </c:pt>
                <c:pt idx="834">
                  <c:v>127775</c:v>
                </c:pt>
                <c:pt idx="835">
                  <c:v>179094</c:v>
                </c:pt>
                <c:pt idx="836">
                  <c:v>265164</c:v>
                </c:pt>
                <c:pt idx="837">
                  <c:v>308693</c:v>
                </c:pt>
                <c:pt idx="838">
                  <c:v>15086</c:v>
                </c:pt>
                <c:pt idx="839">
                  <c:v>221255</c:v>
                </c:pt>
                <c:pt idx="840">
                  <c:v>413098</c:v>
                </c:pt>
                <c:pt idx="841">
                  <c:v>350151</c:v>
                </c:pt>
                <c:pt idx="842">
                  <c:v>71782</c:v>
                </c:pt>
                <c:pt idx="843">
                  <c:v>484234</c:v>
                </c:pt>
                <c:pt idx="844">
                  <c:v>429419</c:v>
                </c:pt>
                <c:pt idx="845">
                  <c:v>103968</c:v>
                </c:pt>
                <c:pt idx="846">
                  <c:v>275443</c:v>
                </c:pt>
                <c:pt idx="847">
                  <c:v>527554</c:v>
                </c:pt>
                <c:pt idx="848">
                  <c:v>53656</c:v>
                </c:pt>
                <c:pt idx="849">
                  <c:v>212553</c:v>
                </c:pt>
                <c:pt idx="850">
                  <c:v>35017</c:v>
                </c:pt>
                <c:pt idx="851">
                  <c:v>226879</c:v>
                </c:pt>
                <c:pt idx="852">
                  <c:v>76114</c:v>
                </c:pt>
                <c:pt idx="853">
                  <c:v>92169</c:v>
                </c:pt>
                <c:pt idx="854">
                  <c:v>18411</c:v>
                </c:pt>
                <c:pt idx="855">
                  <c:v>231914</c:v>
                </c:pt>
                <c:pt idx="856">
                  <c:v>117401</c:v>
                </c:pt>
                <c:pt idx="857">
                  <c:v>629603</c:v>
                </c:pt>
                <c:pt idx="858">
                  <c:v>197220</c:v>
                </c:pt>
                <c:pt idx="859">
                  <c:v>124051</c:v>
                </c:pt>
                <c:pt idx="860">
                  <c:v>353875</c:v>
                </c:pt>
                <c:pt idx="861">
                  <c:v>222490</c:v>
                </c:pt>
                <c:pt idx="862">
                  <c:v>469015</c:v>
                </c:pt>
                <c:pt idx="863">
                  <c:v>98496</c:v>
                </c:pt>
                <c:pt idx="864">
                  <c:v>277856</c:v>
                </c:pt>
                <c:pt idx="865">
                  <c:v>146699</c:v>
                </c:pt>
                <c:pt idx="866">
                  <c:v>106666</c:v>
                </c:pt>
                <c:pt idx="867">
                  <c:v>129010</c:v>
                </c:pt>
                <c:pt idx="868">
                  <c:v>1133122</c:v>
                </c:pt>
                <c:pt idx="869">
                  <c:v>135470</c:v>
                </c:pt>
                <c:pt idx="870">
                  <c:v>8987</c:v>
                </c:pt>
                <c:pt idx="871">
                  <c:v>74252</c:v>
                </c:pt>
                <c:pt idx="872">
                  <c:v>760608</c:v>
                </c:pt>
                <c:pt idx="873">
                  <c:v>164958</c:v>
                </c:pt>
                <c:pt idx="874">
                  <c:v>26809</c:v>
                </c:pt>
                <c:pt idx="875">
                  <c:v>185231</c:v>
                </c:pt>
                <c:pt idx="876">
                  <c:v>18506</c:v>
                </c:pt>
                <c:pt idx="877">
                  <c:v>347225</c:v>
                </c:pt>
                <c:pt idx="878">
                  <c:v>271757</c:v>
                </c:pt>
                <c:pt idx="879">
                  <c:v>93974</c:v>
                </c:pt>
                <c:pt idx="880">
                  <c:v>2682306</c:v>
                </c:pt>
                <c:pt idx="881">
                  <c:v>37753</c:v>
                </c:pt>
                <c:pt idx="882">
                  <c:v>45410</c:v>
                </c:pt>
                <c:pt idx="883">
                  <c:v>161025</c:v>
                </c:pt>
                <c:pt idx="884">
                  <c:v>112385</c:v>
                </c:pt>
                <c:pt idx="885">
                  <c:v>87837</c:v>
                </c:pt>
                <c:pt idx="886">
                  <c:v>156522</c:v>
                </c:pt>
                <c:pt idx="887">
                  <c:v>313405</c:v>
                </c:pt>
                <c:pt idx="888">
                  <c:v>265772</c:v>
                </c:pt>
                <c:pt idx="889">
                  <c:v>354559</c:v>
                </c:pt>
                <c:pt idx="890">
                  <c:v>142861</c:v>
                </c:pt>
                <c:pt idx="891">
                  <c:v>8474</c:v>
                </c:pt>
                <c:pt idx="892">
                  <c:v>99750</c:v>
                </c:pt>
                <c:pt idx="893">
                  <c:v>424555</c:v>
                </c:pt>
                <c:pt idx="894">
                  <c:v>13129</c:v>
                </c:pt>
                <c:pt idx="895">
                  <c:v>192223</c:v>
                </c:pt>
                <c:pt idx="896">
                  <c:v>148675</c:v>
                </c:pt>
                <c:pt idx="897">
                  <c:v>197657</c:v>
                </c:pt>
                <c:pt idx="898">
                  <c:v>132240</c:v>
                </c:pt>
                <c:pt idx="899">
                  <c:v>530309</c:v>
                </c:pt>
                <c:pt idx="900">
                  <c:v>889162</c:v>
                </c:pt>
                <c:pt idx="901">
                  <c:v>191710</c:v>
                </c:pt>
                <c:pt idx="902">
                  <c:v>129276</c:v>
                </c:pt>
                <c:pt idx="903">
                  <c:v>38893</c:v>
                </c:pt>
                <c:pt idx="904">
                  <c:v>145635</c:v>
                </c:pt>
                <c:pt idx="905">
                  <c:v>38</c:v>
                </c:pt>
                <c:pt idx="906">
                  <c:v>445341</c:v>
                </c:pt>
                <c:pt idx="907">
                  <c:v>68989</c:v>
                </c:pt>
                <c:pt idx="908">
                  <c:v>891708</c:v>
                </c:pt>
                <c:pt idx="909">
                  <c:v>75886</c:v>
                </c:pt>
                <c:pt idx="910">
                  <c:v>478154</c:v>
                </c:pt>
                <c:pt idx="911">
                  <c:v>468806</c:v>
                </c:pt>
                <c:pt idx="912">
                  <c:v>73131</c:v>
                </c:pt>
                <c:pt idx="913">
                  <c:v>1995</c:v>
                </c:pt>
                <c:pt idx="914">
                  <c:v>87115</c:v>
                </c:pt>
                <c:pt idx="915">
                  <c:v>160265</c:v>
                </c:pt>
                <c:pt idx="916">
                  <c:v>47500</c:v>
                </c:pt>
                <c:pt idx="917">
                  <c:v>407968</c:v>
                </c:pt>
                <c:pt idx="918">
                  <c:v>413060</c:v>
                </c:pt>
                <c:pt idx="919">
                  <c:v>227373</c:v>
                </c:pt>
                <c:pt idx="920">
                  <c:v>137731</c:v>
                </c:pt>
                <c:pt idx="921">
                  <c:v>83600</c:v>
                </c:pt>
                <c:pt idx="922">
                  <c:v>251674</c:v>
                </c:pt>
                <c:pt idx="923">
                  <c:v>43833</c:v>
                </c:pt>
                <c:pt idx="924">
                  <c:v>361779</c:v>
                </c:pt>
                <c:pt idx="925">
                  <c:v>347928</c:v>
                </c:pt>
                <c:pt idx="926">
                  <c:v>674785</c:v>
                </c:pt>
                <c:pt idx="927">
                  <c:v>219355</c:v>
                </c:pt>
                <c:pt idx="928">
                  <c:v>265354</c:v>
                </c:pt>
                <c:pt idx="929">
                  <c:v>301169</c:v>
                </c:pt>
                <c:pt idx="930">
                  <c:v>526870</c:v>
                </c:pt>
                <c:pt idx="931">
                  <c:v>354692</c:v>
                </c:pt>
                <c:pt idx="932">
                  <c:v>86070</c:v>
                </c:pt>
                <c:pt idx="933">
                  <c:v>356307</c:v>
                </c:pt>
                <c:pt idx="934">
                  <c:v>308047</c:v>
                </c:pt>
                <c:pt idx="935">
                  <c:v>169195</c:v>
                </c:pt>
                <c:pt idx="936">
                  <c:v>179949</c:v>
                </c:pt>
                <c:pt idx="937">
                  <c:v>429229</c:v>
                </c:pt>
                <c:pt idx="938">
                  <c:v>2191726</c:v>
                </c:pt>
                <c:pt idx="939">
                  <c:v>616113</c:v>
                </c:pt>
                <c:pt idx="940">
                  <c:v>732754</c:v>
                </c:pt>
                <c:pt idx="941">
                  <c:v>100852</c:v>
                </c:pt>
                <c:pt idx="942">
                  <c:v>123120</c:v>
                </c:pt>
                <c:pt idx="943">
                  <c:v>191691</c:v>
                </c:pt>
                <c:pt idx="944">
                  <c:v>63764</c:v>
                </c:pt>
                <c:pt idx="945">
                  <c:v>45239</c:v>
                </c:pt>
                <c:pt idx="946">
                  <c:v>120498</c:v>
                </c:pt>
                <c:pt idx="947">
                  <c:v>196213</c:v>
                </c:pt>
                <c:pt idx="948">
                  <c:v>122227</c:v>
                </c:pt>
                <c:pt idx="949">
                  <c:v>86583</c:v>
                </c:pt>
                <c:pt idx="950">
                  <c:v>156370</c:v>
                </c:pt>
                <c:pt idx="951">
                  <c:v>487407</c:v>
                </c:pt>
                <c:pt idx="952">
                  <c:v>190817</c:v>
                </c:pt>
                <c:pt idx="953">
                  <c:v>57874</c:v>
                </c:pt>
                <c:pt idx="954">
                  <c:v>117762</c:v>
                </c:pt>
                <c:pt idx="955">
                  <c:v>220115</c:v>
                </c:pt>
                <c:pt idx="956">
                  <c:v>58881</c:v>
                </c:pt>
                <c:pt idx="957">
                  <c:v>387714</c:v>
                </c:pt>
                <c:pt idx="958">
                  <c:v>141037</c:v>
                </c:pt>
                <c:pt idx="959">
                  <c:v>42370</c:v>
                </c:pt>
                <c:pt idx="960">
                  <c:v>31160</c:v>
                </c:pt>
                <c:pt idx="961">
                  <c:v>160569</c:v>
                </c:pt>
                <c:pt idx="962">
                  <c:v>256348</c:v>
                </c:pt>
                <c:pt idx="963">
                  <c:v>207138</c:v>
                </c:pt>
                <c:pt idx="964">
                  <c:v>178334</c:v>
                </c:pt>
                <c:pt idx="965">
                  <c:v>235505</c:v>
                </c:pt>
                <c:pt idx="966">
                  <c:v>243428</c:v>
                </c:pt>
                <c:pt idx="967">
                  <c:v>434606</c:v>
                </c:pt>
                <c:pt idx="968">
                  <c:v>31445</c:v>
                </c:pt>
                <c:pt idx="969">
                  <c:v>113316</c:v>
                </c:pt>
                <c:pt idx="970">
                  <c:v>107293</c:v>
                </c:pt>
                <c:pt idx="971">
                  <c:v>712994</c:v>
                </c:pt>
                <c:pt idx="972">
                  <c:v>21565</c:v>
                </c:pt>
                <c:pt idx="973">
                  <c:v>109896</c:v>
                </c:pt>
                <c:pt idx="974">
                  <c:v>811243</c:v>
                </c:pt>
                <c:pt idx="975">
                  <c:v>570912</c:v>
                </c:pt>
                <c:pt idx="976">
                  <c:v>561830</c:v>
                </c:pt>
                <c:pt idx="977">
                  <c:v>114133</c:v>
                </c:pt>
                <c:pt idx="978">
                  <c:v>261402</c:v>
                </c:pt>
                <c:pt idx="979">
                  <c:v>505343</c:v>
                </c:pt>
                <c:pt idx="980">
                  <c:v>183198</c:v>
                </c:pt>
                <c:pt idx="981">
                  <c:v>154508</c:v>
                </c:pt>
                <c:pt idx="982">
                  <c:v>109459</c:v>
                </c:pt>
                <c:pt idx="983">
                  <c:v>356307</c:v>
                </c:pt>
                <c:pt idx="984">
                  <c:v>306736</c:v>
                </c:pt>
                <c:pt idx="985">
                  <c:v>269211</c:v>
                </c:pt>
                <c:pt idx="986">
                  <c:v>1762725</c:v>
                </c:pt>
                <c:pt idx="987">
                  <c:v>125191</c:v>
                </c:pt>
                <c:pt idx="988">
                  <c:v>775637</c:v>
                </c:pt>
                <c:pt idx="989">
                  <c:v>301169</c:v>
                </c:pt>
                <c:pt idx="990">
                  <c:v>31673</c:v>
                </c:pt>
                <c:pt idx="991">
                  <c:v>512202</c:v>
                </c:pt>
                <c:pt idx="992">
                  <c:v>109877</c:v>
                </c:pt>
                <c:pt idx="993">
                  <c:v>31312</c:v>
                </c:pt>
                <c:pt idx="994">
                  <c:v>195700</c:v>
                </c:pt>
                <c:pt idx="995">
                  <c:v>173242</c:v>
                </c:pt>
                <c:pt idx="996">
                  <c:v>170962</c:v>
                </c:pt>
                <c:pt idx="997">
                  <c:v>224922</c:v>
                </c:pt>
                <c:pt idx="998">
                  <c:v>306888</c:v>
                </c:pt>
                <c:pt idx="999">
                  <c:v>381976</c:v>
                </c:pt>
                <c:pt idx="1000">
                  <c:v>380114</c:v>
                </c:pt>
                <c:pt idx="1001">
                  <c:v>479845</c:v>
                </c:pt>
                <c:pt idx="1002">
                  <c:v>131404</c:v>
                </c:pt>
                <c:pt idx="1003">
                  <c:v>104329</c:v>
                </c:pt>
                <c:pt idx="1004">
                  <c:v>232579</c:v>
                </c:pt>
                <c:pt idx="1005">
                  <c:v>458793</c:v>
                </c:pt>
                <c:pt idx="1006">
                  <c:v>186181</c:v>
                </c:pt>
                <c:pt idx="1007">
                  <c:v>206207</c:v>
                </c:pt>
                <c:pt idx="1008">
                  <c:v>344831</c:v>
                </c:pt>
                <c:pt idx="1009">
                  <c:v>85424</c:v>
                </c:pt>
                <c:pt idx="1010">
                  <c:v>80408</c:v>
                </c:pt>
                <c:pt idx="1011">
                  <c:v>603022</c:v>
                </c:pt>
                <c:pt idx="1012">
                  <c:v>120422</c:v>
                </c:pt>
                <c:pt idx="1013">
                  <c:v>285171</c:v>
                </c:pt>
                <c:pt idx="1014">
                  <c:v>120498</c:v>
                </c:pt>
                <c:pt idx="1015">
                  <c:v>477983</c:v>
                </c:pt>
                <c:pt idx="1016">
                  <c:v>585884</c:v>
                </c:pt>
                <c:pt idx="1017">
                  <c:v>33364</c:v>
                </c:pt>
                <c:pt idx="1018">
                  <c:v>457900</c:v>
                </c:pt>
                <c:pt idx="1019">
                  <c:v>474430</c:v>
                </c:pt>
                <c:pt idx="1020">
                  <c:v>120194</c:v>
                </c:pt>
                <c:pt idx="1021">
                  <c:v>277134</c:v>
                </c:pt>
                <c:pt idx="1022">
                  <c:v>283708</c:v>
                </c:pt>
                <c:pt idx="1023">
                  <c:v>271548</c:v>
                </c:pt>
                <c:pt idx="1024">
                  <c:v>130302</c:v>
                </c:pt>
                <c:pt idx="1025">
                  <c:v>290776</c:v>
                </c:pt>
                <c:pt idx="1026">
                  <c:v>68153</c:v>
                </c:pt>
                <c:pt idx="1027">
                  <c:v>106571</c:v>
                </c:pt>
                <c:pt idx="1028">
                  <c:v>341411</c:v>
                </c:pt>
                <c:pt idx="1029">
                  <c:v>94278</c:v>
                </c:pt>
                <c:pt idx="1030">
                  <c:v>579025</c:v>
                </c:pt>
                <c:pt idx="1031">
                  <c:v>242991</c:v>
                </c:pt>
                <c:pt idx="1032">
                  <c:v>27322</c:v>
                </c:pt>
                <c:pt idx="1033">
                  <c:v>91371</c:v>
                </c:pt>
                <c:pt idx="1034">
                  <c:v>637165</c:v>
                </c:pt>
                <c:pt idx="1035">
                  <c:v>277647</c:v>
                </c:pt>
                <c:pt idx="1036">
                  <c:v>91295</c:v>
                </c:pt>
                <c:pt idx="1037">
                  <c:v>333431</c:v>
                </c:pt>
                <c:pt idx="1038">
                  <c:v>356193</c:v>
                </c:pt>
                <c:pt idx="1039">
                  <c:v>289180</c:v>
                </c:pt>
                <c:pt idx="1040">
                  <c:v>718694</c:v>
                </c:pt>
                <c:pt idx="1041">
                  <c:v>68780</c:v>
                </c:pt>
                <c:pt idx="1042">
                  <c:v>367802</c:v>
                </c:pt>
                <c:pt idx="1043">
                  <c:v>175864</c:v>
                </c:pt>
                <c:pt idx="1044">
                  <c:v>130853</c:v>
                </c:pt>
                <c:pt idx="1045">
                  <c:v>262637</c:v>
                </c:pt>
                <c:pt idx="1046">
                  <c:v>232617</c:v>
                </c:pt>
                <c:pt idx="1047">
                  <c:v>67735</c:v>
                </c:pt>
                <c:pt idx="1048">
                  <c:v>334267</c:v>
                </c:pt>
                <c:pt idx="1049">
                  <c:v>164483</c:v>
                </c:pt>
                <c:pt idx="1050">
                  <c:v>64125</c:v>
                </c:pt>
                <c:pt idx="1051">
                  <c:v>412680</c:v>
                </c:pt>
                <c:pt idx="1052">
                  <c:v>38019</c:v>
                </c:pt>
                <c:pt idx="1053">
                  <c:v>94411</c:v>
                </c:pt>
                <c:pt idx="1054">
                  <c:v>93138</c:v>
                </c:pt>
                <c:pt idx="1055">
                  <c:v>343748</c:v>
                </c:pt>
                <c:pt idx="1056">
                  <c:v>92625</c:v>
                </c:pt>
                <c:pt idx="1057">
                  <c:v>112176</c:v>
                </c:pt>
                <c:pt idx="1058">
                  <c:v>287527</c:v>
                </c:pt>
                <c:pt idx="1059">
                  <c:v>52839</c:v>
                </c:pt>
                <c:pt idx="1060">
                  <c:v>193325</c:v>
                </c:pt>
                <c:pt idx="1061">
                  <c:v>392502</c:v>
                </c:pt>
                <c:pt idx="1062">
                  <c:v>334704</c:v>
                </c:pt>
                <c:pt idx="1063">
                  <c:v>292429</c:v>
                </c:pt>
                <c:pt idx="1064">
                  <c:v>180481</c:v>
                </c:pt>
                <c:pt idx="1065">
                  <c:v>427177</c:v>
                </c:pt>
                <c:pt idx="1066">
                  <c:v>141037</c:v>
                </c:pt>
                <c:pt idx="1067">
                  <c:v>92416</c:v>
                </c:pt>
                <c:pt idx="1068">
                  <c:v>690042</c:v>
                </c:pt>
                <c:pt idx="1069">
                  <c:v>145578</c:v>
                </c:pt>
                <c:pt idx="1070">
                  <c:v>272137</c:v>
                </c:pt>
                <c:pt idx="1071">
                  <c:v>184186</c:v>
                </c:pt>
                <c:pt idx="1072">
                  <c:v>43738</c:v>
                </c:pt>
                <c:pt idx="1073">
                  <c:v>79192</c:v>
                </c:pt>
                <c:pt idx="1074">
                  <c:v>197809</c:v>
                </c:pt>
                <c:pt idx="1075">
                  <c:v>333621</c:v>
                </c:pt>
                <c:pt idx="1076">
                  <c:v>502170</c:v>
                </c:pt>
                <c:pt idx="1077">
                  <c:v>124203</c:v>
                </c:pt>
                <c:pt idx="1078">
                  <c:v>69597</c:v>
                </c:pt>
                <c:pt idx="1079">
                  <c:v>50996</c:v>
                </c:pt>
                <c:pt idx="1080">
                  <c:v>982566</c:v>
                </c:pt>
                <c:pt idx="1081">
                  <c:v>119738</c:v>
                </c:pt>
                <c:pt idx="1082">
                  <c:v>65683</c:v>
                </c:pt>
                <c:pt idx="1083">
                  <c:v>2114738</c:v>
                </c:pt>
                <c:pt idx="1084">
                  <c:v>100111</c:v>
                </c:pt>
                <c:pt idx="1085">
                  <c:v>68989</c:v>
                </c:pt>
                <c:pt idx="1086">
                  <c:v>149055</c:v>
                </c:pt>
                <c:pt idx="1087">
                  <c:v>48013</c:v>
                </c:pt>
                <c:pt idx="1088">
                  <c:v>455031</c:v>
                </c:pt>
                <c:pt idx="1089">
                  <c:v>236531</c:v>
                </c:pt>
                <c:pt idx="1090">
                  <c:v>111169</c:v>
                </c:pt>
                <c:pt idx="1091">
                  <c:v>36347</c:v>
                </c:pt>
                <c:pt idx="1092">
                  <c:v>397119</c:v>
                </c:pt>
                <c:pt idx="1093">
                  <c:v>75544</c:v>
                </c:pt>
                <c:pt idx="1094">
                  <c:v>261155</c:v>
                </c:pt>
                <c:pt idx="1095">
                  <c:v>423282</c:v>
                </c:pt>
                <c:pt idx="1096">
                  <c:v>292220</c:v>
                </c:pt>
                <c:pt idx="1097">
                  <c:v>288895</c:v>
                </c:pt>
                <c:pt idx="1098">
                  <c:v>350854</c:v>
                </c:pt>
                <c:pt idx="1099">
                  <c:v>82346</c:v>
                </c:pt>
                <c:pt idx="1100">
                  <c:v>75962</c:v>
                </c:pt>
                <c:pt idx="1101">
                  <c:v>111150</c:v>
                </c:pt>
                <c:pt idx="1102">
                  <c:v>428906</c:v>
                </c:pt>
                <c:pt idx="1103">
                  <c:v>185117</c:v>
                </c:pt>
                <c:pt idx="1104">
                  <c:v>160854</c:v>
                </c:pt>
                <c:pt idx="1105">
                  <c:v>79496</c:v>
                </c:pt>
                <c:pt idx="1106">
                  <c:v>162070</c:v>
                </c:pt>
                <c:pt idx="1107">
                  <c:v>271966</c:v>
                </c:pt>
                <c:pt idx="1108">
                  <c:v>341145</c:v>
                </c:pt>
                <c:pt idx="1109">
                  <c:v>264708</c:v>
                </c:pt>
                <c:pt idx="1110">
                  <c:v>323323</c:v>
                </c:pt>
                <c:pt idx="1111">
                  <c:v>137047</c:v>
                </c:pt>
                <c:pt idx="1112">
                  <c:v>105298</c:v>
                </c:pt>
                <c:pt idx="1113">
                  <c:v>71516</c:v>
                </c:pt>
                <c:pt idx="1114">
                  <c:v>433276</c:v>
                </c:pt>
                <c:pt idx="1115">
                  <c:v>265696</c:v>
                </c:pt>
                <c:pt idx="1116">
                  <c:v>140125</c:v>
                </c:pt>
                <c:pt idx="1117">
                  <c:v>448647</c:v>
                </c:pt>
                <c:pt idx="1118">
                  <c:v>552577</c:v>
                </c:pt>
                <c:pt idx="1119">
                  <c:v>112347</c:v>
                </c:pt>
                <c:pt idx="1120">
                  <c:v>126388</c:v>
                </c:pt>
                <c:pt idx="1121">
                  <c:v>444790</c:v>
                </c:pt>
                <c:pt idx="1122">
                  <c:v>261231</c:v>
                </c:pt>
                <c:pt idx="1123">
                  <c:v>359138</c:v>
                </c:pt>
                <c:pt idx="1124">
                  <c:v>217322</c:v>
                </c:pt>
                <c:pt idx="1125">
                  <c:v>118617</c:v>
                </c:pt>
                <c:pt idx="1126">
                  <c:v>194313</c:v>
                </c:pt>
                <c:pt idx="1127">
                  <c:v>122265</c:v>
                </c:pt>
                <c:pt idx="1128">
                  <c:v>192660</c:v>
                </c:pt>
                <c:pt idx="1129">
                  <c:v>207974</c:v>
                </c:pt>
                <c:pt idx="1130">
                  <c:v>0</c:v>
                </c:pt>
                <c:pt idx="1131">
                  <c:v>263359</c:v>
                </c:pt>
                <c:pt idx="1132">
                  <c:v>348764</c:v>
                </c:pt>
                <c:pt idx="1133">
                  <c:v>381691</c:v>
                </c:pt>
                <c:pt idx="1134">
                  <c:v>31008</c:v>
                </c:pt>
                <c:pt idx="1135">
                  <c:v>94468</c:v>
                </c:pt>
                <c:pt idx="1136">
                  <c:v>174401</c:v>
                </c:pt>
                <c:pt idx="1137">
                  <c:v>252301</c:v>
                </c:pt>
                <c:pt idx="1138">
                  <c:v>60306</c:v>
                </c:pt>
                <c:pt idx="1139">
                  <c:v>110523</c:v>
                </c:pt>
                <c:pt idx="1140">
                  <c:v>1096452</c:v>
                </c:pt>
                <c:pt idx="1141">
                  <c:v>115672</c:v>
                </c:pt>
                <c:pt idx="1142">
                  <c:v>203889</c:v>
                </c:pt>
                <c:pt idx="1143">
                  <c:v>48070</c:v>
                </c:pt>
                <c:pt idx="1144">
                  <c:v>116033</c:v>
                </c:pt>
                <c:pt idx="1145">
                  <c:v>253232</c:v>
                </c:pt>
                <c:pt idx="1146">
                  <c:v>280421</c:v>
                </c:pt>
                <c:pt idx="1147">
                  <c:v>336053</c:v>
                </c:pt>
                <c:pt idx="1148">
                  <c:v>140410</c:v>
                </c:pt>
                <c:pt idx="1149">
                  <c:v>674918</c:v>
                </c:pt>
                <c:pt idx="1150">
                  <c:v>98648</c:v>
                </c:pt>
                <c:pt idx="1151">
                  <c:v>324501</c:v>
                </c:pt>
                <c:pt idx="1152">
                  <c:v>234099</c:v>
                </c:pt>
                <c:pt idx="1153">
                  <c:v>703</c:v>
                </c:pt>
                <c:pt idx="1154">
                  <c:v>156503</c:v>
                </c:pt>
                <c:pt idx="1155">
                  <c:v>101479</c:v>
                </c:pt>
                <c:pt idx="1156">
                  <c:v>173831</c:v>
                </c:pt>
                <c:pt idx="1157">
                  <c:v>144438</c:v>
                </c:pt>
                <c:pt idx="1158">
                  <c:v>97755</c:v>
                </c:pt>
                <c:pt idx="1159">
                  <c:v>226423</c:v>
                </c:pt>
                <c:pt idx="1160">
                  <c:v>68628</c:v>
                </c:pt>
                <c:pt idx="1161">
                  <c:v>270370</c:v>
                </c:pt>
                <c:pt idx="1162">
                  <c:v>109212</c:v>
                </c:pt>
                <c:pt idx="1163">
                  <c:v>188499</c:v>
                </c:pt>
                <c:pt idx="1164">
                  <c:v>344470</c:v>
                </c:pt>
                <c:pt idx="1165">
                  <c:v>233947</c:v>
                </c:pt>
                <c:pt idx="1166">
                  <c:v>205333</c:v>
                </c:pt>
                <c:pt idx="1167">
                  <c:v>108509</c:v>
                </c:pt>
                <c:pt idx="1168">
                  <c:v>608095</c:v>
                </c:pt>
                <c:pt idx="1169">
                  <c:v>43206</c:v>
                </c:pt>
                <c:pt idx="1170">
                  <c:v>227810</c:v>
                </c:pt>
                <c:pt idx="1171">
                  <c:v>243352</c:v>
                </c:pt>
                <c:pt idx="1172">
                  <c:v>35682</c:v>
                </c:pt>
                <c:pt idx="1173">
                  <c:v>374965</c:v>
                </c:pt>
                <c:pt idx="1174">
                  <c:v>200564</c:v>
                </c:pt>
                <c:pt idx="1175">
                  <c:v>110466</c:v>
                </c:pt>
                <c:pt idx="1176">
                  <c:v>439831</c:v>
                </c:pt>
                <c:pt idx="1177">
                  <c:v>58045</c:v>
                </c:pt>
                <c:pt idx="1178">
                  <c:v>106001</c:v>
                </c:pt>
                <c:pt idx="1179">
                  <c:v>35568</c:v>
                </c:pt>
                <c:pt idx="1180">
                  <c:v>27569</c:v>
                </c:pt>
                <c:pt idx="1181">
                  <c:v>186941</c:v>
                </c:pt>
                <c:pt idx="1182">
                  <c:v>342608</c:v>
                </c:pt>
                <c:pt idx="1183">
                  <c:v>305900</c:v>
                </c:pt>
                <c:pt idx="1184">
                  <c:v>389234</c:v>
                </c:pt>
                <c:pt idx="1185">
                  <c:v>331854</c:v>
                </c:pt>
                <c:pt idx="1186">
                  <c:v>324216</c:v>
                </c:pt>
                <c:pt idx="1187">
                  <c:v>245423</c:v>
                </c:pt>
                <c:pt idx="1188">
                  <c:v>177498</c:v>
                </c:pt>
                <c:pt idx="1189">
                  <c:v>327009</c:v>
                </c:pt>
                <c:pt idx="1190">
                  <c:v>140999</c:v>
                </c:pt>
                <c:pt idx="1191">
                  <c:v>14649</c:v>
                </c:pt>
                <c:pt idx="1192">
                  <c:v>333830</c:v>
                </c:pt>
                <c:pt idx="1193">
                  <c:v>489820</c:v>
                </c:pt>
                <c:pt idx="1194">
                  <c:v>163001</c:v>
                </c:pt>
                <c:pt idx="1195">
                  <c:v>1261334</c:v>
                </c:pt>
                <c:pt idx="1196">
                  <c:v>155572</c:v>
                </c:pt>
                <c:pt idx="1197">
                  <c:v>248938</c:v>
                </c:pt>
                <c:pt idx="1198">
                  <c:v>130663</c:v>
                </c:pt>
                <c:pt idx="1199">
                  <c:v>620787</c:v>
                </c:pt>
                <c:pt idx="1200">
                  <c:v>640338</c:v>
                </c:pt>
                <c:pt idx="1201">
                  <c:v>101422</c:v>
                </c:pt>
                <c:pt idx="1202">
                  <c:v>949924</c:v>
                </c:pt>
                <c:pt idx="1203">
                  <c:v>80940</c:v>
                </c:pt>
                <c:pt idx="1204">
                  <c:v>198778</c:v>
                </c:pt>
                <c:pt idx="1205">
                  <c:v>52383</c:v>
                </c:pt>
                <c:pt idx="1206">
                  <c:v>208658</c:v>
                </c:pt>
                <c:pt idx="1207">
                  <c:v>99636</c:v>
                </c:pt>
                <c:pt idx="1208">
                  <c:v>403180</c:v>
                </c:pt>
                <c:pt idx="1209">
                  <c:v>761672</c:v>
                </c:pt>
                <c:pt idx="1210">
                  <c:v>274189</c:v>
                </c:pt>
                <c:pt idx="1211">
                  <c:v>846222</c:v>
                </c:pt>
                <c:pt idx="1212">
                  <c:v>213237</c:v>
                </c:pt>
                <c:pt idx="1213">
                  <c:v>554401</c:v>
                </c:pt>
                <c:pt idx="1214">
                  <c:v>286539</c:v>
                </c:pt>
                <c:pt idx="1215">
                  <c:v>26904</c:v>
                </c:pt>
                <c:pt idx="1216">
                  <c:v>364667</c:v>
                </c:pt>
                <c:pt idx="1217">
                  <c:v>605777</c:v>
                </c:pt>
                <c:pt idx="1218">
                  <c:v>457254</c:v>
                </c:pt>
                <c:pt idx="1219">
                  <c:v>444448</c:v>
                </c:pt>
                <c:pt idx="1220">
                  <c:v>126939</c:v>
                </c:pt>
                <c:pt idx="1221">
                  <c:v>1617375</c:v>
                </c:pt>
                <c:pt idx="1222">
                  <c:v>255683</c:v>
                </c:pt>
                <c:pt idx="1223">
                  <c:v>430559</c:v>
                </c:pt>
                <c:pt idx="1224">
                  <c:v>178505</c:v>
                </c:pt>
                <c:pt idx="1225">
                  <c:v>103550</c:v>
                </c:pt>
                <c:pt idx="1226">
                  <c:v>280174</c:v>
                </c:pt>
                <c:pt idx="1227">
                  <c:v>193458</c:v>
                </c:pt>
                <c:pt idx="1228">
                  <c:v>155572</c:v>
                </c:pt>
                <c:pt idx="1229">
                  <c:v>485241</c:v>
                </c:pt>
                <c:pt idx="1230">
                  <c:v>587556</c:v>
                </c:pt>
                <c:pt idx="1231">
                  <c:v>147592</c:v>
                </c:pt>
                <c:pt idx="1232">
                  <c:v>383401</c:v>
                </c:pt>
                <c:pt idx="1233">
                  <c:v>514634</c:v>
                </c:pt>
                <c:pt idx="1234">
                  <c:v>254619</c:v>
                </c:pt>
                <c:pt idx="1235">
                  <c:v>78394</c:v>
                </c:pt>
                <c:pt idx="1236">
                  <c:v>178600</c:v>
                </c:pt>
                <c:pt idx="1237">
                  <c:v>146737</c:v>
                </c:pt>
                <c:pt idx="1238">
                  <c:v>375326</c:v>
                </c:pt>
                <c:pt idx="1239">
                  <c:v>189601</c:v>
                </c:pt>
                <c:pt idx="1240">
                  <c:v>237063</c:v>
                </c:pt>
                <c:pt idx="1241">
                  <c:v>16986</c:v>
                </c:pt>
                <c:pt idx="1242">
                  <c:v>110181</c:v>
                </c:pt>
                <c:pt idx="1243">
                  <c:v>376029</c:v>
                </c:pt>
                <c:pt idx="1244">
                  <c:v>583661</c:v>
                </c:pt>
                <c:pt idx="1245">
                  <c:v>221939</c:v>
                </c:pt>
                <c:pt idx="1246">
                  <c:v>341335</c:v>
                </c:pt>
                <c:pt idx="1247">
                  <c:v>606290</c:v>
                </c:pt>
                <c:pt idx="1248">
                  <c:v>118617</c:v>
                </c:pt>
                <c:pt idx="1249">
                  <c:v>453473</c:v>
                </c:pt>
                <c:pt idx="1250">
                  <c:v>1009394</c:v>
                </c:pt>
                <c:pt idx="1251">
                  <c:v>78261</c:v>
                </c:pt>
                <c:pt idx="1252">
                  <c:v>219488</c:v>
                </c:pt>
                <c:pt idx="1253">
                  <c:v>208354</c:v>
                </c:pt>
                <c:pt idx="1254">
                  <c:v>123120</c:v>
                </c:pt>
                <c:pt idx="1255">
                  <c:v>145559</c:v>
                </c:pt>
                <c:pt idx="1256">
                  <c:v>605302</c:v>
                </c:pt>
                <c:pt idx="1257">
                  <c:v>124146</c:v>
                </c:pt>
                <c:pt idx="1258">
                  <c:v>63460</c:v>
                </c:pt>
                <c:pt idx="1259">
                  <c:v>43833</c:v>
                </c:pt>
                <c:pt idx="1260">
                  <c:v>389804</c:v>
                </c:pt>
                <c:pt idx="1261">
                  <c:v>121410</c:v>
                </c:pt>
                <c:pt idx="1262">
                  <c:v>205523</c:v>
                </c:pt>
                <c:pt idx="1263">
                  <c:v>102714</c:v>
                </c:pt>
                <c:pt idx="1264">
                  <c:v>229178</c:v>
                </c:pt>
                <c:pt idx="1265">
                  <c:v>157662</c:v>
                </c:pt>
                <c:pt idx="1266">
                  <c:v>261098</c:v>
                </c:pt>
                <c:pt idx="1267">
                  <c:v>572812</c:v>
                </c:pt>
                <c:pt idx="1268">
                  <c:v>15409</c:v>
                </c:pt>
                <c:pt idx="1269">
                  <c:v>446329</c:v>
                </c:pt>
                <c:pt idx="1270">
                  <c:v>195700</c:v>
                </c:pt>
                <c:pt idx="1271">
                  <c:v>74860</c:v>
                </c:pt>
                <c:pt idx="1272">
                  <c:v>123557</c:v>
                </c:pt>
                <c:pt idx="1273">
                  <c:v>47861</c:v>
                </c:pt>
                <c:pt idx="1274">
                  <c:v>574218</c:v>
                </c:pt>
                <c:pt idx="1275">
                  <c:v>123253</c:v>
                </c:pt>
                <c:pt idx="1276">
                  <c:v>247608</c:v>
                </c:pt>
                <c:pt idx="1277">
                  <c:v>640642</c:v>
                </c:pt>
                <c:pt idx="1278">
                  <c:v>154242</c:v>
                </c:pt>
                <c:pt idx="1279">
                  <c:v>344014</c:v>
                </c:pt>
                <c:pt idx="1280">
                  <c:v>294728</c:v>
                </c:pt>
                <c:pt idx="1281">
                  <c:v>204079</c:v>
                </c:pt>
                <c:pt idx="1282">
                  <c:v>246430</c:v>
                </c:pt>
                <c:pt idx="1283">
                  <c:v>208240</c:v>
                </c:pt>
                <c:pt idx="1284">
                  <c:v>268964</c:v>
                </c:pt>
                <c:pt idx="1285">
                  <c:v>592800</c:v>
                </c:pt>
                <c:pt idx="1286">
                  <c:v>336642</c:v>
                </c:pt>
                <c:pt idx="1287">
                  <c:v>270921</c:v>
                </c:pt>
                <c:pt idx="1288">
                  <c:v>97622</c:v>
                </c:pt>
                <c:pt idx="1289">
                  <c:v>583661</c:v>
                </c:pt>
                <c:pt idx="1290">
                  <c:v>39615</c:v>
                </c:pt>
                <c:pt idx="1291">
                  <c:v>798</c:v>
                </c:pt>
                <c:pt idx="1292">
                  <c:v>57437</c:v>
                </c:pt>
                <c:pt idx="1293">
                  <c:v>43852</c:v>
                </c:pt>
                <c:pt idx="1294">
                  <c:v>149549</c:v>
                </c:pt>
                <c:pt idx="1295">
                  <c:v>826804</c:v>
                </c:pt>
                <c:pt idx="1296">
                  <c:v>92872</c:v>
                </c:pt>
                <c:pt idx="1297">
                  <c:v>302575</c:v>
                </c:pt>
                <c:pt idx="1298">
                  <c:v>355661</c:v>
                </c:pt>
                <c:pt idx="1299">
                  <c:v>215517</c:v>
                </c:pt>
                <c:pt idx="1300">
                  <c:v>232940</c:v>
                </c:pt>
                <c:pt idx="1301">
                  <c:v>160816</c:v>
                </c:pt>
                <c:pt idx="1302">
                  <c:v>568784</c:v>
                </c:pt>
                <c:pt idx="1303">
                  <c:v>446424</c:v>
                </c:pt>
                <c:pt idx="1304">
                  <c:v>284582</c:v>
                </c:pt>
                <c:pt idx="1305">
                  <c:v>66120</c:v>
                </c:pt>
                <c:pt idx="1306">
                  <c:v>483968</c:v>
                </c:pt>
                <c:pt idx="1307">
                  <c:v>431319</c:v>
                </c:pt>
                <c:pt idx="1308">
                  <c:v>278882</c:v>
                </c:pt>
                <c:pt idx="1309">
                  <c:v>272403</c:v>
                </c:pt>
                <c:pt idx="1310">
                  <c:v>113525</c:v>
                </c:pt>
                <c:pt idx="1311">
                  <c:v>231876</c:v>
                </c:pt>
                <c:pt idx="1312">
                  <c:v>24054</c:v>
                </c:pt>
                <c:pt idx="1313">
                  <c:v>391457</c:v>
                </c:pt>
                <c:pt idx="1314">
                  <c:v>22515</c:v>
                </c:pt>
                <c:pt idx="1315">
                  <c:v>295830</c:v>
                </c:pt>
                <c:pt idx="1316">
                  <c:v>88521</c:v>
                </c:pt>
                <c:pt idx="1317">
                  <c:v>1666984</c:v>
                </c:pt>
                <c:pt idx="1318">
                  <c:v>269819</c:v>
                </c:pt>
                <c:pt idx="1319">
                  <c:v>138016</c:v>
                </c:pt>
                <c:pt idx="1320">
                  <c:v>327826</c:v>
                </c:pt>
                <c:pt idx="1321">
                  <c:v>423605</c:v>
                </c:pt>
                <c:pt idx="1322">
                  <c:v>92758</c:v>
                </c:pt>
                <c:pt idx="1323">
                  <c:v>149625</c:v>
                </c:pt>
                <c:pt idx="1324">
                  <c:v>220704</c:v>
                </c:pt>
                <c:pt idx="1325">
                  <c:v>169803</c:v>
                </c:pt>
                <c:pt idx="1326">
                  <c:v>198360</c:v>
                </c:pt>
                <c:pt idx="1327">
                  <c:v>448305</c:v>
                </c:pt>
                <c:pt idx="1328">
                  <c:v>881524</c:v>
                </c:pt>
                <c:pt idx="1329">
                  <c:v>201970</c:v>
                </c:pt>
                <c:pt idx="1330">
                  <c:v>165547</c:v>
                </c:pt>
                <c:pt idx="1331">
                  <c:v>214871</c:v>
                </c:pt>
                <c:pt idx="1332">
                  <c:v>206568</c:v>
                </c:pt>
                <c:pt idx="1333">
                  <c:v>67032</c:v>
                </c:pt>
                <c:pt idx="1334">
                  <c:v>59280</c:v>
                </c:pt>
                <c:pt idx="1335">
                  <c:v>154888</c:v>
                </c:pt>
                <c:pt idx="1336">
                  <c:v>541158</c:v>
                </c:pt>
                <c:pt idx="1337">
                  <c:v>197011</c:v>
                </c:pt>
                <c:pt idx="1338">
                  <c:v>774782</c:v>
                </c:pt>
                <c:pt idx="1339">
                  <c:v>121296</c:v>
                </c:pt>
                <c:pt idx="1340">
                  <c:v>69331</c:v>
                </c:pt>
                <c:pt idx="1341">
                  <c:v>58653</c:v>
                </c:pt>
                <c:pt idx="1342">
                  <c:v>292087</c:v>
                </c:pt>
                <c:pt idx="1343">
                  <c:v>93119</c:v>
                </c:pt>
                <c:pt idx="1344">
                  <c:v>120859</c:v>
                </c:pt>
                <c:pt idx="1345">
                  <c:v>82194</c:v>
                </c:pt>
                <c:pt idx="1346">
                  <c:v>127756</c:v>
                </c:pt>
                <c:pt idx="1347">
                  <c:v>21964</c:v>
                </c:pt>
                <c:pt idx="1348">
                  <c:v>42826</c:v>
                </c:pt>
                <c:pt idx="1349">
                  <c:v>52934</c:v>
                </c:pt>
                <c:pt idx="1350">
                  <c:v>275785</c:v>
                </c:pt>
                <c:pt idx="1351">
                  <c:v>26087</c:v>
                </c:pt>
                <c:pt idx="1352">
                  <c:v>140106</c:v>
                </c:pt>
                <c:pt idx="1353">
                  <c:v>297654</c:v>
                </c:pt>
                <c:pt idx="1354">
                  <c:v>753882</c:v>
                </c:pt>
                <c:pt idx="1355">
                  <c:v>187625</c:v>
                </c:pt>
                <c:pt idx="1356">
                  <c:v>587879</c:v>
                </c:pt>
                <c:pt idx="1357">
                  <c:v>86412</c:v>
                </c:pt>
                <c:pt idx="1358">
                  <c:v>0</c:v>
                </c:pt>
                <c:pt idx="1359">
                  <c:v>47557</c:v>
                </c:pt>
                <c:pt idx="1360">
                  <c:v>94620</c:v>
                </c:pt>
                <c:pt idx="1361">
                  <c:v>10564</c:v>
                </c:pt>
                <c:pt idx="1362">
                  <c:v>171456</c:v>
                </c:pt>
                <c:pt idx="1363">
                  <c:v>209</c:v>
                </c:pt>
                <c:pt idx="1364">
                  <c:v>184015</c:v>
                </c:pt>
                <c:pt idx="1365">
                  <c:v>47652</c:v>
                </c:pt>
                <c:pt idx="1366">
                  <c:v>323</c:v>
                </c:pt>
                <c:pt idx="1367">
                  <c:v>57570</c:v>
                </c:pt>
                <c:pt idx="1368">
                  <c:v>305653</c:v>
                </c:pt>
                <c:pt idx="1369">
                  <c:v>151411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4A-7A40-858E-F8476FA8BC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654943"/>
        <c:axId val="419933631"/>
      </c:scatterChart>
      <c:valAx>
        <c:axId val="449654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933631"/>
        <c:crosses val="autoZero"/>
        <c:crossBetween val="midCat"/>
      </c:valAx>
      <c:valAx>
        <c:axId val="41993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654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Текущий баланс выббросы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ru-RU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Текущий баланс выббросы</a:t>
          </a:r>
        </a:p>
      </cx:txPr>
    </cx:title>
    <cx:plotArea>
      <cx:plotAreaRegion>
        <cx:series layoutId="boxWhisker" uniqueId="{FC08DB6F-08AF-47BF-81A3-CEDBCB2C2385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Максимально выданный кредит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ru-RU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Максимально выданный кредит</a:t>
          </a:r>
        </a:p>
      </cx:txPr>
    </cx:title>
    <cx:plotArea>
      <cx:plotAreaRegion>
        <cx:series layoutId="boxWhisker" uniqueId="{A272BD8F-2AEA-4FAF-9B19-74BA15B30076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Текущий баланс выбросы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ru-RU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Текущий баланс выбросы</a:t>
          </a:r>
        </a:p>
      </cx:txPr>
    </cx:title>
    <cx:plotArea>
      <cx:plotAreaRegion>
        <cx:series layoutId="boxWhisker" uniqueId="{FC08DB6F-08AF-47BF-81A3-CEDBCB2C2385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Максимально выданный кредит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ru-RU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Максимально выданный кредит</a:t>
          </a:r>
        </a:p>
      </cx:txPr>
    </cx:title>
    <cx:plotArea>
      <cx:plotAreaRegion>
        <cx:series layoutId="boxWhisker" uniqueId="{A272BD8F-2AEA-4FAF-9B19-74BA15B30076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.xml"/><Relationship Id="rId13" Type="http://schemas.openxmlformats.org/officeDocument/2006/relationships/image" Target="../media/image1.png"/><Relationship Id="rId3" Type="http://schemas.microsoft.com/office/2014/relationships/chartEx" Target="../charts/chartEx1.xml"/><Relationship Id="rId7" Type="http://schemas.openxmlformats.org/officeDocument/2006/relationships/chart" Target="../charts/chart5.xml"/><Relationship Id="rId12" Type="http://schemas.openxmlformats.org/officeDocument/2006/relationships/chart" Target="../charts/chart10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4.xml"/><Relationship Id="rId11" Type="http://schemas.openxmlformats.org/officeDocument/2006/relationships/chart" Target="../charts/chart9.xml"/><Relationship Id="rId5" Type="http://schemas.openxmlformats.org/officeDocument/2006/relationships/chart" Target="../charts/chart3.xml"/><Relationship Id="rId10" Type="http://schemas.openxmlformats.org/officeDocument/2006/relationships/chart" Target="../charts/chart8.xml"/><Relationship Id="rId4" Type="http://schemas.microsoft.com/office/2014/relationships/chartEx" Target="../charts/chartEx2.xml"/><Relationship Id="rId9" Type="http://schemas.openxmlformats.org/officeDocument/2006/relationships/chart" Target="../charts/chart7.xml"/><Relationship Id="rId14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4" Type="http://schemas.microsoft.com/office/2014/relationships/chartEx" Target="../charts/chartEx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38518</xdr:colOff>
      <xdr:row>34</xdr:row>
      <xdr:rowOff>93517</xdr:rowOff>
    </xdr:from>
    <xdr:to>
      <xdr:col>38</xdr:col>
      <xdr:colOff>397581</xdr:colOff>
      <xdr:row>48</xdr:row>
      <xdr:rowOff>179005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59108EF9-FF65-2E4B-869A-44E8CA1CD1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43</xdr:col>
      <xdr:colOff>417047</xdr:colOff>
      <xdr:row>42</xdr:row>
      <xdr:rowOff>159593</xdr:rowOff>
    </xdr:from>
    <xdr:to>
      <xdr:col>51</xdr:col>
      <xdr:colOff>57983</xdr:colOff>
      <xdr:row>56</xdr:row>
      <xdr:rowOff>45490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F6B6F15D-7D47-E348-9405-9E1D43B9F0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1492703</xdr:colOff>
      <xdr:row>1373</xdr:row>
      <xdr:rowOff>107496</xdr:rowOff>
    </xdr:from>
    <xdr:to>
      <xdr:col>6</xdr:col>
      <xdr:colOff>1547131</xdr:colOff>
      <xdr:row>1387</xdr:row>
      <xdr:rowOff>183696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Диаграмма 7">
              <a:extLst>
                <a:ext uri="{FF2B5EF4-FFF2-40B4-BE49-F238E27FC236}">
                  <a16:creationId xmlns:a16="http://schemas.microsoft.com/office/drawing/2014/main" id="{90A3E22F-B42E-EC48-908E-8E6AD31B382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831466" y="248586171"/>
              <a:ext cx="4883603" cy="260508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9</xdr:col>
      <xdr:colOff>697593</xdr:colOff>
      <xdr:row>1408</xdr:row>
      <xdr:rowOff>83004</xdr:rowOff>
    </xdr:from>
    <xdr:to>
      <xdr:col>12</xdr:col>
      <xdr:colOff>227693</xdr:colOff>
      <xdr:row>1422</xdr:row>
      <xdr:rowOff>159204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Диаграмма 8">
              <a:extLst>
                <a:ext uri="{FF2B5EF4-FFF2-40B4-BE49-F238E27FC236}">
                  <a16:creationId xmlns:a16="http://schemas.microsoft.com/office/drawing/2014/main" id="{4A849A1C-1855-E74D-8E71-EA00CE91B6E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051893" y="254895804"/>
              <a:ext cx="4716463" cy="26098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56</xdr:col>
      <xdr:colOff>594984</xdr:colOff>
      <xdr:row>2</xdr:row>
      <xdr:rowOff>163285</xdr:rowOff>
    </xdr:from>
    <xdr:to>
      <xdr:col>63</xdr:col>
      <xdr:colOff>491570</xdr:colOff>
      <xdr:row>17</xdr:row>
      <xdr:rowOff>48985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5EA38FE-5B4B-D24D-A940-2467CA328A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57</xdr:col>
      <xdr:colOff>22175</xdr:colOff>
      <xdr:row>19</xdr:row>
      <xdr:rowOff>130225</xdr:rowOff>
    </xdr:from>
    <xdr:to>
      <xdr:col>63</xdr:col>
      <xdr:colOff>602746</xdr:colOff>
      <xdr:row>34</xdr:row>
      <xdr:rowOff>151997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83402D6-7FCA-7F42-8683-BB79FB01DB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46</xdr:col>
      <xdr:colOff>390476</xdr:colOff>
      <xdr:row>19</xdr:row>
      <xdr:rowOff>86178</xdr:rowOff>
    </xdr:from>
    <xdr:to>
      <xdr:col>53</xdr:col>
      <xdr:colOff>305807</xdr:colOff>
      <xdr:row>34</xdr:row>
      <xdr:rowOff>84667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3AFF969-FC92-D849-8C8F-05AEFD73C4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30</xdr:col>
      <xdr:colOff>590045</xdr:colOff>
      <xdr:row>1</xdr:row>
      <xdr:rowOff>28755</xdr:rowOff>
    </xdr:from>
    <xdr:to>
      <xdr:col>37</xdr:col>
      <xdr:colOff>492478</xdr:colOff>
      <xdr:row>15</xdr:row>
      <xdr:rowOff>104486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FD5B68F-6186-B54C-AFCC-0736FD3C93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31</xdr:col>
      <xdr:colOff>199232</xdr:colOff>
      <xdr:row>18</xdr:row>
      <xdr:rowOff>48005</xdr:rowOff>
    </xdr:from>
    <xdr:to>
      <xdr:col>38</xdr:col>
      <xdr:colOff>69761</xdr:colOff>
      <xdr:row>32</xdr:row>
      <xdr:rowOff>181022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27AEE28-4FCF-014C-B301-F89B123D72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39</xdr:col>
      <xdr:colOff>36860</xdr:colOff>
      <xdr:row>2</xdr:row>
      <xdr:rowOff>93914</xdr:rowOff>
    </xdr:from>
    <xdr:to>
      <xdr:col>45</xdr:col>
      <xdr:colOff>446537</xdr:colOff>
      <xdr:row>16</xdr:row>
      <xdr:rowOff>172332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F74D29E8-CB3A-6F46-B640-8F0A2C7C18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49</xdr:col>
      <xdr:colOff>196850</xdr:colOff>
      <xdr:row>1</xdr:row>
      <xdr:rowOff>152400</xdr:rowOff>
    </xdr:from>
    <xdr:to>
      <xdr:col>56</xdr:col>
      <xdr:colOff>120650</xdr:colOff>
      <xdr:row>16</xdr:row>
      <xdr:rowOff>38100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A85FA8B0-04DE-3045-9EE0-0F926251EB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38</xdr:col>
      <xdr:colOff>502299</xdr:colOff>
      <xdr:row>18</xdr:row>
      <xdr:rowOff>171097</xdr:rowOff>
    </xdr:from>
    <xdr:to>
      <xdr:col>45</xdr:col>
      <xdr:colOff>425491</xdr:colOff>
      <xdr:row>33</xdr:row>
      <xdr:rowOff>59745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F6E82220-AC00-EE41-B529-0BFFA9E0EA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53</xdr:col>
      <xdr:colOff>292855</xdr:colOff>
      <xdr:row>46</xdr:row>
      <xdr:rowOff>180226</xdr:rowOff>
    </xdr:from>
    <xdr:to>
      <xdr:col>61</xdr:col>
      <xdr:colOff>591678</xdr:colOff>
      <xdr:row>55</xdr:row>
      <xdr:rowOff>29880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62F52C73-1D82-B344-88A7-AAAB775AC8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978724" y="8606188"/>
          <a:ext cx="5281131" cy="1498215"/>
        </a:xfrm>
        <a:prstGeom prst="rect">
          <a:avLst/>
        </a:prstGeom>
      </xdr:spPr>
    </xdr:pic>
    <xdr:clientData/>
  </xdr:twoCellAnchor>
  <xdr:twoCellAnchor>
    <xdr:from>
      <xdr:col>31</xdr:col>
      <xdr:colOff>369723</xdr:colOff>
      <xdr:row>84</xdr:row>
      <xdr:rowOff>66033</xdr:rowOff>
    </xdr:from>
    <xdr:to>
      <xdr:col>87</xdr:col>
      <xdr:colOff>33326</xdr:colOff>
      <xdr:row>106</xdr:row>
      <xdr:rowOff>48219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8E81064F-CD2A-0046-9E78-C4CEE349FD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515708</xdr:colOff>
      <xdr:row>16</xdr:row>
      <xdr:rowOff>38343</xdr:rowOff>
    </xdr:from>
    <xdr:to>
      <xdr:col>29</xdr:col>
      <xdr:colOff>210908</xdr:colOff>
      <xdr:row>30</xdr:row>
      <xdr:rowOff>109210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EB58A6B8-E3E4-4737-91A4-5FA1553DF7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370074</xdr:colOff>
      <xdr:row>16</xdr:row>
      <xdr:rowOff>100340</xdr:rowOff>
    </xdr:from>
    <xdr:to>
      <xdr:col>38</xdr:col>
      <xdr:colOff>48230</xdr:colOff>
      <xdr:row>30</xdr:row>
      <xdr:rowOff>171206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17727B7A-C4BC-40B5-B7B2-FD1CB10D8B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146760</xdr:colOff>
      <xdr:row>32</xdr:row>
      <xdr:rowOff>155515</xdr:rowOff>
    </xdr:from>
    <xdr:to>
      <xdr:col>29</xdr:col>
      <xdr:colOff>47370</xdr:colOff>
      <xdr:row>47</xdr:row>
      <xdr:rowOff>8677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Диаграмма 7">
              <a:extLst>
                <a:ext uri="{FF2B5EF4-FFF2-40B4-BE49-F238E27FC236}">
                  <a16:creationId xmlns:a16="http://schemas.microsoft.com/office/drawing/2014/main" id="{9B1DC5F3-C479-46DA-9D42-C1D4B3D9295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7270448" y="5946715"/>
              <a:ext cx="5182222" cy="256778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29</xdr:col>
      <xdr:colOff>284410</xdr:colOff>
      <xdr:row>33</xdr:row>
      <xdr:rowOff>73224</xdr:rowOff>
    </xdr:from>
    <xdr:to>
      <xdr:col>39</xdr:col>
      <xdr:colOff>13005</xdr:colOff>
      <xdr:row>47</xdr:row>
      <xdr:rowOff>149423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Диаграмма 8">
              <a:extLst>
                <a:ext uri="{FF2B5EF4-FFF2-40B4-BE49-F238E27FC236}">
                  <a16:creationId xmlns:a16="http://schemas.microsoft.com/office/drawing/2014/main" id="{578B04ED-C532-42AB-AEAF-1D69465918C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689710" y="6045399"/>
              <a:ext cx="6324658" cy="260984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358376</xdr:colOff>
      <xdr:row>3</xdr:row>
      <xdr:rowOff>91082</xdr:rowOff>
    </xdr:from>
    <xdr:to>
      <xdr:col>17</xdr:col>
      <xdr:colOff>186818</xdr:colOff>
      <xdr:row>40</xdr:row>
      <xdr:rowOff>89035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5D2A0E7F-8045-4D0A-B638-007ABF8689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mg" refreshedDate="44479.981561458335" createdVersion="7" refreshedVersion="7" minRefreshableVersion="3" recordCount="1375" xr:uid="{57ECF477-5206-4F4B-AB05-2B7CB7FC442A}">
  <cacheSource type="worksheet">
    <worksheetSource ref="A1:S1048576" sheet="Исходные данные (исправлено)"/>
  </cacheSource>
  <cacheFields count="19">
    <cacheField name="Номер  договора" numFmtId="0">
      <sharedItems containsString="0" containsBlank="1" containsNumber="1" containsInteger="1" minValue="1" maxValue="2000"/>
    </cacheField>
    <cacheField name="Идентификатор клиента" numFmtId="0">
      <sharedItems containsBlank="1"/>
    </cacheField>
    <cacheField name="Статус кредита" numFmtId="0">
      <sharedItems containsBlank="1" count="3">
        <s v="погашен"/>
        <s v="не погашен"/>
        <m/>
      </sharedItems>
    </cacheField>
    <cacheField name="Количество кредитных карт" numFmtId="0">
      <sharedItems containsString="0" containsBlank="1" containsNumber="1" containsInteger="1" minValue="2" maxValue="43"/>
    </cacheField>
    <cacheField name="Число нарушений кредитных договоров" numFmtId="0">
      <sharedItems containsString="0" containsBlank="1" containsNumber="1" containsInteger="1" minValue="0" maxValue="7"/>
    </cacheField>
    <cacheField name="Текущий баланс кредитов" numFmtId="0">
      <sharedItems containsString="0" containsBlank="1" containsNumber="1" containsInteger="1" minValue="0" maxValue="2682306"/>
    </cacheField>
    <cacheField name="Максимальный выданный кредит" numFmtId="0">
      <sharedItems containsString="0" containsBlank="1" containsNumber="1" containsInteger="1" minValue="0" maxValue="3885398"/>
    </cacheField>
    <cacheField name="Размер кредита" numFmtId="0">
      <sharedItems containsString="0" containsBlank="1" containsNumber="1" containsInteger="1" minValue="16" maxValue="789096"/>
    </cacheField>
    <cacheField name="Срок кредита" numFmtId="0">
      <sharedItems containsBlank="1"/>
    </cacheField>
    <cacheField name="Кредитный рейтинг" numFmtId="0">
      <sharedItems containsString="0" containsBlank="1" containsNumber="1" minValue="586" maxValue="751"/>
    </cacheField>
    <cacheField name="Годовой доход" numFmtId="0">
      <sharedItems containsBlank="1" containsMixedTypes="1" containsNumber="1" containsInteger="1" minValue="185782" maxValue="7669160"/>
    </cacheField>
    <cacheField name="Стаж работы на текущем месте" numFmtId="0">
      <sharedItems containsBlank="1" count="13">
        <s v="8 лет"/>
        <s v="3 года"/>
        <s v="10+ лет"/>
        <s v="&lt; 1 года"/>
        <s v="2 года"/>
        <s v="4 года"/>
        <s v="5 лет"/>
        <s v="1 год"/>
        <s v="7 лет"/>
        <s v="6 лет"/>
        <s v="9 лет"/>
        <s v=""/>
        <m/>
      </sharedItems>
    </cacheField>
    <cacheField name="Недвижимость" numFmtId="0">
      <sharedItems containsBlank="1"/>
    </cacheField>
    <cacheField name="Цель кредита" numFmtId="0">
      <sharedItems containsBlank="1"/>
    </cacheField>
    <cacheField name="Ежемесячный платеж" numFmtId="0">
      <sharedItems containsString="0" containsBlank="1" containsNumber="1" minValue="0" maxValue="86334.48"/>
    </cacheField>
    <cacheField name="Срок кредитной истории (лет)" numFmtId="0">
      <sharedItems containsString="0" containsBlank="1" containsNumber="1" minValue="4.5" maxValue="50.1"/>
    </cacheField>
    <cacheField name="Срок с последнего нарушения кредитного договора (мес.)" numFmtId="0">
      <sharedItems containsString="0" containsBlank="1" containsNumber="1" containsInteger="1" minValue="0" maxValue="82"/>
    </cacheField>
    <cacheField name="Мес доход" numFmtId="0">
      <sharedItems containsString="0" containsBlank="1" containsNumber="1" minValue="15481.833333333334" maxValue="639096.66666666663"/>
    </cacheField>
    <cacheField name="Коэфф платежа на доход, мес" numFmtId="0">
      <sharedItems containsString="0" containsBlank="1" containsNumber="1" minValue="0" maxValue="0.3890055287613222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75">
  <r>
    <n v="1"/>
    <s v="981165ec-3274-42f5-a3b4-d104041a9ca9"/>
    <x v="0"/>
    <n v="6"/>
    <n v="1"/>
    <n v="228190"/>
    <n v="416746"/>
    <n v="445412"/>
    <s v="краткосрочный"/>
    <n v="709"/>
    <n v="1167493"/>
    <x v="0"/>
    <s v="в ипотеке"/>
    <s v="ремонт жилья"/>
    <n v="5214.74"/>
    <n v="17.2"/>
    <m/>
    <n v="97291.083333333328"/>
    <n v="5.3599362051849564E-2"/>
  </r>
  <r>
    <n v="4"/>
    <s v="e777faab-98ae-45af-9a86-7ce5b33b1011"/>
    <x v="0"/>
    <n v="9"/>
    <n v="0"/>
    <n v="256329"/>
    <n v="386958"/>
    <n v="347666"/>
    <s v="долгосрочный"/>
    <n v="721"/>
    <n v="806949"/>
    <x v="1"/>
    <s v="в собственности"/>
    <s v="консолидация кредитов"/>
    <n v="8741.9"/>
    <n v="12"/>
    <m/>
    <n v="67245.75"/>
    <n v="0.12999929363565726"/>
  </r>
  <r>
    <n v="6"/>
    <s v="4ffe99d3-7f2a-44db-afc1-40943f1f9750"/>
    <x v="1"/>
    <n v="6"/>
    <n v="0"/>
    <n v="215308"/>
    <n v="272448"/>
    <n v="206602"/>
    <s v="краткосрочный"/>
    <n v="729"/>
    <n v="896857"/>
    <x v="2"/>
    <s v="в ипотеке"/>
    <s v="консолидация кредитов"/>
    <n v="16367.74"/>
    <n v="17.3"/>
    <m/>
    <n v="74738.083333333328"/>
    <n v="0.21900133466093258"/>
  </r>
  <r>
    <n v="7"/>
    <s v="90a75dde-34d5-419c-90dc-1e58b04b3e35"/>
    <x v="0"/>
    <n v="13"/>
    <n v="1"/>
    <n v="122170"/>
    <n v="272052"/>
    <n v="217646"/>
    <s v="краткосрочный"/>
    <n v="730"/>
    <n v="1184194"/>
    <x v="3"/>
    <s v="в ипотеке"/>
    <s v="консолидация кредитов"/>
    <n v="10855.08"/>
    <n v="19.600000000000001"/>
    <n v="10"/>
    <n v="98682.833333333328"/>
    <n v="0.10999967910663287"/>
  </r>
  <r>
    <n v="9"/>
    <s v="af534dea-d27e-4fd6-9de8-efaa52a78ec0"/>
    <x v="0"/>
    <n v="4"/>
    <n v="0"/>
    <n v="437171"/>
    <n v="555038"/>
    <n v="548746"/>
    <s v="краткосрочный"/>
    <n v="678"/>
    <n v="2559110"/>
    <x v="4"/>
    <s v="в аренде"/>
    <s v="консолидация кредитов"/>
    <n v="18660.28"/>
    <n v="22.6"/>
    <n v="33"/>
    <n v="213259.16666666666"/>
    <n v="8.7500482589650305E-2"/>
  </r>
  <r>
    <n v="10"/>
    <s v="235c4a43-dadf-483d-aa44-9d6d77ae4583"/>
    <x v="0"/>
    <n v="20"/>
    <n v="0"/>
    <n v="669560"/>
    <n v="1021460"/>
    <n v="215952"/>
    <s v="краткосрочный"/>
    <n v="739"/>
    <n v="1454735"/>
    <x v="3"/>
    <s v="в аренде"/>
    <s v="консолидация кредитов"/>
    <n v="39277.75"/>
    <n v="13.9"/>
    <m/>
    <n v="121227.91666666667"/>
    <n v="0.32399921635211909"/>
  </r>
  <r>
    <n v="15"/>
    <s v="2ac05980-7848-4692-89ae-9321afe650f8"/>
    <x v="0"/>
    <n v="10"/>
    <n v="1"/>
    <n v="28291"/>
    <n v="107052"/>
    <n v="234124"/>
    <s v="краткосрочный"/>
    <n v="727"/>
    <n v="693234"/>
    <x v="2"/>
    <s v="в аренде"/>
    <s v="консолидация кредитов"/>
    <n v="14211.24"/>
    <n v="24.7"/>
    <n v="46"/>
    <n v="57769.5"/>
    <n v="0.2459990133201776"/>
  </r>
  <r>
    <n v="18"/>
    <s v="967e8733-7189-49b7-a3ab-6a1d0e1abdac"/>
    <x v="0"/>
    <n v="15"/>
    <n v="0"/>
    <n v="813694"/>
    <n v="2004618"/>
    <n v="666204"/>
    <s v="долгосрочный"/>
    <n v="723"/>
    <n v="1821967"/>
    <x v="2"/>
    <s v="в ипотеке"/>
    <s v="консолидация кредитов"/>
    <n v="17612.240000000002"/>
    <n v="22"/>
    <n v="34"/>
    <n v="151830.58333333334"/>
    <n v="0.1159992908762892"/>
  </r>
  <r>
    <n v="20"/>
    <s v="422f9b72-5041-407c-8ac4-982213deacd1"/>
    <x v="0"/>
    <n v="6"/>
    <n v="0"/>
    <n v="121182"/>
    <n v="801812"/>
    <n v="390390"/>
    <s v="краткосрочный"/>
    <n v="747"/>
    <n v="1791738"/>
    <x v="0"/>
    <s v="в ипотеке"/>
    <s v="ремонт жилья"/>
    <n v="2478.5500000000002"/>
    <n v="22.7"/>
    <m/>
    <n v="149311.5"/>
    <n v="1.6599860024177644E-2"/>
  </r>
  <r>
    <n v="21"/>
    <s v="40f729c9-54c7-4768-9fb5-2fa41d074c48"/>
    <x v="1"/>
    <n v="4"/>
    <n v="0"/>
    <n v="60287"/>
    <n v="126940"/>
    <n v="317108"/>
    <s v="долгосрочный"/>
    <n v="687"/>
    <n v="1133274"/>
    <x v="0"/>
    <s v="в аренде"/>
    <s v="консолидация кредитов"/>
    <n v="9632.81"/>
    <n v="17.399999999999999"/>
    <n v="53"/>
    <n v="94439.5"/>
    <n v="0.10199979881299667"/>
  </r>
  <r>
    <n v="22"/>
    <s v="016c5139-4da2-44ba-a0a6-7b23597526a8"/>
    <x v="0"/>
    <n v="7"/>
    <n v="0"/>
    <n v="131936"/>
    <n v="458788"/>
    <n v="128238"/>
    <s v="краткосрочный"/>
    <n v="750"/>
    <n v="1354073"/>
    <x v="3"/>
    <s v="в аренде"/>
    <s v="консолидация кредитов"/>
    <n v="13202.15"/>
    <n v="11.9"/>
    <m/>
    <n v="112839.41666666667"/>
    <n v="0.11699945276214797"/>
  </r>
  <r>
    <n v="23"/>
    <s v="5b53e176-8fc7-48bf-9d78-ceb5aa284f36"/>
    <x v="1"/>
    <n v="12"/>
    <n v="0"/>
    <n v="891594"/>
    <n v="1081014"/>
    <n v="153252"/>
    <s v="краткосрочный"/>
    <n v="714"/>
    <n v="1890690"/>
    <x v="4"/>
    <s v="в аренде"/>
    <s v="консолидация кредитов"/>
    <n v="21900.35"/>
    <n v="15.7"/>
    <m/>
    <n v="157557.5"/>
    <n v="0.13899909556828458"/>
  </r>
  <r>
    <n v="24"/>
    <s v="eb166545-76e5-43ae-8c64-3fe5ebb9c729"/>
    <x v="0"/>
    <n v="7"/>
    <n v="0"/>
    <n v="95608"/>
    <n v="230626"/>
    <n v="91894"/>
    <s v="краткосрочный"/>
    <n v="724"/>
    <n v="850383"/>
    <x v="2"/>
    <s v="в ипотеке"/>
    <s v="консолидация кредитов"/>
    <n v="5860.74"/>
    <n v="17.5"/>
    <m/>
    <n v="70865.25"/>
    <n v="8.2702594007641253E-2"/>
  </r>
  <r>
    <n v="25"/>
    <s v="54f57722-2473-4dd8-b69b-82b5b0c1c9f9"/>
    <x v="0"/>
    <n v="6"/>
    <n v="1"/>
    <n v="143051"/>
    <n v="245014"/>
    <n v="244926"/>
    <s v="долгосрочный"/>
    <n v="704"/>
    <n v="1249953"/>
    <x v="5"/>
    <s v="в ипотеке"/>
    <s v="консолидация кредитов"/>
    <n v="6812.26"/>
    <n v="14.4"/>
    <m/>
    <n v="104162.75"/>
    <n v="6.540015504582973E-2"/>
  </r>
  <r>
    <n v="26"/>
    <s v="cbe53e22-ba67-4eaf-a4fb-c5acdd12ec66"/>
    <x v="0"/>
    <n v="7"/>
    <n v="0"/>
    <n v="107559"/>
    <n v="488356"/>
    <n v="465410"/>
    <s v="долгосрочный"/>
    <n v="688"/>
    <n v="1722654"/>
    <x v="1"/>
    <s v="в аренде"/>
    <s v="приобретение жилья"/>
    <n v="15647.45"/>
    <n v="22.3"/>
    <n v="30"/>
    <n v="143554.5"/>
    <n v="0.10900006617695719"/>
  </r>
  <r>
    <n v="28"/>
    <s v="2bdc133d-cbbf-46c1-a902-488924082993"/>
    <x v="0"/>
    <n v="15"/>
    <n v="0"/>
    <n v="342475"/>
    <n v="905344"/>
    <n v="443960"/>
    <s v="краткосрочный"/>
    <n v="749"/>
    <n v="1432391"/>
    <x v="4"/>
    <s v="в ипотеке"/>
    <s v="консолидация кредитов"/>
    <n v="25186.21"/>
    <n v="14"/>
    <m/>
    <n v="119365.91666666667"/>
    <n v="0.2110000132645346"/>
  </r>
  <r>
    <n v="32"/>
    <s v="247c59e9-cf6b-40a7-ae35-d102b69991cc"/>
    <x v="0"/>
    <n v="16"/>
    <n v="0"/>
    <n v="313177"/>
    <n v="539616"/>
    <n v="334620"/>
    <s v="краткосрочный"/>
    <n v="729"/>
    <n v="1348620"/>
    <x v="4"/>
    <s v="в аренде"/>
    <s v="консолидация кредитов"/>
    <n v="16913.990000000002"/>
    <n v="20"/>
    <m/>
    <n v="112385"/>
    <n v="0.15050042265426883"/>
  </r>
  <r>
    <n v="33"/>
    <s v="1c9b6b3e-060d-4a70-8b08-522a7f589e89"/>
    <x v="1"/>
    <n v="7"/>
    <n v="1"/>
    <n v="130701"/>
    <n v="268818"/>
    <n v="130174"/>
    <s v="краткосрочный"/>
    <n v="733"/>
    <n v="524609"/>
    <x v="3"/>
    <s v="в аренде"/>
    <s v="консолидация кредитов"/>
    <n v="9311.7099999999991"/>
    <n v="15.4"/>
    <m/>
    <n v="43717.416666666664"/>
    <n v="0.21299771830067726"/>
  </r>
  <r>
    <n v="34"/>
    <s v="61a4f1ed-e2c3-401e-aec8-9b0d7178f5ff"/>
    <x v="0"/>
    <n v="18"/>
    <n v="0"/>
    <n v="300979"/>
    <n v="515526"/>
    <n v="333564"/>
    <s v="долгосрочный"/>
    <n v="725"/>
    <n v="1248338"/>
    <x v="2"/>
    <s v="в ипотеке"/>
    <s v="консолидация кредитов"/>
    <n v="18205.04"/>
    <n v="14.6"/>
    <m/>
    <n v="104028.16666666667"/>
    <n v="0.17500106541657789"/>
  </r>
  <r>
    <n v="36"/>
    <s v="b91032a8-107c-4c0f-9ef8-c517e696f497"/>
    <x v="0"/>
    <n v="13"/>
    <n v="0"/>
    <n v="684817"/>
    <n v="997414"/>
    <n v="125796"/>
    <s v="краткосрочный"/>
    <n v="745"/>
    <n v="1261068"/>
    <x v="6"/>
    <s v="в ипотеке"/>
    <s v="консолидация кредитов"/>
    <n v="20597.330000000002"/>
    <n v="24.5"/>
    <m/>
    <n v="105089"/>
    <n v="0.19599891520520704"/>
  </r>
  <r>
    <n v="38"/>
    <s v="d1d8497b-90bf-48ea-a8b1-40c909ab1f97"/>
    <x v="0"/>
    <n v="6"/>
    <n v="1"/>
    <n v="114095"/>
    <n v="170038"/>
    <n v="161172"/>
    <s v="краткосрочный"/>
    <n v="720"/>
    <n v="796499"/>
    <x v="0"/>
    <s v="в ипотеке"/>
    <s v="консолидация кредитов"/>
    <n v="3404.99"/>
    <n v="22.6"/>
    <m/>
    <n v="66374.916666666672"/>
    <n v="5.1299348775076921E-2"/>
  </r>
  <r>
    <n v="40"/>
    <s v="f7581a72-d073-48a3-934f-14bdfae93691"/>
    <x v="0"/>
    <n v="14"/>
    <n v="0"/>
    <n v="193990"/>
    <n v="458414"/>
    <n v="449108"/>
    <s v="краткосрочный"/>
    <n v="718"/>
    <n v="1454507"/>
    <x v="0"/>
    <s v="в ипотеке"/>
    <s v="консолидация кредитов"/>
    <n v="13090.43"/>
    <n v="28.8"/>
    <n v="21"/>
    <n v="121208.91666666667"/>
    <n v="0.10799890272099068"/>
  </r>
  <r>
    <n v="41"/>
    <s v="64560eb4-f50d-4f14-8a86-b46c0381bef2"/>
    <x v="1"/>
    <n v="8"/>
    <n v="0"/>
    <n v="343995"/>
    <n v="843854"/>
    <n v="688468"/>
    <s v="долгосрочный"/>
    <n v="682"/>
    <n v="1494616"/>
    <x v="3"/>
    <s v="в аренде"/>
    <s v="консолидация кредитов"/>
    <n v="14697.07"/>
    <n v="16.600000000000001"/>
    <n v="50"/>
    <n v="124551.33333333333"/>
    <n v="0.11800010169836266"/>
  </r>
  <r>
    <n v="44"/>
    <s v="628b0914-b1d7-4028-b590-b50f5da53d06"/>
    <x v="1"/>
    <n v="4"/>
    <n v="0"/>
    <n v="132468"/>
    <n v="164406"/>
    <n v="288948"/>
    <s v="краткосрочный"/>
    <n v="712"/>
    <n v="537472"/>
    <x v="2"/>
    <s v="в аренде"/>
    <s v="консолидация кредитов"/>
    <n v="5777.9"/>
    <n v="14.8"/>
    <m/>
    <n v="44789.333333333336"/>
    <n v="0.12900169683257917"/>
  </r>
  <r>
    <n v="45"/>
    <s v="c5a714bb-75c6-4264-a807-8a35bb12ce7d"/>
    <x v="0"/>
    <n v="11"/>
    <n v="0"/>
    <n v="213921"/>
    <n v="509652"/>
    <n v="311762"/>
    <s v="долгосрочный"/>
    <n v="680"/>
    <n v="2211657"/>
    <x v="5"/>
    <s v="в ипотеке"/>
    <s v="консолидация кредитов"/>
    <n v="44601.74"/>
    <n v="14.5"/>
    <n v="15"/>
    <n v="184304.75"/>
    <n v="0.24199994845493672"/>
  </r>
  <r>
    <n v="46"/>
    <s v="64a23638-0025-41de-b41d-85c01eee6f1a"/>
    <x v="0"/>
    <n v="9"/>
    <n v="0"/>
    <n v="266266"/>
    <n v="485518"/>
    <n v="266112"/>
    <s v="краткосрочный"/>
    <n v="750"/>
    <n v="919296"/>
    <x v="7"/>
    <s v="в аренде"/>
    <s v="консолидация кредитов"/>
    <n v="12946.79"/>
    <n v="21.6"/>
    <m/>
    <n v="76608"/>
    <n v="0.16900049603174605"/>
  </r>
  <r>
    <n v="47"/>
    <s v="5d71bb9d-ce8b-499d-91bf-3df92426430d"/>
    <x v="0"/>
    <n v="34"/>
    <n v="1"/>
    <n v="45106"/>
    <n v="163218"/>
    <n v="129712"/>
    <s v="краткосрочный"/>
    <n v="723"/>
    <n v="1465698"/>
    <x v="2"/>
    <s v="в собственности"/>
    <s v="консолидация кредитов"/>
    <n v="18199.150000000001"/>
    <n v="19.399999999999999"/>
    <n v="6"/>
    <n v="122141.5"/>
    <n v="0.1490005444504939"/>
  </r>
  <r>
    <n v="48"/>
    <s v="24f6b0cb-17bd-4931-8cc9-b957f20efea5"/>
    <x v="0"/>
    <n v="11"/>
    <n v="0"/>
    <n v="223117"/>
    <n v="489302"/>
    <n v="287980"/>
    <s v="краткосрочный"/>
    <n v="737"/>
    <n v="1013954"/>
    <x v="3"/>
    <s v="в ипотеке"/>
    <s v="консолидация кредитов"/>
    <n v="16138.6"/>
    <n v="18.600000000000001"/>
    <n v="13"/>
    <n v="84496.166666666672"/>
    <n v="0.19099801371659858"/>
  </r>
  <r>
    <n v="49"/>
    <s v="6cfb0765-7cd8-4ef5-aa6e-f935caf57cf0"/>
    <x v="0"/>
    <n v="11"/>
    <n v="0"/>
    <n v="209304"/>
    <n v="265716"/>
    <n v="439428"/>
    <s v="краткосрочный"/>
    <n v="710"/>
    <n v="1518024"/>
    <x v="0"/>
    <s v="в аренде"/>
    <s v="консолидация кредитов"/>
    <n v="20923.560000000001"/>
    <n v="17.8"/>
    <m/>
    <n v="126502"/>
    <n v="0.16540102132772605"/>
  </r>
  <r>
    <n v="50"/>
    <s v="1ee733fd-fda7-4666-bbcb-059103773627"/>
    <x v="1"/>
    <n v="8"/>
    <n v="0"/>
    <n v="161861"/>
    <n v="278058"/>
    <n v="456808"/>
    <s v="долгосрочный"/>
    <n v="598"/>
    <n v="1096167"/>
    <x v="2"/>
    <s v="в собственности"/>
    <s v="консолидация кредитов"/>
    <n v="14341.39"/>
    <n v="14.1"/>
    <m/>
    <n v="91347.25"/>
    <n v="0.15699859601684779"/>
  </r>
  <r>
    <n v="51"/>
    <s v="86d02184-ce07-4f47-9f68-45743fa29ced"/>
    <x v="0"/>
    <n v="11"/>
    <n v="0"/>
    <n v="452770"/>
    <n v="1080926"/>
    <n v="518012"/>
    <s v="долгосрочный"/>
    <n v="719"/>
    <n v="1193010"/>
    <x v="2"/>
    <s v="в собственности"/>
    <s v="консолидация кредитов"/>
    <n v="22667.38"/>
    <n v="20.9"/>
    <m/>
    <n v="99417.5"/>
    <n v="0.22800191113234591"/>
  </r>
  <r>
    <n v="52"/>
    <s v="2884d362-391a-4941-af69-c825cae18002"/>
    <x v="1"/>
    <n v="9"/>
    <n v="0"/>
    <n v="254277"/>
    <n v="379918"/>
    <n v="219692"/>
    <s v="долгосрочный"/>
    <n v="661"/>
    <n v="527839"/>
    <x v="2"/>
    <s v="в аренде"/>
    <s v="консолидация кредитов"/>
    <n v="14207.63"/>
    <n v="17"/>
    <n v="48"/>
    <n v="43986.583333333336"/>
    <n v="0.32299917209603685"/>
  </r>
  <r>
    <n v="54"/>
    <s v="41988ec9-7368-42a3-bc2f-9882fb3779f6"/>
    <x v="1"/>
    <n v="10"/>
    <n v="0"/>
    <n v="126350"/>
    <n v="415602"/>
    <n v="374176"/>
    <s v="долгосрочный"/>
    <n v="652"/>
    <n v="1239199"/>
    <x v="2"/>
    <s v="в ипотеке"/>
    <s v="иное"/>
    <n v="5163.25"/>
    <n v="36.6"/>
    <n v="42"/>
    <n v="103266.58333333333"/>
    <n v="4.999923337575321E-2"/>
  </r>
  <r>
    <n v="56"/>
    <s v="48e551b4-6a6f-4450-bf3c-f0ee9bcb266e"/>
    <x v="1"/>
    <n v="9"/>
    <n v="0"/>
    <n v="206872"/>
    <n v="620554"/>
    <n v="176198"/>
    <s v="краткосрочный"/>
    <n v="736"/>
    <n v="1902090"/>
    <x v="2"/>
    <s v="в ипотеке"/>
    <s v="консолидация кредитов"/>
    <n v="28372.89"/>
    <n v="15.4"/>
    <n v="7"/>
    <n v="158507.5"/>
    <n v="0.1790002996703626"/>
  </r>
  <r>
    <n v="57"/>
    <s v="9966e08c-04a6-41ab-86d0-e4062c64bd41"/>
    <x v="1"/>
    <n v="8"/>
    <n v="0"/>
    <n v="104633"/>
    <n v="199936"/>
    <n v="78012"/>
    <s v="краткосрочный"/>
    <n v="738"/>
    <n v="728726"/>
    <x v="5"/>
    <s v="в аренде"/>
    <s v="крупная покупка"/>
    <n v="10135.36"/>
    <n v="11.4"/>
    <m/>
    <n v="60727.166666666664"/>
    <n v="0.16689993221046046"/>
  </r>
  <r>
    <n v="58"/>
    <s v="b6f9e737-6609-45fd-8d6c-37b1b64c45df"/>
    <x v="0"/>
    <n v="17"/>
    <n v="0"/>
    <n v="496052"/>
    <n v="638176"/>
    <n v="669372"/>
    <s v="краткосрочный"/>
    <n v="725"/>
    <n v="2158210"/>
    <x v="8"/>
    <s v="в ипотеке"/>
    <s v="консолидация кредитов"/>
    <n v="34711.29"/>
    <n v="9.1999999999999993"/>
    <m/>
    <n v="179850.83333333334"/>
    <n v="0.19300044017959328"/>
  </r>
  <r>
    <n v="59"/>
    <s v="0b25e0aa-3fe1-4540-8e6d-f6e579dfc84a"/>
    <x v="0"/>
    <n v="6"/>
    <n v="0"/>
    <n v="110428"/>
    <n v="235488"/>
    <n v="130922"/>
    <s v="краткосрочный"/>
    <n v="747"/>
    <n v="2261304"/>
    <x v="4"/>
    <s v="в аренде"/>
    <s v="консолидация кредитов"/>
    <n v="9761.25"/>
    <n v="16.100000000000001"/>
    <n v="30"/>
    <n v="188442"/>
    <n v="5.1799758015728975E-2"/>
  </r>
  <r>
    <n v="60"/>
    <s v="cdb9037a-a7e4-49e5-ace2-61cb3df0e1e0"/>
    <x v="0"/>
    <n v="7"/>
    <n v="0"/>
    <n v="40489"/>
    <n v="128832"/>
    <n v="174548"/>
    <s v="краткосрочный"/>
    <n v="721"/>
    <n v="1620681"/>
    <x v="9"/>
    <s v="в аренде"/>
    <s v="путешествие"/>
    <n v="30522.74"/>
    <n v="15"/>
    <n v="27"/>
    <n v="135056.75"/>
    <n v="0.22599936693278938"/>
  </r>
  <r>
    <n v="61"/>
    <s v="e947abb6-87fa-4e75-b381-d487bc4dd0bf"/>
    <x v="1"/>
    <n v="11"/>
    <n v="0"/>
    <n v="176624"/>
    <n v="370480"/>
    <n v="290224"/>
    <s v="долгосрочный"/>
    <n v="644"/>
    <n v="837045"/>
    <x v="8"/>
    <s v="в ипотеке"/>
    <s v="консолидация кредитов"/>
    <n v="8230.99"/>
    <n v="18.3"/>
    <n v="10"/>
    <n v="69753.75"/>
    <n v="0.1180006809669731"/>
  </r>
  <r>
    <n v="62"/>
    <s v="2b8d9ed7-d6d4-491e-82f9-f5bee3bd9408"/>
    <x v="0"/>
    <n v="10"/>
    <n v="0"/>
    <n v="252016"/>
    <n v="489610"/>
    <n v="718784"/>
    <s v="долгосрочный"/>
    <n v="672"/>
    <n v="1648915"/>
    <x v="2"/>
    <s v="в ипотеке"/>
    <s v="консолидация кредитов"/>
    <n v="15664.74"/>
    <n v="12"/>
    <n v="5"/>
    <n v="137409.58333333334"/>
    <n v="0.11400034568185745"/>
  </r>
  <r>
    <n v="65"/>
    <s v="8e49b9f9-b15f-4d76-a1f8-2bc90dfdb07f"/>
    <x v="0"/>
    <n v="11"/>
    <n v="0"/>
    <n v="25460"/>
    <n v="151140"/>
    <n v="171248"/>
    <s v="краткосрочный"/>
    <n v="747"/>
    <n v="3035725"/>
    <x v="2"/>
    <s v="в ипотеке"/>
    <s v="консолидация кредитов"/>
    <n v="42500.15"/>
    <n v="31.5"/>
    <n v="17"/>
    <n v="252977.08333333334"/>
    <n v="0.16800000000000001"/>
  </r>
  <r>
    <n v="66"/>
    <s v="88f97adf-070a-47b1-9657-38276eef7d19"/>
    <x v="1"/>
    <n v="5"/>
    <n v="0"/>
    <n v="474658"/>
    <n v="742720"/>
    <n v="523908"/>
    <s v="долгосрочный"/>
    <n v="737"/>
    <n v="1028774"/>
    <x v="9"/>
    <s v="в ипотеке"/>
    <s v="консолидация кредитов"/>
    <n v="22632.99"/>
    <n v="19.3"/>
    <m/>
    <n v="85731.166666666672"/>
    <n v="0.26399955675396153"/>
  </r>
  <r>
    <n v="67"/>
    <s v="0c0f26c2-c4c9-4f63-ae6c-1895438c6966"/>
    <x v="0"/>
    <n v="19"/>
    <n v="1"/>
    <n v="389994"/>
    <n v="743952"/>
    <n v="323466"/>
    <s v="долгосрочный"/>
    <n v="699"/>
    <n v="2048618"/>
    <x v="9"/>
    <s v="в ипотеке"/>
    <s v="консолидация кредитов"/>
    <n v="27997.64"/>
    <n v="14"/>
    <n v="72"/>
    <n v="170718.16666666666"/>
    <n v="0.16399918384003265"/>
  </r>
  <r>
    <n v="70"/>
    <s v="570f58b9-c502-4c7d-b1a8-9df512e9daf5"/>
    <x v="0"/>
    <n v="7"/>
    <n v="0"/>
    <n v="314773"/>
    <n v="1035408"/>
    <n v="144562"/>
    <s v="краткосрочный"/>
    <n v="751"/>
    <n v="1060922"/>
    <x v="10"/>
    <s v="в ипотеке"/>
    <s v="консолидация кредитов"/>
    <n v="19750.88"/>
    <n v="21.8"/>
    <m/>
    <n v="88410.166666666672"/>
    <n v="0.22340055159568753"/>
  </r>
  <r>
    <n v="71"/>
    <s v="c2fe5a7f-9826-48ad-ae02-b2c31cae3463"/>
    <x v="0"/>
    <n v="9"/>
    <n v="1"/>
    <n v="93081"/>
    <n v="397694"/>
    <n v="211222"/>
    <s v="краткосрочный"/>
    <n v="694"/>
    <n v="947625"/>
    <x v="5"/>
    <s v="в аренде"/>
    <s v="консолидация кредитов"/>
    <n v="8923.35"/>
    <n v="18"/>
    <n v="65"/>
    <n v="78968.75"/>
    <n v="0.11299849624060151"/>
  </r>
  <r>
    <n v="72"/>
    <s v="e978f6d8-912e-418e-8649-1b970583f4c8"/>
    <x v="0"/>
    <n v="16"/>
    <n v="0"/>
    <n v="129504"/>
    <n v="434654"/>
    <n v="162360"/>
    <s v="краткосрочный"/>
    <n v="720"/>
    <n v="486875"/>
    <x v="2"/>
    <s v="в аренде"/>
    <s v="консолидация кредитов"/>
    <n v="8560.83"/>
    <n v="15.1"/>
    <n v="46"/>
    <n v="40572.916666666664"/>
    <n v="0.21099863414634148"/>
  </r>
  <r>
    <n v="74"/>
    <s v="a17de546-6b7f-4abf-9af4-99047eeda08a"/>
    <x v="0"/>
    <n v="11"/>
    <n v="0"/>
    <n v="247912"/>
    <n v="541596"/>
    <n v="311058"/>
    <s v="долгосрочный"/>
    <n v="675"/>
    <n v="1343167"/>
    <x v="11"/>
    <s v="в ипотеке"/>
    <s v="консолидация кредитов"/>
    <n v="21378.799999999999"/>
    <n v="31.4"/>
    <n v="17"/>
    <n v="111930.58333333333"/>
    <n v="0.19100052338986886"/>
  </r>
  <r>
    <n v="75"/>
    <s v="8980b1b1-7f07-49c7-a4f7-4268a61210f5"/>
    <x v="0"/>
    <n v="13"/>
    <n v="0"/>
    <n v="1426425"/>
    <n v="2510112"/>
    <n v="767536"/>
    <s v="долгосрочный"/>
    <n v="724"/>
    <n v="6628720"/>
    <x v="2"/>
    <s v="в ипотеке"/>
    <s v="консолидация кредитов"/>
    <n v="53747.96"/>
    <n v="29.5"/>
    <m/>
    <n v="552393.33333333337"/>
    <n v="9.7300160513643652E-2"/>
  </r>
  <r>
    <n v="77"/>
    <s v="55012e48-1a72-4609-b289-cd25b03f1aea"/>
    <x v="0"/>
    <n v="14"/>
    <n v="1"/>
    <n v="237500"/>
    <n v="562386"/>
    <n v="389884"/>
    <s v="краткосрочный"/>
    <n v="657"/>
    <n v="4776125"/>
    <x v="7"/>
    <s v="в ипотеке"/>
    <s v="консолидация кредитов"/>
    <n v="42985.22"/>
    <n v="21.5"/>
    <n v="4"/>
    <n v="398010.41666666669"/>
    <n v="0.10800023868722029"/>
  </r>
  <r>
    <n v="78"/>
    <s v="d377d2ea-5cf8-4ee2-b7ba-f5be4dbb1b11"/>
    <x v="0"/>
    <n v="9"/>
    <n v="1"/>
    <n v="66025"/>
    <n v="138248"/>
    <n v="163966"/>
    <s v="краткосрочный"/>
    <n v="678"/>
    <n v="719910"/>
    <x v="10"/>
    <s v="в ипотеке"/>
    <s v="ремонт жилья"/>
    <n v="12778.26"/>
    <n v="6.4"/>
    <m/>
    <n v="59992.5"/>
    <n v="0.21299762470308789"/>
  </r>
  <r>
    <n v="79"/>
    <s v="47e5d0b1-228e-4fae-a0a5-22f4b9f8ad7d"/>
    <x v="0"/>
    <n v="19"/>
    <n v="0"/>
    <n v="201780"/>
    <n v="613228"/>
    <n v="433312"/>
    <s v="краткосрочный"/>
    <n v="736"/>
    <n v="1010401"/>
    <x v="8"/>
    <s v="в ипотеке"/>
    <s v="консолидация кредитов"/>
    <n v="22228.86"/>
    <n v="16.100000000000001"/>
    <n v="11"/>
    <n v="84200.083333333328"/>
    <n v="0.26400045130596667"/>
  </r>
  <r>
    <n v="82"/>
    <s v="3c75455c-6827-49fc-b91d-3001a1a5c9ba"/>
    <x v="0"/>
    <n v="6"/>
    <n v="0"/>
    <n v="127946"/>
    <n v="216260"/>
    <n v="89320"/>
    <s v="краткосрочный"/>
    <n v="748"/>
    <n v="1832075"/>
    <x v="3"/>
    <s v="в ипотеке"/>
    <s v="иное"/>
    <n v="13312.92"/>
    <n v="19"/>
    <m/>
    <n v="152672.91666666666"/>
    <n v="8.7198962924552773E-2"/>
  </r>
  <r>
    <n v="83"/>
    <s v="ac460fac-928b-4149-b919-69ea4eb9750f"/>
    <x v="0"/>
    <n v="11"/>
    <n v="0"/>
    <n v="35663"/>
    <n v="242946"/>
    <n v="392282"/>
    <s v="долгосрочный"/>
    <n v="688"/>
    <n v="974662"/>
    <x v="0"/>
    <s v="в ипотеке"/>
    <s v="консолидация кредитов"/>
    <n v="10396.42"/>
    <n v="12"/>
    <n v="10"/>
    <n v="81221.833333333328"/>
    <n v="0.12800031190299818"/>
  </r>
  <r>
    <n v="85"/>
    <s v="034ce7a6-999c-4ffa-a1d2-610f88a29606"/>
    <x v="0"/>
    <n v="9"/>
    <n v="0"/>
    <n v="499548"/>
    <n v="681296"/>
    <n v="262988"/>
    <s v="краткосрочный"/>
    <n v="743"/>
    <n v="1340279"/>
    <x v="11"/>
    <s v="в аренде"/>
    <s v="консолидация кредитов"/>
    <n v="9348.3799999999992"/>
    <n v="28.2"/>
    <n v="35"/>
    <n v="111689.91666666667"/>
    <n v="8.3699408854425075E-2"/>
  </r>
  <r>
    <n v="86"/>
    <s v="0f9f9ea4-6122-4fc6-99fd-6c6c38a32138"/>
    <x v="0"/>
    <n v="15"/>
    <n v="0"/>
    <n v="205637"/>
    <n v="433686"/>
    <n v="498586"/>
    <s v="долгосрочный"/>
    <n v="666"/>
    <n v="1351679"/>
    <x v="1"/>
    <s v="в аренде"/>
    <s v="иное"/>
    <n v="32214.880000000001"/>
    <n v="12.2"/>
    <m/>
    <n v="112639.91666666667"/>
    <n v="0.28599879113310184"/>
  </r>
  <r>
    <n v="87"/>
    <s v="f55d6d2b-646b-4d5d-996e-85f78f6fe3f2"/>
    <x v="0"/>
    <n v="12"/>
    <n v="0"/>
    <n v="75335"/>
    <n v="413402"/>
    <n v="378334"/>
    <s v="краткосрочный"/>
    <n v="714"/>
    <n v="2120514"/>
    <x v="4"/>
    <s v="в аренде"/>
    <s v="консолидация кредитов"/>
    <n v="35695.300000000003"/>
    <n v="17"/>
    <n v="24"/>
    <n v="176709.5"/>
    <n v="0.20199989247889899"/>
  </r>
  <r>
    <n v="89"/>
    <s v="377a2055-0d25-4dd0-a7c9-28cb61f68259"/>
    <x v="1"/>
    <n v="13"/>
    <n v="1"/>
    <n v="176396"/>
    <n v="339834"/>
    <n v="194942"/>
    <s v="краткосрочный"/>
    <n v="742"/>
    <n v="1212238"/>
    <x v="7"/>
    <s v="в аренде"/>
    <s v="консолидация кредитов"/>
    <n v="25254.99"/>
    <n v="27.4"/>
    <n v="19"/>
    <n v="101019.83333333333"/>
    <n v="0.25000031346979723"/>
  </r>
  <r>
    <n v="90"/>
    <s v="46dce277-4cdd-4b47-83f8-97078cb41bc0"/>
    <x v="0"/>
    <n v="18"/>
    <n v="0"/>
    <n v="563008"/>
    <n v="1070432"/>
    <n v="731566"/>
    <s v="краткосрочный"/>
    <n v="705"/>
    <n v="1377443"/>
    <x v="2"/>
    <s v="в ипотеке"/>
    <s v="консолидация кредитов"/>
    <n v="13429.96"/>
    <n v="20.399999999999999"/>
    <n v="65"/>
    <n v="114786.91666666667"/>
    <n v="0.11699904823647873"/>
  </r>
  <r>
    <n v="94"/>
    <s v="f4a63c54-c7b6-4132-a5c1-160b09c0a1cf"/>
    <x v="0"/>
    <n v="10"/>
    <n v="0"/>
    <n v="38456"/>
    <n v="251548"/>
    <n v="156772"/>
    <s v="краткосрочный"/>
    <n v="748"/>
    <n v="1411966"/>
    <x v="9"/>
    <s v="в ипотеке"/>
    <s v="ремонт жилья"/>
    <n v="22591.38"/>
    <n v="18"/>
    <n v="73"/>
    <n v="117663.83333333333"/>
    <n v="0.19199935409209573"/>
  </r>
  <r>
    <n v="97"/>
    <s v="403bdb3c-e326-4172-9f81-4e6b992cc349"/>
    <x v="0"/>
    <n v="13"/>
    <n v="2"/>
    <n v="260072"/>
    <n v="756646"/>
    <n v="158818"/>
    <s v="краткосрочный"/>
    <n v="731"/>
    <n v="315666"/>
    <x v="11"/>
    <s v="в собственности"/>
    <s v="консолидация кредитов"/>
    <n v="8522.83"/>
    <n v="31.3"/>
    <n v="60"/>
    <n v="26305.5"/>
    <n v="0.32399422174070064"/>
  </r>
  <r>
    <n v="98"/>
    <s v="168cc347-945f-43d4-827b-1c06c7a80722"/>
    <x v="1"/>
    <n v="14"/>
    <n v="0"/>
    <n v="138586"/>
    <n v="266112"/>
    <n v="78738"/>
    <s v="краткосрочный"/>
    <n v="624"/>
    <n v="536370"/>
    <x v="4"/>
    <s v="в аренде"/>
    <s v="иное"/>
    <n v="14034.92"/>
    <n v="10.5"/>
    <n v="15"/>
    <n v="44697.5"/>
    <n v="0.31399787460148776"/>
  </r>
  <r>
    <n v="99"/>
    <s v="d110ff2c-c936-487a-8e4f-8a192bad9cd8"/>
    <x v="0"/>
    <n v="12"/>
    <n v="1"/>
    <n v="137845"/>
    <n v="222926"/>
    <n v="453464"/>
    <s v="краткосрочный"/>
    <n v="712"/>
    <n v="895147"/>
    <x v="1"/>
    <s v="в аренде"/>
    <s v="консолидация кредитов"/>
    <n v="17007.849999999999"/>
    <n v="14.2"/>
    <n v="77"/>
    <n v="74595.583333333328"/>
    <n v="0.22800076412030648"/>
  </r>
  <r>
    <n v="100"/>
    <s v="e298cbfc-074f-4441-9faf-d452aba7487f"/>
    <x v="0"/>
    <n v="8"/>
    <n v="0"/>
    <n v="108148"/>
    <n v="129624"/>
    <n v="595672"/>
    <s v="краткосрочный"/>
    <n v="685"/>
    <n v="1305927"/>
    <x v="2"/>
    <s v="в аренде"/>
    <s v="консолидация кредитов"/>
    <n v="13603.43"/>
    <n v="25.9"/>
    <m/>
    <n v="108827.25"/>
    <n v="0.12500021823578195"/>
  </r>
  <r>
    <n v="101"/>
    <s v="4b8c3426-83b6-4e7a-bd22-ab5695587508"/>
    <x v="0"/>
    <n v="10"/>
    <n v="0"/>
    <n v="167656"/>
    <n v="267014"/>
    <n v="166672"/>
    <s v="краткосрочный"/>
    <n v="705"/>
    <n v="1048667"/>
    <x v="2"/>
    <s v="в ипотеке"/>
    <s v="консолидация кредитов"/>
    <n v="16166.91"/>
    <n v="16"/>
    <n v="18"/>
    <n v="87388.916666666672"/>
    <n v="0.1849995470440092"/>
  </r>
  <r>
    <n v="102"/>
    <s v="5df79973-ce71-49e2-a6a2-a52221cd1b1a"/>
    <x v="0"/>
    <n v="5"/>
    <n v="0"/>
    <n v="61199"/>
    <n v="214742"/>
    <n v="132792"/>
    <s v="краткосрочный"/>
    <n v="751"/>
    <n v="668990"/>
    <x v="5"/>
    <s v="в аренде"/>
    <s v="иное"/>
    <n v="6132.25"/>
    <n v="14.7"/>
    <m/>
    <n v="55749.166666666664"/>
    <n v="0.10999715989775632"/>
  </r>
  <r>
    <n v="103"/>
    <s v="fc5cff9c-c6b5-4616-a83f-c6866e7ce032"/>
    <x v="1"/>
    <n v="11"/>
    <n v="0"/>
    <n v="32300"/>
    <n v="104170"/>
    <n v="119504"/>
    <s v="краткосрочный"/>
    <n v="745"/>
    <n v="938315"/>
    <x v="4"/>
    <s v="в ипотеке"/>
    <s v="приобретение жилья"/>
    <n v="11807.17"/>
    <n v="13"/>
    <n v="9"/>
    <n v="78192.916666666672"/>
    <n v="0.15100050622658701"/>
  </r>
  <r>
    <n v="104"/>
    <s v="ba4f8d7d-4907-4870-a1b1-e79f7055e13d"/>
    <x v="0"/>
    <n v="13"/>
    <n v="0"/>
    <n v="125609"/>
    <n v="323928"/>
    <n v="33022"/>
    <s v="краткосрочный"/>
    <n v="723"/>
    <n v="1673007"/>
    <x v="8"/>
    <s v="в аренде"/>
    <s v="консолидация кредитов"/>
    <n v="25234.47"/>
    <n v="23.3"/>
    <n v="80"/>
    <n v="139417.25"/>
    <n v="0.18099962522571633"/>
  </r>
  <r>
    <n v="105"/>
    <s v="4bdc5535-cbfe-4f08-9852-0d2a690a4644"/>
    <x v="0"/>
    <n v="7"/>
    <n v="0"/>
    <n v="486001"/>
    <n v="1253340"/>
    <n v="448976"/>
    <s v="краткосрочный"/>
    <n v="742"/>
    <n v="4071396"/>
    <x v="2"/>
    <s v="в ипотеке"/>
    <s v="консолидация кредитов"/>
    <n v="10348.16"/>
    <n v="19.7"/>
    <m/>
    <n v="339283"/>
    <n v="3.0500084000672004E-2"/>
  </r>
  <r>
    <n v="106"/>
    <s v="f0d6b352-bcf0-4114-9180-3e25878ddf69"/>
    <x v="0"/>
    <n v="10"/>
    <n v="1"/>
    <n v="168169"/>
    <n v="470360"/>
    <n v="280588"/>
    <s v="краткосрочный"/>
    <n v="717"/>
    <n v="671080"/>
    <x v="1"/>
    <s v="в аренде"/>
    <s v="консолидация кредитов"/>
    <n v="17447.89"/>
    <n v="10"/>
    <n v="70"/>
    <n v="55923.333333333336"/>
    <n v="0.31199660249150618"/>
  </r>
  <r>
    <n v="107"/>
    <s v="151e8706-cbcc-4d7f-bff0-a13ef9f5807a"/>
    <x v="1"/>
    <n v="5"/>
    <n v="0"/>
    <n v="317338"/>
    <n v="389246"/>
    <n v="556336"/>
    <s v="долгосрочный"/>
    <n v="714"/>
    <n v="1402960"/>
    <x v="2"/>
    <s v="в ипотеке"/>
    <s v="консолидация кредитов"/>
    <n v="19524.400000000001"/>
    <n v="19.5"/>
    <n v="38"/>
    <n v="116913.33333333333"/>
    <n v="0.16699891657638138"/>
  </r>
  <r>
    <n v="108"/>
    <s v="455d606b-6b1e-4222-9b90-987c55d001e6"/>
    <x v="0"/>
    <n v="13"/>
    <n v="0"/>
    <n v="356288"/>
    <n v="619432"/>
    <n v="541310"/>
    <s v="краткосрочный"/>
    <n v="722"/>
    <n v="1682982"/>
    <x v="7"/>
    <s v="в ипотеке"/>
    <s v="консолидация кредитов"/>
    <n v="52733.36"/>
    <n v="17.899999999999999"/>
    <n v="35"/>
    <n v="140248.5"/>
    <n v="0.37599945810472124"/>
  </r>
  <r>
    <n v="109"/>
    <s v="8823b7a8-9c0b-4f2d-a1dc-ffcb37ee4efb"/>
    <x v="0"/>
    <n v="10"/>
    <n v="0"/>
    <n v="391723"/>
    <n v="591338"/>
    <n v="311872"/>
    <s v="долгосрочный"/>
    <n v="680"/>
    <n v="1063810"/>
    <x v="9"/>
    <s v="в ипотеке"/>
    <s v="консолидация кредитов"/>
    <n v="28191.06"/>
    <n v="12.2"/>
    <m/>
    <n v="88650.833333333328"/>
    <n v="0.31800107161993219"/>
  </r>
  <r>
    <n v="110"/>
    <s v="9d42ab3f-ccf7-4b8e-9dc0-54caaae9c343"/>
    <x v="0"/>
    <n v="5"/>
    <n v="0"/>
    <n v="291137"/>
    <n v="368808"/>
    <n v="340604"/>
    <s v="долгосрочный"/>
    <n v="618"/>
    <n v="928701"/>
    <x v="2"/>
    <s v="в ипотеке"/>
    <s v="консолидация кредитов"/>
    <n v="21205.52"/>
    <n v="14.4"/>
    <m/>
    <n v="77391.75"/>
    <n v="0.27400233228994048"/>
  </r>
  <r>
    <n v="111"/>
    <s v="3fcb95d2-9f4f-4877-b959-a02948af9de4"/>
    <x v="1"/>
    <n v="19"/>
    <n v="0"/>
    <n v="249755"/>
    <n v="489302"/>
    <n v="765160"/>
    <s v="долгосрочный"/>
    <n v="719"/>
    <n v="2643242"/>
    <x v="8"/>
    <s v="в ипотеке"/>
    <s v="консолидация кредитов"/>
    <n v="34582.47"/>
    <n v="20.5"/>
    <n v="47"/>
    <n v="220270.16666666666"/>
    <n v="0.15700024439684299"/>
  </r>
  <r>
    <n v="112"/>
    <s v="3edb6bb1-2045-4746-bd78-cdd4a7683b8d"/>
    <x v="1"/>
    <n v="2"/>
    <n v="0"/>
    <n v="91048"/>
    <n v="186604"/>
    <n v="109802"/>
    <s v="краткосрочный"/>
    <n v="745"/>
    <n v="474069"/>
    <x v="3"/>
    <s v="в аренде"/>
    <s v="консолидация кредитов"/>
    <n v="1497.39"/>
    <n v="11"/>
    <m/>
    <n v="39505.75"/>
    <n v="3.7903090056510762E-2"/>
  </r>
  <r>
    <n v="113"/>
    <s v="030a28e3-11ef-4d3f-9601-0479039ac27c"/>
    <x v="1"/>
    <n v="7"/>
    <n v="0"/>
    <n v="270332"/>
    <n v="660396"/>
    <n v="349756"/>
    <s v="долгосрочный"/>
    <n v="737"/>
    <n v="2491945"/>
    <x v="1"/>
    <s v="в аренде"/>
    <s v="консолидация кредитов"/>
    <n v="23258.28"/>
    <n v="21.5"/>
    <m/>
    <n v="207662.08333333334"/>
    <n v="0.11200060996530821"/>
  </r>
  <r>
    <n v="114"/>
    <s v="90303eb6-110d-4aed-98e9-5bdb1ce8bb10"/>
    <x v="0"/>
    <n v="16"/>
    <n v="0"/>
    <n v="80465"/>
    <n v="296714"/>
    <n v="545886"/>
    <s v="краткосрочный"/>
    <n v="718"/>
    <n v="1565182"/>
    <x v="8"/>
    <s v="в аренде"/>
    <s v="консолидация кредитов"/>
    <n v="41477"/>
    <n v="15"/>
    <n v="6"/>
    <n v="130431.83333333333"/>
    <n v="0.31799752361067274"/>
  </r>
  <r>
    <n v="116"/>
    <s v="dccb0b43-a54d-47ae-b01b-382d193b475b"/>
    <x v="0"/>
    <n v="6"/>
    <n v="0"/>
    <n v="20976"/>
    <n v="70840"/>
    <n v="354046"/>
    <s v="долгосрочный"/>
    <n v="676"/>
    <n v="1815469"/>
    <x v="2"/>
    <s v="в ипотеке"/>
    <s v="ремонт жилья"/>
    <n v="5522.16"/>
    <n v="13"/>
    <n v="6"/>
    <n v="151289.08333333334"/>
    <n v="3.6500716894642647E-2"/>
  </r>
  <r>
    <n v="117"/>
    <s v="44c5392a-dab7-4747-a2c7-da56763c6a5e"/>
    <x v="0"/>
    <n v="9"/>
    <n v="0"/>
    <n v="454176"/>
    <n v="968506"/>
    <n v="472098"/>
    <s v="долгосрочный"/>
    <n v="692"/>
    <n v="2316575"/>
    <x v="2"/>
    <s v="в аренде"/>
    <s v="консолидация кредитов"/>
    <n v="24517.22"/>
    <n v="28.2"/>
    <m/>
    <n v="193047.91666666666"/>
    <n v="0.12700069714988724"/>
  </r>
  <r>
    <n v="118"/>
    <s v="3ecdcd82-6b30-4518-bdf9-92de5833caee"/>
    <x v="1"/>
    <n v="15"/>
    <n v="0"/>
    <n v="360867"/>
    <n v="671770"/>
    <n v="86174"/>
    <s v="краткосрочный"/>
    <n v="721"/>
    <n v="837311"/>
    <x v="7"/>
    <s v="в ипотеке"/>
    <s v="консолидация кредитов"/>
    <n v="10884.91"/>
    <n v="13.6"/>
    <n v="82"/>
    <n v="69775.916666666672"/>
    <n v="0.15599809389820507"/>
  </r>
  <r>
    <n v="119"/>
    <s v="4bf2f68f-20e5-44ce-b073-a31953b2f646"/>
    <x v="1"/>
    <n v="32"/>
    <n v="1"/>
    <n v="115672"/>
    <n v="319638"/>
    <n v="509586"/>
    <s v="долгосрочный"/>
    <n v="678"/>
    <n v="1816001"/>
    <x v="4"/>
    <s v="в аренде"/>
    <s v="консолидация кредитов"/>
    <n v="26180.67"/>
    <n v="13.9"/>
    <n v="74"/>
    <n v="151333.41666666666"/>
    <n v="0.17299992676215487"/>
  </r>
  <r>
    <n v="121"/>
    <s v="7a826762-3889-4043-9425-363df5f6101d"/>
    <x v="0"/>
    <n v="5"/>
    <n v="0"/>
    <n v="100206"/>
    <n v="186230"/>
    <n v="218988"/>
    <s v="краткосрочный"/>
    <n v="740"/>
    <n v="775409"/>
    <x v="5"/>
    <s v="в ипотеке"/>
    <s v="консолидация кредитов"/>
    <n v="8141.88"/>
    <n v="14.9"/>
    <n v="9"/>
    <n v="64617.416666666664"/>
    <n v="0.12600132317267404"/>
  </r>
  <r>
    <n v="123"/>
    <s v="4e5b7ae7-5341-4435-8da8-fa5ed89b6905"/>
    <x v="0"/>
    <n v="10"/>
    <n v="0"/>
    <n v="229463"/>
    <n v="472758"/>
    <n v="328262"/>
    <s v="краткосрочный"/>
    <n v="746"/>
    <n v="1133958"/>
    <x v="7"/>
    <s v="в аренде"/>
    <s v="консолидация кредитов"/>
    <n v="20411.32"/>
    <n v="10.199999999999999"/>
    <m/>
    <n v="94496.5"/>
    <n v="0.21600080426259174"/>
  </r>
  <r>
    <n v="124"/>
    <s v="453062fa-f96e-42e4-add5-d15c812fc141"/>
    <x v="1"/>
    <n v="8"/>
    <n v="0"/>
    <n v="331075"/>
    <n v="543774"/>
    <n v="663168"/>
    <s v="долгосрочный"/>
    <n v="732"/>
    <n v="1527296"/>
    <x v="4"/>
    <s v="в ипотеке"/>
    <s v="консолидация кредитов"/>
    <n v="22145.83"/>
    <n v="17"/>
    <n v="32"/>
    <n v="127274.66666666667"/>
    <n v="0.17400029856687899"/>
  </r>
  <r>
    <n v="127"/>
    <s v="eb9b4903-d0df-4a68-bec9-00583ed78f33"/>
    <x v="0"/>
    <n v="10"/>
    <n v="0"/>
    <n v="111568"/>
    <n v="243760"/>
    <n v="133078"/>
    <s v="краткосрочный"/>
    <n v="709"/>
    <n v="804460"/>
    <x v="3"/>
    <s v="в аренде"/>
    <s v="консолидация кредитов"/>
    <n v="9117.34"/>
    <n v="12.5"/>
    <m/>
    <n v="67038.333333333328"/>
    <n v="0.13600188946622579"/>
  </r>
  <r>
    <n v="130"/>
    <s v="f99cee77-ac7d-4d8b-936e-93ada7836e1b"/>
    <x v="0"/>
    <n v="13"/>
    <n v="0"/>
    <n v="431053"/>
    <n v="513502"/>
    <n v="752290"/>
    <s v="долгосрочный"/>
    <n v="649"/>
    <n v="2320375"/>
    <x v="1"/>
    <s v="в аренде"/>
    <s v="консолидация кредитов"/>
    <n v="39252.86"/>
    <n v="13.4"/>
    <n v="16"/>
    <n v="193364.58333333334"/>
    <n v="0.20299922210849539"/>
  </r>
  <r>
    <n v="133"/>
    <s v="c9e10069-780c-4853-aa6f-092a425f2663"/>
    <x v="0"/>
    <n v="5"/>
    <n v="0"/>
    <n v="337725"/>
    <n v="394218"/>
    <n v="262724"/>
    <s v="долгосрочный"/>
    <n v="695"/>
    <n v="1229072"/>
    <x v="5"/>
    <s v="в аренде"/>
    <s v="консолидация кредитов"/>
    <n v="21508.76"/>
    <n v="21.8"/>
    <m/>
    <n v="102422.66666666667"/>
    <n v="0.20999999999999996"/>
  </r>
  <r>
    <n v="134"/>
    <s v="36096b3d-97e7-4b1e-89bd-660289a7a62d"/>
    <x v="0"/>
    <n v="6"/>
    <n v="0"/>
    <n v="19988"/>
    <n v="282260"/>
    <n v="54076"/>
    <s v="краткосрочный"/>
    <n v="744"/>
    <n v="485697"/>
    <x v="7"/>
    <s v="в аренде"/>
    <s v="консолидация кредитов"/>
    <n v="2655.06"/>
    <n v="9"/>
    <m/>
    <n v="40474.75"/>
    <n v="6.5597934514728312E-2"/>
  </r>
  <r>
    <n v="135"/>
    <s v="9fa0a981-d220-4f8a-99c2-5321c42f070f"/>
    <x v="1"/>
    <n v="13"/>
    <n v="0"/>
    <n v="299706"/>
    <n v="694056"/>
    <n v="552882"/>
    <s v="долгосрочный"/>
    <n v="686"/>
    <n v="1262151"/>
    <x v="2"/>
    <s v="в аренде"/>
    <s v="консолидация кредитов"/>
    <n v="23770.71"/>
    <n v="23.4"/>
    <n v="48"/>
    <n v="105179.25"/>
    <n v="0.22600189676195637"/>
  </r>
  <r>
    <n v="139"/>
    <s v="1d77b9af-c36c-4683-81e2-54bfb01f00d6"/>
    <x v="1"/>
    <n v="15"/>
    <n v="0"/>
    <n v="691467"/>
    <n v="1332188"/>
    <n v="402534"/>
    <s v="краткосрочный"/>
    <n v="741"/>
    <n v="3090160"/>
    <x v="10"/>
    <s v="в аренде"/>
    <s v="консолидация кредитов"/>
    <n v="23639.8"/>
    <n v="19.600000000000001"/>
    <n v="6"/>
    <n v="257513.33333333334"/>
    <n v="9.1800295130349235E-2"/>
  </r>
  <r>
    <n v="141"/>
    <s v="735e7283-7724-484c-b113-d50e04e92c63"/>
    <x v="1"/>
    <n v="20"/>
    <n v="0"/>
    <n v="226442"/>
    <n v="389026"/>
    <n v="232716"/>
    <s v="краткосрочный"/>
    <n v="637"/>
    <n v="1049427"/>
    <x v="6"/>
    <s v="в аренде"/>
    <s v="ремонт жилья"/>
    <n v="12942.99"/>
    <n v="9.5"/>
    <n v="61"/>
    <n v="87452.25"/>
    <n v="0.14800065178425942"/>
  </r>
  <r>
    <n v="142"/>
    <s v="e6b4ef94-b40d-451e-b0f7-a164ca3831fc"/>
    <x v="0"/>
    <n v="10"/>
    <n v="0"/>
    <n v="177916"/>
    <n v="335522"/>
    <n v="286462"/>
    <s v="долгосрочный"/>
    <n v="719"/>
    <n v="1380426"/>
    <x v="2"/>
    <s v="в ипотеке"/>
    <s v="консолидация кредитов"/>
    <n v="27378.62"/>
    <n v="15.7"/>
    <n v="75"/>
    <n v="115035.5"/>
    <n v="0.23800148649764638"/>
  </r>
  <r>
    <n v="143"/>
    <s v="cf4d223b-958a-4a31-8b82-09ae3996fd0c"/>
    <x v="0"/>
    <n v="13"/>
    <n v="0"/>
    <n v="308142"/>
    <n v="587818"/>
    <n v="223256"/>
    <s v="краткосрочный"/>
    <n v="740"/>
    <n v="804916"/>
    <x v="8"/>
    <s v="в ипотеке"/>
    <s v="консолидация кредитов"/>
    <n v="6774.64"/>
    <n v="34.4"/>
    <n v="7"/>
    <n v="67076.333333333328"/>
    <n v="0.10099896138230574"/>
  </r>
  <r>
    <n v="144"/>
    <s v="5e02406a-3cd6-49f7-bdc7-0f90ec0bb030"/>
    <x v="0"/>
    <n v="4"/>
    <n v="0"/>
    <n v="90022"/>
    <n v="167860"/>
    <n v="348832"/>
    <s v="долгосрочный"/>
    <n v="704"/>
    <n v="497306"/>
    <x v="3"/>
    <s v="в аренде"/>
    <s v="консолидация кредитов"/>
    <n v="3257.36"/>
    <n v="13"/>
    <m/>
    <n v="41442.166666666664"/>
    <n v="7.8600137541071299E-2"/>
  </r>
  <r>
    <n v="145"/>
    <s v="b0d26cc8-cf23-4eb3-aa53-8074353532ce"/>
    <x v="0"/>
    <n v="12"/>
    <n v="0"/>
    <n v="249223"/>
    <n v="515306"/>
    <n v="537878"/>
    <s v="краткосрочный"/>
    <n v="743"/>
    <n v="1296807"/>
    <x v="7"/>
    <s v="в ипотеке"/>
    <s v="консолидация кредитов"/>
    <n v="24963.53"/>
    <n v="18.399999999999999"/>
    <n v="70"/>
    <n v="108067.25"/>
    <n v="0.23099995604588808"/>
  </r>
  <r>
    <n v="146"/>
    <s v="0d165460-bb88-4a53-b8aa-cdbf8c3f342c"/>
    <x v="0"/>
    <n v="8"/>
    <n v="0"/>
    <n v="138700"/>
    <n v="410718"/>
    <n v="196460"/>
    <s v="краткосрочный"/>
    <n v="746"/>
    <n v="942590"/>
    <x v="4"/>
    <s v="в ипотеке"/>
    <s v="консолидация кредитов"/>
    <n v="15160.1"/>
    <n v="23.5"/>
    <m/>
    <n v="78549.166666666672"/>
    <n v="0.19300141100584559"/>
  </r>
  <r>
    <n v="147"/>
    <s v="6ecfe8c1-8b24-472b-9efa-0fd181df38e9"/>
    <x v="0"/>
    <n v="5"/>
    <n v="0"/>
    <n v="154755"/>
    <n v="193314"/>
    <n v="214786"/>
    <s v="краткосрочный"/>
    <n v="723"/>
    <n v="883329"/>
    <x v="10"/>
    <s v="в ипотеке"/>
    <s v="консолидация кредитов"/>
    <n v="11924.97"/>
    <n v="14.3"/>
    <n v="79"/>
    <n v="73610.75"/>
    <n v="0.16200038717171064"/>
  </r>
  <r>
    <n v="148"/>
    <s v="01246538-e5a4-46e1-9db5-082889444846"/>
    <x v="0"/>
    <n v="10"/>
    <n v="0"/>
    <n v="86716"/>
    <n v="151206"/>
    <n v="109538"/>
    <s v="краткосрочный"/>
    <n v="697"/>
    <n v="567606"/>
    <x v="8"/>
    <s v="в ипотеке"/>
    <s v="консолидация кредитов"/>
    <n v="5770.68"/>
    <n v="14.3"/>
    <n v="62"/>
    <n v="47300.5"/>
    <n v="0.12200040168708577"/>
  </r>
  <r>
    <n v="150"/>
    <s v="6adde19f-937f-4369-a6ad-cfe94b41d6dc"/>
    <x v="0"/>
    <n v="7"/>
    <n v="0"/>
    <n v="80408"/>
    <n v="351296"/>
    <n v="117986"/>
    <s v="краткосрочный"/>
    <n v="694"/>
    <n v="1886890"/>
    <x v="6"/>
    <s v="в аренде"/>
    <s v="консолидация кредитов"/>
    <n v="3207.77"/>
    <n v="12"/>
    <n v="19"/>
    <n v="157240.83333333334"/>
    <n v="2.0400362501258682E-2"/>
  </r>
  <r>
    <n v="151"/>
    <s v="ba0dcc40-2355-4934-a4f8-1dc189964279"/>
    <x v="0"/>
    <n v="11"/>
    <n v="0"/>
    <n v="105450"/>
    <n v="260898"/>
    <n v="133804"/>
    <s v="краткосрочный"/>
    <n v="725"/>
    <n v="1386734"/>
    <x v="5"/>
    <s v="в ипотеке"/>
    <s v="бизнес"/>
    <n v="16756.48"/>
    <n v="13.6"/>
    <m/>
    <n v="115561.16666666667"/>
    <n v="0.14500095908804428"/>
  </r>
  <r>
    <n v="152"/>
    <s v="37c41379-e56c-4455-a94b-2b810d80a058"/>
    <x v="0"/>
    <n v="16"/>
    <n v="0"/>
    <n v="96330"/>
    <n v="714978"/>
    <n v="87846"/>
    <s v="краткосрочный"/>
    <n v="736"/>
    <n v="625879"/>
    <x v="5"/>
    <s v="в собственности"/>
    <s v="консолидация кредитов"/>
    <n v="6988.96"/>
    <n v="50.1"/>
    <n v="56"/>
    <n v="52156.583333333336"/>
    <n v="0.13399957499772319"/>
  </r>
  <r>
    <n v="153"/>
    <s v="45f8e491-a49a-478d-8ec0-68d6fbd10c90"/>
    <x v="1"/>
    <n v="9"/>
    <n v="0"/>
    <n v="472226"/>
    <n v="640266"/>
    <n v="332684"/>
    <s v="долгосрочный"/>
    <n v="722"/>
    <n v="881087"/>
    <x v="2"/>
    <s v="в ипотеке"/>
    <s v="консолидация кредитов"/>
    <n v="12702.26"/>
    <n v="14.5"/>
    <m/>
    <n v="73423.916666666672"/>
    <n v="0.17299894335065663"/>
  </r>
  <r>
    <n v="154"/>
    <s v="12be2338-32c8-459d-8201-e85308164a9b"/>
    <x v="0"/>
    <n v="6"/>
    <n v="0"/>
    <n v="88160"/>
    <n v="117744"/>
    <n v="190498"/>
    <s v="краткосрочный"/>
    <n v="706"/>
    <n v="892164"/>
    <x v="7"/>
    <s v="в аренде"/>
    <s v="консолидация кредитов"/>
    <n v="8996.1200000000008"/>
    <n v="13.2"/>
    <n v="64"/>
    <n v="74347"/>
    <n v="0.12100178890876566"/>
  </r>
  <r>
    <n v="155"/>
    <s v="a18c315b-1918-4c8c-bf77-15886243427f"/>
    <x v="0"/>
    <n v="8"/>
    <n v="0"/>
    <n v="669028"/>
    <n v="981838"/>
    <n v="448822"/>
    <s v="краткосрочный"/>
    <n v="741"/>
    <n v="1027444"/>
    <x v="7"/>
    <s v="в ипотеке"/>
    <s v="консолидация кредитов"/>
    <n v="21576.400000000001"/>
    <n v="33.1"/>
    <m/>
    <n v="85620.333333333328"/>
    <n v="0.25200088763961837"/>
  </r>
  <r>
    <n v="156"/>
    <s v="886e3ac5-357d-42ab-81cd-aaee8d28c706"/>
    <x v="0"/>
    <n v="7"/>
    <n v="1"/>
    <n v="71231"/>
    <n v="152460"/>
    <n v="229086"/>
    <s v="краткосрочный"/>
    <n v="715"/>
    <n v="787626"/>
    <x v="0"/>
    <s v="в аренде"/>
    <s v="консолидация кредитов"/>
    <n v="6543.79"/>
    <n v="23.9"/>
    <n v="36"/>
    <n v="65635.5"/>
    <n v="9.969894340715009E-2"/>
  </r>
  <r>
    <n v="157"/>
    <s v="f922a1c3-98e7-4870-ade3-dd9a9b2fa5ee"/>
    <x v="1"/>
    <n v="8"/>
    <n v="0"/>
    <n v="124184"/>
    <n v="145552"/>
    <n v="393558"/>
    <s v="долгосрочный"/>
    <n v="678"/>
    <n v="2317392"/>
    <x v="4"/>
    <s v="в собственности"/>
    <s v="консолидация кредитов"/>
    <n v="22015.3"/>
    <n v="14.7"/>
    <n v="27"/>
    <n v="193116"/>
    <n v="0.11400039354584809"/>
  </r>
  <r>
    <n v="158"/>
    <s v="68b77d5b-94b9-46b3-a979-d9ae507df0e2"/>
    <x v="0"/>
    <n v="9"/>
    <n v="1"/>
    <n v="107692"/>
    <n v="219142"/>
    <n v="151954"/>
    <s v="краткосрочный"/>
    <n v="707"/>
    <n v="562419"/>
    <x v="8"/>
    <s v="в аренде"/>
    <s v="консолидация кредитов"/>
    <n v="14341.77"/>
    <n v="12.5"/>
    <m/>
    <n v="46868.25"/>
    <n v="0.30600182426269384"/>
  </r>
  <r>
    <n v="160"/>
    <s v="7e1c0a75-f49e-4a18-aa19-260ff92b57df"/>
    <x v="0"/>
    <n v="13"/>
    <n v="0"/>
    <n v="261383"/>
    <n v="743600"/>
    <n v="254562"/>
    <s v="краткосрочный"/>
    <n v="738"/>
    <n v="669123"/>
    <x v="9"/>
    <s v="в аренде"/>
    <s v="консолидация кредитов"/>
    <n v="13549.66"/>
    <n v="17.5"/>
    <m/>
    <n v="55760.25"/>
    <n v="0.24299855183576113"/>
  </r>
  <r>
    <n v="161"/>
    <s v="f20cccab-9676-4fba-a5c2-7e6d52d07bba"/>
    <x v="1"/>
    <n v="9"/>
    <n v="0"/>
    <n v="86051"/>
    <n v="301026"/>
    <n v="87912"/>
    <s v="краткосрочный"/>
    <n v="750"/>
    <n v="960184"/>
    <x v="2"/>
    <s v="в аренде"/>
    <s v="консолидация кредитов"/>
    <n v="3432.73"/>
    <n v="43.3"/>
    <n v="42"/>
    <n v="80015.333333333328"/>
    <n v="4.2900902327053986E-2"/>
  </r>
  <r>
    <n v="162"/>
    <s v="f36792bd-e4e8-432a-95b6-49c8965cf1d9"/>
    <x v="1"/>
    <n v="9"/>
    <n v="5"/>
    <n v="6194"/>
    <n v="108790"/>
    <n v="156178"/>
    <s v="краткосрочный"/>
    <n v="716"/>
    <n v="1124040"/>
    <x v="1"/>
    <s v="в аренде"/>
    <s v="иное"/>
    <n v="8617.64"/>
    <n v="12"/>
    <n v="33"/>
    <n v="93670"/>
    <n v="9.1999999999999998E-2"/>
  </r>
  <r>
    <n v="163"/>
    <s v="0af8fb87-4963-408f-824d-63c51cfb7f92"/>
    <x v="0"/>
    <n v="21"/>
    <n v="0"/>
    <n v="640376"/>
    <n v="1468302"/>
    <n v="645018"/>
    <s v="долгосрочный"/>
    <n v="737"/>
    <n v="2692471"/>
    <x v="2"/>
    <s v="в ипотеке"/>
    <s v="консолидация кредитов"/>
    <n v="40386.97"/>
    <n v="24"/>
    <m/>
    <n v="224372.58333333334"/>
    <n v="0.17999957659711097"/>
  </r>
  <r>
    <n v="164"/>
    <s v="c202ba1a-d4a2-42d7-a2f1-d0093fc4509b"/>
    <x v="0"/>
    <n v="10"/>
    <n v="0"/>
    <n v="378423"/>
    <n v="475772"/>
    <n v="605726"/>
    <s v="краткосрочный"/>
    <n v="748"/>
    <n v="3609145"/>
    <x v="2"/>
    <s v="в ипотеке"/>
    <s v="консолидация кредитов"/>
    <n v="43610.7"/>
    <n v="23"/>
    <n v="59"/>
    <n v="300762.08333333331"/>
    <n v="0.14500065805059092"/>
  </r>
  <r>
    <n v="166"/>
    <s v="fc950ca6-8f85-425c-a800-85a71a4e0870"/>
    <x v="1"/>
    <n v="9"/>
    <n v="0"/>
    <n v="128041"/>
    <n v="273042"/>
    <n v="168300"/>
    <s v="долгосрочный"/>
    <n v="702"/>
    <n v="688522"/>
    <x v="4"/>
    <s v="в аренде"/>
    <s v="иное"/>
    <n v="11762.14"/>
    <n v="17"/>
    <n v="30"/>
    <n v="57376.833333333336"/>
    <n v="0.20499806832606654"/>
  </r>
  <r>
    <n v="167"/>
    <s v="fd4ca23b-1ad4-404e-97c4-f1834094d9d8"/>
    <x v="0"/>
    <n v="14"/>
    <n v="0"/>
    <n v="55176"/>
    <n v="443586"/>
    <n v="174460"/>
    <s v="краткосрочный"/>
    <n v="723"/>
    <n v="1318429"/>
    <x v="1"/>
    <s v="в собственности"/>
    <s v="иное"/>
    <n v="10547.47"/>
    <n v="15"/>
    <n v="55"/>
    <n v="109869.08333333333"/>
    <n v="9.6000345866178616E-2"/>
  </r>
  <r>
    <n v="168"/>
    <s v="ab77813a-d625-4f19-9772-f17d6654656c"/>
    <x v="0"/>
    <n v="6"/>
    <n v="0"/>
    <n v="421420"/>
    <n v="559592"/>
    <n v="768394"/>
    <s v="долгосрочный"/>
    <n v="651"/>
    <n v="1651252"/>
    <x v="4"/>
    <s v="в ипотеке"/>
    <s v="консолидация кредитов"/>
    <n v="19264.669999999998"/>
    <n v="29.2"/>
    <n v="30"/>
    <n v="137604.33333333334"/>
    <n v="0.14000046025682328"/>
  </r>
  <r>
    <n v="169"/>
    <s v="50b9be84-4a19-4005-b50a-016352734f4d"/>
    <x v="0"/>
    <n v="10"/>
    <n v="0"/>
    <n v="662815"/>
    <n v="969034"/>
    <n v="314226"/>
    <s v="долгосрочный"/>
    <n v="723"/>
    <n v="2638454"/>
    <x v="7"/>
    <s v="в ипотеке"/>
    <s v="иное"/>
    <n v="34959.43"/>
    <n v="18.2"/>
    <n v="54"/>
    <n v="219871.16666666666"/>
    <n v="0.15899961113591521"/>
  </r>
  <r>
    <n v="170"/>
    <s v="47fdd7c4-e629-4826-a847-d2438cf2f445"/>
    <x v="0"/>
    <n v="16"/>
    <n v="0"/>
    <n v="858154"/>
    <n v="1344574"/>
    <n v="64966"/>
    <s v="краткосрочный"/>
    <n v="723"/>
    <n v="1224968"/>
    <x v="11"/>
    <s v="в ипотеке"/>
    <s v="иное"/>
    <n v="23172.21"/>
    <n v="44"/>
    <n v="48"/>
    <n v="102080.66666666667"/>
    <n v="0.22699900732100756"/>
  </r>
  <r>
    <n v="171"/>
    <s v="a32475a6-e244-4386-98a7-b02c1c78e2c1"/>
    <x v="0"/>
    <n v="7"/>
    <n v="0"/>
    <n v="179721"/>
    <n v="338932"/>
    <n v="300366"/>
    <s v="краткосрочный"/>
    <n v="730"/>
    <n v="833188"/>
    <x v="11"/>
    <s v="в ипотеке"/>
    <s v="консолидация кредитов"/>
    <n v="13400.32"/>
    <n v="17.899999999999999"/>
    <n v="37"/>
    <n v="69432.333333333328"/>
    <n v="0.19299826689774699"/>
  </r>
  <r>
    <n v="172"/>
    <s v="ee43e681-9eca-4f0a-9b37-0c7a242b7963"/>
    <x v="0"/>
    <n v="6"/>
    <n v="1"/>
    <n v="61788"/>
    <n v="202092"/>
    <n v="263648"/>
    <s v="краткосрочный"/>
    <n v="736"/>
    <n v="1138518"/>
    <x v="10"/>
    <s v="в аренде"/>
    <s v="консолидация кредитов"/>
    <n v="12808.28"/>
    <n v="15"/>
    <m/>
    <n v="94876.5"/>
    <n v="0.1349994993491539"/>
  </r>
  <r>
    <n v="174"/>
    <s v="a2dc4e54-eaa7-4bbc-b103-8d06d05a3f54"/>
    <x v="0"/>
    <n v="9"/>
    <n v="0"/>
    <n v="168815"/>
    <n v="228624"/>
    <n v="716958"/>
    <s v="краткосрочный"/>
    <n v="718"/>
    <n v="1934960"/>
    <x v="10"/>
    <s v="в ипотеке"/>
    <s v="ремонт жилья"/>
    <n v="31765.72"/>
    <n v="10"/>
    <n v="24"/>
    <n v="161246.66666666666"/>
    <n v="0.19700078554595446"/>
  </r>
  <r>
    <n v="175"/>
    <s v="860862ac-4148-48de-88df-fff9e7f4d784"/>
    <x v="1"/>
    <n v="6"/>
    <n v="0"/>
    <n v="390621"/>
    <n v="468204"/>
    <n v="459602"/>
    <s v="долгосрочный"/>
    <n v="712"/>
    <n v="982870"/>
    <x v="9"/>
    <s v="в ипотеке"/>
    <s v="консолидация кредитов"/>
    <n v="12859.01"/>
    <n v="15.6"/>
    <m/>
    <n v="81905.833333333328"/>
    <n v="0.15699748695147883"/>
  </r>
  <r>
    <n v="176"/>
    <s v="1eefc01a-2551-44c9-8305-0fd083e770ac"/>
    <x v="0"/>
    <n v="13"/>
    <n v="0"/>
    <n v="338181"/>
    <n v="594198"/>
    <n v="405856"/>
    <s v="долгосрочный"/>
    <n v="708"/>
    <n v="1155751"/>
    <x v="2"/>
    <s v="в аренде"/>
    <s v="консолидация кредитов"/>
    <n v="32264.85"/>
    <n v="22.7"/>
    <m/>
    <n v="96312.583333333328"/>
    <n v="0.33500139735981194"/>
  </r>
  <r>
    <n v="177"/>
    <s v="133bad47-5555-49f6-9885-70756e18ad74"/>
    <x v="1"/>
    <n v="6"/>
    <n v="0"/>
    <n v="435328"/>
    <n v="790064"/>
    <n v="547580"/>
    <s v="краткосрочный"/>
    <n v="710"/>
    <n v="1125978"/>
    <x v="3"/>
    <s v="в аренде"/>
    <s v="консолидация кредитов"/>
    <n v="9758.4"/>
    <n v="13.8"/>
    <n v="58"/>
    <n v="93831.5"/>
    <n v="0.10399919003746076"/>
  </r>
  <r>
    <n v="178"/>
    <s v="3d444fd0-12df-4671-a439-e6933570da1b"/>
    <x v="0"/>
    <n v="4"/>
    <n v="0"/>
    <n v="70832"/>
    <n v="96470"/>
    <n v="175428"/>
    <s v="краткосрочный"/>
    <n v="698"/>
    <n v="1136238"/>
    <x v="4"/>
    <s v="в аренде"/>
    <s v="приобретение автомобиля"/>
    <n v="2594.4499999999998"/>
    <n v="30.5"/>
    <n v="68"/>
    <n v="94686.5"/>
    <n v="2.7400421390588941E-2"/>
  </r>
  <r>
    <n v="181"/>
    <s v="64dcd3aa-3c82-4c70-929a-a83d249d894a"/>
    <x v="0"/>
    <n v="4"/>
    <n v="2"/>
    <n v="86051"/>
    <n v="167750"/>
    <n v="234806"/>
    <s v="долгосрочный"/>
    <n v="689"/>
    <n v="866799"/>
    <x v="10"/>
    <s v="в ипотеке"/>
    <s v="консолидация кредитов"/>
    <n v="3676.69"/>
    <n v="14.1"/>
    <n v="7"/>
    <n v="72233.25"/>
    <n v="5.0900243309002433E-2"/>
  </r>
  <r>
    <n v="182"/>
    <s v="51fcba2d-c634-4e05-ba0f-9d1b3e2e70a5"/>
    <x v="1"/>
    <n v="5"/>
    <n v="0"/>
    <n v="8189"/>
    <n v="47432"/>
    <n v="25806"/>
    <s v="краткосрочный"/>
    <n v="685"/>
    <n v="742976"/>
    <x v="0"/>
    <s v="в аренде"/>
    <s v="иное"/>
    <n v="6377.16"/>
    <n v="7.1"/>
    <n v="35"/>
    <n v="61914.666666666664"/>
    <n v="0.10299918166939444"/>
  </r>
  <r>
    <n v="183"/>
    <s v="62c2c24e-d73e-424b-b344-173ff9c1ab34"/>
    <x v="0"/>
    <n v="9"/>
    <n v="0"/>
    <n v="220571"/>
    <n v="498828"/>
    <n v="332706"/>
    <s v="краткосрочный"/>
    <n v="735"/>
    <n v="957790"/>
    <x v="11"/>
    <s v="в ипотеке"/>
    <s v="консолидация кредитов"/>
    <n v="10855.08"/>
    <n v="6.6"/>
    <m/>
    <n v="79815.833333333328"/>
    <n v="0.136001586986709"/>
  </r>
  <r>
    <n v="184"/>
    <s v="7d09ca08-2cdd-4da0-8419-56efa1742725"/>
    <x v="0"/>
    <n v="10"/>
    <n v="0"/>
    <n v="173128"/>
    <n v="384032"/>
    <n v="333124"/>
    <s v="краткосрочный"/>
    <n v="703"/>
    <n v="1300246"/>
    <x v="2"/>
    <s v="в ипотеке"/>
    <s v="консолидация кредитов"/>
    <n v="13110.76"/>
    <n v="14.6"/>
    <n v="22"/>
    <n v="108353.83333333333"/>
    <n v="0.12099950317093842"/>
  </r>
  <r>
    <n v="185"/>
    <s v="bc0556e1-ef0d-4ad8-a579-83fffe860d50"/>
    <x v="0"/>
    <n v="14"/>
    <n v="0"/>
    <n v="678851"/>
    <n v="2245848"/>
    <n v="441276"/>
    <s v="краткосрочный"/>
    <n v="747"/>
    <n v="2305669"/>
    <x v="2"/>
    <s v="в ипотеке"/>
    <s v="консолидация кредитов"/>
    <n v="24017.52"/>
    <n v="17.8"/>
    <m/>
    <n v="192139.08333333334"/>
    <n v="0.12500070044746231"/>
  </r>
  <r>
    <n v="186"/>
    <s v="2cfaebac-5ad2-44c3-804f-8cee5fd8ea96"/>
    <x v="0"/>
    <n v="6"/>
    <n v="0"/>
    <n v="245727"/>
    <n v="292732"/>
    <n v="327756"/>
    <s v="краткосрочный"/>
    <n v="707"/>
    <n v="830319"/>
    <x v="6"/>
    <s v="в аренде"/>
    <s v="консолидация кредитов"/>
    <n v="9271.81"/>
    <n v="15.8"/>
    <m/>
    <n v="69193.25"/>
    <n v="0.1339987643303357"/>
  </r>
  <r>
    <n v="188"/>
    <s v="e3c54e03-73c7-418d-9672-f3eda66c4f4f"/>
    <x v="0"/>
    <n v="6"/>
    <n v="0"/>
    <n v="91580"/>
    <n v="214654"/>
    <n v="476586"/>
    <s v="краткосрочный"/>
    <n v="707"/>
    <n v="1403207"/>
    <x v="8"/>
    <s v="в аренде"/>
    <s v="консолидация кредитов"/>
    <n v="18241.52"/>
    <n v="13.4"/>
    <n v="11"/>
    <n v="116933.91666666667"/>
    <n v="0.15599853763557336"/>
  </r>
  <r>
    <n v="190"/>
    <s v="b48dacc4-9a81-4817-9efc-62f4678f632b"/>
    <x v="0"/>
    <n v="8"/>
    <n v="0"/>
    <n v="178220"/>
    <n v="274780"/>
    <n v="261800"/>
    <s v="краткосрочный"/>
    <n v="738"/>
    <n v="1488536"/>
    <x v="5"/>
    <s v="в аренде"/>
    <s v="консолидация кредитов"/>
    <n v="21087.72"/>
    <n v="16.5"/>
    <n v="45"/>
    <n v="124044.66666666667"/>
    <n v="0.17000102113754723"/>
  </r>
  <r>
    <n v="191"/>
    <s v="bcb7a8a2-54b9-4d2e-907d-066d7db1332f"/>
    <x v="1"/>
    <n v="16"/>
    <n v="0"/>
    <n v="355471"/>
    <n v="426514"/>
    <n v="433136"/>
    <s v="долгосрочный"/>
    <n v="682"/>
    <n v="1178323"/>
    <x v="10"/>
    <s v="в ипотеке"/>
    <s v="консолидация кредитов"/>
    <n v="17969.439999999999"/>
    <n v="17.600000000000001"/>
    <m/>
    <n v="98193.583333333328"/>
    <n v="0.18300014512149895"/>
  </r>
  <r>
    <n v="192"/>
    <s v="3569687c-9c83-4902-8499-07554a9de12b"/>
    <x v="1"/>
    <n v="10"/>
    <n v="0"/>
    <n v="205865"/>
    <n v="341506"/>
    <n v="322124"/>
    <s v="долгосрочный"/>
    <n v="716"/>
    <n v="1020034"/>
    <x v="10"/>
    <s v="в ипотеке"/>
    <s v="консолидация кредитов"/>
    <n v="16915.32"/>
    <n v="17.8"/>
    <m/>
    <n v="85002.833333333328"/>
    <n v="0.19899713146816675"/>
  </r>
  <r>
    <n v="195"/>
    <s v="67d9a806-c23d-45fc-8c49-aec86224c66f"/>
    <x v="0"/>
    <n v="7"/>
    <n v="0"/>
    <n v="326496"/>
    <n v="562584"/>
    <n v="437668"/>
    <s v="краткосрочный"/>
    <n v="749"/>
    <n v="2683693"/>
    <x v="6"/>
    <s v="в ипотеке"/>
    <s v="консолидация кредитов"/>
    <n v="5993.55"/>
    <n v="21.5"/>
    <m/>
    <n v="223641.08333333334"/>
    <n v="2.6799861235990853E-2"/>
  </r>
  <r>
    <n v="196"/>
    <s v="36a90e1f-25bb-4666-b78a-62b17ecc427d"/>
    <x v="0"/>
    <n v="8"/>
    <n v="0"/>
    <n v="358549"/>
    <n v="494824"/>
    <n v="377322"/>
    <s v="краткосрочный"/>
    <n v="740"/>
    <n v="1288162"/>
    <x v="3"/>
    <s v="в аренде"/>
    <s v="консолидация кредитов"/>
    <n v="17068.080000000002"/>
    <n v="36.299999999999997"/>
    <n v="16"/>
    <n v="107346.83333333333"/>
    <n v="0.15899938051269952"/>
  </r>
  <r>
    <n v="197"/>
    <s v="86ea6dde-87de-443a-98a8-1ddb8c454811"/>
    <x v="0"/>
    <n v="8"/>
    <n v="1"/>
    <n v="168378"/>
    <n v="332156"/>
    <n v="606122"/>
    <s v="долгосрочный"/>
    <n v="693"/>
    <n v="1395911"/>
    <x v="2"/>
    <s v="в ипотеке"/>
    <s v="консолидация кредитов"/>
    <n v="24079.46"/>
    <n v="22.5"/>
    <m/>
    <n v="116325.91666666667"/>
    <n v="0.20699995916645114"/>
  </r>
  <r>
    <n v="198"/>
    <s v="f0d0fb77-c03c-4e41-86ce-421999997be0"/>
    <x v="0"/>
    <n v="12"/>
    <n v="0"/>
    <n v="267976"/>
    <n v="475178"/>
    <n v="520982"/>
    <s v="долгосрочный"/>
    <n v="724"/>
    <n v="1031111"/>
    <x v="2"/>
    <s v="в аренде"/>
    <s v="консолидация кредитов"/>
    <n v="17013.169999999998"/>
    <n v="15"/>
    <m/>
    <n v="85925.916666666672"/>
    <n v="0.19799812047393536"/>
  </r>
  <r>
    <n v="199"/>
    <s v="c68e4653-01eb-4e55-88c3-80b151fa9c90"/>
    <x v="1"/>
    <n v="9"/>
    <n v="0"/>
    <n v="314830"/>
    <n v="619982"/>
    <n v="304590"/>
    <s v="краткосрочный"/>
    <n v="746"/>
    <n v="1202510"/>
    <x v="7"/>
    <s v="в аренде"/>
    <s v="консолидация кредитов"/>
    <n v="28960.18"/>
    <n v="19.7"/>
    <m/>
    <n v="100209.16666666667"/>
    <n v="0.28899731395165112"/>
  </r>
  <r>
    <n v="200"/>
    <s v="142ac1e6-9f6b-4656-b1c5-a3aeca3b3736"/>
    <x v="1"/>
    <n v="13"/>
    <n v="0"/>
    <n v="392369"/>
    <n v="542146"/>
    <n v="472362"/>
    <s v="краткосрочный"/>
    <n v="732"/>
    <n v="1075058"/>
    <x v="6"/>
    <s v="в ипотеке"/>
    <s v="консолидация кредитов"/>
    <n v="22218.03"/>
    <n v="16.100000000000001"/>
    <m/>
    <n v="89588.166666666672"/>
    <n v="0.24800183804036616"/>
  </r>
  <r>
    <n v="201"/>
    <s v="91a2224e-3024-4b3c-848b-3ecf24503d71"/>
    <x v="1"/>
    <n v="7"/>
    <n v="0"/>
    <n v="106894"/>
    <n v="357698"/>
    <n v="322872"/>
    <s v="долгосрочный"/>
    <n v="708"/>
    <n v="985245"/>
    <x v="2"/>
    <s v="в ипотеке"/>
    <s v="ремонт жилья"/>
    <n v="10895.17"/>
    <n v="17.5"/>
    <m/>
    <n v="82103.75"/>
    <n v="0.13270002892681515"/>
  </r>
  <r>
    <n v="202"/>
    <s v="51e76175-9403-4871-a6e4-c5b5ea7a1412"/>
    <x v="0"/>
    <n v="14"/>
    <n v="0"/>
    <n v="163571"/>
    <n v="539572"/>
    <n v="149402"/>
    <s v="краткосрочный"/>
    <n v="727"/>
    <n v="841491"/>
    <x v="7"/>
    <s v="в аренде"/>
    <s v="консолидация кредитов"/>
    <n v="18723.169999999998"/>
    <n v="8.6"/>
    <m/>
    <n v="70124.25"/>
    <n v="0.26699993226309016"/>
  </r>
  <r>
    <n v="203"/>
    <s v="546408e9-0300-401e-a111-446b87b78fa2"/>
    <x v="0"/>
    <n v="13"/>
    <n v="0"/>
    <n v="129827"/>
    <n v="316492"/>
    <n v="150458"/>
    <s v="краткосрочный"/>
    <n v="737"/>
    <n v="1330513"/>
    <x v="6"/>
    <s v="в ипотеке"/>
    <s v="консолидация кредитов"/>
    <n v="4446.1899999999996"/>
    <n v="13.9"/>
    <m/>
    <n v="110876.08333333333"/>
    <n v="4.0100532651691487E-2"/>
  </r>
  <r>
    <n v="205"/>
    <s v="0e0fa488-b6cb-444e-b3cf-c2021a74cad8"/>
    <x v="0"/>
    <n v="11"/>
    <n v="0"/>
    <n v="81377"/>
    <n v="110858"/>
    <n v="341352"/>
    <s v="долгосрочный"/>
    <n v="712"/>
    <n v="751108"/>
    <x v="3"/>
    <s v="в ипотеке"/>
    <s v="консолидация кредитов"/>
    <n v="10327.83"/>
    <n v="13.3"/>
    <m/>
    <n v="62592.333333333336"/>
    <n v="0.16500151775776586"/>
  </r>
  <r>
    <n v="206"/>
    <s v="2bac8213-2ea9-4aa7-9112-8cc72cbb616e"/>
    <x v="1"/>
    <n v="11"/>
    <n v="0"/>
    <n v="316331"/>
    <n v="638088"/>
    <n v="432256"/>
    <s v="краткосрочный"/>
    <n v="737"/>
    <n v="2053216"/>
    <x v="2"/>
    <s v="в ипотеке"/>
    <s v="консолидация кредитов"/>
    <n v="16305.8"/>
    <n v="17.399999999999999"/>
    <m/>
    <n v="171101.33333333334"/>
    <n v="9.5299082025466386E-2"/>
  </r>
  <r>
    <n v="207"/>
    <s v="117496d1-3c6e-4299-a8f6-0e4668b6bef9"/>
    <x v="0"/>
    <n v="10"/>
    <n v="1"/>
    <n v="59888"/>
    <n v="372746"/>
    <n v="301114"/>
    <s v="долгосрочный"/>
    <n v="645"/>
    <n v="825246"/>
    <x v="3"/>
    <s v="в аренде"/>
    <s v="консолидация кредитов"/>
    <n v="5948.71"/>
    <n v="9"/>
    <m/>
    <n v="68770.5"/>
    <n v="8.650089791407653E-2"/>
  </r>
  <r>
    <n v="208"/>
    <s v="289b5992-ceed-469a-9c30-9a8c5567a1ee"/>
    <x v="0"/>
    <n v="13"/>
    <n v="0"/>
    <n v="159315"/>
    <n v="317526"/>
    <n v="79398"/>
    <s v="краткосрочный"/>
    <n v="718"/>
    <n v="761824"/>
    <x v="4"/>
    <s v="в аренде"/>
    <s v="консолидация кредитов"/>
    <n v="13459.03"/>
    <n v="15.5"/>
    <m/>
    <n v="63485.333333333336"/>
    <n v="0.21200219473264167"/>
  </r>
  <r>
    <n v="209"/>
    <s v="50d18312-05f4-44c6-8b25-5afe86526d33"/>
    <x v="0"/>
    <n v="12"/>
    <n v="0"/>
    <n v="330714"/>
    <n v="558228"/>
    <n v="171842"/>
    <s v="краткосрочный"/>
    <n v="724"/>
    <n v="612199"/>
    <x v="4"/>
    <s v="в аренде"/>
    <s v="консолидация кредитов"/>
    <n v="6734.17"/>
    <n v="11.8"/>
    <m/>
    <n v="51016.583333333336"/>
    <n v="0.13199962757208031"/>
  </r>
  <r>
    <n v="210"/>
    <s v="8156ed23-5700-4450-a981-dcff4cf322ce"/>
    <x v="0"/>
    <n v="19"/>
    <n v="0"/>
    <n v="332576"/>
    <n v="683980"/>
    <n v="329120"/>
    <s v="долгосрочный"/>
    <n v="715"/>
    <n v="1515896"/>
    <x v="6"/>
    <s v="в ипотеке"/>
    <s v="консолидация кредитов"/>
    <n v="21601.48"/>
    <n v="13"/>
    <m/>
    <n v="126324.66666666667"/>
    <n v="0.17099969918780708"/>
  </r>
  <r>
    <n v="211"/>
    <s v="fa3af482-4fd5-4b0c-8d75-d3292a195463"/>
    <x v="0"/>
    <n v="18"/>
    <n v="0"/>
    <n v="407835"/>
    <n v="821282"/>
    <n v="486288"/>
    <s v="долгосрочный"/>
    <n v="707"/>
    <n v="1654577"/>
    <x v="1"/>
    <s v="в ипотеке"/>
    <s v="консолидация кредитов"/>
    <n v="22612.47"/>
    <n v="14.9"/>
    <n v="14"/>
    <n v="137881.41666666666"/>
    <n v="0.16399940286852774"/>
  </r>
  <r>
    <n v="212"/>
    <s v="9af01efe-ca83-4a69-bae2-a2d80b18e467"/>
    <x v="0"/>
    <n v="10"/>
    <n v="1"/>
    <n v="116223"/>
    <n v="195580"/>
    <n v="104368"/>
    <s v="краткосрочный"/>
    <n v="691"/>
    <n v="853974"/>
    <x v="7"/>
    <s v="в аренде"/>
    <s v="консолидация кредитов"/>
    <n v="22559.08"/>
    <n v="20"/>
    <n v="32"/>
    <n v="71164.5"/>
    <n v="0.31699906554532109"/>
  </r>
  <r>
    <n v="213"/>
    <s v="660e1e64-6904-4904-acd7-6c7dc096bbfc"/>
    <x v="0"/>
    <n v="6"/>
    <n v="0"/>
    <n v="195738"/>
    <n v="251284"/>
    <n v="205854"/>
    <s v="краткосрочный"/>
    <n v="717"/>
    <n v="1898860"/>
    <x v="2"/>
    <s v="в ипотеке"/>
    <s v="консолидация кредитов"/>
    <n v="31647.73"/>
    <n v="22.3"/>
    <n v="15"/>
    <n v="158238.33333333334"/>
    <n v="0.20000040024014407"/>
  </r>
  <r>
    <n v="214"/>
    <s v="1eff98c5-6382-4c2b-8241-1193ea885216"/>
    <x v="1"/>
    <n v="4"/>
    <n v="0"/>
    <n v="179037"/>
    <n v="329582"/>
    <n v="96690"/>
    <s v="краткосрочный"/>
    <n v="673"/>
    <n v="280136"/>
    <x v="11"/>
    <s v="в ипотеке"/>
    <s v="консолидация кредитов"/>
    <n v="4598.76"/>
    <n v="17.8"/>
    <n v="51"/>
    <n v="23344.666666666668"/>
    <n v="0.19699403147042865"/>
  </r>
  <r>
    <n v="215"/>
    <s v="580287c4-97f3-4e12-b815-4a57be8fc372"/>
    <x v="0"/>
    <n v="9"/>
    <n v="0"/>
    <n v="283936"/>
    <n v="465674"/>
    <n v="111408"/>
    <s v="краткосрочный"/>
    <n v="733"/>
    <n v="1154592"/>
    <x v="2"/>
    <s v="в аренде"/>
    <s v="консолидация кредитов"/>
    <n v="18762.12"/>
    <n v="20.399999999999999"/>
    <n v="47"/>
    <n v="96216"/>
    <n v="0.19499999999999998"/>
  </r>
  <r>
    <n v="216"/>
    <s v="b0e36332-8a35-45a8-94bb-a2ccdbb43f93"/>
    <x v="0"/>
    <n v="12"/>
    <n v="0"/>
    <n v="182780"/>
    <n v="366146"/>
    <n v="284152"/>
    <s v="краткосрочный"/>
    <n v="700"/>
    <n v="1054519"/>
    <x v="2"/>
    <s v="в ипотеке"/>
    <s v="консолидация кредитов"/>
    <n v="15202.66"/>
    <n v="14"/>
    <n v="36"/>
    <n v="87876.583333333328"/>
    <n v="0.17300012612385363"/>
  </r>
  <r>
    <n v="217"/>
    <s v="f2679b6f-e5c8-4af8-8027-b2933a535741"/>
    <x v="1"/>
    <n v="9"/>
    <n v="1"/>
    <n v="392730"/>
    <n v="639584"/>
    <n v="269170"/>
    <s v="краткосрочный"/>
    <n v="714"/>
    <n v="1259206"/>
    <x v="2"/>
    <s v="в ипотеке"/>
    <s v="консолидация кредитов"/>
    <n v="15110.51"/>
    <n v="10.199999999999999"/>
    <m/>
    <n v="104933.83333333333"/>
    <n v="0.14400036213296316"/>
  </r>
  <r>
    <n v="218"/>
    <s v="3ee8dea0-7560-4a54-8cf2-18a196f68618"/>
    <x v="0"/>
    <n v="5"/>
    <n v="0"/>
    <n v="95171"/>
    <n v="112574"/>
    <n v="149116"/>
    <s v="краткосрочный"/>
    <n v="700"/>
    <n v="1380160"/>
    <x v="8"/>
    <s v="в ипотеке"/>
    <s v="ремонт жилья"/>
    <n v="18171.98"/>
    <n v="10.8"/>
    <m/>
    <n v="115013.33333333333"/>
    <n v="0.1579988986784141"/>
  </r>
  <r>
    <n v="219"/>
    <s v="e74223bc-f0d9-4ae5-8616-229c49df7902"/>
    <x v="0"/>
    <n v="11"/>
    <n v="0"/>
    <n v="295944"/>
    <n v="835802"/>
    <n v="396792"/>
    <s v="долгосрочный"/>
    <n v="731"/>
    <n v="745997"/>
    <x v="2"/>
    <s v="в собственности"/>
    <s v="консолидация кредитов"/>
    <n v="7522.29"/>
    <n v="18.7"/>
    <m/>
    <n v="62166.416666666664"/>
    <n v="0.12100247051931845"/>
  </r>
  <r>
    <n v="220"/>
    <s v="7fa3a146-1ab1-48bf-8917-41022a07383a"/>
    <x v="0"/>
    <n v="4"/>
    <n v="0"/>
    <n v="36708"/>
    <n v="64372"/>
    <n v="128832"/>
    <s v="краткосрочный"/>
    <n v="719"/>
    <n v="1483520"/>
    <x v="2"/>
    <s v="в аренде"/>
    <s v="консолидация кредитов"/>
    <n v="8381.85"/>
    <n v="30.9"/>
    <n v="38"/>
    <n v="123626.66666666667"/>
    <n v="6.7799692622950825E-2"/>
  </r>
  <r>
    <n v="221"/>
    <s v="0ce26174-19c8-48b5-8a4d-226aca78367e"/>
    <x v="0"/>
    <n v="5"/>
    <n v="1"/>
    <n v="119510"/>
    <n v="229086"/>
    <n v="152790"/>
    <s v="краткосрочный"/>
    <n v="743"/>
    <n v="678661"/>
    <x v="2"/>
    <s v="в аренде"/>
    <s v="консолидация кредитов"/>
    <n v="4450.9399999999996"/>
    <n v="14"/>
    <n v="8"/>
    <n v="56555.083333333336"/>
    <n v="7.8700971471765718E-2"/>
  </r>
  <r>
    <n v="222"/>
    <s v="9f9bb0ba-9afd-4b10-b489-28cd65bbf75c"/>
    <x v="1"/>
    <n v="13"/>
    <n v="0"/>
    <n v="82593"/>
    <n v="302654"/>
    <n v="152966"/>
    <s v="краткосрочный"/>
    <n v="708"/>
    <n v="1334902"/>
    <x v="5"/>
    <s v="в ипотеке"/>
    <s v="консолидация кредитов"/>
    <n v="10845.96"/>
    <n v="17.100000000000001"/>
    <n v="41"/>
    <n v="111241.83333333333"/>
    <n v="9.7498932505906799E-2"/>
  </r>
  <r>
    <n v="223"/>
    <s v="529f45cf-801d-4844-994d-8b3b2db40bd9"/>
    <x v="1"/>
    <n v="7"/>
    <n v="0"/>
    <n v="81016"/>
    <n v="198352"/>
    <n v="292292"/>
    <s v="краткосрочный"/>
    <n v="741"/>
    <n v="666805"/>
    <x v="4"/>
    <s v="в аренде"/>
    <s v="бизнес"/>
    <n v="6223.45"/>
    <n v="15"/>
    <m/>
    <n v="55567.083333333336"/>
    <n v="0.11199886023650092"/>
  </r>
  <r>
    <n v="224"/>
    <s v="4c328ed4-c746-4ae6-92cc-8c648dd8c366"/>
    <x v="0"/>
    <n v="8"/>
    <n v="0"/>
    <n v="367992"/>
    <n v="510290"/>
    <n v="449460"/>
    <s v="долгосрочный"/>
    <n v="658"/>
    <n v="1057768"/>
    <x v="1"/>
    <s v="в аренде"/>
    <s v="консолидация кредитов"/>
    <n v="19039.71"/>
    <n v="16.3"/>
    <m/>
    <n v="88147.333333333328"/>
    <n v="0.21599870671073429"/>
  </r>
  <r>
    <n v="225"/>
    <s v="248d929d-28d2-437b-a3ab-912346b03513"/>
    <x v="0"/>
    <n v="6"/>
    <n v="0"/>
    <n v="109687"/>
    <n v="182226"/>
    <n v="86724"/>
    <s v="краткосрочный"/>
    <n v="716"/>
    <n v="580469"/>
    <x v="5"/>
    <s v="в ипотеке"/>
    <s v="консолидация кредитов"/>
    <n v="7352.62"/>
    <n v="4.9000000000000004"/>
    <m/>
    <n v="48372.416666666664"/>
    <n v="0.15200026185722235"/>
  </r>
  <r>
    <n v="228"/>
    <s v="bdc8384b-c937-4c0b-b2a5-8e3d755c8d7b"/>
    <x v="0"/>
    <n v="9"/>
    <n v="0"/>
    <n v="606461"/>
    <n v="1141800"/>
    <n v="763840"/>
    <s v="краткосрочный"/>
    <n v="742"/>
    <n v="1639776"/>
    <x v="2"/>
    <s v="в ипотеке"/>
    <s v="консолидация кредитов"/>
    <n v="23640.18"/>
    <n v="21.4"/>
    <m/>
    <n v="136648"/>
    <n v="0.17300055617352614"/>
  </r>
  <r>
    <n v="229"/>
    <s v="c746e142-7048-4f4d-b3ff-294bc3673b3c"/>
    <x v="1"/>
    <n v="12"/>
    <n v="0"/>
    <n v="18639"/>
    <n v="107932"/>
    <n v="83864"/>
    <s v="краткосрочный"/>
    <n v="699"/>
    <n v="564414"/>
    <x v="3"/>
    <s v="в аренде"/>
    <s v="консолидация кредитов"/>
    <n v="11711.6"/>
    <n v="11.9"/>
    <n v="53"/>
    <n v="47034.5"/>
    <n v="0.24900020197939812"/>
  </r>
  <r>
    <n v="231"/>
    <s v="2f026faa-1ea6-47b1-8be0-c69631b988f6"/>
    <x v="1"/>
    <n v="9"/>
    <n v="0"/>
    <n v="53694"/>
    <n v="112662"/>
    <n v="142846"/>
    <s v="краткосрочный"/>
    <n v="750"/>
    <n v="654227"/>
    <x v="2"/>
    <s v="в ипотеке"/>
    <s v="консолидация кредитов"/>
    <n v="16246.71"/>
    <n v="17.2"/>
    <n v="16"/>
    <n v="54518.916666666664"/>
    <n v="0.29800133592774375"/>
  </r>
  <r>
    <n v="232"/>
    <s v="7b2a256c-be3f-4f98-b797-f9f38f075a66"/>
    <x v="1"/>
    <n v="6"/>
    <n v="0"/>
    <n v="334780"/>
    <n v="441518"/>
    <n v="551980"/>
    <s v="долгосрочный"/>
    <n v="720"/>
    <n v="1906840"/>
    <x v="1"/>
    <s v="в собственности"/>
    <s v="бизнес"/>
    <n v="33528.54"/>
    <n v="22.6"/>
    <m/>
    <n v="158903.33333333334"/>
    <n v="0.21099960143483459"/>
  </r>
  <r>
    <n v="233"/>
    <s v="a02537d3-16b1-4a7a-a8a0-e7cf0ff98e6c"/>
    <x v="0"/>
    <n v="7"/>
    <n v="0"/>
    <n v="167827"/>
    <n v="397408"/>
    <n v="504658"/>
    <s v="краткосрочный"/>
    <n v="685"/>
    <n v="3874100"/>
    <x v="2"/>
    <s v="в аренде"/>
    <s v="консолидация кредитов"/>
    <n v="4100.2"/>
    <n v="16"/>
    <n v="1"/>
    <n v="322841.66666666669"/>
    <n v="1.2700343305541931E-2"/>
  </r>
  <r>
    <n v="235"/>
    <s v="c8d35d40-d82a-4eed-9768-c09e61f8fe68"/>
    <x v="1"/>
    <n v="8"/>
    <n v="0"/>
    <n v="94221"/>
    <n v="172062"/>
    <n v="177628"/>
    <s v="долгосрочный"/>
    <n v="709"/>
    <n v="843771"/>
    <x v="6"/>
    <s v="в аренде"/>
    <s v="консолидация кредитов"/>
    <n v="5027.59"/>
    <n v="10.3"/>
    <m/>
    <n v="70314.25"/>
    <n v="7.150172262379248E-2"/>
  </r>
  <r>
    <n v="237"/>
    <s v="7a4ecabe-6d54-4609-a0f0-17b20b1622a9"/>
    <x v="0"/>
    <n v="13"/>
    <n v="0"/>
    <n v="326857"/>
    <n v="650276"/>
    <n v="398464"/>
    <s v="долгосрочный"/>
    <n v="715"/>
    <n v="975004"/>
    <x v="2"/>
    <s v="в ипотеке"/>
    <s v="консолидация кредитов"/>
    <n v="15356.37"/>
    <n v="20.5"/>
    <m/>
    <n v="81250.333333333328"/>
    <n v="0.18900070153558346"/>
  </r>
  <r>
    <n v="238"/>
    <s v="4a38f197-1e4a-49f9-bc02-7563c7663f69"/>
    <x v="0"/>
    <n v="14"/>
    <n v="0"/>
    <n v="628425"/>
    <n v="1017698"/>
    <n v="732028"/>
    <s v="краткосрочный"/>
    <n v="737"/>
    <n v="1724193"/>
    <x v="2"/>
    <s v="в ипотеке"/>
    <s v="консолидация кредитов"/>
    <n v="32041.22"/>
    <n v="18.5"/>
    <n v="21"/>
    <n v="143682.75"/>
    <n v="0.22299976858739132"/>
  </r>
  <r>
    <n v="239"/>
    <s v="ee5f9ebe-0bc7-4be2-ba09-07329fb9f0f9"/>
    <x v="0"/>
    <n v="17"/>
    <n v="1"/>
    <n v="452713"/>
    <n v="927762"/>
    <n v="660132"/>
    <s v="долгосрочный"/>
    <n v="722"/>
    <n v="1634323"/>
    <x v="2"/>
    <s v="в ипотеке"/>
    <s v="консолидация кредитов"/>
    <n v="18931.03"/>
    <n v="16.7"/>
    <m/>
    <n v="136193.58333333334"/>
    <n v="0.1390008951718846"/>
  </r>
  <r>
    <n v="240"/>
    <s v="70e8b7c3-5c89-43d9-91b2-54c5f82e6aeb"/>
    <x v="0"/>
    <n v="12"/>
    <n v="0"/>
    <n v="30590"/>
    <n v="492008"/>
    <n v="25894"/>
    <s v="краткосрочный"/>
    <n v="748"/>
    <n v="1024727"/>
    <x v="0"/>
    <s v="в аренде"/>
    <s v="консолидация кредитов"/>
    <n v="12723.73"/>
    <n v="10.199999999999999"/>
    <m/>
    <n v="85393.916666666672"/>
    <n v="0.14900042645504608"/>
  </r>
  <r>
    <n v="242"/>
    <s v="1c9b370f-8dce-4135-af08-8fdea9fcc3fa"/>
    <x v="0"/>
    <n v="13"/>
    <n v="0"/>
    <n v="588449"/>
    <n v="703142"/>
    <n v="77132"/>
    <s v="краткосрочный"/>
    <n v="657"/>
    <n v="2093762"/>
    <x v="6"/>
    <s v="в аренде"/>
    <s v="медицина"/>
    <n v="47284.160000000003"/>
    <n v="15.9"/>
    <n v="81"/>
    <n v="174480.16666666666"/>
    <n v="0.27100019964064687"/>
  </r>
  <r>
    <n v="243"/>
    <s v="fe12ac96-f1c9-4ee1-8564-7b9c407be684"/>
    <x v="0"/>
    <n v="9"/>
    <n v="0"/>
    <n v="76133"/>
    <n v="134178"/>
    <n v="128634"/>
    <s v="краткосрочный"/>
    <n v="695"/>
    <n v="463657"/>
    <x v="5"/>
    <s v="в ипотеке"/>
    <s v="иное"/>
    <n v="9891.4"/>
    <n v="8.6999999999999993"/>
    <n v="16"/>
    <n v="38638.083333333336"/>
    <n v="0.25600131131418263"/>
  </r>
  <r>
    <n v="244"/>
    <s v="016cec7a-d077-4efa-8ce1-01cb0c3f14ce"/>
    <x v="0"/>
    <n v="20"/>
    <n v="0"/>
    <n v="387353"/>
    <n v="1520398"/>
    <n v="429264"/>
    <s v="краткосрочный"/>
    <n v="735"/>
    <n v="1816571"/>
    <x v="0"/>
    <s v="в собственности"/>
    <s v="консолидация кредитов"/>
    <n v="34060.730000000003"/>
    <n v="11.1"/>
    <n v="37"/>
    <n v="151380.91666666666"/>
    <n v="0.22500015688899583"/>
  </r>
  <r>
    <n v="246"/>
    <s v="d05982f1-bfcd-418f-add8-afcdd79c1e02"/>
    <x v="1"/>
    <n v="5"/>
    <n v="0"/>
    <n v="132088"/>
    <n v="378576"/>
    <n v="427988"/>
    <s v="долгосрочный"/>
    <n v="729"/>
    <n v="1624082"/>
    <x v="2"/>
    <s v="в аренде"/>
    <s v="консолидация кредитов"/>
    <n v="3640.78"/>
    <n v="19.2"/>
    <m/>
    <n v="135340.16666666666"/>
    <n v="2.6900956971384452E-2"/>
  </r>
  <r>
    <n v="247"/>
    <s v="597d860d-c890-4f31-b476-f8996bb8fdc4"/>
    <x v="0"/>
    <n v="10"/>
    <n v="0"/>
    <n v="225663"/>
    <n v="588522"/>
    <n v="204248"/>
    <s v="краткосрочный"/>
    <n v="737"/>
    <n v="779893"/>
    <x v="6"/>
    <s v="в ипотеке"/>
    <s v="консолидация кредитов"/>
    <n v="10788.39"/>
    <n v="23"/>
    <m/>
    <n v="64991.083333333336"/>
    <n v="0.16599800229005773"/>
  </r>
  <r>
    <n v="248"/>
    <s v="ce0e117f-d104-4681-82cb-4bbe32ca48dd"/>
    <x v="0"/>
    <n v="9"/>
    <n v="0"/>
    <n v="294291"/>
    <n v="548724"/>
    <n v="653334"/>
    <s v="краткосрочный"/>
    <n v="722"/>
    <n v="2068891"/>
    <x v="2"/>
    <s v="в собственности"/>
    <s v="консолидация кредитов"/>
    <n v="29309.21"/>
    <n v="21.3"/>
    <n v="53"/>
    <n v="172407.58333333334"/>
    <n v="0.16999954081679508"/>
  </r>
  <r>
    <n v="249"/>
    <s v="19542fc0-6f7e-4e88-8d98-bb678d68ea30"/>
    <x v="0"/>
    <n v="5"/>
    <n v="4"/>
    <n v="79192"/>
    <n v="230428"/>
    <n v="226336"/>
    <s v="краткосрочный"/>
    <n v="724"/>
    <n v="1409610"/>
    <x v="9"/>
    <s v="в аренде"/>
    <s v="консолидация кредитов"/>
    <n v="6331.56"/>
    <n v="17"/>
    <m/>
    <n v="117467.5"/>
    <n v="5.3900525677315007E-2"/>
  </r>
  <r>
    <n v="251"/>
    <s v="6841d292-bf4d-4f08-bdef-b851643cee7f"/>
    <x v="1"/>
    <n v="14"/>
    <n v="0"/>
    <n v="321670"/>
    <n v="955042"/>
    <n v="216612"/>
    <s v="краткосрочный"/>
    <n v="722"/>
    <n v="897959"/>
    <x v="8"/>
    <s v="в собственности"/>
    <s v="консолидация кредитов"/>
    <n v="19006.650000000001"/>
    <n v="10.7"/>
    <m/>
    <n v="74829.916666666672"/>
    <n v="0.25399801104504771"/>
  </r>
  <r>
    <n v="252"/>
    <s v="f4a4857d-fdac-4f25-8886-607574527864"/>
    <x v="1"/>
    <n v="10"/>
    <n v="0"/>
    <n v="202616"/>
    <n v="239888"/>
    <n v="218130"/>
    <s v="краткосрочный"/>
    <n v="728"/>
    <n v="602832"/>
    <x v="6"/>
    <s v="в ипотеке"/>
    <s v="консолидация кредитов"/>
    <n v="9142.7999999999993"/>
    <n v="17.600000000000001"/>
    <n v="26"/>
    <n v="50236"/>
    <n v="0.1819969742813918"/>
  </r>
  <r>
    <n v="254"/>
    <s v="07838ed8-d984-456f-bd10-308126ab9774"/>
    <x v="0"/>
    <n v="15"/>
    <n v="1"/>
    <n v="280687"/>
    <n v="409838"/>
    <n v="431288"/>
    <s v="краткосрочный"/>
    <n v="738"/>
    <n v="1378165"/>
    <x v="2"/>
    <s v="в ипотеке"/>
    <s v="консолидация кредитов"/>
    <n v="33879.85"/>
    <n v="28.8"/>
    <m/>
    <n v="114847.08333333333"/>
    <n v="0.29499965533880196"/>
  </r>
  <r>
    <n v="255"/>
    <s v="ee5e2ea2-6641-428d-9770-455672dfdd17"/>
    <x v="0"/>
    <n v="9"/>
    <n v="0"/>
    <n v="300029"/>
    <n v="557634"/>
    <n v="541794"/>
    <s v="долгосрочный"/>
    <n v="674"/>
    <n v="1538145"/>
    <x v="0"/>
    <s v="в ипотеке"/>
    <s v="иное"/>
    <n v="12766.67"/>
    <n v="33.700000000000003"/>
    <n v="64"/>
    <n v="128178.75"/>
    <n v="9.960051880674449E-2"/>
  </r>
  <r>
    <n v="256"/>
    <s v="2d1f095e-2db8-4c97-a8aa-557615b67804"/>
    <x v="1"/>
    <n v="17"/>
    <n v="0"/>
    <n v="306907"/>
    <n v="504064"/>
    <n v="448404"/>
    <s v="краткосрочный"/>
    <n v="746"/>
    <n v="1166220"/>
    <x v="2"/>
    <s v="в ипотеке"/>
    <s v="консолидация кредитов"/>
    <n v="19339.72"/>
    <n v="14.9"/>
    <n v="20"/>
    <n v="97185"/>
    <n v="0.19899902248289347"/>
  </r>
  <r>
    <n v="257"/>
    <s v="70f10338-c42a-442b-8d27-fd47fe3f6d39"/>
    <x v="0"/>
    <n v="10"/>
    <n v="0"/>
    <n v="404073"/>
    <n v="609994"/>
    <n v="117854"/>
    <s v="краткосрочный"/>
    <n v="709"/>
    <n v="848958"/>
    <x v="2"/>
    <s v="в ипотеке"/>
    <s v="консолидация кредитов"/>
    <n v="15069.09"/>
    <n v="15.4"/>
    <m/>
    <n v="70746.5"/>
    <n v="0.21300120854035182"/>
  </r>
  <r>
    <n v="258"/>
    <s v="e460bc99-b5fc-4b3b-979e-1e7c5be6c81d"/>
    <x v="0"/>
    <n v="16"/>
    <n v="0"/>
    <n v="734597"/>
    <n v="1466542"/>
    <n v="537196"/>
    <s v="долгосрочный"/>
    <n v="654"/>
    <n v="2551643"/>
    <x v="2"/>
    <s v="в ипотеке"/>
    <s v="консолидация кредитов"/>
    <n v="55072.83"/>
    <n v="27"/>
    <m/>
    <n v="212636.91666666666"/>
    <n v="0.2589993819668347"/>
  </r>
  <r>
    <n v="259"/>
    <s v="63796095-b7b6-4f04-b17c-e77f3c799fa5"/>
    <x v="0"/>
    <n v="11"/>
    <n v="1"/>
    <n v="185478"/>
    <n v="259402"/>
    <n v="196108"/>
    <s v="краткосрочный"/>
    <n v="715"/>
    <n v="865602"/>
    <x v="2"/>
    <s v="в ипотеке"/>
    <s v="консолидация кредитов"/>
    <n v="11397.34"/>
    <n v="18.8"/>
    <n v="29"/>
    <n v="72133.5"/>
    <n v="0.15800342420650598"/>
  </r>
  <r>
    <n v="260"/>
    <s v="6883114b-f6c5-4eec-8048-91be2a5068a7"/>
    <x v="0"/>
    <n v="6"/>
    <n v="0"/>
    <n v="41876"/>
    <n v="119416"/>
    <n v="337656"/>
    <s v="краткосрочный"/>
    <n v="744"/>
    <n v="1205322"/>
    <x v="2"/>
    <s v="в ипотеке"/>
    <s v="консолидация кредитов"/>
    <n v="12254.05"/>
    <n v="11.4"/>
    <m/>
    <n v="100443.5"/>
    <n v="0.12199943251678803"/>
  </r>
  <r>
    <n v="262"/>
    <s v="f7f8e132-37ed-4cc7-a5f9-5d5dea766cdb"/>
    <x v="0"/>
    <n v="7"/>
    <n v="0"/>
    <n v="115558"/>
    <n v="157432"/>
    <n v="448272"/>
    <s v="долгосрочный"/>
    <n v="716"/>
    <n v="1045285"/>
    <x v="2"/>
    <s v="в ипотеке"/>
    <s v="консолидация кредитов"/>
    <n v="16289.08"/>
    <n v="23"/>
    <n v="24"/>
    <n v="87107.083333333328"/>
    <n v="0.18700063619012997"/>
  </r>
  <r>
    <n v="264"/>
    <s v="f36aa067-20f8-4fc1-a4b3-ee8583e1771e"/>
    <x v="1"/>
    <n v="3"/>
    <n v="0"/>
    <n v="58463"/>
    <n v="119592"/>
    <n v="63140"/>
    <s v="краткосрочный"/>
    <n v="733"/>
    <n v="233681"/>
    <x v="3"/>
    <s v="в аренде"/>
    <s v="консолидация кредитов"/>
    <n v="2122.4899999999998"/>
    <n v="14.9"/>
    <m/>
    <n v="19473.416666666668"/>
    <n v="0.10899422717294087"/>
  </r>
  <r>
    <n v="265"/>
    <s v="a8cd0882-f4ae-44ed-bdba-b0fa88032f8d"/>
    <x v="0"/>
    <n v="8"/>
    <n v="0"/>
    <n v="100624"/>
    <n v="236830"/>
    <n v="223344"/>
    <s v="краткосрочный"/>
    <n v="719"/>
    <n v="1157328"/>
    <x v="8"/>
    <s v="в аренде"/>
    <s v="консолидация кредитов"/>
    <n v="24111"/>
    <n v="17.399999999999999"/>
    <m/>
    <n v="96444"/>
    <n v="0.25"/>
  </r>
  <r>
    <n v="266"/>
    <s v="f5b57b23-e214-427a-8d8f-79e3120cc3f5"/>
    <x v="0"/>
    <n v="19"/>
    <n v="0"/>
    <n v="387315"/>
    <n v="2156110"/>
    <n v="436172"/>
    <s v="долгосрочный"/>
    <n v="744"/>
    <n v="1054747"/>
    <x v="5"/>
    <s v="в ипотеке"/>
    <s v="ремонт жилья"/>
    <n v="13623.76"/>
    <n v="22.2"/>
    <m/>
    <n v="87895.583333333328"/>
    <n v="0.15499936951705007"/>
  </r>
  <r>
    <n v="267"/>
    <s v="1b7eb5be-f3f3-4fbd-9ea9-f5375ded5692"/>
    <x v="0"/>
    <n v="7"/>
    <n v="0"/>
    <n v="116793"/>
    <n v="426602"/>
    <n v="157146"/>
    <s v="краткосрочный"/>
    <n v="735"/>
    <n v="678566"/>
    <x v="9"/>
    <s v="в собственности"/>
    <s v="консолидация кредитов"/>
    <n v="12610.11"/>
    <n v="16.5"/>
    <m/>
    <n v="56547.166666666664"/>
    <n v="0.22300162401299212"/>
  </r>
  <r>
    <n v="268"/>
    <s v="2ea0bc45-2e41-4932-af65-e4ed6e8554cf"/>
    <x v="0"/>
    <n v="9"/>
    <n v="0"/>
    <n v="486248"/>
    <n v="578666"/>
    <n v="178046"/>
    <s v="краткосрочный"/>
    <n v="716"/>
    <n v="2815781"/>
    <x v="2"/>
    <s v="в ипотеке"/>
    <s v="консолидация кредитов"/>
    <n v="18537.349999999999"/>
    <n v="22.5"/>
    <m/>
    <n v="234648.41666666666"/>
    <n v="7.9000533067024745E-2"/>
  </r>
  <r>
    <n v="271"/>
    <s v="8cd8a9f1-ee07-4ba2-a0f8-87aa31435c90"/>
    <x v="0"/>
    <n v="5"/>
    <n v="1"/>
    <n v="96463"/>
    <n v="174240"/>
    <n v="216194"/>
    <s v="краткосрочный"/>
    <n v="720"/>
    <n v="1077528"/>
    <x v="11"/>
    <s v="в ипотеке"/>
    <s v="консолидация кредитов"/>
    <n v="8081.46"/>
    <n v="13.7"/>
    <n v="14"/>
    <n v="89794"/>
    <n v="0.09"/>
  </r>
  <r>
    <n v="272"/>
    <s v="baba73db-8398-4d46-be16-3344448fc21f"/>
    <x v="0"/>
    <n v="13"/>
    <n v="0"/>
    <n v="400178"/>
    <n v="716188"/>
    <n v="430100"/>
    <s v="краткосрочный"/>
    <n v="739"/>
    <n v="1448655"/>
    <x v="2"/>
    <s v="в ипотеке"/>
    <s v="консолидация кредитов"/>
    <n v="23782.11"/>
    <n v="15.4"/>
    <m/>
    <n v="120721.25"/>
    <n v="0.1970001967342121"/>
  </r>
  <r>
    <n v="273"/>
    <s v="22702252-ce3f-49f3-b62b-92022bf4c7fb"/>
    <x v="0"/>
    <n v="8"/>
    <n v="0"/>
    <n v="478021"/>
    <n v="684178"/>
    <n v="562760"/>
    <s v="краткосрочный"/>
    <n v="738"/>
    <n v="1263652"/>
    <x v="1"/>
    <s v="в аренде"/>
    <s v="консолидация кредитов"/>
    <n v="12426"/>
    <n v="13.1"/>
    <m/>
    <n v="105304.33333333333"/>
    <n v="0.11800084200396946"/>
  </r>
  <r>
    <n v="276"/>
    <s v="efb8142e-318b-4c95-ab8a-0debf34bea04"/>
    <x v="0"/>
    <n v="11"/>
    <n v="0"/>
    <n v="320834"/>
    <n v="518144"/>
    <n v="118998"/>
    <s v="краткосрочный"/>
    <n v="686"/>
    <n v="576327"/>
    <x v="2"/>
    <s v="в ипотеке"/>
    <s v="консолидация кредитов"/>
    <n v="10037.700000000001"/>
    <n v="11.1"/>
    <m/>
    <n v="48027.25"/>
    <n v="0.20900009890218577"/>
  </r>
  <r>
    <n v="277"/>
    <s v="7d58405b-a575-43df-882d-3053fef20637"/>
    <x v="1"/>
    <n v="15"/>
    <n v="0"/>
    <n v="271928"/>
    <n v="1363098"/>
    <n v="334356"/>
    <s v="краткосрочный"/>
    <n v="749"/>
    <n v="1636318"/>
    <x v="4"/>
    <s v="в собственности"/>
    <s v="ремонт жилья"/>
    <n v="25635.75"/>
    <n v="11.7"/>
    <m/>
    <n v="136359.83333333334"/>
    <n v="0.18800074313183621"/>
  </r>
  <r>
    <n v="278"/>
    <s v="db57077a-6e13-425c-8e82-211c0e2f79c0"/>
    <x v="0"/>
    <n v="10"/>
    <n v="1"/>
    <n v="119586"/>
    <n v="422180"/>
    <n v="266926"/>
    <s v="долгосрочный"/>
    <n v="725"/>
    <n v="1632936"/>
    <x v="11"/>
    <s v="в ипотеке"/>
    <s v="консолидация кредитов"/>
    <n v="20139.43"/>
    <n v="16"/>
    <m/>
    <n v="136078"/>
    <n v="0.14799916224518292"/>
  </r>
  <r>
    <n v="279"/>
    <s v="191d6883-713d-4380-96d6-417a9cc0830d"/>
    <x v="1"/>
    <n v="6"/>
    <n v="0"/>
    <n v="115862"/>
    <n v="296780"/>
    <n v="224796"/>
    <s v="краткосрочный"/>
    <n v="681"/>
    <n v="573819"/>
    <x v="7"/>
    <s v="в собственности"/>
    <s v="бизнес"/>
    <n v="4925.37"/>
    <n v="11.4"/>
    <n v="20"/>
    <n v="47818.25"/>
    <n v="0.10300188735472335"/>
  </r>
  <r>
    <n v="280"/>
    <s v="26fa597c-e2b9-4873-8894-f3574e95503b"/>
    <x v="0"/>
    <n v="6"/>
    <n v="1"/>
    <n v="58482"/>
    <n v="101376"/>
    <n v="401852"/>
    <s v="долгосрочный"/>
    <n v="725"/>
    <n v="1263785"/>
    <x v="2"/>
    <s v="в ипотеке"/>
    <s v="консолидация кредитов"/>
    <n v="15059.97"/>
    <n v="15.3"/>
    <n v="39"/>
    <n v="105315.41666666667"/>
    <n v="0.14299872209276102"/>
  </r>
  <r>
    <n v="282"/>
    <s v="87630839-daf3-4eab-9d2a-f53837fbb87a"/>
    <x v="0"/>
    <n v="6"/>
    <n v="0"/>
    <n v="65683"/>
    <n v="109758"/>
    <n v="273482"/>
    <s v="долгосрочный"/>
    <n v="693"/>
    <n v="1115699"/>
    <x v="2"/>
    <s v="в ипотеке"/>
    <s v="консолидация кредитов"/>
    <n v="13667.27"/>
    <n v="15.9"/>
    <n v="51"/>
    <n v="92974.916666666672"/>
    <n v="0.14699954019856609"/>
  </r>
  <r>
    <n v="283"/>
    <s v="9d6258bf-f326-4fa5-8d51-c61c4e09ea84"/>
    <x v="0"/>
    <n v="14"/>
    <n v="0"/>
    <n v="546782"/>
    <n v="924242"/>
    <n v="323708"/>
    <s v="краткосрочный"/>
    <n v="723"/>
    <n v="1640061"/>
    <x v="1"/>
    <s v="в аренде"/>
    <s v="консолидация кредитов"/>
    <n v="21047.439999999999"/>
    <n v="21.2"/>
    <n v="31"/>
    <n v="136671.75"/>
    <n v="0.15399993049039029"/>
  </r>
  <r>
    <n v="284"/>
    <s v="ceb55b24-7481-4290-a522-f9455d6f051c"/>
    <x v="1"/>
    <n v="11"/>
    <n v="0"/>
    <n v="38532"/>
    <n v="241142"/>
    <n v="88528"/>
    <s v="краткосрочный"/>
    <n v="696"/>
    <n v="993833"/>
    <x v="4"/>
    <s v="в аренде"/>
    <s v="консолидация кредитов"/>
    <n v="2550.94"/>
    <n v="20.8"/>
    <n v="35"/>
    <n v="82819.416666666672"/>
    <n v="3.0801231192765784E-2"/>
  </r>
  <r>
    <n v="288"/>
    <s v="735ddd4f-0c4a-41b8-ba3b-f52b98fa8e2e"/>
    <x v="0"/>
    <n v="20"/>
    <n v="0"/>
    <n v="104291"/>
    <n v="377366"/>
    <n v="110902"/>
    <s v="краткосрочный"/>
    <n v="697"/>
    <n v="2202917"/>
    <x v="6"/>
    <s v="в аренде"/>
    <s v="консолидация кредитов"/>
    <n v="30290.18"/>
    <n v="11.5"/>
    <m/>
    <n v="183576.41666666666"/>
    <n v="0.1650003881217495"/>
  </r>
  <r>
    <n v="289"/>
    <s v="0abf8e06-2433-4009-8ad5-adf64ddc80c8"/>
    <x v="0"/>
    <n v="10"/>
    <n v="0"/>
    <n v="130131"/>
    <n v="251108"/>
    <n v="132022"/>
    <s v="краткосрочный"/>
    <n v="727"/>
    <n v="855095"/>
    <x v="8"/>
    <s v="в аренде"/>
    <s v="консолидация кредитов"/>
    <n v="14180.08"/>
    <n v="17.600000000000001"/>
    <n v="55"/>
    <n v="71257.916666666672"/>
    <n v="0.19899655593822907"/>
  </r>
  <r>
    <n v="290"/>
    <s v="1dc24b5e-f322-469b-a154-a15fea750baf"/>
    <x v="0"/>
    <n v="11"/>
    <n v="1"/>
    <n v="66994"/>
    <n v="129294"/>
    <n v="277948"/>
    <s v="краткосрочный"/>
    <n v="707"/>
    <n v="1118948"/>
    <x v="2"/>
    <s v="в аренде"/>
    <s v="консолидация кредитов"/>
    <n v="29465.58"/>
    <n v="15.7"/>
    <n v="63"/>
    <n v="93245.666666666672"/>
    <n v="0.3159994566324798"/>
  </r>
  <r>
    <n v="291"/>
    <s v="33bf0df2-a905-4963-9d22-7375ee815b3d"/>
    <x v="0"/>
    <n v="11"/>
    <n v="0"/>
    <n v="281618"/>
    <n v="939708"/>
    <n v="219186"/>
    <s v="краткосрочный"/>
    <n v="748"/>
    <n v="2233697"/>
    <x v="1"/>
    <s v="в ипотеке"/>
    <s v="консолидация кредитов"/>
    <n v="14779.72"/>
    <n v="20.6"/>
    <n v="37"/>
    <n v="186141.41666666666"/>
    <n v="7.9400491651284849E-2"/>
  </r>
  <r>
    <n v="292"/>
    <s v="662a169b-55a7-49ff-be87-861f0fdbb357"/>
    <x v="0"/>
    <n v="11"/>
    <n v="0"/>
    <n v="192337"/>
    <n v="281534"/>
    <n v="178684"/>
    <s v="краткосрочный"/>
    <n v="739"/>
    <n v="1176727"/>
    <x v="4"/>
    <s v="в аренде"/>
    <s v="консолидация кредитов"/>
    <n v="19514.14"/>
    <n v="20.7"/>
    <n v="45"/>
    <n v="98060.583333333328"/>
    <n v="0.19900085576348636"/>
  </r>
  <r>
    <n v="293"/>
    <s v="9a9e3ed2-d6b2-47e3-b87a-312a5da73343"/>
    <x v="0"/>
    <n v="10"/>
    <n v="1"/>
    <n v="71953"/>
    <n v="108504"/>
    <n v="108526"/>
    <s v="краткосрочный"/>
    <n v="743"/>
    <n v="1312045"/>
    <x v="8"/>
    <s v="в ипотеке"/>
    <s v="иное"/>
    <n v="7380.17"/>
    <n v="19"/>
    <n v="56"/>
    <n v="109337.08333333333"/>
    <n v="6.7499239736441966E-2"/>
  </r>
  <r>
    <n v="295"/>
    <s v="e50769c7-d01a-43af-b66d-9a13dc014f36"/>
    <x v="0"/>
    <n v="19"/>
    <n v="0"/>
    <n v="592249"/>
    <n v="864754"/>
    <n v="205524"/>
    <s v="краткосрочный"/>
    <n v="676"/>
    <n v="1167132"/>
    <x v="11"/>
    <s v="в ипотеке"/>
    <s v="консолидация кредитов"/>
    <n v="18479.59"/>
    <n v="22.5"/>
    <n v="41"/>
    <n v="97261"/>
    <n v="0.19"/>
  </r>
  <r>
    <n v="296"/>
    <s v="a3e68c54-ec6c-4f27-861b-d60025f36cde"/>
    <x v="1"/>
    <n v="17"/>
    <n v="0"/>
    <n v="202540"/>
    <n v="1061170"/>
    <n v="134618"/>
    <s v="краткосрочный"/>
    <n v="746"/>
    <n v="968905"/>
    <x v="3"/>
    <s v="в аренде"/>
    <s v="консолидация кредитов"/>
    <n v="16196.74"/>
    <n v="17"/>
    <m/>
    <n v="80742.083333333328"/>
    <n v="0.20059849004804395"/>
  </r>
  <r>
    <n v="297"/>
    <s v="f83594ba-4d1d-45e2-ba80-5cf51e8c35f1"/>
    <x v="0"/>
    <n v="7"/>
    <n v="0"/>
    <n v="162564"/>
    <n v="341000"/>
    <n v="94974"/>
    <s v="краткосрочный"/>
    <n v="694"/>
    <n v="301093"/>
    <x v="7"/>
    <s v="в аренде"/>
    <s v="консолидация кредитов"/>
    <n v="4842.53"/>
    <n v="9.3000000000000007"/>
    <m/>
    <n v="25091.083333333332"/>
    <n v="0.192998043793778"/>
  </r>
  <r>
    <n v="298"/>
    <s v="9281ecfc-e6e4-42cf-97d9-bd7911ed4dae"/>
    <x v="0"/>
    <n v="9"/>
    <n v="0"/>
    <n v="621585"/>
    <n v="906466"/>
    <n v="523248"/>
    <s v="долгосрочный"/>
    <n v="668"/>
    <n v="1468662"/>
    <x v="0"/>
    <s v="в собственности"/>
    <s v="консолидация кредитов"/>
    <n v="39286.68"/>
    <n v="14.8"/>
    <m/>
    <n v="122388.5"/>
    <n v="0.32099976713498407"/>
  </r>
  <r>
    <n v="299"/>
    <s v="847a26f1-a423-49df-ae24-9b604609ad92"/>
    <x v="0"/>
    <n v="17"/>
    <n v="0"/>
    <n v="428963"/>
    <n v="1118722"/>
    <n v="588544"/>
    <s v="долгосрочный"/>
    <n v="687"/>
    <n v="1491158"/>
    <x v="6"/>
    <s v="в ипотеке"/>
    <s v="консолидация кредитов"/>
    <n v="15284.36"/>
    <n v="16.3"/>
    <n v="71"/>
    <n v="124263.16666666667"/>
    <n v="0.1229999235493489"/>
  </r>
  <r>
    <n v="302"/>
    <s v="073e047d-fe1a-4d74-87e8-27fc569a9052"/>
    <x v="0"/>
    <n v="8"/>
    <n v="0"/>
    <n v="57570"/>
    <n v="169620"/>
    <n v="391468"/>
    <s v="краткосрочный"/>
    <n v="742"/>
    <n v="629850"/>
    <x v="3"/>
    <s v="в аренде"/>
    <s v="консолидация кредитов"/>
    <n v="10025.16"/>
    <n v="17.8"/>
    <n v="14"/>
    <n v="52487.5"/>
    <n v="0.19100090497737557"/>
  </r>
  <r>
    <n v="304"/>
    <s v="c793367c-0942-4d2b-b453-df38f94d345d"/>
    <x v="1"/>
    <n v="16"/>
    <n v="0"/>
    <n v="351329"/>
    <n v="799216"/>
    <n v="432168"/>
    <s v="краткосрочный"/>
    <n v="736"/>
    <n v="1343642"/>
    <x v="2"/>
    <s v="в аренде"/>
    <s v="консолидация кредитов"/>
    <n v="21386.400000000001"/>
    <n v="35"/>
    <m/>
    <n v="111970.16666666667"/>
    <n v="0.19100087672162674"/>
  </r>
  <r>
    <n v="305"/>
    <s v="d959a0ee-3b70-4344-a4ec-faecafd20145"/>
    <x v="0"/>
    <n v="12"/>
    <n v="0"/>
    <n v="252871"/>
    <n v="603702"/>
    <n v="628474"/>
    <s v="долгосрочный"/>
    <n v="676"/>
    <n v="1235741"/>
    <x v="2"/>
    <s v="в ипотеке"/>
    <s v="консолидация кредитов"/>
    <n v="26568.46"/>
    <n v="26.5"/>
    <n v="7"/>
    <n v="102978.41666666667"/>
    <n v="0.2580002767570227"/>
  </r>
  <r>
    <n v="306"/>
    <s v="a54d79f2-4314-4964-9c88-d1b2f0450a41"/>
    <x v="1"/>
    <n v="11"/>
    <n v="0"/>
    <n v="469604"/>
    <n v="849618"/>
    <n v="513524"/>
    <s v="долгосрочный"/>
    <n v="659"/>
    <n v="1115718"/>
    <x v="5"/>
    <s v="в аренде"/>
    <s v="консолидация кредитов"/>
    <n v="28543.7"/>
    <n v="12.5"/>
    <m/>
    <n v="92976.5"/>
    <n v="0.3069990804127925"/>
  </r>
  <r>
    <n v="307"/>
    <s v="a2a44277-fd9b-45ff-a28c-9a4c3678c41a"/>
    <x v="1"/>
    <n v="11"/>
    <n v="0"/>
    <n v="369170"/>
    <n v="1978966"/>
    <n v="765006"/>
    <s v="долгосрочный"/>
    <n v="736"/>
    <n v="6606775"/>
    <x v="8"/>
    <s v="в собственности"/>
    <s v="консолидация кредитов"/>
    <n v="5780.94"/>
    <n v="24.1"/>
    <n v="43"/>
    <n v="550564.58333333337"/>
    <n v="1.0500021568768421E-2"/>
  </r>
  <r>
    <n v="308"/>
    <s v="597b6a21-89f4-4c78-83a4-ab24a7725c52"/>
    <x v="1"/>
    <n v="12"/>
    <n v="0"/>
    <n v="151791"/>
    <n v="201322"/>
    <n v="141636"/>
    <s v="краткосрочный"/>
    <n v="716"/>
    <n v="1051175"/>
    <x v="7"/>
    <s v="в ипотеке"/>
    <s v="консолидация кредитов"/>
    <n v="13227.04"/>
    <n v="12.5"/>
    <n v="18"/>
    <n v="87597.916666666672"/>
    <n v="0.15099719837324899"/>
  </r>
  <r>
    <n v="310"/>
    <s v="1ccd46bb-adc7-4676-a406-f3eeb3dbb284"/>
    <x v="0"/>
    <n v="12"/>
    <n v="0"/>
    <n v="445721"/>
    <n v="757834"/>
    <n v="130328"/>
    <s v="краткосрочный"/>
    <n v="740"/>
    <n v="1707207"/>
    <x v="4"/>
    <s v="в аренде"/>
    <s v="приобретение автомобиля"/>
    <n v="12647.73"/>
    <n v="23"/>
    <m/>
    <n v="142267.25"/>
    <n v="8.8901205301993247E-2"/>
  </r>
  <r>
    <n v="311"/>
    <s v="9f4ebd2a-621d-44c3-b4cc-02952d3227e6"/>
    <x v="0"/>
    <n v="9"/>
    <n v="0"/>
    <n v="318839"/>
    <n v="818576"/>
    <n v="268664"/>
    <s v="долгосрочный"/>
    <n v="718"/>
    <n v="1160178"/>
    <x v="3"/>
    <s v="в аренде"/>
    <s v="консолидация кредитов"/>
    <n v="16049.11"/>
    <n v="13.3"/>
    <m/>
    <n v="96681.5"/>
    <n v="0.16599980347843177"/>
  </r>
  <r>
    <n v="313"/>
    <s v="a239a831-642f-4cf8-926c-beac6ee5f36d"/>
    <x v="0"/>
    <n v="28"/>
    <n v="2"/>
    <n v="328054"/>
    <n v="895906"/>
    <n v="448712"/>
    <s v="долгосрочный"/>
    <n v="696"/>
    <n v="1264602"/>
    <x v="11"/>
    <s v="в ипотеке"/>
    <s v="консолидация кредитов"/>
    <n v="33722.910000000003"/>
    <n v="16.7"/>
    <n v="22"/>
    <n v="105383.5"/>
    <n v="0.32000180293879027"/>
  </r>
  <r>
    <n v="314"/>
    <s v="a5590971-4224-4f70-bfc1-a561c65e01ec"/>
    <x v="0"/>
    <n v="15"/>
    <n v="0"/>
    <n v="406220"/>
    <n v="863060"/>
    <n v="334686"/>
    <s v="краткосрочный"/>
    <n v="742"/>
    <n v="963490"/>
    <x v="2"/>
    <s v="в ипотеке"/>
    <s v="консолидация кредитов"/>
    <n v="12284.45"/>
    <n v="20.5"/>
    <n v="58"/>
    <n v="80290.833333333328"/>
    <n v="0.15299940840070994"/>
  </r>
  <r>
    <n v="318"/>
    <s v="aed4c830-c921-4cd4-8fc8-f2622828d3e9"/>
    <x v="0"/>
    <n v="7"/>
    <n v="0"/>
    <n v="184490"/>
    <n v="240856"/>
    <n v="175076"/>
    <s v="краткосрочный"/>
    <n v="742"/>
    <n v="748486"/>
    <x v="0"/>
    <s v="в аренде"/>
    <s v="иное"/>
    <n v="7983.8"/>
    <n v="36.4"/>
    <m/>
    <n v="62373.833333333336"/>
    <n v="0.12799918769355739"/>
  </r>
  <r>
    <n v="319"/>
    <s v="2b0b8447-335c-408d-9226-919788601a79"/>
    <x v="1"/>
    <n v="15"/>
    <n v="0"/>
    <n v="263321"/>
    <n v="671572"/>
    <n v="107712"/>
    <s v="краткосрочный"/>
    <n v="744"/>
    <n v="576688"/>
    <x v="2"/>
    <s v="в аренде"/>
    <s v="консолидация кредитов"/>
    <n v="7256.67"/>
    <n v="13.5"/>
    <m/>
    <n v="48057.333333333336"/>
    <n v="0.15100026357406432"/>
  </r>
  <r>
    <n v="320"/>
    <s v="78d34582-bfa9-4905-87f6-e2388392350e"/>
    <x v="0"/>
    <n v="8"/>
    <n v="0"/>
    <n v="492841"/>
    <n v="640464"/>
    <n v="155210"/>
    <s v="краткосрочный"/>
    <n v="744"/>
    <n v="1053265"/>
    <x v="9"/>
    <s v="в ипотеке"/>
    <s v="консолидация кредитов"/>
    <n v="17466.509999999998"/>
    <n v="13.3"/>
    <m/>
    <n v="87772.083333333328"/>
    <n v="0.1989984666726797"/>
  </r>
  <r>
    <n v="322"/>
    <s v="a4daa4ec-bafe-4c1b-960e-905b5b2644f0"/>
    <x v="0"/>
    <n v="10"/>
    <n v="1"/>
    <n v="135641"/>
    <n v="358556"/>
    <n v="712404"/>
    <s v="долгосрочный"/>
    <n v="618"/>
    <n v="6283072"/>
    <x v="4"/>
    <s v="в аренде"/>
    <s v="иное"/>
    <n v="20262.93"/>
    <n v="14.7"/>
    <n v="45"/>
    <n v="523589.33333333331"/>
    <n v="3.8700043545577704E-2"/>
  </r>
  <r>
    <n v="323"/>
    <s v="b183e74e-c2f5-44ca-82bb-edfb87dca58c"/>
    <x v="0"/>
    <n v="17"/>
    <n v="0"/>
    <n v="579158"/>
    <n v="1086866"/>
    <n v="753610"/>
    <s v="долгосрочный"/>
    <n v="676"/>
    <n v="2212835"/>
    <x v="2"/>
    <s v="в ипотеке"/>
    <s v="консолидация кредитов"/>
    <n v="35221.06"/>
    <n v="17.2"/>
    <m/>
    <n v="184402.91666666666"/>
    <n v="0.19100055810758595"/>
  </r>
  <r>
    <n v="324"/>
    <s v="cc8b7adc-f294-45d6-9348-240f1899f6cf"/>
    <x v="0"/>
    <n v="11"/>
    <n v="0"/>
    <n v="9842"/>
    <n v="1425820"/>
    <n v="154748"/>
    <s v="краткосрочный"/>
    <n v="748"/>
    <n v="1603657"/>
    <x v="0"/>
    <s v="в ипотеке"/>
    <s v="иное"/>
    <n v="8539.5499999999993"/>
    <n v="29.2"/>
    <m/>
    <n v="133638.08333333334"/>
    <n v="6.3900572254540711E-2"/>
  </r>
  <r>
    <n v="325"/>
    <s v="dcc6ab9d-f70d-4b50-975e-4c165c09b9af"/>
    <x v="1"/>
    <n v="12"/>
    <n v="0"/>
    <n v="138377"/>
    <n v="222838"/>
    <n v="251416"/>
    <s v="краткосрочный"/>
    <n v="720"/>
    <n v="1057293"/>
    <x v="9"/>
    <s v="в ипотеке"/>
    <s v="приобретение автомобиля"/>
    <n v="13480.5"/>
    <n v="9"/>
    <m/>
    <n v="88107.75"/>
    <n v="0.15300016173378619"/>
  </r>
  <r>
    <n v="326"/>
    <s v="445a6146-6b1f-47c1-8550-cf396f30d24b"/>
    <x v="0"/>
    <n v="15"/>
    <n v="0"/>
    <n v="425448"/>
    <n v="1089902"/>
    <n v="764390"/>
    <s v="долгосрочный"/>
    <n v="705"/>
    <n v="1603220"/>
    <x v="4"/>
    <s v="в ипотеке"/>
    <s v="консолидация кредитов"/>
    <n v="34869.75"/>
    <n v="30.6"/>
    <n v="50"/>
    <n v="133601.66666666666"/>
    <n v="0.26099786679307896"/>
  </r>
  <r>
    <n v="328"/>
    <s v="a516d48a-155e-4cbb-8710-43bddd55b655"/>
    <x v="0"/>
    <n v="4"/>
    <n v="0"/>
    <n v="317338"/>
    <n v="433818"/>
    <n v="616902"/>
    <s v="долгосрочный"/>
    <n v="647"/>
    <n v="1405772"/>
    <x v="3"/>
    <s v="в собственности"/>
    <s v="консолидация кредитов"/>
    <n v="18626.27"/>
    <n v="17.899999999999999"/>
    <n v="64"/>
    <n v="117147.66666666667"/>
    <n v="0.15899821592690705"/>
  </r>
  <r>
    <n v="332"/>
    <s v="58e605ce-de2a-4851-9126-022c7591fc2f"/>
    <x v="0"/>
    <n v="14"/>
    <n v="0"/>
    <n v="117211"/>
    <n v="622534"/>
    <n v="170962"/>
    <s v="краткосрочный"/>
    <n v="710"/>
    <n v="598082"/>
    <x v="9"/>
    <s v="в аренде"/>
    <s v="консолидация кредитов"/>
    <n v="7426.15"/>
    <n v="12.8"/>
    <n v="5"/>
    <n v="49840.166666666664"/>
    <n v="0.14899930109918039"/>
  </r>
  <r>
    <n v="335"/>
    <s v="7d0315cd-ebd7-4580-b1fd-5396d5719556"/>
    <x v="0"/>
    <n v="9"/>
    <n v="0"/>
    <n v="293683"/>
    <n v="717420"/>
    <n v="332222"/>
    <s v="краткосрочный"/>
    <n v="746"/>
    <n v="891119"/>
    <x v="1"/>
    <s v="в аренде"/>
    <s v="консолидация кредитов"/>
    <n v="11733.07"/>
    <n v="23.8"/>
    <n v="42"/>
    <n v="74259.916666666672"/>
    <n v="0.15800004264301398"/>
  </r>
  <r>
    <n v="338"/>
    <s v="6f0fb886-cacf-4e15-82cb-d125472a0c7b"/>
    <x v="0"/>
    <n v="3"/>
    <n v="0"/>
    <n v="150822"/>
    <n v="219956"/>
    <n v="440132"/>
    <s v="долгосрочный"/>
    <n v="676"/>
    <n v="1292380"/>
    <x v="9"/>
    <s v="в ипотеке"/>
    <s v="консолидация кредитов"/>
    <n v="4157.2"/>
    <n v="15.6"/>
    <n v="69"/>
    <n v="107698.33333333333"/>
    <n v="3.8600411643634223E-2"/>
  </r>
  <r>
    <n v="340"/>
    <s v="0c4d94c3-2e19-4e78-a4f2-bc6e3b40d5cb"/>
    <x v="0"/>
    <n v="13"/>
    <n v="0"/>
    <n v="86507"/>
    <n v="770440"/>
    <n v="112574"/>
    <s v="краткосрочный"/>
    <n v="729"/>
    <n v="1555416"/>
    <x v="2"/>
    <s v="в ипотеке"/>
    <s v="путешествие"/>
    <n v="10706.5"/>
    <n v="13.7"/>
    <n v="40"/>
    <n v="129618"/>
    <n v="8.260041043682205E-2"/>
  </r>
  <r>
    <n v="341"/>
    <s v="b594bff7-3030-4318-933e-427e57129cb7"/>
    <x v="0"/>
    <n v="9"/>
    <n v="0"/>
    <n v="112727"/>
    <n v="725098"/>
    <n v="88198"/>
    <s v="краткосрочный"/>
    <n v="741"/>
    <n v="825968"/>
    <x v="3"/>
    <s v="в ипотеке"/>
    <s v="консолидация кредитов"/>
    <n v="3407.08"/>
    <n v="14.2"/>
    <m/>
    <n v="68830.666666666672"/>
    <n v="4.9499447920500546E-2"/>
  </r>
  <r>
    <n v="342"/>
    <s v="865bd443-5b86-4b07-9218-8dffe43209fc"/>
    <x v="0"/>
    <n v="10"/>
    <n v="1"/>
    <n v="300789"/>
    <n v="657118"/>
    <n v="764544"/>
    <s v="долгосрочный"/>
    <n v="703"/>
    <n v="1697859"/>
    <x v="9"/>
    <s v="в ипотеке"/>
    <s v="ремонт жилья"/>
    <n v="17685.96"/>
    <n v="25.5"/>
    <n v="31"/>
    <n v="141488.25"/>
    <n v="0.12499949642461476"/>
  </r>
  <r>
    <n v="343"/>
    <s v="3ba73ec7-aa01-49b2-beb0-53eaab294c0a"/>
    <x v="0"/>
    <n v="7"/>
    <n v="0"/>
    <n v="252320"/>
    <n v="1047200"/>
    <n v="224642"/>
    <s v="краткосрочный"/>
    <n v="741"/>
    <n v="1056039"/>
    <x v="4"/>
    <s v="в аренде"/>
    <s v="консолидация кредитов"/>
    <n v="14080.33"/>
    <n v="38.5"/>
    <m/>
    <n v="88003.25"/>
    <n v="0.15999784098882711"/>
  </r>
  <r>
    <n v="344"/>
    <s v="f06b759a-06f2-4061-b10a-b09e05b04d82"/>
    <x v="0"/>
    <n v="4"/>
    <n v="1"/>
    <n v="148960"/>
    <n v="238898"/>
    <n v="446336"/>
    <s v="долгосрочный"/>
    <n v="683"/>
    <n v="1117865"/>
    <x v="8"/>
    <s v="в ипотеке"/>
    <s v="консолидация кредитов"/>
    <n v="7573.59"/>
    <n v="15.9"/>
    <n v="36"/>
    <n v="93155.416666666672"/>
    <n v="8.1300586385654794E-2"/>
  </r>
  <r>
    <n v="345"/>
    <s v="ef3ea28c-01b1-478a-aa98-4ea0b3398a15"/>
    <x v="1"/>
    <n v="8"/>
    <n v="0"/>
    <n v="309054"/>
    <n v="503316"/>
    <n v="447656"/>
    <s v="краткосрочный"/>
    <n v="732"/>
    <n v="1585113"/>
    <x v="2"/>
    <s v="в ипотеке"/>
    <s v="консолидация кредитов"/>
    <n v="20342.16"/>
    <n v="17.399999999999999"/>
    <m/>
    <n v="132092.75"/>
    <n v="0.15399906505088282"/>
  </r>
  <r>
    <n v="346"/>
    <s v="271886d9-a9f9-4d48-b335-c6386e852408"/>
    <x v="1"/>
    <n v="9"/>
    <n v="1"/>
    <n v="74214"/>
    <n v="767272"/>
    <n v="261910"/>
    <s v="краткосрочный"/>
    <n v="675"/>
    <n v="1438509"/>
    <x v="9"/>
    <s v="в собственности"/>
    <s v="иное"/>
    <n v="24334.82"/>
    <n v="15.6"/>
    <m/>
    <n v="119875.75"/>
    <n v="0.20300035661924951"/>
  </r>
  <r>
    <n v="347"/>
    <s v="4eab7a13-91ce-450a-8d34-e85e2c11570a"/>
    <x v="0"/>
    <n v="14"/>
    <n v="0"/>
    <n v="620996"/>
    <n v="1461482"/>
    <n v="746372"/>
    <s v="долгосрочный"/>
    <n v="715"/>
    <n v="2302116"/>
    <x v="11"/>
    <s v="в ипотеке"/>
    <s v="консолидация кредитов"/>
    <n v="40670.639999999999"/>
    <n v="24.4"/>
    <m/>
    <n v="191843"/>
    <n v="0.21199960384272556"/>
  </r>
  <r>
    <n v="348"/>
    <s v="b2f2d7d2-e4c6-4f63-8dc0-e6ef40555d4a"/>
    <x v="0"/>
    <n v="19"/>
    <n v="0"/>
    <n v="532589"/>
    <n v="828872"/>
    <n v="146982"/>
    <s v="краткосрочный"/>
    <n v="670"/>
    <n v="981578"/>
    <x v="2"/>
    <s v="в аренде"/>
    <s v="консолидация кредитов"/>
    <n v="25030.22"/>
    <n v="22.5"/>
    <n v="76"/>
    <n v="81798.166666666672"/>
    <n v="0.30599976772095544"/>
  </r>
  <r>
    <n v="349"/>
    <s v="c98e31fb-7471-4a58-9cb7-a04c8104abd8"/>
    <x v="0"/>
    <n v="18"/>
    <n v="0"/>
    <n v="342209"/>
    <n v="589644"/>
    <n v="533698"/>
    <s v="долгосрочный"/>
    <n v="699"/>
    <n v="1853298"/>
    <x v="7"/>
    <s v="в аренде"/>
    <s v="консолидация кредитов"/>
    <n v="30270.61"/>
    <n v="21.6"/>
    <n v="72"/>
    <n v="154441.5"/>
    <n v="0.19600049209571263"/>
  </r>
  <r>
    <n v="351"/>
    <s v="535b4968-b8f8-45a0-8840-796cc7ec0098"/>
    <x v="1"/>
    <n v="17"/>
    <n v="0"/>
    <n v="580203"/>
    <n v="917774"/>
    <n v="563068"/>
    <s v="долгосрочный"/>
    <n v="623"/>
    <n v="2094807"/>
    <x v="3"/>
    <s v="в аренде"/>
    <s v="консолидация кредитов"/>
    <n v="35960.92"/>
    <n v="12.1"/>
    <m/>
    <n v="174567.25"/>
    <n v="0.20600038094201517"/>
  </r>
  <r>
    <n v="352"/>
    <s v="f104bb8f-a70d-4e89-8dae-81db356d8452"/>
    <x v="0"/>
    <n v="9"/>
    <n v="0"/>
    <n v="216809"/>
    <n v="318186"/>
    <n v="163482"/>
    <s v="краткосрочный"/>
    <n v="711"/>
    <n v="564756"/>
    <x v="2"/>
    <s v="в аренде"/>
    <s v="приобретение автомобиля"/>
    <n v="6447.65"/>
    <n v="12.4"/>
    <m/>
    <n v="47063"/>
    <n v="0.13700040371417035"/>
  </r>
  <r>
    <n v="353"/>
    <s v="8b3823d4-d69f-48cc-b829-a97174e1d5fa"/>
    <x v="0"/>
    <n v="5"/>
    <n v="0"/>
    <n v="327541"/>
    <n v="780384"/>
    <n v="173316"/>
    <s v="краткосрочный"/>
    <n v="744"/>
    <n v="954275"/>
    <x v="4"/>
    <s v="в ипотеке"/>
    <s v="консолидация кредитов"/>
    <n v="6457.15"/>
    <n v="13.2"/>
    <m/>
    <n v="79522.916666666672"/>
    <n v="8.1198606271776996E-2"/>
  </r>
  <r>
    <n v="354"/>
    <s v="fc22174a-fbb3-4cc5-bbbe-37846690c20a"/>
    <x v="1"/>
    <n v="10"/>
    <n v="0"/>
    <n v="68742"/>
    <n v="151910"/>
    <n v="133936"/>
    <s v="краткосрочный"/>
    <n v="639"/>
    <n v="347035"/>
    <x v="7"/>
    <s v="в ипотеке"/>
    <s v="ремонт жилья"/>
    <n v="6969.39"/>
    <n v="15.4"/>
    <n v="22"/>
    <n v="28919.583333333332"/>
    <n v="0.24099206131946346"/>
  </r>
  <r>
    <n v="355"/>
    <s v="ca3da155-a63a-4d39-b8b4-898b0e6c28f6"/>
    <x v="0"/>
    <n v="8"/>
    <n v="0"/>
    <n v="72257"/>
    <n v="172128"/>
    <n v="64526"/>
    <s v="краткосрочный"/>
    <n v="747"/>
    <n v="185782"/>
    <x v="3"/>
    <s v="в аренде"/>
    <s v="консолидация кредитов"/>
    <n v="4799.3999999999996"/>
    <n v="10.1"/>
    <m/>
    <n v="15481.833333333334"/>
    <n v="0.31000204540805887"/>
  </r>
  <r>
    <n v="356"/>
    <s v="decba3f3-c30b-4116-821f-b26898388a7e"/>
    <x v="1"/>
    <n v="10"/>
    <n v="0"/>
    <n v="48051"/>
    <n v="60764"/>
    <n v="47806"/>
    <s v="краткосрочный"/>
    <n v="671"/>
    <n v="835620"/>
    <x v="4"/>
    <s v="в аренде"/>
    <s v="иное"/>
    <n v="3070.97"/>
    <n v="12.8"/>
    <n v="12"/>
    <n v="69635"/>
    <n v="4.4100954979536151E-2"/>
  </r>
  <r>
    <n v="358"/>
    <s v="03709adc-3272-4711-9845-70f4cb09550a"/>
    <x v="1"/>
    <n v="20"/>
    <n v="0"/>
    <n v="88939"/>
    <n v="357588"/>
    <n v="147576"/>
    <s v="краткосрочный"/>
    <n v="748"/>
    <n v="463429"/>
    <x v="4"/>
    <s v="в аренде"/>
    <s v="консолидация кредитов"/>
    <n v="8573.56"/>
    <n v="12.9"/>
    <n v="36"/>
    <n v="38619.083333333336"/>
    <n v="0.22200319790086503"/>
  </r>
  <r>
    <n v="359"/>
    <s v="edfb58ce-4aaa-4ab9-a448-caba8034a937"/>
    <x v="0"/>
    <n v="15"/>
    <n v="0"/>
    <n v="163020"/>
    <n v="215974"/>
    <n v="545160"/>
    <s v="долгосрочный"/>
    <n v="699"/>
    <n v="3954888"/>
    <x v="2"/>
    <s v="в ипотеке"/>
    <s v="консолидация кредитов"/>
    <n v="27881.93"/>
    <n v="18.100000000000001"/>
    <n v="39"/>
    <n v="329574"/>
    <n v="8.4599907759714058E-2"/>
  </r>
  <r>
    <n v="360"/>
    <s v="de7e5f8e-bdf9-4eaa-8266-9e16da5be3c2"/>
    <x v="0"/>
    <n v="12"/>
    <n v="0"/>
    <n v="405327"/>
    <n v="811998"/>
    <n v="657294"/>
    <s v="краткосрочный"/>
    <n v="691"/>
    <n v="2270652"/>
    <x v="5"/>
    <s v="в аренде"/>
    <s v="консолидация кредитов"/>
    <n v="24031.01"/>
    <n v="11.3"/>
    <n v="40"/>
    <n v="189221"/>
    <n v="0.12699969876493622"/>
  </r>
  <r>
    <n v="361"/>
    <s v="884afe37-a98f-4454-ac38-512e49de8002"/>
    <x v="0"/>
    <n v="6"/>
    <n v="0"/>
    <n v="457710"/>
    <n v="1130008"/>
    <n v="780406"/>
    <s v="краткосрочный"/>
    <n v="715"/>
    <n v="3369897"/>
    <x v="11"/>
    <s v="в ипотеке"/>
    <s v="консолидация кредитов"/>
    <n v="35945.53"/>
    <n v="9.1999999999999993"/>
    <m/>
    <n v="280824.75"/>
    <n v="0.12799986468429153"/>
  </r>
  <r>
    <n v="363"/>
    <s v="f48c2e72-a017-483f-8bd2-c260d081cbee"/>
    <x v="0"/>
    <n v="2"/>
    <n v="0"/>
    <n v="3382"/>
    <n v="4334"/>
    <n v="43318"/>
    <s v="краткосрочный"/>
    <n v="708"/>
    <n v="897769"/>
    <x v="5"/>
    <s v="в аренде"/>
    <s v="иное"/>
    <n v="7391.57"/>
    <n v="17.899999999999999"/>
    <m/>
    <n v="74814.083333333328"/>
    <n v="9.8799178853357608E-2"/>
  </r>
  <r>
    <n v="364"/>
    <s v="42790d99-2adc-4eee-9c18-1937c3b43424"/>
    <x v="0"/>
    <n v="9"/>
    <n v="1"/>
    <n v="193781"/>
    <n v="358446"/>
    <n v="44792"/>
    <s v="краткосрочный"/>
    <n v="723"/>
    <n v="502892"/>
    <x v="8"/>
    <s v="в аренде"/>
    <s v="иное"/>
    <n v="7794.75"/>
    <n v="7.5"/>
    <m/>
    <n v="41907.666666666664"/>
    <n v="0.18599818648934563"/>
  </r>
  <r>
    <n v="366"/>
    <s v="b4e257bc-1da0-4273-9272-0f93d9b26e3a"/>
    <x v="1"/>
    <n v="8"/>
    <n v="0"/>
    <n v="91979"/>
    <n v="132484"/>
    <n v="772772"/>
    <s v="долгосрочный"/>
    <n v="699"/>
    <n v="3336970"/>
    <x v="10"/>
    <s v="в ипотеке"/>
    <s v="консолидация кредитов"/>
    <n v="41434.06"/>
    <n v="14.6"/>
    <m/>
    <n v="278080.83333333331"/>
    <n v="0.14900005693788076"/>
  </r>
  <r>
    <n v="367"/>
    <s v="5d39e9c4-d45d-4f24-a767-8e96ee964643"/>
    <x v="0"/>
    <n v="15"/>
    <n v="0"/>
    <n v="309776"/>
    <n v="1203664"/>
    <n v="268004"/>
    <s v="краткосрочный"/>
    <n v="750"/>
    <n v="867996"/>
    <x v="2"/>
    <s v="в аренде"/>
    <s v="консолидация кредитов"/>
    <n v="21410.53"/>
    <n v="23"/>
    <n v="75"/>
    <n v="72333"/>
    <n v="0.29599947465195692"/>
  </r>
  <r>
    <n v="368"/>
    <s v="4ae48a91-7be2-40b1-a66d-6f7d5b6b5e7f"/>
    <x v="0"/>
    <n v="24"/>
    <n v="1"/>
    <n v="481783"/>
    <n v="950334"/>
    <n v="776864"/>
    <s v="краткосрочный"/>
    <n v="687"/>
    <n v="1629383"/>
    <x v="2"/>
    <s v="в ипотеке"/>
    <s v="консолидация кредитов"/>
    <n v="34895.78"/>
    <n v="19.600000000000001"/>
    <n v="63"/>
    <n v="135781.91666666666"/>
    <n v="0.25699872896673159"/>
  </r>
  <r>
    <n v="369"/>
    <s v="cadc3a31-59f7-4e44-86d5-1244409aa0a3"/>
    <x v="0"/>
    <n v="4"/>
    <n v="0"/>
    <n v="146262"/>
    <n v="234586"/>
    <n v="273856"/>
    <s v="долгосрочный"/>
    <n v="614"/>
    <n v="821826"/>
    <x v="2"/>
    <s v="в аренде"/>
    <s v="консолидация кредитов"/>
    <n v="8766.2199999999993"/>
    <n v="16.399999999999999"/>
    <m/>
    <n v="68485.5"/>
    <n v="0.12800110972395615"/>
  </r>
  <r>
    <n v="370"/>
    <s v="315c2ccc-48c7-4f48-bf39-ab34f49a8c31"/>
    <x v="0"/>
    <n v="10"/>
    <n v="2"/>
    <n v="49153"/>
    <n v="178948"/>
    <n v="33154"/>
    <s v="краткосрочный"/>
    <n v="713"/>
    <n v="572793"/>
    <x v="2"/>
    <s v="в аренде"/>
    <s v="иное"/>
    <n v="13412.86"/>
    <n v="11.8"/>
    <m/>
    <n v="47732.75"/>
    <n v="0.2809991043884964"/>
  </r>
  <r>
    <n v="371"/>
    <s v="09c612b9-a6f2-4a03-9901-160dbc03b4a9"/>
    <x v="0"/>
    <n v="12"/>
    <n v="0"/>
    <n v="332918"/>
    <n v="687126"/>
    <n v="450384"/>
    <s v="краткосрочный"/>
    <n v="746"/>
    <n v="1166904"/>
    <x v="2"/>
    <s v="в ипотеке"/>
    <s v="ремонт жилья"/>
    <n v="31506.37"/>
    <n v="20.2"/>
    <m/>
    <n v="97242"/>
    <n v="0.32399960922235249"/>
  </r>
  <r>
    <n v="372"/>
    <s v="17f9fb19-deb1-4746-a388-491b55556cc3"/>
    <x v="0"/>
    <n v="8"/>
    <n v="1"/>
    <n v="302309"/>
    <n v="562782"/>
    <n v="662310"/>
    <s v="краткосрочный"/>
    <n v="699"/>
    <n v="1258389"/>
    <x v="2"/>
    <s v="в ипотеке"/>
    <s v="консолидация кредитов"/>
    <n v="13213.17"/>
    <n v="17.5"/>
    <n v="64"/>
    <n v="104865.75"/>
    <n v="0.12600081532816959"/>
  </r>
  <r>
    <n v="373"/>
    <s v="0cdf50b9-efc7-4577-8bf6-6ff6ffdf86c1"/>
    <x v="0"/>
    <n v="9"/>
    <n v="0"/>
    <n v="117496"/>
    <n v="242968"/>
    <n v="353232"/>
    <s v="краткосрочный"/>
    <n v="712"/>
    <n v="823707"/>
    <x v="2"/>
    <s v="в ипотеке"/>
    <s v="консолидация кредитов"/>
    <n v="13659.67"/>
    <n v="9.8000000000000007"/>
    <n v="41"/>
    <n v="68642.25"/>
    <n v="0.1989979932184624"/>
  </r>
  <r>
    <n v="375"/>
    <s v="bb433d07-83ce-45b4-95aa-88f6da823bbe"/>
    <x v="0"/>
    <n v="19"/>
    <n v="0"/>
    <n v="117420"/>
    <n v="229658"/>
    <n v="221056"/>
    <s v="краткосрочный"/>
    <n v="741"/>
    <n v="954560"/>
    <x v="2"/>
    <s v="в аренде"/>
    <s v="консолидация кредитов"/>
    <n v="9386.57"/>
    <n v="12"/>
    <n v="13"/>
    <n v="79546.666666666672"/>
    <n v="0.11800079617834394"/>
  </r>
  <r>
    <n v="377"/>
    <s v="a7a06859-14a2-4e5b-ab74-92fe625a229c"/>
    <x v="0"/>
    <n v="43"/>
    <n v="0"/>
    <n v="979526"/>
    <n v="1543102"/>
    <n v="469678"/>
    <s v="долгосрочный"/>
    <n v="667"/>
    <n v="2250246"/>
    <x v="9"/>
    <s v="в ипотеке"/>
    <s v="консолидация кредитов"/>
    <n v="51380.56"/>
    <n v="14.6"/>
    <m/>
    <n v="187520.5"/>
    <n v="0.27399969603323371"/>
  </r>
  <r>
    <n v="381"/>
    <s v="0a0ed036-ce6b-41a9-b0ee-8db814a85425"/>
    <x v="0"/>
    <n v="8"/>
    <n v="0"/>
    <n v="299725"/>
    <n v="778140"/>
    <n v="319726"/>
    <s v="краткосрочный"/>
    <n v="749"/>
    <n v="952185"/>
    <x v="4"/>
    <s v="в ипотеке"/>
    <s v="консолидация кредитов"/>
    <n v="17059.91"/>
    <n v="21.2"/>
    <m/>
    <n v="79348.75"/>
    <n v="0.21499910206524991"/>
  </r>
  <r>
    <n v="382"/>
    <s v="3c6f7594-ac3f-4a3b-8546-61137ee93213"/>
    <x v="0"/>
    <n v="9"/>
    <n v="0"/>
    <n v="547504"/>
    <n v="816948"/>
    <n v="460350"/>
    <s v="краткосрочный"/>
    <n v="736"/>
    <n v="888041"/>
    <x v="6"/>
    <s v="в собственности"/>
    <s v="консолидация кредитов"/>
    <n v="18796.89"/>
    <n v="27.2"/>
    <m/>
    <n v="74003.416666666672"/>
    <n v="0.25400029953571962"/>
  </r>
  <r>
    <n v="383"/>
    <s v="1818da89-2018-4750-b7e4-70ba4d13e86a"/>
    <x v="0"/>
    <n v="21"/>
    <n v="0"/>
    <n v="198911"/>
    <n v="342738"/>
    <n v="133606"/>
    <s v="краткосрочный"/>
    <n v="701"/>
    <n v="2538343"/>
    <x v="11"/>
    <s v="в ипотеке"/>
    <s v="приобретение жилья"/>
    <n v="18297.189999999999"/>
    <n v="32.9"/>
    <n v="12"/>
    <n v="211528.58333333334"/>
    <n v="8.6499846553440563E-2"/>
  </r>
  <r>
    <n v="384"/>
    <s v="96014749-34d9-4449-9a6d-874b6b762986"/>
    <x v="1"/>
    <n v="11"/>
    <n v="0"/>
    <n v="110086"/>
    <n v="242792"/>
    <n v="79948"/>
    <s v="краткосрочный"/>
    <n v="741"/>
    <n v="230147"/>
    <x v="11"/>
    <s v="в аренде"/>
    <s v="консолидация кредитов"/>
    <n v="4372.66"/>
    <n v="8.9"/>
    <m/>
    <n v="19178.916666666668"/>
    <n v="0.2279930653017419"/>
  </r>
  <r>
    <n v="386"/>
    <s v="160993af-7836-4e58-9f0c-1c894dc1b764"/>
    <x v="1"/>
    <n v="6"/>
    <n v="0"/>
    <n v="167371"/>
    <n v="250074"/>
    <n v="767690"/>
    <s v="краткосрочный"/>
    <n v="731"/>
    <n v="1629098"/>
    <x v="2"/>
    <s v="в ипотеке"/>
    <s v="консолидация кредитов"/>
    <n v="14118.71"/>
    <n v="16.8"/>
    <m/>
    <n v="135758.16666666666"/>
    <n v="0.1039989736651816"/>
  </r>
  <r>
    <n v="387"/>
    <s v="faa524e8-2e89-414e-9a18-3042d1ef9166"/>
    <x v="0"/>
    <n v="7"/>
    <n v="0"/>
    <n v="373958"/>
    <n v="600578"/>
    <n v="328350"/>
    <s v="краткосрочный"/>
    <n v="745"/>
    <n v="1343243"/>
    <x v="2"/>
    <s v="в ипотеке"/>
    <s v="консолидация кредитов"/>
    <n v="11529.39"/>
    <n v="19.399999999999999"/>
    <m/>
    <n v="111936.91666666667"/>
    <n v="0.10299899571410384"/>
  </r>
  <r>
    <n v="388"/>
    <s v="77cc7b59-b2db-4c65-bfb6-d878b1a228fa"/>
    <x v="0"/>
    <n v="5"/>
    <n v="0"/>
    <n v="305482"/>
    <n v="377102"/>
    <n v="380622"/>
    <s v="долгосрочный"/>
    <n v="657"/>
    <n v="969665"/>
    <x v="1"/>
    <s v="в аренде"/>
    <s v="консолидация кредитов"/>
    <n v="26665.74"/>
    <n v="10.6"/>
    <m/>
    <n v="80805.416666666672"/>
    <n v="0.3299994121681199"/>
  </r>
  <r>
    <n v="389"/>
    <s v="7352605a-a1fc-4f3a-804d-bb7df0dbf646"/>
    <x v="0"/>
    <n v="12"/>
    <n v="0"/>
    <n v="461415"/>
    <n v="907104"/>
    <n v="281710"/>
    <s v="краткосрочный"/>
    <n v="728"/>
    <n v="831953"/>
    <x v="4"/>
    <s v="в ипотеке"/>
    <s v="консолидация кредитов"/>
    <n v="12964.46"/>
    <n v="18"/>
    <n v="52"/>
    <n v="69329.416666666672"/>
    <n v="0.18699796743325642"/>
  </r>
  <r>
    <n v="390"/>
    <s v="6e1f347c-42e6-46e5-9af0-e982346990c1"/>
    <x v="1"/>
    <n v="18"/>
    <n v="1"/>
    <n v="232522"/>
    <n v="333608"/>
    <n v="418572"/>
    <s v="долгосрочный"/>
    <n v="704"/>
    <n v="1201788"/>
    <x v="5"/>
    <s v="в ипотеке"/>
    <s v="консолидация кредитов"/>
    <n v="23935.63"/>
    <n v="16.600000000000001"/>
    <m/>
    <n v="100149"/>
    <n v="0.2390001897173212"/>
  </r>
  <r>
    <n v="392"/>
    <s v="6d385ad8-34ab-4eb7-8364-97a516c00e3a"/>
    <x v="0"/>
    <n v="10"/>
    <n v="0"/>
    <n v="159676"/>
    <n v="394218"/>
    <n v="161656"/>
    <s v="краткосрочный"/>
    <n v="749"/>
    <n v="874874"/>
    <x v="10"/>
    <s v="в ипотеке"/>
    <s v="консолидация кредитов"/>
    <n v="12226.5"/>
    <n v="16.100000000000001"/>
    <n v="19"/>
    <n v="72906.166666666672"/>
    <n v="0.16770186335403725"/>
  </r>
  <r>
    <n v="394"/>
    <s v="d0a8be34-eef9-4005-beb5-cfb5b0468222"/>
    <x v="0"/>
    <n v="8"/>
    <n v="0"/>
    <n v="101042"/>
    <n v="259424"/>
    <n v="87274"/>
    <s v="краткосрочный"/>
    <n v="719"/>
    <n v="753692"/>
    <x v="2"/>
    <s v="в аренде"/>
    <s v="консолидация кредитов"/>
    <n v="4013.37"/>
    <n v="8.1999999999999993"/>
    <m/>
    <n v="62807.666666666664"/>
    <n v="6.3899364727236063E-2"/>
  </r>
  <r>
    <n v="396"/>
    <s v="6c301164-4828-4de3-9a2c-767bf95e9c23"/>
    <x v="0"/>
    <n v="12"/>
    <n v="0"/>
    <n v="229007"/>
    <n v="433290"/>
    <n v="294580"/>
    <s v="краткосрочный"/>
    <n v="744"/>
    <n v="1734624"/>
    <x v="2"/>
    <s v="в аренде"/>
    <s v="консолидация кредитов"/>
    <n v="8051.63"/>
    <n v="17.8"/>
    <n v="6"/>
    <n v="144552"/>
    <n v="5.5700578338590954E-2"/>
  </r>
  <r>
    <n v="399"/>
    <s v="a7f14ec6-d7f1-41c1-8a88-69fd6a5d807b"/>
    <x v="0"/>
    <n v="11"/>
    <n v="0"/>
    <n v="77539"/>
    <n v="302302"/>
    <n v="39138"/>
    <s v="краткосрочный"/>
    <n v="731"/>
    <n v="751336"/>
    <x v="5"/>
    <s v="в ипотеке"/>
    <s v="ремонт жилья"/>
    <n v="10894.41"/>
    <n v="10.6"/>
    <n v="27"/>
    <n v="62611.333333333336"/>
    <n v="0.17400060691887517"/>
  </r>
  <r>
    <n v="400"/>
    <s v="efe184e6-8ff3-437b-9990-9cd1870cadf3"/>
    <x v="0"/>
    <n v="15"/>
    <n v="0"/>
    <n v="179208"/>
    <n v="256190"/>
    <n v="516978"/>
    <s v="долгосрочный"/>
    <n v="712"/>
    <n v="1261809"/>
    <x v="3"/>
    <s v="в ипотеке"/>
    <s v="консолидация кредитов"/>
    <n v="15457.07"/>
    <n v="11"/>
    <m/>
    <n v="105150.75"/>
    <n v="0.14699914170845191"/>
  </r>
  <r>
    <n v="404"/>
    <s v="d532715b-a0ea-4ceb-8b35-71f5a626815e"/>
    <x v="0"/>
    <n v="10"/>
    <n v="2"/>
    <n v="170069"/>
    <n v="449570"/>
    <n v="449724"/>
    <s v="краткосрочный"/>
    <n v="720"/>
    <n v="925946"/>
    <x v="5"/>
    <s v="в ипотеке"/>
    <s v="ремонт жилья"/>
    <n v="6643.54"/>
    <n v="9.1999999999999993"/>
    <m/>
    <n v="77162.166666666672"/>
    <n v="8.6098411786432461E-2"/>
  </r>
  <r>
    <n v="405"/>
    <s v="023fa202-c60a-4d28-9961-3fe45d280800"/>
    <x v="0"/>
    <n v="12"/>
    <n v="0"/>
    <n v="189696"/>
    <n v="625812"/>
    <n v="260436"/>
    <s v="долгосрочный"/>
    <n v="734"/>
    <n v="1244272"/>
    <x v="2"/>
    <s v="в ипотеке"/>
    <s v="консолидация кредитов"/>
    <n v="11924.21"/>
    <n v="28.4"/>
    <n v="26"/>
    <n v="103689.33333333333"/>
    <n v="0.114999389201075"/>
  </r>
  <r>
    <n v="407"/>
    <s v="314a1015-c9e0-4fd1-bc2f-f210436d1a62"/>
    <x v="1"/>
    <n v="7"/>
    <n v="0"/>
    <n v="256025"/>
    <n v="726594"/>
    <n v="539176"/>
    <s v="долгосрочный"/>
    <n v="712"/>
    <n v="1154801"/>
    <x v="2"/>
    <s v="в ипотеке"/>
    <s v="ремонт жилья"/>
    <n v="14338.54"/>
    <n v="13.9"/>
    <m/>
    <n v="96233.416666666672"/>
    <n v="0.14899751558926602"/>
  </r>
  <r>
    <n v="409"/>
    <s v="f51f824d-fb8a-4ab6-b211-4db6d706b00c"/>
    <x v="0"/>
    <n v="13"/>
    <n v="0"/>
    <n v="380665"/>
    <n v="1075052"/>
    <n v="264396"/>
    <s v="краткосрочный"/>
    <n v="737"/>
    <n v="1712565"/>
    <x v="2"/>
    <s v="в аренде"/>
    <s v="консолидация кредитов"/>
    <n v="19980.02"/>
    <n v="21.9"/>
    <n v="49"/>
    <n v="142713.75"/>
    <n v="0.14000066566816444"/>
  </r>
  <r>
    <n v="410"/>
    <s v="847a95e9-1543-4b45-8b42-3b93b5acc8c0"/>
    <x v="1"/>
    <n v="10"/>
    <n v="0"/>
    <n v="212306"/>
    <n v="836154"/>
    <n v="242264"/>
    <s v="краткосрочный"/>
    <n v="744"/>
    <n v="584345"/>
    <x v="6"/>
    <s v="в ипотеке"/>
    <s v="консолидация кредитов"/>
    <n v="12417.45"/>
    <n v="21.7"/>
    <m/>
    <n v="48695.416666666664"/>
    <n v="0.25500243862786542"/>
  </r>
  <r>
    <n v="411"/>
    <s v="1a7fbc55-d351-48ef-b7eb-d1680fb416cd"/>
    <x v="1"/>
    <n v="22"/>
    <n v="0"/>
    <n v="353362"/>
    <n v="611578"/>
    <n v="444752"/>
    <s v="долгосрочный"/>
    <n v="706"/>
    <n v="1920520"/>
    <x v="6"/>
    <s v="в аренде"/>
    <s v="консолидация кредитов"/>
    <n v="43371.68"/>
    <n v="16.100000000000001"/>
    <n v="72"/>
    <n v="160043.33333333334"/>
    <n v="0.27099960427384251"/>
  </r>
  <r>
    <n v="412"/>
    <s v="cb675274-6c28-4bf7-a075-5cc990cf5c51"/>
    <x v="0"/>
    <n v="16"/>
    <n v="0"/>
    <n v="300295"/>
    <n v="452716"/>
    <n v="251196"/>
    <s v="краткосрочный"/>
    <n v="740"/>
    <n v="1051536"/>
    <x v="11"/>
    <s v="в ипотеке"/>
    <s v="консолидация кредитов"/>
    <n v="23133.83"/>
    <n v="48.7"/>
    <n v="20"/>
    <n v="87628"/>
    <n v="0.26400043365134435"/>
  </r>
  <r>
    <n v="413"/>
    <s v="0ec4572c-0882-4245-b2a1-7015771148b7"/>
    <x v="1"/>
    <n v="13"/>
    <n v="0"/>
    <n v="240863"/>
    <n v="639650"/>
    <n v="224312"/>
    <s v="краткосрочный"/>
    <n v="700"/>
    <n v="678034"/>
    <x v="1"/>
    <s v="в аренде"/>
    <s v="консолидация кредитов"/>
    <n v="13052.24"/>
    <n v="12.8"/>
    <n v="64"/>
    <n v="56502.833333333336"/>
    <n v="0.23100151319845316"/>
  </r>
  <r>
    <n v="414"/>
    <s v="ba68a268-8b71-4107-950a-8c5f17a76950"/>
    <x v="0"/>
    <n v="9"/>
    <n v="0"/>
    <n v="64676"/>
    <n v="135432"/>
    <n v="222728"/>
    <s v="долгосрочный"/>
    <n v="615"/>
    <n v="905160"/>
    <x v="7"/>
    <s v="в аренде"/>
    <s v="бизнес"/>
    <n v="18706.64"/>
    <n v="16.2"/>
    <n v="49"/>
    <n v="75430"/>
    <n v="0.248"/>
  </r>
  <r>
    <n v="416"/>
    <s v="8e3e3601-6f19-4818-8915-4c3e3f58c2fd"/>
    <x v="0"/>
    <n v="6"/>
    <n v="1"/>
    <n v="93252"/>
    <n v="151008"/>
    <n v="450648"/>
    <s v="краткосрочный"/>
    <n v="737"/>
    <n v="1634627"/>
    <x v="2"/>
    <s v="в аренде"/>
    <s v="консолидация кредитов"/>
    <n v="10570.65"/>
    <n v="32.5"/>
    <n v="20"/>
    <n v="136218.91666666666"/>
    <n v="7.7600455639115232E-2"/>
  </r>
  <r>
    <n v="418"/>
    <s v="14caac2b-1ab5-4625-adce-733b26643f70"/>
    <x v="0"/>
    <n v="5"/>
    <n v="0"/>
    <n v="263093"/>
    <n v="333652"/>
    <n v="407528"/>
    <s v="долгосрочный"/>
    <n v="711"/>
    <n v="928226"/>
    <x v="4"/>
    <s v="в аренде"/>
    <s v="консолидация кредитов"/>
    <n v="18487.38"/>
    <n v="11.1"/>
    <m/>
    <n v="77352.166666666672"/>
    <n v="0.2390027428665002"/>
  </r>
  <r>
    <n v="419"/>
    <s v="ab46b1a7-f937-4ba9-ac98-270344120cf7"/>
    <x v="0"/>
    <n v="10"/>
    <n v="0"/>
    <n v="56943"/>
    <n v="215468"/>
    <n v="152372"/>
    <s v="краткосрочный"/>
    <n v="697"/>
    <n v="845937"/>
    <x v="3"/>
    <s v="в аренде"/>
    <s v="консолидация кредитов"/>
    <n v="2876.22"/>
    <n v="8.8000000000000007"/>
    <n v="46"/>
    <n v="70494.75"/>
    <n v="4.0800485142510612E-2"/>
  </r>
  <r>
    <n v="420"/>
    <s v="d3291318-0960-44db-beb2-cae8cf8029d4"/>
    <x v="0"/>
    <n v="16"/>
    <n v="0"/>
    <n v="792623"/>
    <n v="1456752"/>
    <n v="704946"/>
    <s v="краткосрочный"/>
    <n v="717"/>
    <n v="1352914"/>
    <x v="11"/>
    <s v="в ипотеке"/>
    <s v="консолидация кредитов"/>
    <n v="27960.21"/>
    <n v="30"/>
    <m/>
    <n v="112742.83333333333"/>
    <n v="0.24799988764991715"/>
  </r>
  <r>
    <n v="423"/>
    <s v="9a0ed640-48ab-48c4-9948-5bbb27cd1fe5"/>
    <x v="0"/>
    <n v="4"/>
    <n v="0"/>
    <n v="19912"/>
    <n v="133210"/>
    <n v="87472"/>
    <s v="краткосрочный"/>
    <n v="695"/>
    <n v="679896"/>
    <x v="5"/>
    <s v="в ипотеке"/>
    <s v="бизнес"/>
    <n v="6872.68"/>
    <n v="10.199999999999999"/>
    <m/>
    <n v="56658"/>
    <n v="0.12130114017437961"/>
  </r>
  <r>
    <n v="426"/>
    <s v="9d65a472-7fdb-4eb8-8fcd-5597554a6082"/>
    <x v="1"/>
    <n v="13"/>
    <n v="0"/>
    <n v="242098"/>
    <n v="308396"/>
    <n v="234036"/>
    <s v="краткосрочный"/>
    <n v="703"/>
    <n v="665798"/>
    <x v="2"/>
    <s v="в ипотеке"/>
    <s v="консолидация кредитов"/>
    <n v="11263.01"/>
    <n v="17"/>
    <n v="39"/>
    <n v="55483.166666666664"/>
    <n v="0.20299868728953829"/>
  </r>
  <r>
    <n v="428"/>
    <s v="4e3eee3d-4f66-4a08-8060-154c1cbc29fc"/>
    <x v="0"/>
    <n v="9"/>
    <n v="1"/>
    <n v="77159"/>
    <n v="192544"/>
    <n v="223146"/>
    <s v="краткосрочный"/>
    <n v="719"/>
    <n v="573819"/>
    <x v="8"/>
    <s v="в ипотеке"/>
    <s v="консолидация кредитов"/>
    <n v="10902.58"/>
    <n v="22.6"/>
    <m/>
    <n v="47818.25"/>
    <n v="0.2280003973378365"/>
  </r>
  <r>
    <n v="429"/>
    <s v="21a58539-2489-4b5a-8606-b7a64e606fec"/>
    <x v="0"/>
    <n v="7"/>
    <n v="0"/>
    <n v="300884"/>
    <n v="361768"/>
    <n v="649902"/>
    <s v="долгосрочный"/>
    <n v="695"/>
    <n v="1309651"/>
    <x v="2"/>
    <s v="в собственности"/>
    <s v="консолидация кредитов"/>
    <n v="6810.17"/>
    <n v="26"/>
    <n v="74"/>
    <n v="109137.58333333333"/>
    <n v="6.2399860726254558E-2"/>
  </r>
  <r>
    <n v="430"/>
    <s v="c6abf067-c8b9-44f9-be06-4271cb13e550"/>
    <x v="0"/>
    <n v="25"/>
    <n v="0"/>
    <n v="485982"/>
    <n v="970200"/>
    <n v="214632"/>
    <s v="краткосрочный"/>
    <n v="722"/>
    <n v="1448237"/>
    <x v="10"/>
    <s v="в ипотеке"/>
    <s v="консолидация кредитов"/>
    <n v="33188.629999999997"/>
    <n v="15"/>
    <n v="10"/>
    <n v="120686.41666666667"/>
    <n v="0.27499888485102919"/>
  </r>
  <r>
    <n v="434"/>
    <s v="7c5ef5d9-ff25-4006-a399-cee0e175e54a"/>
    <x v="0"/>
    <n v="11"/>
    <n v="0"/>
    <n v="174781"/>
    <n v="535414"/>
    <n v="396286"/>
    <s v="краткосрочный"/>
    <n v="741"/>
    <n v="2528767"/>
    <x v="2"/>
    <s v="в ипотеке"/>
    <s v="консолидация кредитов"/>
    <n v="17111.400000000001"/>
    <n v="28.9"/>
    <n v="4"/>
    <n v="210730.58333333334"/>
    <n v="8.1200363655489022E-2"/>
  </r>
  <r>
    <n v="435"/>
    <s v="3d6b26e0-e22a-4b63-8f4f-aecc83b723b9"/>
    <x v="1"/>
    <n v="13"/>
    <n v="0"/>
    <n v="223725"/>
    <n v="460130"/>
    <n v="268664"/>
    <s v="краткосрочный"/>
    <n v="727"/>
    <n v="899954"/>
    <x v="0"/>
    <s v="в ипотеке"/>
    <s v="консолидация кредитов"/>
    <n v="17324.2"/>
    <n v="19.5"/>
    <m/>
    <n v="74996.166666666672"/>
    <n v="0.23100114005826963"/>
  </r>
  <r>
    <n v="436"/>
    <s v="35de5f47-b2b9-4e16-af6a-5455ade15f11"/>
    <x v="0"/>
    <n v="9"/>
    <n v="1"/>
    <n v="286748"/>
    <n v="378598"/>
    <n v="405746"/>
    <s v="краткосрочный"/>
    <n v="742"/>
    <n v="1168044"/>
    <x v="6"/>
    <s v="в ипотеке"/>
    <s v="консолидация кредитов"/>
    <n v="21511.42"/>
    <n v="13.8"/>
    <m/>
    <n v="97337"/>
    <n v="0.22099941440562168"/>
  </r>
  <r>
    <n v="437"/>
    <s v="23fbae3c-895e-43d9-bae9-077999282de3"/>
    <x v="0"/>
    <n v="7"/>
    <n v="1"/>
    <n v="85975"/>
    <n v="143440"/>
    <n v="188166"/>
    <s v="краткосрочный"/>
    <n v="747"/>
    <n v="2408554"/>
    <x v="2"/>
    <s v="в аренде"/>
    <s v="консолидация кредитов"/>
    <n v="7587.08"/>
    <n v="16.5"/>
    <m/>
    <n v="200712.83333333334"/>
    <n v="3.7800672104507514E-2"/>
  </r>
  <r>
    <n v="438"/>
    <s v="3cec97a7-6e88-4d1c-8ce1-b635c7ffd354"/>
    <x v="0"/>
    <n v="3"/>
    <n v="0"/>
    <n v="58862"/>
    <n v="91850"/>
    <n v="358578"/>
    <s v="краткосрочный"/>
    <n v="711"/>
    <n v="1509721"/>
    <x v="10"/>
    <s v="в ипотеке"/>
    <s v="консолидация кредитов"/>
    <n v="3157.8"/>
    <n v="13.7"/>
    <m/>
    <n v="125810.08333333333"/>
    <n v="2.5099736971268202E-2"/>
  </r>
  <r>
    <n v="439"/>
    <s v="6c9bb30e-e5eb-4b42-a5af-936e5f86bf00"/>
    <x v="0"/>
    <n v="8"/>
    <n v="0"/>
    <n v="49286"/>
    <n v="72050"/>
    <n v="94534"/>
    <s v="краткосрочный"/>
    <n v="718"/>
    <n v="777556"/>
    <x v="4"/>
    <s v="в аренде"/>
    <s v="консолидация кредитов"/>
    <n v="12894.35"/>
    <n v="8.6999999999999993"/>
    <m/>
    <n v="64796.333333333336"/>
    <n v="0.19899814289903234"/>
  </r>
  <r>
    <n v="440"/>
    <s v="f8fe1ce7-dd1b-45e4-86d8-1446b353b817"/>
    <x v="0"/>
    <n v="12"/>
    <n v="0"/>
    <n v="434910"/>
    <n v="1243396"/>
    <n v="767624"/>
    <s v="краткосрочный"/>
    <n v="733"/>
    <n v="2083825"/>
    <x v="3"/>
    <s v="в ипотеке"/>
    <s v="консолидация кредитов"/>
    <n v="22574.85"/>
    <n v="12.6"/>
    <m/>
    <n v="173652.08333333334"/>
    <n v="0.13000045589240938"/>
  </r>
  <r>
    <n v="441"/>
    <s v="67df0dd6-0eba-4a63-b3cd-e9333d9e8e79"/>
    <x v="0"/>
    <n v="11"/>
    <n v="0"/>
    <n v="389101"/>
    <n v="843678"/>
    <n v="403964"/>
    <s v="краткосрочный"/>
    <n v="744"/>
    <n v="1763561"/>
    <x v="2"/>
    <s v="в ипотеке"/>
    <s v="консолидация кредитов"/>
    <n v="17929.349999999999"/>
    <n v="18.399999999999999"/>
    <m/>
    <n v="146963.41666666666"/>
    <n v="0.12199872870856182"/>
  </r>
  <r>
    <n v="442"/>
    <s v="65fae922-65ac-42d8-910a-d43c187b0c07"/>
    <x v="0"/>
    <n v="16"/>
    <n v="0"/>
    <n v="534033"/>
    <n v="942612"/>
    <n v="531168"/>
    <s v="долгосрочный"/>
    <n v="724"/>
    <n v="1834944"/>
    <x v="2"/>
    <s v="в ипотеке"/>
    <s v="консолидация кредитов"/>
    <n v="23242.7"/>
    <n v="38"/>
    <n v="75"/>
    <n v="152912"/>
    <n v="0.15200049701789264"/>
  </r>
  <r>
    <n v="443"/>
    <s v="bd34e363-b56a-4c33-8c77-0a49d20728ac"/>
    <x v="0"/>
    <n v="14"/>
    <n v="1"/>
    <n v="335027"/>
    <n v="1251360"/>
    <n v="390896"/>
    <s v="краткосрочный"/>
    <n v="735"/>
    <n v="804460"/>
    <x v="8"/>
    <s v="в аренде"/>
    <s v="консолидация кредитов"/>
    <n v="11932.95"/>
    <n v="26.3"/>
    <m/>
    <n v="67038.333333333328"/>
    <n v="0.1780018894662258"/>
  </r>
  <r>
    <n v="444"/>
    <s v="3e6f9a14-595e-4c93-b16a-6b9e0691a39a"/>
    <x v="0"/>
    <n v="7"/>
    <n v="1"/>
    <n v="72371"/>
    <n v="130306"/>
    <n v="134794"/>
    <s v="краткосрочный"/>
    <n v="736"/>
    <n v="927523"/>
    <x v="11"/>
    <s v="в аренде"/>
    <s v="консолидация кредитов"/>
    <n v="11439.33"/>
    <n v="16.8"/>
    <n v="49"/>
    <n v="77293.583333333328"/>
    <n v="0.14799844316529079"/>
  </r>
  <r>
    <n v="446"/>
    <s v="35ff2d58-59e1-4455-af50-3438a78ed021"/>
    <x v="0"/>
    <n v="19"/>
    <n v="0"/>
    <n v="286596"/>
    <n v="707586"/>
    <n v="134596"/>
    <s v="краткосрочный"/>
    <n v="723"/>
    <n v="1356201"/>
    <x v="7"/>
    <s v="в ипотеке"/>
    <s v="консолидация кредитов"/>
    <n v="18308.78"/>
    <n v="21.5"/>
    <n v="10"/>
    <n v="113016.75"/>
    <n v="0.16200058840835538"/>
  </r>
  <r>
    <n v="447"/>
    <s v="e9402e8e-ca22-4834-a024-d89e674b5afb"/>
    <x v="0"/>
    <n v="6"/>
    <n v="0"/>
    <n v="167238"/>
    <n v="338536"/>
    <n v="311850"/>
    <s v="долгосрочный"/>
    <n v="723"/>
    <n v="694564"/>
    <x v="2"/>
    <s v="в собственности"/>
    <s v="консолидация кредитов"/>
    <n v="12270.77"/>
    <n v="18.8"/>
    <m/>
    <n v="57880.333333333336"/>
    <n v="0.21200240726556516"/>
  </r>
  <r>
    <n v="449"/>
    <s v="39b4e50e-b907-42c4-9741-322c29dbe476"/>
    <x v="0"/>
    <n v="8"/>
    <n v="0"/>
    <n v="473708"/>
    <n v="746240"/>
    <n v="429000"/>
    <s v="краткосрочный"/>
    <n v="746"/>
    <n v="926250"/>
    <x v="2"/>
    <s v="в ипотеке"/>
    <s v="консолидация кредитов"/>
    <n v="27015.53"/>
    <n v="28.5"/>
    <m/>
    <n v="77187.5"/>
    <n v="0.34999876923076922"/>
  </r>
  <r>
    <n v="450"/>
    <s v="277f0c8d-3100-4734-acde-eabfda554112"/>
    <x v="1"/>
    <n v="13"/>
    <n v="0"/>
    <n v="139479"/>
    <n v="192940"/>
    <n v="215446"/>
    <s v="краткосрочный"/>
    <n v="720"/>
    <n v="1308283"/>
    <x v="7"/>
    <s v="в аренде"/>
    <s v="консолидация кредитов"/>
    <n v="11992.61"/>
    <n v="22"/>
    <n v="27"/>
    <n v="109023.58333333333"/>
    <n v="0.11000014522851709"/>
  </r>
  <r>
    <n v="451"/>
    <s v="d52fe572-9db8-419c-91c9-33ec04025163"/>
    <x v="0"/>
    <n v="10"/>
    <n v="0"/>
    <n v="254391"/>
    <n v="435072"/>
    <n v="375650"/>
    <s v="краткосрочный"/>
    <n v="724"/>
    <n v="768398"/>
    <x v="2"/>
    <s v="в аренде"/>
    <s v="консолидация кредитов"/>
    <n v="12857.68"/>
    <n v="19"/>
    <m/>
    <n v="64033.166666666664"/>
    <n v="0.20079719103901886"/>
  </r>
  <r>
    <n v="452"/>
    <s v="ea4d01b3-bfe1-4759-b165-10a3043c7257"/>
    <x v="0"/>
    <n v="13"/>
    <n v="0"/>
    <n v="1376474"/>
    <n v="1728650"/>
    <n v="762696"/>
    <s v="долгосрочный"/>
    <n v="656"/>
    <n v="6906766"/>
    <x v="1"/>
    <s v="в ипотеке"/>
    <s v="консолидация кредитов"/>
    <n v="86334.48"/>
    <n v="31.2"/>
    <m/>
    <n v="575563.83333333337"/>
    <n v="0.14999983494445879"/>
  </r>
  <r>
    <n v="454"/>
    <s v="e15c3081-4cec-4988-ae46-073d7ef52a61"/>
    <x v="1"/>
    <n v="17"/>
    <n v="0"/>
    <n v="622554"/>
    <n v="1115862"/>
    <n v="781022"/>
    <s v="долгосрочный"/>
    <n v="653"/>
    <n v="2004253"/>
    <x v="2"/>
    <s v="в ипотеке"/>
    <s v="консолидация кредитов"/>
    <n v="35993.22"/>
    <n v="26.4"/>
    <n v="48"/>
    <n v="167021.08333333334"/>
    <n v="0.21550105700228464"/>
  </r>
  <r>
    <n v="458"/>
    <s v="e7bbc5c3-bd7a-4803-a170-7eaa2d8de78a"/>
    <x v="1"/>
    <n v="9"/>
    <n v="0"/>
    <n v="120612"/>
    <n v="160512"/>
    <n v="131934"/>
    <s v="краткосрочный"/>
    <n v="717"/>
    <n v="531734"/>
    <x v="7"/>
    <s v="в аренде"/>
    <s v="консолидация кредитов"/>
    <n v="16395.099999999999"/>
    <n v="8.4"/>
    <m/>
    <n v="44311.166666666664"/>
    <n v="0.36999928535696419"/>
  </r>
  <r>
    <n v="461"/>
    <s v="7b1a2716-7c87-4cb3-9524-214c04ab6312"/>
    <x v="0"/>
    <n v="18"/>
    <n v="0"/>
    <n v="106001"/>
    <n v="1157904"/>
    <n v="556996"/>
    <s v="краткосрочный"/>
    <n v="733"/>
    <n v="4521715"/>
    <x v="7"/>
    <s v="в аренде"/>
    <s v="приобретение жилья"/>
    <n v="44086.65"/>
    <n v="27"/>
    <n v="40"/>
    <n v="376809.58333333331"/>
    <n v="0.11699981091245247"/>
  </r>
  <r>
    <n v="462"/>
    <s v="62550808-4d89-4058-9a93-b8dec2606e71"/>
    <x v="0"/>
    <n v="7"/>
    <n v="0"/>
    <n v="87438"/>
    <n v="188540"/>
    <n v="158026"/>
    <s v="краткосрочный"/>
    <n v="716"/>
    <n v="1091854"/>
    <x v="2"/>
    <s v="в ипотеке"/>
    <s v="ремонт жилья"/>
    <n v="11009.55"/>
    <n v="14.3"/>
    <n v="7"/>
    <n v="90987.833333333328"/>
    <n v="0.1210002436223158"/>
  </r>
  <r>
    <n v="464"/>
    <s v="a8cc187e-2d6d-4fda-867a-f4b527a5349f"/>
    <x v="0"/>
    <n v="7"/>
    <n v="1"/>
    <n v="41230"/>
    <n v="191686"/>
    <n v="130746"/>
    <s v="краткосрочный"/>
    <n v="734"/>
    <n v="1018590"/>
    <x v="2"/>
    <s v="в аренде"/>
    <s v="консолидация кредитов"/>
    <n v="16891.57"/>
    <n v="22.8"/>
    <n v="29"/>
    <n v="84882.5"/>
    <n v="0.1989994404029099"/>
  </r>
  <r>
    <n v="465"/>
    <s v="87af014b-f368-4d7c-8f8d-8f59d5efc338"/>
    <x v="0"/>
    <n v="7"/>
    <n v="0"/>
    <n v="171779"/>
    <n v="264506"/>
    <n v="208670"/>
    <s v="краткосрочный"/>
    <n v="703"/>
    <n v="566124"/>
    <x v="5"/>
    <s v="в ипотеке"/>
    <s v="консолидация кредитов"/>
    <n v="3811.97"/>
    <n v="11.7"/>
    <m/>
    <n v="47177"/>
    <n v="8.0801449859041474E-2"/>
  </r>
  <r>
    <n v="466"/>
    <s v="fd04a9be-10df-4847-92f5-c647e16d40a5"/>
    <x v="0"/>
    <n v="22"/>
    <n v="1"/>
    <n v="50825"/>
    <n v="159060"/>
    <n v="298166"/>
    <s v="краткосрочный"/>
    <n v="717"/>
    <n v="2247396"/>
    <x v="2"/>
    <s v="в ипотеке"/>
    <s v="консолидация кредитов"/>
    <n v="35583.769999999997"/>
    <n v="19.5"/>
    <m/>
    <n v="187283"/>
    <n v="0.18999999999999997"/>
  </r>
  <r>
    <n v="467"/>
    <s v="b9254a96-7185-49bb-a1a9-ab93a4adbe24"/>
    <x v="0"/>
    <n v="10"/>
    <n v="0"/>
    <n v="60325"/>
    <n v="403722"/>
    <n v="267784"/>
    <s v="долгосрочный"/>
    <n v="689"/>
    <n v="1638104"/>
    <x v="7"/>
    <s v="в собственности"/>
    <s v="консолидация кредитов"/>
    <n v="48050.62"/>
    <n v="12.2"/>
    <n v="20"/>
    <n v="136508.66666666666"/>
    <n v="0.35199684513315399"/>
  </r>
  <r>
    <n v="468"/>
    <s v="66db7b31-792a-493f-88fb-b576cd826198"/>
    <x v="0"/>
    <n v="21"/>
    <n v="1"/>
    <n v="597360"/>
    <n v="2034340"/>
    <n v="430012"/>
    <s v="краткосрочный"/>
    <n v="723"/>
    <n v="1392662"/>
    <x v="2"/>
    <s v="в ипотеке"/>
    <s v="консолидация кредитов"/>
    <n v="21470"/>
    <n v="16"/>
    <m/>
    <n v="116055.16666666667"/>
    <n v="0.18499822641818331"/>
  </r>
  <r>
    <n v="469"/>
    <s v="86c10392-9210-4d48-a02b-49ff0beff2de"/>
    <x v="1"/>
    <n v="8"/>
    <n v="0"/>
    <n v="419748"/>
    <n v="514866"/>
    <n v="44022"/>
    <s v="краткосрочный"/>
    <n v="666"/>
    <n v="910727"/>
    <x v="3"/>
    <s v="в ипотеке"/>
    <s v="иное"/>
    <n v="19808.259999999998"/>
    <n v="22.5"/>
    <n v="24"/>
    <n v="75893.916666666672"/>
    <n v="0.26099931153902317"/>
  </r>
  <r>
    <n v="470"/>
    <s v="9ac101a6-a72e-4ecb-ae9c-091200a88209"/>
    <x v="1"/>
    <n v="6"/>
    <n v="0"/>
    <n v="1254"/>
    <n v="145244"/>
    <n v="140888"/>
    <s v="краткосрочный"/>
    <n v="693"/>
    <n v="1166296"/>
    <x v="11"/>
    <s v="в аренде"/>
    <s v="крупная покупка"/>
    <n v="7396.32"/>
    <n v="16.399999999999999"/>
    <m/>
    <n v="97191.333333333328"/>
    <n v="7.6100612537469053E-2"/>
  </r>
  <r>
    <n v="471"/>
    <s v="834b3cbc-fdb2-4084-9dfc-9cdcae945acf"/>
    <x v="0"/>
    <n v="12"/>
    <n v="1"/>
    <n v="71041"/>
    <n v="301290"/>
    <n v="260216"/>
    <s v="долгосрочный"/>
    <n v="664"/>
    <n v="1685547"/>
    <x v="2"/>
    <s v="в ипотеке"/>
    <s v="ремонт жилья"/>
    <n v="17698.310000000001"/>
    <n v="14.8"/>
    <m/>
    <n v="140462.25"/>
    <n v="0.12600047343681312"/>
  </r>
  <r>
    <n v="472"/>
    <s v="eb069b14-27ec-4f73-ac76-ae19d18cef36"/>
    <x v="0"/>
    <n v="6"/>
    <n v="0"/>
    <n v="69331"/>
    <n v="395472"/>
    <n v="151602"/>
    <s v="краткосрочный"/>
    <n v="739"/>
    <n v="1084805"/>
    <x v="1"/>
    <s v="в аренде"/>
    <s v="консолидация кредитов"/>
    <n v="7204.99"/>
    <n v="10.7"/>
    <n v="61"/>
    <n v="90400.416666666672"/>
    <n v="7.9700849461423931E-2"/>
  </r>
  <r>
    <n v="475"/>
    <s v="7e2225b8-85aa-45ea-a7e5-e36bbdd6b818"/>
    <x v="1"/>
    <n v="6"/>
    <n v="0"/>
    <n v="93043"/>
    <n v="139018"/>
    <n v="220770"/>
    <s v="краткосрочный"/>
    <n v="705"/>
    <n v="571995"/>
    <x v="10"/>
    <s v="в аренде"/>
    <s v="консолидация кредитов"/>
    <n v="10915.5"/>
    <n v="21.3"/>
    <m/>
    <n v="47666.25"/>
    <n v="0.22899850523168908"/>
  </r>
  <r>
    <n v="476"/>
    <s v="af9daf28-5add-454c-8a37-4ea08e5593dd"/>
    <x v="0"/>
    <n v="7"/>
    <n v="1"/>
    <n v="99294"/>
    <n v="283888"/>
    <n v="176220"/>
    <s v="краткосрочный"/>
    <n v="717"/>
    <n v="1027235"/>
    <x v="2"/>
    <s v="в собственности"/>
    <s v="консолидация кредитов"/>
    <n v="9330.7099999999991"/>
    <n v="25.5"/>
    <m/>
    <n v="85602.916666666672"/>
    <n v="0.10899990751872744"/>
  </r>
  <r>
    <n v="480"/>
    <s v="9cfde7db-c5d9-40cb-84e4-210f6b28204d"/>
    <x v="0"/>
    <n v="17"/>
    <n v="0"/>
    <n v="121448"/>
    <n v="404096"/>
    <n v="324346"/>
    <s v="краткосрочный"/>
    <n v="742"/>
    <n v="954370"/>
    <x v="5"/>
    <s v="в аренде"/>
    <s v="консолидация кредитов"/>
    <n v="17019.63"/>
    <n v="10"/>
    <n v="34"/>
    <n v="79530.833333333328"/>
    <n v="0.21400039816842528"/>
  </r>
  <r>
    <n v="482"/>
    <s v="a6f2c994-d1ca-4230-98de-8e7c0f77daf1"/>
    <x v="0"/>
    <n v="11"/>
    <n v="0"/>
    <n v="138491"/>
    <n v="1252878"/>
    <n v="259138"/>
    <s v="краткосрочный"/>
    <n v="751"/>
    <n v="2517804"/>
    <x v="2"/>
    <s v="в ипотеке"/>
    <s v="консолидация кредитов"/>
    <n v="14687.19"/>
    <n v="18.8"/>
    <n v="37"/>
    <n v="209817"/>
    <n v="7.0000000000000007E-2"/>
  </r>
  <r>
    <n v="483"/>
    <s v="86c15f3a-1d5d-497c-8780-0d3935c0a927"/>
    <x v="1"/>
    <n v="11"/>
    <n v="0"/>
    <n v="129656"/>
    <n v="231308"/>
    <n v="32450"/>
    <s v="краткосрочный"/>
    <n v="711"/>
    <n v="653904"/>
    <x v="1"/>
    <s v="в аренде"/>
    <s v="ремонт жилья"/>
    <n v="11770.12"/>
    <n v="8.1999999999999993"/>
    <n v="34"/>
    <n v="54492"/>
    <n v="0.21599721059972107"/>
  </r>
  <r>
    <n v="484"/>
    <s v="46918079-5f39-4ca0-b881-fe0e13db717d"/>
    <x v="0"/>
    <n v="14"/>
    <n v="1"/>
    <n v="974415"/>
    <n v="1399838"/>
    <n v="455906"/>
    <s v="долгосрочный"/>
    <n v="727"/>
    <n v="3562348"/>
    <x v="6"/>
    <s v="в ипотеке"/>
    <s v="иное"/>
    <n v="49576.13"/>
    <n v="19.399999999999999"/>
    <m/>
    <n v="296862.33333333331"/>
    <n v="0.16700040535062829"/>
  </r>
  <r>
    <n v="486"/>
    <s v="8aacac3d-297b-4853-b81d-4d0a86cefa73"/>
    <x v="1"/>
    <n v="9"/>
    <n v="0"/>
    <n v="681587"/>
    <n v="896852"/>
    <n v="388168"/>
    <s v="краткосрочный"/>
    <n v="744"/>
    <n v="2234856"/>
    <x v="2"/>
    <s v="в ипотеке"/>
    <s v="консолидация кредитов"/>
    <n v="40041.17"/>
    <n v="21"/>
    <n v="18"/>
    <n v="186238"/>
    <n v="0.215"/>
  </r>
  <r>
    <n v="488"/>
    <s v="67fe8a0d-24d8-4d2c-a212-301c782b0bbb"/>
    <x v="1"/>
    <n v="9"/>
    <n v="0"/>
    <n v="134862"/>
    <n v="281358"/>
    <n v="261492"/>
    <s v="краткосрочный"/>
    <n v="732"/>
    <n v="463258"/>
    <x v="6"/>
    <s v="в аренде"/>
    <s v="иное"/>
    <n v="8724.61"/>
    <n v="9.9"/>
    <m/>
    <n v="38604.833333333336"/>
    <n v="0.22599786727914034"/>
  </r>
  <r>
    <n v="489"/>
    <s v="e758f401-7fae-409a-8a8f-54dc97a29e14"/>
    <x v="0"/>
    <n v="4"/>
    <n v="0"/>
    <n v="82270"/>
    <n v="118030"/>
    <n v="171776"/>
    <s v="краткосрочный"/>
    <n v="747"/>
    <n v="1168272"/>
    <x v="7"/>
    <s v="в аренде"/>
    <s v="консолидация кредитов"/>
    <n v="11293.22"/>
    <n v="11.4"/>
    <m/>
    <n v="97356"/>
    <n v="0.11599921935987509"/>
  </r>
  <r>
    <n v="490"/>
    <s v="917fae66-8e65-4cea-8888-c52996f6f7dd"/>
    <x v="0"/>
    <n v="8"/>
    <n v="0"/>
    <n v="265905"/>
    <n v="332156"/>
    <n v="648516"/>
    <s v="краткосрочный"/>
    <n v="730"/>
    <n v="1400205"/>
    <x v="9"/>
    <s v="в ипотеке"/>
    <s v="консолидация кредитов"/>
    <n v="21353.15"/>
    <n v="19"/>
    <n v="69"/>
    <n v="116683.75"/>
    <n v="0.18300020354162427"/>
  </r>
  <r>
    <n v="491"/>
    <s v="e5bac7ba-ee32-48e5-a24c-4ed300c4996a"/>
    <x v="0"/>
    <n v="7"/>
    <n v="0"/>
    <n v="114247"/>
    <n v="399652"/>
    <n v="214962"/>
    <s v="краткосрочный"/>
    <n v="745"/>
    <n v="540607"/>
    <x v="2"/>
    <s v="в ипотеке"/>
    <s v="консолидация кредитов"/>
    <n v="7703.74"/>
    <n v="19.399999999999999"/>
    <m/>
    <n v="45050.583333333336"/>
    <n v="0.17100200330369381"/>
  </r>
  <r>
    <n v="492"/>
    <s v="01d4703a-b407-4737-aa0b-21ae1f759cdc"/>
    <x v="0"/>
    <n v="10"/>
    <n v="0"/>
    <n v="160569"/>
    <n v="321112"/>
    <n v="448932"/>
    <s v="краткосрочный"/>
    <n v="738"/>
    <n v="1473317"/>
    <x v="0"/>
    <s v="в собственности"/>
    <s v="консолидация кредитов"/>
    <n v="17557.14"/>
    <n v="14.7"/>
    <n v="25"/>
    <n v="122776.41666666667"/>
    <n v="0.14300091562101028"/>
  </r>
  <r>
    <n v="495"/>
    <s v="994cadf0-0f3e-4ca1-9f65-171ab50b572b"/>
    <x v="0"/>
    <n v="9"/>
    <n v="0"/>
    <n v="485697"/>
    <n v="962984"/>
    <n v="447524"/>
    <s v="краткосрочный"/>
    <n v="741"/>
    <n v="2705486"/>
    <x v="2"/>
    <s v="в аренде"/>
    <s v="консолидация кредитов"/>
    <n v="29985.8"/>
    <n v="29"/>
    <m/>
    <n v="225457.16666666666"/>
    <n v="0.13299998595446438"/>
  </r>
  <r>
    <n v="496"/>
    <s v="b99a249c-a1e8-4322-b109-6ad4c085abd8"/>
    <x v="1"/>
    <n v="13"/>
    <n v="0"/>
    <n v="491359"/>
    <n v="1338656"/>
    <n v="484968"/>
    <s v="долгосрочный"/>
    <n v="733"/>
    <n v="1523040"/>
    <x v="0"/>
    <s v="в аренде"/>
    <s v="консолидация кредитов"/>
    <n v="30587.72"/>
    <n v="16.8"/>
    <m/>
    <n v="126920"/>
    <n v="0.24100000000000002"/>
  </r>
  <r>
    <n v="497"/>
    <s v="0ea38510-e4fa-4271-ab0d-cf0a005da8ff"/>
    <x v="1"/>
    <n v="9"/>
    <n v="0"/>
    <n v="684893"/>
    <n v="858242"/>
    <n v="129756"/>
    <s v="краткосрочный"/>
    <n v="745"/>
    <n v="1270036"/>
    <x v="7"/>
    <s v="в ипотеке"/>
    <s v="ремонт жилья"/>
    <n v="25675.84"/>
    <n v="26.5"/>
    <m/>
    <n v="105836.33333333333"/>
    <n v="0.24259948536891868"/>
  </r>
  <r>
    <n v="498"/>
    <s v="90ae759f-f8c8-41b7-ba0c-e0d1a334f568"/>
    <x v="1"/>
    <n v="11"/>
    <n v="1"/>
    <n v="117952"/>
    <n v="378334"/>
    <n v="221320"/>
    <s v="краткосрочный"/>
    <n v="740"/>
    <n v="860130"/>
    <x v="2"/>
    <s v="в ипотеке"/>
    <s v="консолидация кредитов"/>
    <n v="5390.11"/>
    <n v="14"/>
    <n v="21"/>
    <n v="71677.5"/>
    <n v="7.5199469847581177E-2"/>
  </r>
  <r>
    <n v="499"/>
    <s v="93035ff7-abf6-4594-b4dd-311b27fdc293"/>
    <x v="0"/>
    <n v="7"/>
    <n v="0"/>
    <n v="16302"/>
    <n v="132990"/>
    <n v="66572"/>
    <s v="краткосрочный"/>
    <n v="747"/>
    <n v="785707"/>
    <x v="4"/>
    <s v="в ипотеке"/>
    <s v="иное"/>
    <n v="13618.82"/>
    <n v="8.3000000000000007"/>
    <m/>
    <n v="65475.583333333336"/>
    <n v="0.20799845234928541"/>
  </r>
  <r>
    <n v="500"/>
    <s v="bf18ff24-a3f4-43a6-9681-2cc2c4aa383c"/>
    <x v="0"/>
    <n v="11"/>
    <n v="0"/>
    <n v="710334"/>
    <n v="1815682"/>
    <n v="462792"/>
    <s v="краткосрочный"/>
    <n v="749"/>
    <n v="2207743"/>
    <x v="2"/>
    <s v="в ипотеке"/>
    <s v="консолидация кредитов"/>
    <n v="19869.63"/>
    <n v="24.3"/>
    <m/>
    <n v="183978.58333333334"/>
    <n v="0.10799969018132999"/>
  </r>
  <r>
    <n v="503"/>
    <s v="287ed51c-6930-4d09-8110-f2632691d379"/>
    <x v="1"/>
    <n v="9"/>
    <n v="0"/>
    <n v="344584"/>
    <n v="701206"/>
    <n v="445632"/>
    <s v="долгосрочный"/>
    <n v="680"/>
    <n v="877059"/>
    <x v="2"/>
    <s v="в аренде"/>
    <s v="ремонт жилья"/>
    <n v="12205.6"/>
    <n v="33.5"/>
    <n v="12"/>
    <n v="73088.25"/>
    <n v="0.16699811529212971"/>
  </r>
  <r>
    <n v="504"/>
    <s v="be7854ab-8631-4c85-ae9d-988847bcc8bb"/>
    <x v="1"/>
    <n v="8"/>
    <n v="0"/>
    <n v="100814"/>
    <n v="130284"/>
    <n v="219054"/>
    <s v="краткосрочный"/>
    <n v="723"/>
    <n v="1067154"/>
    <x v="10"/>
    <s v="в ипотеке"/>
    <s v="консолидация кредитов"/>
    <n v="24455.66"/>
    <n v="15.4"/>
    <n v="29"/>
    <n v="88929.5"/>
    <n v="0.27500053413096892"/>
  </r>
  <r>
    <n v="506"/>
    <s v="c0b14676-6848-4f87-b8e1-d18ebf229a98"/>
    <x v="0"/>
    <n v="16"/>
    <n v="0"/>
    <n v="159030"/>
    <n v="814770"/>
    <n v="132616"/>
    <s v="краткосрочный"/>
    <n v="743"/>
    <n v="1527144"/>
    <x v="2"/>
    <s v="в ипотеке"/>
    <s v="консолидация кредитов"/>
    <n v="40342.32"/>
    <n v="22.4"/>
    <n v="25"/>
    <n v="127262"/>
    <n v="0.31700209017617198"/>
  </r>
  <r>
    <n v="507"/>
    <s v="c62a4a9f-659c-44bb-a0a8-ab18d2caa2e7"/>
    <x v="0"/>
    <n v="11"/>
    <n v="0"/>
    <n v="268926"/>
    <n v="331254"/>
    <n v="590986"/>
    <s v="долгосрочный"/>
    <n v="613"/>
    <n v="1156511"/>
    <x v="1"/>
    <s v="в аренде"/>
    <s v="консолидация кредитов"/>
    <n v="22060.52"/>
    <n v="14.1"/>
    <m/>
    <n v="96375.916666666672"/>
    <n v="0.22890075407843072"/>
  </r>
  <r>
    <n v="508"/>
    <s v="97c74279-0e75-4470-b870-c2549bafe481"/>
    <x v="0"/>
    <n v="14"/>
    <n v="0"/>
    <n v="177688"/>
    <n v="340054"/>
    <n v="96800"/>
    <s v="краткосрочный"/>
    <n v="712"/>
    <n v="371564"/>
    <x v="1"/>
    <s v="в аренде"/>
    <s v="консолидация кредитов"/>
    <n v="6874.01"/>
    <n v="14.1"/>
    <n v="65"/>
    <n v="30963.666666666668"/>
    <n v="0.22200245448967068"/>
  </r>
  <r>
    <n v="509"/>
    <s v="80ac7202-710e-4b07-a850-dda14db27dd5"/>
    <x v="0"/>
    <n v="10"/>
    <n v="0"/>
    <n v="75962"/>
    <n v="240988"/>
    <n v="43054"/>
    <s v="краткосрочный"/>
    <n v="747"/>
    <n v="490713"/>
    <x v="4"/>
    <s v="в аренде"/>
    <s v="консолидация кредитов"/>
    <n v="8346.32"/>
    <n v="21.7"/>
    <n v="81"/>
    <n v="40892.75"/>
    <n v="0.20410268323847136"/>
  </r>
  <r>
    <n v="510"/>
    <s v="b2432894-f244-4e24-a344-651609be1420"/>
    <x v="1"/>
    <n v="4"/>
    <n v="0"/>
    <n v="121657"/>
    <n v="145068"/>
    <n v="321420"/>
    <s v="краткосрочный"/>
    <n v="745"/>
    <n v="1542192"/>
    <x v="1"/>
    <s v="в ипотеке"/>
    <s v="консолидация кредитов"/>
    <n v="12106.23"/>
    <n v="21.4"/>
    <n v="39"/>
    <n v="128516"/>
    <n v="9.4200177409816677E-2"/>
  </r>
  <r>
    <n v="512"/>
    <s v="0bfa5f34-ee9c-4366-b656-08f4540b198f"/>
    <x v="0"/>
    <n v="43"/>
    <n v="0"/>
    <n v="719283"/>
    <n v="1091552"/>
    <n v="483098"/>
    <s v="долгосрочный"/>
    <n v="698"/>
    <n v="1467978"/>
    <x v="1"/>
    <s v="в ипотеке"/>
    <s v="консолидация кредитов"/>
    <n v="33396.300000000003"/>
    <n v="16.3"/>
    <m/>
    <n v="122331.5"/>
    <n v="0.27299836918536929"/>
  </r>
  <r>
    <n v="518"/>
    <s v="33fe01b7-03a2-4b28-a52a-5614a33e5cd6"/>
    <x v="0"/>
    <n v="4"/>
    <n v="0"/>
    <n v="197239"/>
    <n v="302478"/>
    <n v="257554"/>
    <s v="краткосрочный"/>
    <n v="732"/>
    <n v="885096"/>
    <x v="0"/>
    <s v="в аренде"/>
    <s v="консолидация кредитов"/>
    <n v="11211.14"/>
    <n v="21.6"/>
    <m/>
    <n v="73758"/>
    <n v="0.15199896960329726"/>
  </r>
  <r>
    <n v="519"/>
    <s v="13e096cd-097c-4b51-8c32-c57776e6d263"/>
    <x v="0"/>
    <n v="9"/>
    <n v="0"/>
    <n v="278103"/>
    <n v="615692"/>
    <n v="268752"/>
    <s v="краткосрочный"/>
    <n v="747"/>
    <n v="812364"/>
    <x v="1"/>
    <s v="в ипотеке"/>
    <s v="консолидация кредитов"/>
    <n v="6654.56"/>
    <n v="15.3"/>
    <m/>
    <n v="67697"/>
    <n v="9.8299186079146797E-2"/>
  </r>
  <r>
    <n v="520"/>
    <s v="f07498c8-c9ae-463f-8c8a-2736112aff77"/>
    <x v="0"/>
    <n v="8"/>
    <n v="0"/>
    <n v="40603"/>
    <n v="528198"/>
    <n v="147400"/>
    <s v="краткосрочный"/>
    <n v="745"/>
    <n v="2314428"/>
    <x v="5"/>
    <s v="в аренде"/>
    <s v="консолидация кредитов"/>
    <n v="20058.3"/>
    <n v="19.8"/>
    <m/>
    <n v="192869"/>
    <n v="0.10399960595015269"/>
  </r>
  <r>
    <n v="523"/>
    <s v="80a8c004-596d-42b3-8356-f5ce225b11dc"/>
    <x v="0"/>
    <n v="12"/>
    <n v="0"/>
    <n v="167276"/>
    <n v="430408"/>
    <n v="387288"/>
    <s v="краткосрочный"/>
    <n v="740"/>
    <n v="2489988"/>
    <x v="7"/>
    <s v="в аренде"/>
    <s v="консолидация кредитов"/>
    <n v="18571.169999999998"/>
    <n v="11.1"/>
    <m/>
    <n v="207499"/>
    <n v="8.950004578335316E-2"/>
  </r>
  <r>
    <n v="525"/>
    <s v="f4786c56-1c62-41e7-9946-d9edf07d8491"/>
    <x v="0"/>
    <n v="4"/>
    <n v="1"/>
    <n v="88122"/>
    <n v="123398"/>
    <n v="234762"/>
    <s v="краткосрочный"/>
    <n v="731"/>
    <n v="784833"/>
    <x v="4"/>
    <s v="в аренде"/>
    <s v="консолидация кредитов"/>
    <n v="5958.21"/>
    <n v="14.1"/>
    <m/>
    <n v="65402.75"/>
    <n v="9.1100297770353694E-2"/>
  </r>
  <r>
    <n v="528"/>
    <s v="c0144ec8-abb0-447e-8637-063a93f1a6dd"/>
    <x v="0"/>
    <n v="7"/>
    <n v="0"/>
    <n v="40280"/>
    <n v="249370"/>
    <n v="264836"/>
    <s v="долгосрочный"/>
    <n v="703"/>
    <n v="1277066"/>
    <x v="10"/>
    <s v="в ипотеке"/>
    <s v="медицина"/>
    <n v="14473.44"/>
    <n v="17.2"/>
    <m/>
    <n v="106422.16666666667"/>
    <n v="0.13600023804564526"/>
  </r>
  <r>
    <n v="529"/>
    <s v="488ad40c-c9e3-4c56-8cdc-ebb49305ce25"/>
    <x v="0"/>
    <n v="4"/>
    <n v="0"/>
    <n v="233472"/>
    <n v="299046"/>
    <n v="223102"/>
    <s v="краткосрочный"/>
    <n v="724"/>
    <n v="1965322"/>
    <x v="5"/>
    <s v="в аренде"/>
    <s v="консолидация кредитов"/>
    <n v="20799.68"/>
    <n v="31"/>
    <m/>
    <n v="163776.83333333334"/>
    <n v="0.12700013534677779"/>
  </r>
  <r>
    <n v="530"/>
    <s v="4f8a034b-1384-48ec-a86d-2c0a2cfe390e"/>
    <x v="0"/>
    <n v="7"/>
    <n v="2"/>
    <n v="46721"/>
    <n v="314556"/>
    <n v="748154"/>
    <s v="краткосрочный"/>
    <n v="668"/>
    <n v="7669160"/>
    <x v="6"/>
    <s v="в аренде"/>
    <s v="иное"/>
    <n v="12078.87"/>
    <n v="20.9"/>
    <m/>
    <n v="639096.66666666663"/>
    <n v="1.8899910811614313E-2"/>
  </r>
  <r>
    <n v="531"/>
    <s v="359270ce-98da-4061-b44d-f0d8badb452e"/>
    <x v="0"/>
    <n v="12"/>
    <n v="1"/>
    <n v="313595"/>
    <n v="459052"/>
    <n v="434896"/>
    <s v="долгосрочный"/>
    <n v="723"/>
    <n v="1032878"/>
    <x v="0"/>
    <s v="в аренде"/>
    <s v="консолидация кредитов"/>
    <n v="20657.560000000001"/>
    <n v="18.600000000000001"/>
    <m/>
    <n v="86073.166666666672"/>
    <n v="0.24"/>
  </r>
  <r>
    <n v="532"/>
    <s v="1e8b7f7b-2457-4e41-a98a-81331aa0584f"/>
    <x v="0"/>
    <n v="10"/>
    <n v="0"/>
    <n v="258400"/>
    <n v="406538"/>
    <n v="156552"/>
    <s v="краткосрочный"/>
    <n v="720"/>
    <n v="1840397"/>
    <x v="2"/>
    <s v="в ипотеке"/>
    <s v="консолидация кредитов"/>
    <n v="31440.25"/>
    <n v="19.100000000000001"/>
    <n v="45"/>
    <n v="153366.41666666666"/>
    <n v="0.2050008775280551"/>
  </r>
  <r>
    <n v="533"/>
    <s v="9ce42db6-b72e-47f5-a49c-74014a4a7bde"/>
    <x v="0"/>
    <n v="11"/>
    <n v="0"/>
    <n v="207347"/>
    <n v="301246"/>
    <n v="132000"/>
    <s v="краткосрочный"/>
    <n v="713"/>
    <n v="440895"/>
    <x v="5"/>
    <s v="в ипотеке"/>
    <s v="консолидация кредитов"/>
    <n v="6797.06"/>
    <n v="11.9"/>
    <m/>
    <n v="36741.25"/>
    <n v="0.18499806076276665"/>
  </r>
  <r>
    <n v="534"/>
    <s v="7a0a192b-0424-44e3-bc72-d29cda2084b6"/>
    <x v="0"/>
    <n v="7"/>
    <n v="0"/>
    <n v="760399"/>
    <n v="928774"/>
    <n v="358116"/>
    <s v="долгосрочный"/>
    <n v="721"/>
    <n v="1507783"/>
    <x v="1"/>
    <s v="в ипотеке"/>
    <s v="путешествие"/>
    <n v="34679.18"/>
    <n v="19"/>
    <m/>
    <n v="125648.58333333333"/>
    <n v="0.27600136093854355"/>
  </r>
  <r>
    <n v="536"/>
    <s v="c3c81bcd-a37d-4b94-850b-ea17e0fc173b"/>
    <x v="1"/>
    <n v="6"/>
    <n v="0"/>
    <n v="216068"/>
    <n v="674366"/>
    <n v="108130"/>
    <s v="долгосрочный"/>
    <n v="730"/>
    <n v="672372"/>
    <x v="4"/>
    <s v="в аренде"/>
    <s v="крупная покупка"/>
    <n v="7883.48"/>
    <n v="13.4"/>
    <n v="53"/>
    <n v="56031"/>
    <n v="0.1406985418786029"/>
  </r>
  <r>
    <n v="537"/>
    <s v="01c3faa5-4779-415f-99a1-2fc4e18b1ef0"/>
    <x v="1"/>
    <n v="20"/>
    <n v="0"/>
    <n v="157434"/>
    <n v="197494"/>
    <n v="526460"/>
    <s v="долгосрочный"/>
    <n v="688"/>
    <n v="1041979"/>
    <x v="1"/>
    <s v="в ипотеке"/>
    <s v="консолидация кредитов"/>
    <n v="28306.959999999999"/>
    <n v="30.8"/>
    <m/>
    <n v="86831.583333333328"/>
    <n v="0.32599843183020005"/>
  </r>
  <r>
    <n v="538"/>
    <s v="8b7a6700-768d-46a2-929e-3b0053404c36"/>
    <x v="0"/>
    <n v="7"/>
    <n v="0"/>
    <n v="88084"/>
    <n v="352946"/>
    <n v="608014"/>
    <s v="краткосрочный"/>
    <n v="709"/>
    <n v="1067686"/>
    <x v="9"/>
    <s v="в ипотеке"/>
    <s v="бизнес"/>
    <n v="16460.080000000002"/>
    <n v="18.100000000000001"/>
    <n v="13"/>
    <n v="88973.833333333328"/>
    <n v="0.18499911022529097"/>
  </r>
  <r>
    <n v="541"/>
    <s v="88e65c1a-6017-4b90-b665-cab74ecc5111"/>
    <x v="1"/>
    <n v="18"/>
    <n v="0"/>
    <n v="657913"/>
    <n v="1429230"/>
    <n v="288354"/>
    <s v="долгосрочный"/>
    <n v="618"/>
    <n v="2298696"/>
    <x v="2"/>
    <s v="в ипотеке"/>
    <s v="иное"/>
    <n v="33331.129999999997"/>
    <n v="15.5"/>
    <m/>
    <n v="191558"/>
    <n v="0.1740001983733386"/>
  </r>
  <r>
    <n v="542"/>
    <s v="3c8fc36b-be7a-4ba3-87ed-41bb85d9c82e"/>
    <x v="0"/>
    <n v="4"/>
    <n v="1"/>
    <n v="82517"/>
    <n v="203302"/>
    <n v="132462"/>
    <s v="краткосрочный"/>
    <n v="691"/>
    <n v="781736"/>
    <x v="2"/>
    <s v="в ипотеке"/>
    <s v="консолидация кредитов"/>
    <n v="4156.0600000000004"/>
    <n v="15.6"/>
    <m/>
    <n v="65144.666666666664"/>
    <n v="6.3797394516818984E-2"/>
  </r>
  <r>
    <n v="545"/>
    <s v="fd1688de-094b-43e1-a37c-94c0f457636d"/>
    <x v="0"/>
    <n v="12"/>
    <n v="0"/>
    <n v="194389"/>
    <n v="389400"/>
    <n v="306482"/>
    <s v="краткосрочный"/>
    <n v="740"/>
    <n v="1134414"/>
    <x v="2"/>
    <s v="в аренде"/>
    <s v="консолидация кредитов"/>
    <n v="22688.28"/>
    <n v="19.600000000000001"/>
    <n v="41"/>
    <n v="94534.5"/>
    <n v="0.24"/>
  </r>
  <r>
    <n v="547"/>
    <s v="5c206a5b-58d6-45b2-b04c-afc78fd2e626"/>
    <x v="0"/>
    <n v="11"/>
    <n v="0"/>
    <n v="164958"/>
    <n v="427306"/>
    <n v="327866"/>
    <s v="краткосрочный"/>
    <n v="726"/>
    <n v="1359108"/>
    <x v="0"/>
    <s v="в собственности"/>
    <s v="консолидация кредитов"/>
    <n v="5742.18"/>
    <n v="16.2"/>
    <n v="70"/>
    <n v="113259"/>
    <n v="5.069954705586311E-2"/>
  </r>
  <r>
    <n v="550"/>
    <s v="a19d9e8c-59ba-4947-b93c-d8a2fd69aa6e"/>
    <x v="0"/>
    <n v="16"/>
    <n v="0"/>
    <n v="364933"/>
    <n v="523600"/>
    <n v="110044"/>
    <s v="краткосрочный"/>
    <n v="729"/>
    <n v="1478637"/>
    <x v="6"/>
    <s v="в аренде"/>
    <s v="консолидация кредитов"/>
    <n v="27601.49"/>
    <n v="17"/>
    <m/>
    <n v="123219.75"/>
    <n v="0.22400215874484408"/>
  </r>
  <r>
    <n v="552"/>
    <s v="a02041a6-5e86-419c-b310-81dbc197a429"/>
    <x v="0"/>
    <n v="25"/>
    <n v="0"/>
    <n v="295317"/>
    <n v="697818"/>
    <n v="131560"/>
    <s v="краткосрочный"/>
    <n v="740"/>
    <n v="1488479"/>
    <x v="5"/>
    <s v="в собственности"/>
    <s v="приобретение автомобиля"/>
    <n v="36467.65"/>
    <n v="21.9"/>
    <m/>
    <n v="124039.91666666667"/>
    <n v="0.29399931070576069"/>
  </r>
  <r>
    <n v="553"/>
    <s v="05be333d-e498-4135-86bd-71f66f22046e"/>
    <x v="0"/>
    <n v="12"/>
    <n v="0"/>
    <n v="475133"/>
    <n v="883058"/>
    <n v="757768"/>
    <s v="долгосрочный"/>
    <n v="739"/>
    <n v="4674475"/>
    <x v="10"/>
    <s v="в аренде"/>
    <s v="консолидация кредитов"/>
    <n v="71285.72"/>
    <n v="16"/>
    <n v="3"/>
    <n v="389539.58333333331"/>
    <n v="0.18299993903058634"/>
  </r>
  <r>
    <n v="554"/>
    <s v="e2ff8f23-4dfe-4e67-91d6-0576fdf3d3fe"/>
    <x v="0"/>
    <n v="6"/>
    <n v="0"/>
    <n v="188423"/>
    <n v="571142"/>
    <n v="109714"/>
    <s v="краткосрочный"/>
    <n v="744"/>
    <n v="1629744"/>
    <x v="5"/>
    <s v="в собственности"/>
    <s v="консолидация кредитов"/>
    <n v="4875.59"/>
    <n v="14.5"/>
    <m/>
    <n v="135812"/>
    <n v="3.5899552322327923E-2"/>
  </r>
  <r>
    <n v="555"/>
    <s v="bcfc5daa-1875-4b43-9959-326bf1f020f1"/>
    <x v="0"/>
    <n v="9"/>
    <n v="0"/>
    <n v="320131"/>
    <n v="685168"/>
    <n v="111980"/>
    <s v="краткосрочный"/>
    <n v="722"/>
    <n v="1160520"/>
    <x v="2"/>
    <s v="в ипотеке"/>
    <s v="иное"/>
    <n v="28916.29"/>
    <n v="22.5"/>
    <m/>
    <n v="96710"/>
    <n v="0.29899999999999999"/>
  </r>
  <r>
    <n v="557"/>
    <s v="f28fdba7-d8f7-4dfa-ad9b-d0dc72626e0d"/>
    <x v="0"/>
    <n v="15"/>
    <n v="0"/>
    <n v="752590"/>
    <n v="1158784"/>
    <n v="774246"/>
    <s v="краткосрочный"/>
    <n v="736"/>
    <n v="2838543"/>
    <x v="8"/>
    <s v="в ипотеке"/>
    <s v="консолидация кредитов"/>
    <n v="40685.839999999997"/>
    <n v="20.100000000000001"/>
    <m/>
    <n v="236545.25"/>
    <n v="0.17200024096869412"/>
  </r>
  <r>
    <n v="559"/>
    <s v="5956b460-87f2-466a-8d49-338fdd1c313a"/>
    <x v="1"/>
    <n v="13"/>
    <n v="0"/>
    <n v="385890"/>
    <n v="1008612"/>
    <n v="337436"/>
    <s v="краткосрочный"/>
    <n v="730"/>
    <n v="687971"/>
    <x v="11"/>
    <s v="в собственности"/>
    <s v="консолидация кредитов"/>
    <n v="12326.06"/>
    <n v="17.899999999999999"/>
    <n v="14"/>
    <n v="57330.916666666664"/>
    <n v="0.21499848104062527"/>
  </r>
  <r>
    <n v="560"/>
    <s v="86eb3c64-6f2e-4d6d-a60b-38b395d17aaa"/>
    <x v="0"/>
    <n v="6"/>
    <n v="0"/>
    <n v="204858"/>
    <n v="422092"/>
    <n v="351714"/>
    <s v="краткосрочный"/>
    <n v="740"/>
    <n v="837235"/>
    <x v="0"/>
    <s v="в ипотеке"/>
    <s v="консолидация кредитов"/>
    <n v="6551.2"/>
    <n v="9.5"/>
    <m/>
    <n v="69769.583333333328"/>
    <n v="9.38976511970952E-2"/>
  </r>
  <r>
    <n v="561"/>
    <s v="09ee63a5-6cb1-4932-af98-24c383ed9ce5"/>
    <x v="0"/>
    <n v="6"/>
    <n v="0"/>
    <n v="175864"/>
    <n v="245344"/>
    <n v="110462"/>
    <s v="краткосрочный"/>
    <n v="738"/>
    <n v="1526384"/>
    <x v="6"/>
    <s v="в аренде"/>
    <s v="консолидация кредитов"/>
    <n v="5075.28"/>
    <n v="23.4"/>
    <n v="69"/>
    <n v="127198.66666666667"/>
    <n v="3.9900418243377811E-2"/>
  </r>
  <r>
    <n v="562"/>
    <s v="005c1c39-6a07-45e1-8765-4371ab87ebed"/>
    <x v="0"/>
    <n v="17"/>
    <n v="0"/>
    <n v="234346"/>
    <n v="673332"/>
    <n v="266926"/>
    <s v="краткосрочный"/>
    <n v="749"/>
    <n v="922127"/>
    <x v="9"/>
    <s v="в ипотеке"/>
    <s v="консолидация кредитов"/>
    <n v="10066.58"/>
    <n v="38.299999999999997"/>
    <n v="70"/>
    <n v="76843.916666666672"/>
    <n v="0.13100035027713103"/>
  </r>
  <r>
    <n v="564"/>
    <s v="3b667742-8ffe-490d-98c8-36a4a320be23"/>
    <x v="1"/>
    <n v="13"/>
    <n v="0"/>
    <n v="380779"/>
    <n v="567446"/>
    <n v="560956"/>
    <s v="краткосрочный"/>
    <n v="664"/>
    <n v="1637059"/>
    <x v="6"/>
    <s v="в аренде"/>
    <s v="консолидация кредитов"/>
    <n v="44746.33"/>
    <n v="17.600000000000001"/>
    <n v="8"/>
    <n v="136421.58333333334"/>
    <n v="0.32800037139773214"/>
  </r>
  <r>
    <n v="566"/>
    <s v="7c56471d-9264-446c-aea9-bcc97aef3912"/>
    <x v="0"/>
    <n v="9"/>
    <n v="0"/>
    <n v="166573"/>
    <n v="484594"/>
    <n v="337150"/>
    <s v="долгосрочный"/>
    <n v="721"/>
    <n v="1119936"/>
    <x v="9"/>
    <s v="в аренде"/>
    <s v="консолидация кредитов"/>
    <n v="15959.05"/>
    <n v="12.5"/>
    <n v="15"/>
    <n v="93328"/>
    <n v="0.17099959283387622"/>
  </r>
  <r>
    <n v="569"/>
    <s v="1fc91e0a-c35a-4042-b5fb-b7e89f60146d"/>
    <x v="0"/>
    <n v="8"/>
    <n v="0"/>
    <n v="541386"/>
    <n v="698060"/>
    <n v="156090"/>
    <s v="краткосрочный"/>
    <n v="706"/>
    <n v="1872260"/>
    <x v="2"/>
    <s v="в аренде"/>
    <s v="консолидация кредитов"/>
    <n v="25275.51"/>
    <n v="18.5"/>
    <n v="12"/>
    <n v="156021.66666666666"/>
    <n v="0.16200000000000001"/>
  </r>
  <r>
    <n v="570"/>
    <s v="7fcad6e2-0549-426b-be7c-ffe7f31bdbc1"/>
    <x v="0"/>
    <n v="6"/>
    <n v="0"/>
    <n v="12901"/>
    <n v="164186"/>
    <n v="172040"/>
    <s v="краткосрочный"/>
    <n v="748"/>
    <n v="670985"/>
    <x v="2"/>
    <s v="в ипотеке"/>
    <s v="приобретение жилья"/>
    <n v="10847.48"/>
    <n v="14.7"/>
    <m/>
    <n v="55915.416666666664"/>
    <n v="0.19399801783944501"/>
  </r>
  <r>
    <n v="571"/>
    <s v="2ef213c3-9919-4851-be10-8ccacecb9a4f"/>
    <x v="0"/>
    <n v="4"/>
    <n v="0"/>
    <n v="51338"/>
    <n v="540320"/>
    <n v="150788"/>
    <s v="краткосрочный"/>
    <n v="739"/>
    <n v="2009326"/>
    <x v="7"/>
    <s v="в аренде"/>
    <s v="приобретение жилья"/>
    <n v="11787.98"/>
    <n v="31"/>
    <m/>
    <n v="167443.83333333334"/>
    <n v="7.0399606634264422E-2"/>
  </r>
  <r>
    <n v="574"/>
    <s v="acce851e-641d-4ebb-affc-45346df60602"/>
    <x v="0"/>
    <n v="10"/>
    <n v="0"/>
    <n v="232940"/>
    <n v="451770"/>
    <n v="263318"/>
    <s v="краткосрочный"/>
    <n v="738"/>
    <n v="707085"/>
    <x v="7"/>
    <s v="в аренде"/>
    <s v="консолидация кредитов"/>
    <n v="12962.94"/>
    <n v="14.8"/>
    <n v="18"/>
    <n v="58923.75"/>
    <n v="0.21999516324062879"/>
  </r>
  <r>
    <n v="576"/>
    <s v="c0342d1a-fe13-4ccd-85ef-47eecf2d352a"/>
    <x v="0"/>
    <n v="12"/>
    <n v="1"/>
    <n v="169404"/>
    <n v="797390"/>
    <n v="552750"/>
    <s v="долгосрочный"/>
    <n v="723"/>
    <n v="954750"/>
    <x v="2"/>
    <s v="в ипотеке"/>
    <s v="консолидация кредитов"/>
    <n v="3389.41"/>
    <n v="29.2"/>
    <m/>
    <n v="79562.5"/>
    <n v="4.260059701492537E-2"/>
  </r>
  <r>
    <n v="578"/>
    <s v="525a4cbf-87dc-4623-ae8e-1641af410590"/>
    <x v="0"/>
    <n v="6"/>
    <n v="0"/>
    <n v="129884"/>
    <n v="674454"/>
    <n v="762454"/>
    <s v="краткосрочный"/>
    <n v="695"/>
    <n v="1467484"/>
    <x v="2"/>
    <s v="в ипотеке"/>
    <s v="ремонт жилья"/>
    <n v="10199.01"/>
    <n v="17.399999999999999"/>
    <n v="54"/>
    <n v="122290.33333333333"/>
    <n v="8.3399968926407386E-2"/>
  </r>
  <r>
    <n v="579"/>
    <s v="3878d3e2-a8d8-400d-8ae2-5b460d609913"/>
    <x v="0"/>
    <n v="15"/>
    <n v="0"/>
    <n v="440838"/>
    <n v="743006"/>
    <n v="304062"/>
    <s v="долгосрочный"/>
    <n v="636"/>
    <n v="2344600"/>
    <x v="3"/>
    <s v="в аренде"/>
    <s v="консолидация кредитов"/>
    <n v="9163.51"/>
    <n v="14.8"/>
    <n v="21"/>
    <n v="195383.33333333334"/>
    <n v="4.6900162074554295E-2"/>
  </r>
  <r>
    <n v="580"/>
    <s v="adb067a4-39d8-418c-a672-837f84201faa"/>
    <x v="0"/>
    <n v="16"/>
    <n v="0"/>
    <n v="542735"/>
    <n v="1114234"/>
    <n v="230362"/>
    <s v="долгосрочный"/>
    <n v="731"/>
    <n v="1013479"/>
    <x v="2"/>
    <s v="в ипотеке"/>
    <s v="консолидация кредитов"/>
    <n v="24306.7"/>
    <n v="22"/>
    <m/>
    <n v="84456.583333333328"/>
    <n v="0.28780112858776552"/>
  </r>
  <r>
    <n v="582"/>
    <s v="f1edd45a-607c-4712-b661-36435d7a753a"/>
    <x v="0"/>
    <n v="15"/>
    <n v="0"/>
    <n v="106799"/>
    <n v="464882"/>
    <n v="87428"/>
    <s v="краткосрочный"/>
    <n v="743"/>
    <n v="692474"/>
    <x v="3"/>
    <s v="в аренде"/>
    <s v="иное"/>
    <n v="7444.2"/>
    <n v="10.7"/>
    <m/>
    <n v="57706.166666666664"/>
    <n v="0.12900181089831531"/>
  </r>
  <r>
    <n v="584"/>
    <s v="3272e293-7cea-4e6d-9faf-be025b52f3a6"/>
    <x v="0"/>
    <n v="15"/>
    <n v="0"/>
    <n v="688655"/>
    <n v="887986"/>
    <n v="153868"/>
    <s v="краткосрочный"/>
    <n v="741"/>
    <n v="2183043"/>
    <x v="10"/>
    <s v="в ипотеке"/>
    <s v="консолидация кредитов"/>
    <n v="49482.080000000002"/>
    <n v="24"/>
    <n v="38"/>
    <n v="181920.25"/>
    <n v="0.27199874670356927"/>
  </r>
  <r>
    <n v="586"/>
    <s v="46da16d2-4b4f-4f73-b4ae-e6a778af2ef1"/>
    <x v="0"/>
    <n v="11"/>
    <n v="0"/>
    <n v="129808"/>
    <n v="356158"/>
    <n v="132704"/>
    <s v="краткосрочный"/>
    <n v="746"/>
    <n v="1375391"/>
    <x v="3"/>
    <s v="в аренде"/>
    <s v="консолидация кредитов"/>
    <n v="12493.07"/>
    <n v="15.5"/>
    <n v="53"/>
    <n v="114615.91666666667"/>
    <n v="0.10899943361560457"/>
  </r>
  <r>
    <n v="587"/>
    <s v="6cdb1de1-e420-4734-84a1-e42f9a3af7da"/>
    <x v="0"/>
    <n v="17"/>
    <n v="0"/>
    <n v="293778"/>
    <n v="499532"/>
    <n v="316998"/>
    <s v="долгосрочный"/>
    <n v="702"/>
    <n v="836494"/>
    <x v="2"/>
    <s v="в аренде"/>
    <s v="консолидация кредитов"/>
    <n v="19936.7"/>
    <n v="25.6"/>
    <m/>
    <n v="69707.833333333328"/>
    <n v="0.28600372507154864"/>
  </r>
  <r>
    <n v="589"/>
    <s v="55a84bbe-5ec0-47a3-9d29-b9c3b7708e68"/>
    <x v="0"/>
    <n v="15"/>
    <n v="0"/>
    <n v="95456"/>
    <n v="504702"/>
    <n v="121440"/>
    <s v="краткосрочный"/>
    <n v="731"/>
    <n v="749132"/>
    <x v="7"/>
    <s v="в аренде"/>
    <s v="консолидация кредитов"/>
    <n v="17479.62"/>
    <n v="18.600000000000001"/>
    <n v="22"/>
    <n v="62427.666666666664"/>
    <n v="0.27999797098508672"/>
  </r>
  <r>
    <n v="590"/>
    <s v="12f7d0e9-66be-4a6a-9d1b-d1e3779da118"/>
    <x v="0"/>
    <n v="4"/>
    <n v="2"/>
    <n v="140885"/>
    <n v="290246"/>
    <n v="178640"/>
    <s v="краткосрочный"/>
    <n v="705"/>
    <n v="1292095"/>
    <x v="11"/>
    <s v="в аренде"/>
    <s v="консолидация кредитов"/>
    <n v="12274.95"/>
    <n v="20.100000000000001"/>
    <m/>
    <n v="107674.58333333333"/>
    <n v="0.11400044114403354"/>
  </r>
  <r>
    <n v="591"/>
    <s v="9f70483e-90ec-4f3b-a90e-21ae4ef76eb9"/>
    <x v="0"/>
    <n v="9"/>
    <n v="0"/>
    <n v="146965"/>
    <n v="348700"/>
    <n v="671836"/>
    <s v="краткосрочный"/>
    <n v="707"/>
    <n v="1318695"/>
    <x v="3"/>
    <s v="в ипотеке"/>
    <s v="консолидация кредитов"/>
    <n v="18022.259999999998"/>
    <n v="21.1"/>
    <n v="31"/>
    <n v="109891.25"/>
    <n v="0.16400086449103088"/>
  </r>
  <r>
    <n v="592"/>
    <s v="7a8fcb05-e8d3-449e-8379-a1c6d2500d48"/>
    <x v="0"/>
    <n v="13"/>
    <n v="0"/>
    <n v="424498"/>
    <n v="785202"/>
    <n v="588962"/>
    <s v="долгосрочный"/>
    <n v="678"/>
    <n v="1412897"/>
    <x v="3"/>
    <s v="в ипотеке"/>
    <s v="консолидация кредитов"/>
    <n v="16719.240000000002"/>
    <n v="18.5"/>
    <m/>
    <n v="117741.41666666667"/>
    <n v="0.14199965036375617"/>
  </r>
  <r>
    <n v="593"/>
    <s v="c0af1fb1-7c34-46ad-bc06-b742f44c7f2e"/>
    <x v="0"/>
    <n v="5"/>
    <n v="0"/>
    <n v="182115"/>
    <n v="234036"/>
    <n v="175010"/>
    <s v="краткосрочный"/>
    <n v="703"/>
    <n v="785973"/>
    <x v="2"/>
    <s v="в ипотеке"/>
    <s v="консолидация кредитов"/>
    <n v="9890.26"/>
    <n v="12.1"/>
    <m/>
    <n v="65497.75"/>
    <n v="0.15100152295307853"/>
  </r>
  <r>
    <n v="594"/>
    <s v="5bc78d33-49c5-4f9a-834b-e726309106b9"/>
    <x v="0"/>
    <n v="9"/>
    <n v="0"/>
    <n v="206853"/>
    <n v="318076"/>
    <n v="429440"/>
    <s v="долгосрочный"/>
    <n v="674"/>
    <n v="1383599"/>
    <x v="11"/>
    <s v="в ипотеке"/>
    <s v="ремонт жилья"/>
    <n v="11760.62"/>
    <n v="33.5"/>
    <n v="49"/>
    <n v="115299.91666666667"/>
    <n v="0.10200024718144492"/>
  </r>
  <r>
    <n v="596"/>
    <s v="a632ac98-65e0-4871-8dcb-c78deb9a1158"/>
    <x v="0"/>
    <n v="7"/>
    <n v="0"/>
    <n v="23294"/>
    <n v="85382"/>
    <n v="109582"/>
    <s v="краткосрочный"/>
    <n v="744"/>
    <n v="1514224"/>
    <x v="5"/>
    <s v="в ипотеке"/>
    <s v="консолидация кредитов"/>
    <n v="10637.34"/>
    <n v="10.1"/>
    <m/>
    <n v="126185.33333333333"/>
    <n v="8.4299337482433248E-2"/>
  </r>
  <r>
    <n v="597"/>
    <s v="9ed1cd35-8374-43b8-a683-961004917032"/>
    <x v="0"/>
    <n v="17"/>
    <n v="0"/>
    <n v="310802"/>
    <n v="624800"/>
    <n v="483604"/>
    <s v="долгосрочный"/>
    <n v="731"/>
    <n v="1213853"/>
    <x v="2"/>
    <s v="в ипотеке"/>
    <s v="консолидация кредитов"/>
    <n v="20938.759999999998"/>
    <n v="31.3"/>
    <n v="49"/>
    <n v="101154.41666666667"/>
    <n v="0.20699798080986739"/>
  </r>
  <r>
    <n v="598"/>
    <s v="e821735e-ec9d-46d7-a8c6-4142629d7045"/>
    <x v="1"/>
    <n v="6"/>
    <n v="0"/>
    <n v="379601"/>
    <n v="646404"/>
    <n v="341308"/>
    <s v="краткосрочный"/>
    <n v="741"/>
    <n v="669503"/>
    <x v="5"/>
    <s v="в аренде"/>
    <s v="консолидация кредитов"/>
    <n v="9317.2199999999993"/>
    <n v="11.4"/>
    <m/>
    <n v="55791.916666666664"/>
    <n v="0.1669994607940517"/>
  </r>
  <r>
    <n v="599"/>
    <s v="7aa65e91-926c-4e4d-949c-0e63a72bb5bc"/>
    <x v="0"/>
    <n v="9"/>
    <n v="1"/>
    <n v="120118"/>
    <n v="221122"/>
    <n v="152416"/>
    <s v="краткосрочный"/>
    <n v="747"/>
    <n v="637241"/>
    <x v="6"/>
    <s v="в ипотеке"/>
    <s v="консолидация кредитов"/>
    <n v="12521.76"/>
    <n v="19.8"/>
    <m/>
    <n v="53103.416666666664"/>
    <n v="0.23579951698023199"/>
  </r>
  <r>
    <n v="600"/>
    <s v="d7f9c457-1001-4f8b-bf74-24cdb67adefc"/>
    <x v="0"/>
    <n v="13"/>
    <n v="0"/>
    <n v="429115"/>
    <n v="661628"/>
    <n v="327426"/>
    <s v="долгосрочный"/>
    <n v="713"/>
    <n v="3676101"/>
    <x v="2"/>
    <s v="в ипотеке"/>
    <s v="консолидация кредитов"/>
    <n v="38292.79"/>
    <n v="29.8"/>
    <n v="49"/>
    <n v="306341.75"/>
    <n v="0.12500023258338114"/>
  </r>
  <r>
    <n v="602"/>
    <s v="d1d30005-1f5e-4aed-aa30-e56fd3d50f88"/>
    <x v="0"/>
    <n v="5"/>
    <n v="1"/>
    <n v="70794"/>
    <n v="160710"/>
    <n v="77000"/>
    <s v="краткосрочный"/>
    <n v="711"/>
    <n v="674044"/>
    <x v="7"/>
    <s v="в собственности"/>
    <s v="путешествие"/>
    <n v="9942.32"/>
    <n v="20.2"/>
    <m/>
    <n v="56170.333333333336"/>
    <n v="0.17700304431164729"/>
  </r>
  <r>
    <n v="603"/>
    <s v="144df0a2-30a3-4224-8d51-4a04563e2bd0"/>
    <x v="1"/>
    <n v="16"/>
    <n v="0"/>
    <n v="478857"/>
    <n v="2291212"/>
    <n v="535920"/>
    <s v="долгосрочный"/>
    <n v="743"/>
    <n v="1253525"/>
    <x v="6"/>
    <s v="в аренде"/>
    <s v="консолидация кредитов"/>
    <n v="14310.99"/>
    <n v="27.5"/>
    <m/>
    <n v="104460.41666666667"/>
    <n v="0.13699916635089049"/>
  </r>
  <r>
    <n v="605"/>
    <s v="4b22d634-71bf-4e1e-8db9-27d9571a7e63"/>
    <x v="0"/>
    <n v="10"/>
    <n v="0"/>
    <n v="579443"/>
    <n v="680460"/>
    <n v="553916"/>
    <s v="долгосрочный"/>
    <n v="594"/>
    <n v="2009174"/>
    <x v="1"/>
    <s v="в ипотеке"/>
    <s v="консолидация кредитов"/>
    <n v="29451.14"/>
    <n v="27.8"/>
    <m/>
    <n v="167431.16666666666"/>
    <n v="0.17589998676072854"/>
  </r>
  <r>
    <n v="606"/>
    <s v="15ada1d7-0ee1-462f-9623-2de3a0da2ea5"/>
    <x v="0"/>
    <n v="17"/>
    <n v="0"/>
    <n v="68989"/>
    <n v="275462"/>
    <n v="349932"/>
    <s v="краткосрочный"/>
    <n v="721"/>
    <n v="3602153"/>
    <x v="2"/>
    <s v="в ипотеке"/>
    <s v="иное"/>
    <n v="16029.54"/>
    <n v="20"/>
    <n v="15"/>
    <n v="300179.41666666669"/>
    <n v="5.3399863914719889E-2"/>
  </r>
  <r>
    <n v="607"/>
    <s v="2f084f8f-afbd-44d2-939d-c914fbe9b62a"/>
    <x v="1"/>
    <n v="5"/>
    <n v="0"/>
    <n v="102315"/>
    <n v="180048"/>
    <n v="134992"/>
    <s v="краткосрочный"/>
    <n v="728"/>
    <n v="437209"/>
    <x v="4"/>
    <s v="в аренде"/>
    <s v="консолидация кредитов"/>
    <n v="9691.33"/>
    <n v="7.7"/>
    <m/>
    <n v="36434.083333333336"/>
    <n v="0.26599626265699011"/>
  </r>
  <r>
    <n v="608"/>
    <s v="6491a9a1-488c-4d4b-8fd4-cd7362f5b318"/>
    <x v="0"/>
    <n v="9"/>
    <n v="0"/>
    <n v="484937"/>
    <n v="754710"/>
    <n v="765226"/>
    <s v="краткосрочный"/>
    <n v="726"/>
    <n v="2643508"/>
    <x v="0"/>
    <s v="в ипотеке"/>
    <s v="консолидация кредитов"/>
    <n v="34806.1"/>
    <n v="8.6"/>
    <m/>
    <n v="220292.33333333334"/>
    <n v="0.15799959750452805"/>
  </r>
  <r>
    <n v="609"/>
    <s v="dc327cb6-0187-492e-966d-6fc1882ba662"/>
    <x v="0"/>
    <n v="17"/>
    <n v="0"/>
    <n v="363318"/>
    <n v="585926"/>
    <n v="122870"/>
    <s v="краткосрочный"/>
    <n v="687"/>
    <n v="2548432"/>
    <x v="5"/>
    <s v="в ипотеке"/>
    <s v="иное"/>
    <n v="52667.62"/>
    <n v="13.5"/>
    <n v="50"/>
    <n v="212369.33333333334"/>
    <n v="0.24800011928903734"/>
  </r>
  <r>
    <n v="610"/>
    <s v="b40f89f8-aa26-4fe6-bc2d-756562001ac2"/>
    <x v="1"/>
    <n v="11"/>
    <n v="0"/>
    <n v="251522"/>
    <n v="469722"/>
    <n v="218702"/>
    <s v="долгосрочный"/>
    <n v="717"/>
    <n v="576992"/>
    <x v="3"/>
    <s v="в аренде"/>
    <s v="консолидация кредитов"/>
    <n v="9087.51"/>
    <n v="16"/>
    <n v="64"/>
    <n v="48082.666666666664"/>
    <n v="0.18899762908324552"/>
  </r>
  <r>
    <n v="614"/>
    <s v="7393cb63-a4db-42cb-931f-d909baef6381"/>
    <x v="0"/>
    <n v="4"/>
    <n v="1"/>
    <n v="14383"/>
    <n v="333058"/>
    <n v="77814"/>
    <s v="краткосрочный"/>
    <n v="748"/>
    <n v="529967"/>
    <x v="4"/>
    <s v="в ипотеке"/>
    <s v="консолидация кредитов"/>
    <n v="2534.98"/>
    <n v="18"/>
    <n v="80"/>
    <n v="44163.916666666664"/>
    <n v="5.7399347506542867E-2"/>
  </r>
  <r>
    <n v="616"/>
    <s v="2c84d7cb-d702-4479-bc5b-7cf5a9f0e1c8"/>
    <x v="0"/>
    <n v="8"/>
    <n v="0"/>
    <n v="104405"/>
    <n v="366322"/>
    <n v="262174"/>
    <s v="долгосрочный"/>
    <n v="703"/>
    <n v="935655"/>
    <x v="1"/>
    <s v="в аренде"/>
    <s v="приобретение жилья"/>
    <n v="8966.67"/>
    <n v="11.3"/>
    <n v="42"/>
    <n v="77971.25"/>
    <n v="0.11499969540054827"/>
  </r>
  <r>
    <n v="618"/>
    <s v="fdb1f63e-b46d-437f-bae6-062b7ed14cdd"/>
    <x v="0"/>
    <n v="6"/>
    <n v="0"/>
    <n v="142766"/>
    <n v="188716"/>
    <n v="148214"/>
    <s v="краткосрочный"/>
    <n v="747"/>
    <n v="911487"/>
    <x v="6"/>
    <s v="в ипотеке"/>
    <s v="ремонт жилья"/>
    <n v="20424.810000000001"/>
    <n v="20.5"/>
    <m/>
    <n v="75957.25"/>
    <n v="0.26889875554999687"/>
  </r>
  <r>
    <n v="620"/>
    <s v="3d0ca2af-8ce7-45cf-b804-dc315671e47c"/>
    <x v="0"/>
    <n v="18"/>
    <n v="0"/>
    <n v="548568"/>
    <n v="771782"/>
    <n v="778712"/>
    <s v="долгосрочный"/>
    <n v="688"/>
    <n v="3842940"/>
    <x v="2"/>
    <s v="в ипотеке"/>
    <s v="консолидация кредитов"/>
    <n v="59565.57"/>
    <n v="25"/>
    <m/>
    <n v="320245"/>
    <n v="0.186"/>
  </r>
  <r>
    <n v="621"/>
    <s v="b64a9da6-0107-4012-bba3-2057ae6efbb2"/>
    <x v="1"/>
    <n v="5"/>
    <n v="0"/>
    <n v="447564"/>
    <n v="720764"/>
    <n v="215776"/>
    <s v="краткосрочный"/>
    <n v="729"/>
    <n v="1583992"/>
    <x v="2"/>
    <s v="в аренде"/>
    <s v="консолидация кредитов"/>
    <n v="14783.9"/>
    <n v="10.5"/>
    <n v="29"/>
    <n v="131999.33333333334"/>
    <n v="0.11199980807983878"/>
  </r>
  <r>
    <n v="622"/>
    <s v="88883a49-e435-445b-939a-167ca08d47f2"/>
    <x v="0"/>
    <n v="15"/>
    <n v="0"/>
    <n v="228266"/>
    <n v="451044"/>
    <n v="755062"/>
    <s v="долгосрочный"/>
    <n v="681"/>
    <n v="1769983"/>
    <x v="8"/>
    <s v="в ипотеке"/>
    <s v="консолидация кредитов"/>
    <n v="27729.74"/>
    <n v="25"/>
    <n v="46"/>
    <n v="147498.58333333334"/>
    <n v="0.1880000429382655"/>
  </r>
  <r>
    <n v="623"/>
    <s v="260809c5-f100-49d1-a1c9-a73e1f02bbff"/>
    <x v="0"/>
    <n v="11"/>
    <n v="1"/>
    <n v="115273"/>
    <n v="364672"/>
    <n v="215974"/>
    <s v="краткосрочный"/>
    <n v="716"/>
    <n v="1585455"/>
    <x v="6"/>
    <s v="в аренде"/>
    <s v="консолидация кредитов"/>
    <n v="16647.23"/>
    <n v="15.9"/>
    <m/>
    <n v="132121.25"/>
    <n v="0.12599964048175444"/>
  </r>
  <r>
    <n v="624"/>
    <s v="ab2e62f5-cdde-4939-a971-7e334e0ab26c"/>
    <x v="0"/>
    <n v="7"/>
    <n v="0"/>
    <n v="350246"/>
    <n v="479930"/>
    <n v="328548"/>
    <s v="долгосрочный"/>
    <n v="704"/>
    <n v="1172813"/>
    <x v="0"/>
    <s v="в ипотеке"/>
    <s v="консолидация кредитов"/>
    <n v="16028.4"/>
    <n v="13.5"/>
    <n v="38"/>
    <n v="97734.416666666672"/>
    <n v="0.1639995463897484"/>
  </r>
  <r>
    <n v="625"/>
    <s v="c08b3ba3-53f4-4d42-9cfb-df4382418e02"/>
    <x v="0"/>
    <n v="16"/>
    <n v="0"/>
    <n v="494836"/>
    <n v="966218"/>
    <n v="397738"/>
    <s v="краткосрочный"/>
    <n v="736"/>
    <n v="1622106"/>
    <x v="5"/>
    <s v="в ипотеке"/>
    <s v="консолидация кредитов"/>
    <n v="25413.07"/>
    <n v="15.9"/>
    <n v="50"/>
    <n v="135175.5"/>
    <n v="0.18800056223206127"/>
  </r>
  <r>
    <n v="626"/>
    <s v="4bfbef83-43cb-4f97-83d8-b8fe05fd4a57"/>
    <x v="0"/>
    <n v="7"/>
    <n v="0"/>
    <n v="164578"/>
    <n v="227678"/>
    <n v="347996"/>
    <s v="долгосрочный"/>
    <n v="700"/>
    <n v="686945"/>
    <x v="7"/>
    <s v="в собственности"/>
    <s v="консолидация кредитов"/>
    <n v="3932.81"/>
    <n v="11"/>
    <m/>
    <n v="57245.416666666664"/>
    <n v="6.870087124878993E-2"/>
  </r>
  <r>
    <n v="628"/>
    <s v="919ec1ef-5fe8-465a-8b3e-8442108780b6"/>
    <x v="1"/>
    <n v="7"/>
    <n v="0"/>
    <n v="296286"/>
    <n v="536074"/>
    <n v="432520"/>
    <s v="краткосрочный"/>
    <n v="745"/>
    <n v="1029477"/>
    <x v="2"/>
    <s v="в ипотеке"/>
    <s v="консолидация кредитов"/>
    <n v="17758.54"/>
    <n v="15.4"/>
    <m/>
    <n v="85789.75"/>
    <n v="0.20700071978295775"/>
  </r>
  <r>
    <n v="629"/>
    <s v="cdd7fa9b-100c-46e4-807c-5fd55a682c95"/>
    <x v="0"/>
    <n v="15"/>
    <n v="0"/>
    <n v="42750"/>
    <n v="562474"/>
    <n v="776864"/>
    <s v="долгосрочный"/>
    <n v="724"/>
    <n v="1380179"/>
    <x v="8"/>
    <s v="в аренде"/>
    <s v="бизнес"/>
    <n v="11593.42"/>
    <n v="12.8"/>
    <m/>
    <n v="115014.91666666667"/>
    <n v="0.10079927313775966"/>
  </r>
  <r>
    <n v="630"/>
    <s v="af703c39-6da8-4954-afb0-2641eefba352"/>
    <x v="0"/>
    <n v="13"/>
    <n v="0"/>
    <n v="351728"/>
    <n v="419848"/>
    <n v="335082"/>
    <s v="краткосрочный"/>
    <n v="721"/>
    <n v="1215430"/>
    <x v="3"/>
    <s v="в ипотеке"/>
    <s v="иное"/>
    <n v="13065.92"/>
    <n v="25.5"/>
    <m/>
    <n v="101285.83333333333"/>
    <n v="0.12900046896982961"/>
  </r>
  <r>
    <n v="632"/>
    <s v="71708fcd-2fd3-4452-b9c1-11dd2a764751"/>
    <x v="1"/>
    <n v="5"/>
    <n v="0"/>
    <n v="105564"/>
    <n v="165198"/>
    <n v="220286"/>
    <s v="краткосрочный"/>
    <n v="734"/>
    <n v="1731242"/>
    <x v="7"/>
    <s v="в ипотеке"/>
    <s v="ремонт жилья"/>
    <n v="29575.4"/>
    <n v="18.5"/>
    <m/>
    <n v="144270.16666666666"/>
    <n v="0.20500010974779959"/>
  </r>
  <r>
    <n v="635"/>
    <s v="058cea79-8bb7-4ac1-9b7d-c698263e3622"/>
    <x v="1"/>
    <n v="14"/>
    <n v="0"/>
    <n v="108091"/>
    <n v="372526"/>
    <n v="329054"/>
    <s v="краткосрочный"/>
    <n v="710"/>
    <n v="1136694"/>
    <x v="2"/>
    <s v="в аренде"/>
    <s v="консолидация кредитов"/>
    <n v="15819.02"/>
    <n v="10.9"/>
    <n v="37"/>
    <n v="94724.5"/>
    <n v="0.16700030087253034"/>
  </r>
  <r>
    <n v="636"/>
    <s v="040a5b08-32b2-40db-a2bd-09a0d85e2c75"/>
    <x v="0"/>
    <n v="9"/>
    <n v="0"/>
    <n v="331588"/>
    <n v="769428"/>
    <n v="231264"/>
    <s v="долгосрочный"/>
    <n v="656"/>
    <n v="433371"/>
    <x v="2"/>
    <s v="в ипотеке"/>
    <s v="консолидация кредитов"/>
    <n v="7078.45"/>
    <n v="16"/>
    <m/>
    <n v="36114.25"/>
    <n v="0.19600157832434564"/>
  </r>
  <r>
    <n v="638"/>
    <s v="2d43639a-7c09-4b47-86f4-359d631fb58b"/>
    <x v="0"/>
    <n v="9"/>
    <n v="0"/>
    <n v="134615"/>
    <n v="251812"/>
    <n v="61358"/>
    <s v="краткосрочный"/>
    <n v="726"/>
    <n v="756884"/>
    <x v="2"/>
    <s v="в собственности"/>
    <s v="приобретение автомобиля"/>
    <n v="19048.259999999998"/>
    <n v="21.5"/>
    <n v="27"/>
    <n v="63073.666666666664"/>
    <n v="0.30200020082337581"/>
  </r>
  <r>
    <n v="642"/>
    <s v="ecf9e047-4fad-4208-a3aa-30499d6dbb01"/>
    <x v="1"/>
    <n v="9"/>
    <n v="0"/>
    <n v="57608"/>
    <n v="66110"/>
    <n v="220396"/>
    <s v="долгосрочный"/>
    <n v="680"/>
    <n v="1903420"/>
    <x v="4"/>
    <s v="в аренде"/>
    <s v="консолидация кредитов"/>
    <n v="18240.95"/>
    <n v="15.8"/>
    <n v="12"/>
    <n v="158618.33333333334"/>
    <n v="0.11499900179676582"/>
  </r>
  <r>
    <n v="646"/>
    <s v="31d33215-6af6-4b2b-954f-5d626138fa21"/>
    <x v="1"/>
    <n v="7"/>
    <n v="0"/>
    <n v="114399"/>
    <n v="129976"/>
    <n v="353782"/>
    <s v="краткосрочный"/>
    <n v="646"/>
    <n v="1524313"/>
    <x v="2"/>
    <s v="в ипотеке"/>
    <s v="консолидация кредитов"/>
    <n v="19816.05"/>
    <n v="31.8"/>
    <n v="42"/>
    <n v="127026.08333333333"/>
    <n v="0.15599985042442072"/>
  </r>
  <r>
    <n v="651"/>
    <s v="7fc3ea13-7274-446a-b5d0-a82980065b03"/>
    <x v="1"/>
    <n v="7"/>
    <n v="0"/>
    <n v="762489"/>
    <n v="955504"/>
    <n v="356444"/>
    <s v="долгосрочный"/>
    <n v="713"/>
    <n v="1269808"/>
    <x v="2"/>
    <s v="в ипотеке"/>
    <s v="бизнес"/>
    <n v="30189.48"/>
    <n v="22.1"/>
    <m/>
    <n v="105817.33333333333"/>
    <n v="0.28529806080919323"/>
  </r>
  <r>
    <n v="652"/>
    <s v="2a336913-4dc5-4657-be02-6e6c96aef479"/>
    <x v="0"/>
    <n v="5"/>
    <n v="0"/>
    <n v="116204"/>
    <n v="190586"/>
    <n v="111034"/>
    <s v="краткосрочный"/>
    <n v="699"/>
    <n v="348707"/>
    <x v="3"/>
    <s v="в аренде"/>
    <s v="консолидация кредитов"/>
    <n v="5957.07"/>
    <n v="12.7"/>
    <m/>
    <n v="29058.916666666668"/>
    <n v="0.20499972756497573"/>
  </r>
  <r>
    <n v="653"/>
    <s v="0e08ccde-bc5d-4523-8186-93ebf58083ac"/>
    <x v="0"/>
    <n v="18"/>
    <n v="0"/>
    <n v="294481"/>
    <n v="538670"/>
    <n v="389620"/>
    <s v="краткосрочный"/>
    <n v="743"/>
    <n v="985530"/>
    <x v="3"/>
    <s v="в аренде"/>
    <s v="консолидация кредитов"/>
    <n v="20942.560000000001"/>
    <n v="13"/>
    <m/>
    <n v="82127.5"/>
    <n v="0.25500057836899942"/>
  </r>
  <r>
    <n v="654"/>
    <s v="6019769e-7c0e-464c-bfb5-ffb2846a0e2c"/>
    <x v="0"/>
    <n v="14"/>
    <n v="0"/>
    <n v="363641"/>
    <n v="487344"/>
    <n v="782320"/>
    <s v="долгосрочный"/>
    <n v="614"/>
    <n v="2374392"/>
    <x v="2"/>
    <s v="в ипотеке"/>
    <s v="иное"/>
    <n v="61932.02"/>
    <n v="21.7"/>
    <n v="23"/>
    <n v="197866"/>
    <n v="0.31299980795083537"/>
  </r>
  <r>
    <n v="655"/>
    <s v="78d2100e-deb0-46af-b422-98b4ce2c301f"/>
    <x v="0"/>
    <n v="13"/>
    <n v="0"/>
    <n v="303601"/>
    <n v="586850"/>
    <n v="523292"/>
    <s v="долгосрочный"/>
    <n v="713"/>
    <n v="1788945"/>
    <x v="9"/>
    <s v="в собственности"/>
    <s v="консолидация кредитов"/>
    <n v="33542.6"/>
    <n v="16.8"/>
    <n v="26"/>
    <n v="149078.75"/>
    <n v="0.22499920344113428"/>
  </r>
  <r>
    <n v="658"/>
    <s v="121da01c-1787-44ec-9e7e-97051b47b465"/>
    <x v="0"/>
    <n v="14"/>
    <n v="0"/>
    <n v="1385062"/>
    <n v="2187922"/>
    <n v="268620"/>
    <s v="краткосрочный"/>
    <n v="740"/>
    <n v="5316447"/>
    <x v="2"/>
    <s v="в собственности"/>
    <s v="бизнес"/>
    <n v="36329.14"/>
    <n v="27.6"/>
    <m/>
    <n v="443037.25"/>
    <n v="8.2000192986029952E-2"/>
  </r>
  <r>
    <n v="660"/>
    <s v="41e70412-d206-4b83-8fe8-fc402a235a04"/>
    <x v="0"/>
    <n v="13"/>
    <n v="0"/>
    <n v="324235"/>
    <n v="1191806"/>
    <n v="215622"/>
    <s v="краткосрочный"/>
    <n v="743"/>
    <n v="1899430"/>
    <x v="0"/>
    <s v="в ипотеке"/>
    <s v="консолидация кредитов"/>
    <n v="34189.74"/>
    <n v="19.399999999999999"/>
    <n v="20"/>
    <n v="158285.83333333334"/>
    <n v="0.21599999999999997"/>
  </r>
  <r>
    <n v="661"/>
    <s v="9449d282-eb22-4e87-90f6-8b1642d47375"/>
    <x v="0"/>
    <n v="26"/>
    <n v="0"/>
    <n v="237595"/>
    <n v="2116224"/>
    <n v="222112"/>
    <s v="краткосрочный"/>
    <n v="741"/>
    <n v="1822328"/>
    <x v="2"/>
    <s v="в ипотеке"/>
    <s v="консолидация кредитов"/>
    <n v="6499.52"/>
    <n v="20"/>
    <n v="37"/>
    <n v="151860.66666666666"/>
    <n v="4.2799232629910755E-2"/>
  </r>
  <r>
    <n v="664"/>
    <s v="be8343f8-4c74-4450-85ee-ffd3dab35b8a"/>
    <x v="1"/>
    <n v="15"/>
    <n v="0"/>
    <n v="129713"/>
    <n v="181830"/>
    <n v="429572"/>
    <s v="долгосрочный"/>
    <n v="700"/>
    <n v="1597577"/>
    <x v="7"/>
    <s v="в собственности"/>
    <s v="консолидация кредитов"/>
    <n v="23430.99"/>
    <n v="17.5"/>
    <m/>
    <n v="133131.41666666666"/>
    <n v="0.17599895341507799"/>
  </r>
  <r>
    <n v="667"/>
    <s v="fce04ba9-317f-4df7-a5f9-a1bd69e006d3"/>
    <x v="0"/>
    <n v="6"/>
    <n v="0"/>
    <n v="213199"/>
    <n v="599192"/>
    <n v="318538"/>
    <s v="краткосрочный"/>
    <n v="749"/>
    <n v="1623892"/>
    <x v="0"/>
    <s v="в аренде"/>
    <s v="консолидация кредитов"/>
    <n v="5264.14"/>
    <n v="16.8"/>
    <m/>
    <n v="135324.33333333334"/>
    <n v="3.8900173164225206E-2"/>
  </r>
  <r>
    <n v="668"/>
    <s v="9b89e440-9e23-4e14-ae4d-5bcd1c45aece"/>
    <x v="0"/>
    <n v="8"/>
    <n v="0"/>
    <n v="313633"/>
    <n v="465586"/>
    <n v="135014"/>
    <s v="краткосрочный"/>
    <n v="741"/>
    <n v="1865591"/>
    <x v="4"/>
    <s v="в ипотеке"/>
    <s v="ремонт жилья"/>
    <n v="37156.21"/>
    <n v="25.6"/>
    <n v="52"/>
    <n v="155465.91666666666"/>
    <n v="0.23899907321594069"/>
  </r>
  <r>
    <n v="669"/>
    <s v="ed13f60c-50b4-42f6-a7b0-e3dc666e645a"/>
    <x v="0"/>
    <n v="9"/>
    <n v="0"/>
    <n v="281979"/>
    <n v="528330"/>
    <n v="333036"/>
    <s v="краткосрочный"/>
    <n v="727"/>
    <n v="1629858"/>
    <x v="2"/>
    <s v="в ипотеке"/>
    <s v="консолидация кредитов"/>
    <n v="7904.76"/>
    <n v="21"/>
    <m/>
    <n v="135821.5"/>
    <n v="5.8199622298384275E-2"/>
  </r>
  <r>
    <n v="670"/>
    <s v="dc77eba0-0429-44bb-87e0-88ce3d7dc6d3"/>
    <x v="0"/>
    <n v="8"/>
    <n v="1"/>
    <n v="97983"/>
    <n v="144892"/>
    <n v="351076"/>
    <s v="долгосрочный"/>
    <n v="716"/>
    <n v="758024"/>
    <x v="9"/>
    <s v="в ипотеке"/>
    <s v="консолидация кредитов"/>
    <n v="8780.4699999999993"/>
    <n v="16.5"/>
    <m/>
    <n v="63168.666666666664"/>
    <n v="0.13900040104271105"/>
  </r>
  <r>
    <n v="672"/>
    <s v="dc696953-fa56-4593-9a55-0b3a15c837b2"/>
    <x v="0"/>
    <n v="7"/>
    <n v="1"/>
    <n v="23028"/>
    <n v="28666"/>
    <n v="209462"/>
    <s v="долгосрочный"/>
    <n v="669"/>
    <n v="1828009"/>
    <x v="5"/>
    <s v="в ипотеке"/>
    <s v="ремонт жилья"/>
    <n v="29400.6"/>
    <n v="17"/>
    <m/>
    <n v="152334.08333333334"/>
    <n v="0.19300080032428721"/>
  </r>
  <r>
    <n v="674"/>
    <s v="4cd8f95a-1974-4201-9bb3-c4407dae8b2b"/>
    <x v="1"/>
    <n v="19"/>
    <n v="0"/>
    <n v="377739"/>
    <n v="1003178"/>
    <n v="221496"/>
    <s v="краткосрочный"/>
    <n v="728"/>
    <n v="956460"/>
    <x v="2"/>
    <s v="в ипотеке"/>
    <s v="иное"/>
    <n v="12354.18"/>
    <n v="14.8"/>
    <m/>
    <n v="79705"/>
    <n v="0.15499880810488678"/>
  </r>
  <r>
    <n v="677"/>
    <s v="8ce48a9b-f9fe-4eb5-b400-220822b8660e"/>
    <x v="0"/>
    <n v="20"/>
    <n v="0"/>
    <n v="65436"/>
    <n v="190872"/>
    <n v="54230"/>
    <s v="краткосрочный"/>
    <n v="742"/>
    <n v="842859"/>
    <x v="5"/>
    <s v="в ипотеке"/>
    <s v="консолидация кредитов"/>
    <n v="9692.85"/>
    <n v="17.899999999999999"/>
    <n v="22"/>
    <n v="70238.25"/>
    <n v="0.1379995942381822"/>
  </r>
  <r>
    <n v="678"/>
    <s v="0ae12723-f0b0-42a7-aa49-a8253d1d3697"/>
    <x v="1"/>
    <n v="20"/>
    <n v="0"/>
    <n v="271111"/>
    <n v="527582"/>
    <n v="64592"/>
    <s v="краткосрочный"/>
    <n v="686"/>
    <n v="1299581"/>
    <x v="1"/>
    <s v="в ипотеке"/>
    <s v="консолидация кредитов"/>
    <n v="35197.120000000003"/>
    <n v="24.2"/>
    <m/>
    <n v="108298.41666666667"/>
    <n v="0.32500124270822672"/>
  </r>
  <r>
    <n v="679"/>
    <s v="bef198dc-af56-4a47-bbbf-e2164e0fd9ad"/>
    <x v="0"/>
    <n v="16"/>
    <n v="0"/>
    <n v="307420"/>
    <n v="908050"/>
    <n v="152592"/>
    <s v="краткосрочный"/>
    <n v="741"/>
    <n v="805790"/>
    <x v="0"/>
    <s v="в собственности"/>
    <s v="консолидация кредитов"/>
    <n v="10273.870000000001"/>
    <n v="14.7"/>
    <m/>
    <n v="67149.166666666672"/>
    <n v="0.15300070738033483"/>
  </r>
  <r>
    <n v="680"/>
    <s v="5a23a6b1-6292-47d4-a8f0-6743c97eb370"/>
    <x v="1"/>
    <n v="8"/>
    <n v="0"/>
    <n v="254828"/>
    <n v="337634"/>
    <n v="322520"/>
    <s v="краткосрочный"/>
    <n v="709"/>
    <n v="1648896"/>
    <x v="2"/>
    <s v="в ипотеке"/>
    <s v="консолидация кредитов"/>
    <n v="29680.28"/>
    <n v="16.600000000000001"/>
    <m/>
    <n v="137408"/>
    <n v="0.21600110619469026"/>
  </r>
  <r>
    <n v="681"/>
    <s v="3ffb0266-65fa-410d-a65a-569ac504ec01"/>
    <x v="0"/>
    <n v="14"/>
    <n v="1"/>
    <n v="154508"/>
    <n v="586586"/>
    <n v="111914"/>
    <s v="краткосрочный"/>
    <n v="701"/>
    <n v="1063183"/>
    <x v="10"/>
    <s v="в ипотеке"/>
    <s v="путешествие"/>
    <n v="7964.99"/>
    <n v="13.3"/>
    <m/>
    <n v="88598.583333333328"/>
    <n v="8.9899744446628668E-2"/>
  </r>
  <r>
    <n v="682"/>
    <s v="b9780ccd-cae9-4727-a002-1549fc0ac424"/>
    <x v="0"/>
    <n v="5"/>
    <n v="0"/>
    <n v="229026"/>
    <n v="328218"/>
    <n v="237116"/>
    <s v="краткосрочный"/>
    <n v="721"/>
    <n v="655310"/>
    <x v="7"/>
    <s v="в аренде"/>
    <s v="консолидация кредитов"/>
    <n v="6880.66"/>
    <n v="14.5"/>
    <n v="74"/>
    <n v="54609.166666666664"/>
    <n v="0.12599826036532327"/>
  </r>
  <r>
    <n v="684"/>
    <s v="1b643740-54c8-493f-8bfe-b2d1645c3a19"/>
    <x v="0"/>
    <n v="26"/>
    <n v="0"/>
    <n v="600153"/>
    <n v="769560"/>
    <n v="341550"/>
    <s v="краткосрочный"/>
    <n v="682"/>
    <n v="823612"/>
    <x v="1"/>
    <s v="в аренде"/>
    <s v="консолидация кредитов"/>
    <n v="19149.150000000001"/>
    <n v="11.4"/>
    <n v="36"/>
    <n v="68634.333333333328"/>
    <n v="0.27900249146442746"/>
  </r>
  <r>
    <n v="685"/>
    <s v="4237e26b-6a82-4b5a-8906-51db1c66718c"/>
    <x v="1"/>
    <n v="14"/>
    <n v="0"/>
    <n v="548663"/>
    <n v="935660"/>
    <n v="671506"/>
    <s v="краткосрочный"/>
    <n v="706"/>
    <n v="1784423"/>
    <x v="2"/>
    <s v="в ипотеке"/>
    <s v="консолидация кредитов"/>
    <n v="44610.48"/>
    <n v="22.8"/>
    <m/>
    <n v="148701.91666666666"/>
    <n v="0.29999936113802617"/>
  </r>
  <r>
    <n v="686"/>
    <s v="562b632e-fcc1-438a-9748-951e1d9867ce"/>
    <x v="1"/>
    <n v="5"/>
    <n v="0"/>
    <n v="224143"/>
    <n v="286462"/>
    <n v="279862"/>
    <s v="краткосрочный"/>
    <n v="680"/>
    <n v="929575"/>
    <x v="7"/>
    <s v="в аренде"/>
    <s v="консолидация кредитов"/>
    <n v="6600.03"/>
    <n v="13.6"/>
    <n v="18"/>
    <n v="77464.583333333328"/>
    <n v="8.5200613183444046E-2"/>
  </r>
  <r>
    <n v="688"/>
    <s v="c81a3693-b832-4a9a-bec0-722932d0ea54"/>
    <x v="0"/>
    <n v="9"/>
    <n v="0"/>
    <n v="616968"/>
    <n v="948706"/>
    <n v="333212"/>
    <s v="долгосрочный"/>
    <n v="692"/>
    <n v="959215"/>
    <x v="2"/>
    <s v="в аренде"/>
    <s v="консолидация кредитов"/>
    <n v="26698.23"/>
    <n v="17.399999999999999"/>
    <n v="36"/>
    <n v="79934.583333333328"/>
    <n v="0.33400099039318609"/>
  </r>
  <r>
    <n v="690"/>
    <s v="2b8ce339-04fe-4247-b357-fc1ea38eccf7"/>
    <x v="1"/>
    <n v="5"/>
    <n v="0"/>
    <n v="245746"/>
    <n v="353034"/>
    <n v="208670"/>
    <s v="краткосрочный"/>
    <n v="720"/>
    <n v="575130"/>
    <x v="7"/>
    <s v="в ипотеке"/>
    <s v="иное"/>
    <n v="12604.98"/>
    <n v="22.5"/>
    <n v="55"/>
    <n v="47927.5"/>
    <n v="0.26300099108027747"/>
  </r>
  <r>
    <n v="691"/>
    <s v="55df5dac-6c24-4b89-ba00-41b1d89c2258"/>
    <x v="1"/>
    <n v="13"/>
    <n v="1"/>
    <n v="213712"/>
    <n v="899866"/>
    <n v="219692"/>
    <s v="краткосрочный"/>
    <n v="734"/>
    <n v="1413524"/>
    <x v="10"/>
    <s v="в аренде"/>
    <s v="консолидация кредитов"/>
    <n v="11060.66"/>
    <n v="25.2"/>
    <n v="51"/>
    <n v="117793.66666666667"/>
    <n v="9.3898596698747241E-2"/>
  </r>
  <r>
    <n v="693"/>
    <s v="0de9ae4f-0669-45d4-97ad-5a71425ac218"/>
    <x v="0"/>
    <n v="10"/>
    <n v="0"/>
    <n v="876090"/>
    <n v="1172754"/>
    <n v="707872"/>
    <s v="долгосрочный"/>
    <n v="713"/>
    <n v="2330749"/>
    <x v="2"/>
    <s v="в ипотеке"/>
    <s v="консолидация кредитов"/>
    <n v="40593.879999999997"/>
    <n v="25.5"/>
    <m/>
    <n v="194229.08333333334"/>
    <n v="0.20900000815188591"/>
  </r>
  <r>
    <n v="694"/>
    <s v="a82ed54f-4dcb-4dea-aeaa-1676af5f6d88"/>
    <x v="1"/>
    <n v="7"/>
    <n v="0"/>
    <n v="128687"/>
    <n v="161260"/>
    <n v="77286"/>
    <s v="краткосрочный"/>
    <n v="697"/>
    <n v="1964429"/>
    <x v="2"/>
    <s v="в ипотеке"/>
    <s v="медицина"/>
    <n v="13489.24"/>
    <n v="16.7"/>
    <m/>
    <n v="163702.41666666666"/>
    <n v="8.2400982677409057E-2"/>
  </r>
  <r>
    <n v="696"/>
    <s v="ad4cef79-7205-4b52-b573-ed285926e547"/>
    <x v="1"/>
    <n v="10"/>
    <n v="0"/>
    <n v="349999"/>
    <n v="927366"/>
    <n v="246774"/>
    <s v="краткосрочный"/>
    <n v="746"/>
    <n v="968715"/>
    <x v="4"/>
    <s v="в аренде"/>
    <s v="консолидация кредитов"/>
    <n v="22684.1"/>
    <n v="15.4"/>
    <m/>
    <n v="80726.25"/>
    <n v="0.28100029420417766"/>
  </r>
  <r>
    <n v="697"/>
    <s v="de78587a-56e8-495c-9a23-a2921b1f803d"/>
    <x v="0"/>
    <n v="13"/>
    <n v="0"/>
    <n v="427652"/>
    <n v="868736"/>
    <n v="265694"/>
    <s v="краткосрочный"/>
    <n v="739"/>
    <n v="655633"/>
    <x v="2"/>
    <s v="в собственности"/>
    <s v="консолидация кредитов"/>
    <n v="12620.75"/>
    <n v="32.9"/>
    <m/>
    <n v="54636.083333333336"/>
    <n v="0.23099660938360331"/>
  </r>
  <r>
    <n v="699"/>
    <s v="644c8a1d-3e59-4cbf-9fc1-238399b28477"/>
    <x v="1"/>
    <n v="6"/>
    <n v="0"/>
    <n v="109459"/>
    <n v="278564"/>
    <n v="288420"/>
    <s v="долгосрочный"/>
    <n v="687"/>
    <n v="1286490"/>
    <x v="4"/>
    <s v="в аренде"/>
    <s v="консолидация кредитов"/>
    <n v="4373.99"/>
    <n v="12.2"/>
    <m/>
    <n v="107207.5"/>
    <n v="4.0799291094373059E-2"/>
  </r>
  <r>
    <n v="701"/>
    <s v="3463ebf8-6567-4a00-a378-51cd39c932b1"/>
    <x v="1"/>
    <n v="14"/>
    <n v="0"/>
    <n v="272916"/>
    <n v="673772"/>
    <n v="271700"/>
    <s v="краткосрочный"/>
    <n v="696"/>
    <n v="675298"/>
    <x v="8"/>
    <s v="в аренде"/>
    <s v="бизнес"/>
    <n v="14293.89"/>
    <n v="24.5"/>
    <n v="57"/>
    <n v="56274.833333333336"/>
    <n v="0.25400146305779076"/>
  </r>
  <r>
    <n v="702"/>
    <s v="8f6929dc-88b1-4b8c-a87f-e1e4457c60dd"/>
    <x v="0"/>
    <n v="11"/>
    <n v="0"/>
    <n v="499681"/>
    <n v="690448"/>
    <n v="449768"/>
    <s v="краткосрочный"/>
    <n v="737"/>
    <n v="2913270"/>
    <x v="1"/>
    <s v="в ипотеке"/>
    <s v="консолидация кредитов"/>
    <n v="23913.02"/>
    <n v="23.4"/>
    <n v="22"/>
    <n v="242772.5"/>
    <n v="9.8499706515359026E-2"/>
  </r>
  <r>
    <n v="704"/>
    <s v="823293b1-6fea-4db4-b406-2d68e574715b"/>
    <x v="0"/>
    <n v="22"/>
    <n v="0"/>
    <n v="565782"/>
    <n v="843128"/>
    <n v="222684"/>
    <s v="краткосрочный"/>
    <n v="707"/>
    <n v="1634703"/>
    <x v="2"/>
    <s v="в ипотеке"/>
    <s v="бизнес"/>
    <n v="28198.66"/>
    <n v="29.2"/>
    <n v="8"/>
    <n v="136225.25"/>
    <n v="0.2070002440810349"/>
  </r>
  <r>
    <n v="705"/>
    <s v="780a5a3e-61e6-4473-b00d-a4109f2361a6"/>
    <x v="0"/>
    <n v="3"/>
    <n v="0"/>
    <n v="80028"/>
    <n v="188320"/>
    <n v="196196"/>
    <s v="краткосрочный"/>
    <n v="739"/>
    <n v="378632"/>
    <x v="7"/>
    <s v="в ипотеке"/>
    <s v="консолидация кредитов"/>
    <n v="2120.4"/>
    <n v="6.8"/>
    <m/>
    <n v="31552.666666666668"/>
    <n v="6.7201926936973105E-2"/>
  </r>
  <r>
    <n v="706"/>
    <s v="7d91c943-f6f8-45e9-aedc-cdcddf7401dd"/>
    <x v="1"/>
    <n v="9"/>
    <n v="0"/>
    <n v="79572"/>
    <n v="662882"/>
    <n v="219538"/>
    <s v="краткосрочный"/>
    <n v="751"/>
    <n v="1611618"/>
    <x v="2"/>
    <s v="в ипотеке"/>
    <s v="иное"/>
    <n v="11603.49"/>
    <n v="21"/>
    <m/>
    <n v="134301.5"/>
    <n v="8.6398811629058492E-2"/>
  </r>
  <r>
    <n v="707"/>
    <s v="2a77ea34-2350-483d-a390-c76268532c1c"/>
    <x v="0"/>
    <n v="12"/>
    <n v="0"/>
    <n v="232560"/>
    <n v="359524"/>
    <n v="297902"/>
    <s v="краткосрочный"/>
    <n v="713"/>
    <n v="808317"/>
    <x v="0"/>
    <s v="в ипотеке"/>
    <s v="бизнес"/>
    <n v="14482.56"/>
    <n v="21"/>
    <m/>
    <n v="67359.75"/>
    <n v="0.21500317325999577"/>
  </r>
  <r>
    <n v="709"/>
    <s v="9f62fff8-b67f-4ba1-be06-1c9af63cfe52"/>
    <x v="1"/>
    <n v="11"/>
    <n v="0"/>
    <n v="53827"/>
    <n v="214918"/>
    <n v="322300"/>
    <s v="краткосрочный"/>
    <n v="733"/>
    <n v="891480"/>
    <x v="4"/>
    <s v="в ипотеке"/>
    <s v="консолидация кредитов"/>
    <n v="23772.799999999999"/>
    <n v="22.6"/>
    <n v="11"/>
    <n v="74290"/>
    <n v="0.32"/>
  </r>
  <r>
    <n v="712"/>
    <s v="839089ec-b35d-460c-b623-da93ffb39960"/>
    <x v="0"/>
    <n v="12"/>
    <n v="0"/>
    <n v="38589"/>
    <n v="312466"/>
    <n v="407132"/>
    <s v="долгосрочный"/>
    <n v="668"/>
    <n v="1233765"/>
    <x v="1"/>
    <s v="в аренде"/>
    <s v="приобретение автомобиля"/>
    <n v="2868.62"/>
    <n v="12.4"/>
    <m/>
    <n v="102813.75"/>
    <n v="2.7901131901131901E-2"/>
  </r>
  <r>
    <n v="714"/>
    <s v="d103a2d9-3534-4715-b33d-458f45697a66"/>
    <x v="1"/>
    <n v="12"/>
    <n v="0"/>
    <n v="88616"/>
    <n v="190014"/>
    <n v="357588"/>
    <s v="краткосрочный"/>
    <n v="739"/>
    <n v="1374650"/>
    <x v="4"/>
    <s v="в аренде"/>
    <s v="консолидация кредитов"/>
    <n v="19015.96"/>
    <n v="17.5"/>
    <n v="29"/>
    <n v="114554.16666666667"/>
    <n v="0.1659997235659986"/>
  </r>
  <r>
    <n v="715"/>
    <s v="e6446832-189d-488a-a695-a9589b523962"/>
    <x v="0"/>
    <n v="13"/>
    <n v="0"/>
    <n v="72884"/>
    <n v="120384"/>
    <n v="128942"/>
    <s v="краткосрочный"/>
    <n v="712"/>
    <n v="1633202"/>
    <x v="2"/>
    <s v="в ипотеке"/>
    <s v="консолидация кредитов"/>
    <n v="44505.03"/>
    <n v="21.2"/>
    <n v="9"/>
    <n v="136100.16666666666"/>
    <n v="0.32700202424439845"/>
  </r>
  <r>
    <n v="716"/>
    <s v="a77fcfef-91ab-400b-89ec-4b18e66301be"/>
    <x v="0"/>
    <n v="21"/>
    <n v="0"/>
    <n v="147972"/>
    <n v="176264"/>
    <n v="223168"/>
    <s v="краткосрочный"/>
    <n v="707"/>
    <n v="819128"/>
    <x v="4"/>
    <s v="в аренде"/>
    <s v="консолидация кредитов"/>
    <n v="17338.07"/>
    <n v="20.5"/>
    <m/>
    <n v="68260.666666666672"/>
    <n v="0.25399795880497306"/>
  </r>
  <r>
    <n v="717"/>
    <s v="25647df0-688c-4181-948b-d2d6d3277e1c"/>
    <x v="1"/>
    <n v="6"/>
    <n v="0"/>
    <n v="181773"/>
    <n v="313654"/>
    <n v="214940"/>
    <s v="краткосрочный"/>
    <n v="727"/>
    <n v="1095217"/>
    <x v="6"/>
    <s v="в ипотеке"/>
    <s v="консолидация кредитов"/>
    <n v="11435.91"/>
    <n v="27.9"/>
    <n v="69"/>
    <n v="91268.083333333328"/>
    <n v="0.12530020991273877"/>
  </r>
  <r>
    <n v="722"/>
    <s v="cf1765cc-be60-4fe6-8b18-249245fa037a"/>
    <x v="0"/>
    <n v="12"/>
    <n v="2"/>
    <n v="137332"/>
    <n v="255222"/>
    <n v="216128"/>
    <s v="краткосрочный"/>
    <n v="715"/>
    <n v="1175929"/>
    <x v="6"/>
    <s v="в ипотеке"/>
    <s v="консолидация кредитов"/>
    <n v="15483.1"/>
    <n v="32.299999999999997"/>
    <m/>
    <n v="97994.083333333328"/>
    <n v="0.15800035546363769"/>
  </r>
  <r>
    <n v="723"/>
    <s v="f8e19364-1e97-4ceb-9054-1145091a633f"/>
    <x v="0"/>
    <n v="7"/>
    <n v="1"/>
    <n v="171570"/>
    <n v="309914"/>
    <n v="246202"/>
    <s v="краткосрочный"/>
    <n v="720"/>
    <n v="1404879"/>
    <x v="0"/>
    <s v="в аренде"/>
    <s v="консолидация кредитов"/>
    <n v="13112.28"/>
    <n v="16.600000000000001"/>
    <n v="36"/>
    <n v="117073.25"/>
    <n v="0.11200064916622714"/>
  </r>
  <r>
    <n v="724"/>
    <s v="a0bbfba5-c0a0-44b9-9ac2-e6404bd6607b"/>
    <x v="0"/>
    <n v="14"/>
    <n v="1"/>
    <n v="149568"/>
    <n v="548042"/>
    <n v="105798"/>
    <s v="краткосрочный"/>
    <n v="722"/>
    <n v="628197"/>
    <x v="7"/>
    <s v="в аренде"/>
    <s v="консолидация кредитов"/>
    <n v="10312.82"/>
    <n v="14.5"/>
    <m/>
    <n v="52349.75"/>
    <n v="0.19699845749024589"/>
  </r>
  <r>
    <n v="727"/>
    <s v="7420fe92-229c-4643-a3ad-4d12ce7c1f6d"/>
    <x v="1"/>
    <n v="14"/>
    <n v="0"/>
    <n v="327484"/>
    <n v="820754"/>
    <n v="423214"/>
    <s v="краткосрочный"/>
    <n v="718"/>
    <n v="1186949"/>
    <x v="7"/>
    <s v="в аренде"/>
    <s v="консолидация кредитов"/>
    <n v="25222.5"/>
    <n v="10.6"/>
    <n v="57"/>
    <n v="98912.416666666672"/>
    <n v="0.25499831922011812"/>
  </r>
  <r>
    <n v="728"/>
    <s v="5e255085-de6f-4e39-b35e-c1a86231d357"/>
    <x v="0"/>
    <n v="14"/>
    <n v="0"/>
    <n v="161063"/>
    <n v="409882"/>
    <n v="188298"/>
    <s v="краткосрочный"/>
    <n v="723"/>
    <n v="1281778"/>
    <x v="5"/>
    <s v="в аренде"/>
    <s v="консолидация кредитов"/>
    <n v="21790.34"/>
    <n v="23.9"/>
    <n v="31"/>
    <n v="106814.83333333333"/>
    <n v="0.20400106726749875"/>
  </r>
  <r>
    <n v="729"/>
    <s v="106c85d5-cdf6-4323-99d3-22d993aaecd0"/>
    <x v="1"/>
    <n v="3"/>
    <n v="0"/>
    <n v="35701"/>
    <n v="86658"/>
    <n v="111122"/>
    <s v="краткосрочный"/>
    <n v="693"/>
    <n v="767752"/>
    <x v="8"/>
    <s v="в аренде"/>
    <s v="бизнес"/>
    <n v="4184.18"/>
    <n v="10.1"/>
    <m/>
    <n v="63979.333333333336"/>
    <n v="6.5398930904771335E-2"/>
  </r>
  <r>
    <n v="730"/>
    <s v="2158463f-c6e7-4985-86ea-c38e06b924f7"/>
    <x v="0"/>
    <n v="10"/>
    <n v="0"/>
    <n v="498579"/>
    <n v="607046"/>
    <n v="259270"/>
    <s v="краткосрочный"/>
    <n v="741"/>
    <n v="1306193"/>
    <x v="2"/>
    <s v="в ипотеке"/>
    <s v="консолидация кредитов"/>
    <n v="33090.21"/>
    <n v="21"/>
    <m/>
    <n v="108849.41666666667"/>
    <n v="0.30399988363128572"/>
  </r>
  <r>
    <n v="731"/>
    <s v="064d7dae-46be-46c8-b635-459f33cc3b3a"/>
    <x v="1"/>
    <n v="10"/>
    <n v="0"/>
    <n v="79952"/>
    <n v="183304"/>
    <n v="178948"/>
    <s v="краткосрочный"/>
    <n v="740"/>
    <n v="1352344"/>
    <x v="1"/>
    <s v="в аренде"/>
    <s v="иное"/>
    <n v="25581.98"/>
    <n v="17.899999999999999"/>
    <n v="14"/>
    <n v="112695.33333333333"/>
    <n v="0.22700123637181072"/>
  </r>
  <r>
    <n v="732"/>
    <s v="e6f03157-2859-413f-b8e4-039707805c4b"/>
    <x v="0"/>
    <n v="7"/>
    <n v="1"/>
    <n v="160493"/>
    <n v="239162"/>
    <n v="217338"/>
    <s v="краткосрочный"/>
    <n v="704"/>
    <n v="2721674"/>
    <x v="2"/>
    <s v="в аренде"/>
    <s v="консолидация кредитов"/>
    <n v="29257.91"/>
    <n v="18.600000000000001"/>
    <n v="10"/>
    <n v="226806.16666666666"/>
    <n v="0.12899962302612289"/>
  </r>
  <r>
    <n v="733"/>
    <s v="f04a5152-3154-426b-8647-4f9ce778f861"/>
    <x v="1"/>
    <n v="8"/>
    <n v="0"/>
    <n v="158213"/>
    <n v="380050"/>
    <n v="263362"/>
    <s v="долгосрочный"/>
    <n v="731"/>
    <n v="614118"/>
    <x v="4"/>
    <s v="в аренде"/>
    <s v="консолидация кредитов"/>
    <n v="8300.91"/>
    <n v="14.1"/>
    <m/>
    <n v="51176.5"/>
    <n v="0.16220159643586413"/>
  </r>
  <r>
    <n v="734"/>
    <s v="057a4126-5b06-4b0a-8d3e-37c272cd2003"/>
    <x v="0"/>
    <n v="13"/>
    <n v="0"/>
    <n v="817589"/>
    <n v="2674232"/>
    <n v="395846"/>
    <s v="краткосрочный"/>
    <n v="751"/>
    <n v="3228708"/>
    <x v="9"/>
    <s v="в ипотеке"/>
    <s v="консолидация кредитов"/>
    <n v="31749"/>
    <n v="18.2"/>
    <m/>
    <n v="269059"/>
    <n v="0.11800014123296378"/>
  </r>
  <r>
    <n v="735"/>
    <s v="c49e61bf-8cee-4519-9de4-84ca2499a87c"/>
    <x v="0"/>
    <n v="9"/>
    <n v="0"/>
    <n v="76893"/>
    <n v="436414"/>
    <n v="560010"/>
    <s v="долгосрочный"/>
    <n v="719"/>
    <n v="5701140"/>
    <x v="5"/>
    <s v="в ипотеке"/>
    <s v="ремонт жилья"/>
    <n v="24942.44"/>
    <n v="8.4"/>
    <m/>
    <n v="475095"/>
    <n v="5.2499900019996E-2"/>
  </r>
  <r>
    <n v="736"/>
    <s v="0f002804-4b3c-4ab3-a5ad-331f1548ca2c"/>
    <x v="0"/>
    <n v="7"/>
    <n v="0"/>
    <n v="93005"/>
    <n v="192302"/>
    <n v="287408"/>
    <s v="краткосрочный"/>
    <n v="699"/>
    <n v="992845"/>
    <x v="9"/>
    <s v="в аренде"/>
    <s v="консолидация кредитов"/>
    <n v="6014.83"/>
    <n v="8"/>
    <m/>
    <n v="82737.083333333328"/>
    <n v="7.2698115012917425E-2"/>
  </r>
  <r>
    <n v="739"/>
    <s v="b6c081e1-9fd8-41c2-ae40-166c03119b91"/>
    <x v="0"/>
    <n v="21"/>
    <n v="0"/>
    <n v="9177"/>
    <n v="2125178"/>
    <n v="107998"/>
    <s v="краткосрочный"/>
    <n v="750"/>
    <n v="634182"/>
    <x v="4"/>
    <s v="в аренде"/>
    <s v="консолидация кредитов"/>
    <n v="14210.86"/>
    <n v="18.8"/>
    <m/>
    <n v="52848.5"/>
    <n v="0.26889807657738629"/>
  </r>
  <r>
    <n v="740"/>
    <s v="fb5343f3-f71f-470e-ac14-789b902c6a88"/>
    <x v="1"/>
    <n v="8"/>
    <n v="0"/>
    <n v="144780"/>
    <n v="315722"/>
    <n v="450912"/>
    <s v="долгосрочный"/>
    <n v="717"/>
    <n v="1168272"/>
    <x v="5"/>
    <s v="в аренде"/>
    <s v="консолидация кредитов"/>
    <n v="19568.48"/>
    <n v="7.6"/>
    <m/>
    <n v="97356"/>
    <n v="0.20099921935987508"/>
  </r>
  <r>
    <n v="742"/>
    <s v="716d4bf3-6479-428d-9979-904aaf7a453c"/>
    <x v="0"/>
    <n v="5"/>
    <n v="0"/>
    <n v="134045"/>
    <n v="257818"/>
    <n v="182028"/>
    <s v="краткосрочный"/>
    <n v="723"/>
    <n v="655025"/>
    <x v="6"/>
    <s v="в аренде"/>
    <s v="консолидация кредитов"/>
    <n v="20251.150000000001"/>
    <n v="5"/>
    <m/>
    <n v="54585.416666666664"/>
    <n v="0.37099927483683831"/>
  </r>
  <r>
    <n v="746"/>
    <s v="f4649e39-0bda-4aee-a665-18d1ea6cf9e7"/>
    <x v="0"/>
    <n v="19"/>
    <n v="0"/>
    <n v="209741"/>
    <n v="527956"/>
    <n v="214764"/>
    <s v="краткосрочный"/>
    <n v="730"/>
    <n v="983041"/>
    <x v="1"/>
    <s v="в аренде"/>
    <s v="консолидация кредитов"/>
    <n v="12697.51"/>
    <n v="13.4"/>
    <n v="43"/>
    <n v="81920.083333333328"/>
    <n v="0.15499874369431185"/>
  </r>
  <r>
    <n v="748"/>
    <s v="e6664f24-0b69-45aa-9f50-95941f12cd9f"/>
    <x v="0"/>
    <n v="9"/>
    <n v="0"/>
    <n v="168511"/>
    <n v="1283700"/>
    <n v="175956"/>
    <s v="краткосрочный"/>
    <n v="749"/>
    <n v="664867"/>
    <x v="11"/>
    <s v="в ипотеке"/>
    <s v="консолидация кредитов"/>
    <n v="13962.15"/>
    <n v="42.4"/>
    <m/>
    <n v="55405.583333333336"/>
    <n v="0.25199897122281595"/>
  </r>
  <r>
    <n v="749"/>
    <s v="3535c73e-af3a-458a-90d6-0ba0d7a92f27"/>
    <x v="1"/>
    <n v="36"/>
    <n v="0"/>
    <n v="569962"/>
    <n v="1499916"/>
    <n v="400400"/>
    <s v="краткосрочный"/>
    <n v="719"/>
    <n v="1152654"/>
    <x v="2"/>
    <s v="в ипотеке"/>
    <s v="консолидация кредитов"/>
    <n v="28047.99"/>
    <n v="12"/>
    <m/>
    <n v="96054.5"/>
    <n v="0.2920007912174859"/>
  </r>
  <r>
    <n v="750"/>
    <s v="ef0bd291-121a-4eeb-974e-ac80930ccf00"/>
    <x v="1"/>
    <n v="24"/>
    <n v="0"/>
    <n v="451934"/>
    <n v="1202960"/>
    <n v="628584"/>
    <s v="долгосрочный"/>
    <n v="692"/>
    <n v="1217102"/>
    <x v="11"/>
    <s v="в аренде"/>
    <s v="консолидация кредитов"/>
    <n v="19879.509999999998"/>
    <n v="28.8"/>
    <n v="34"/>
    <n v="101425.16666666667"/>
    <n v="0.19600174841549842"/>
  </r>
  <r>
    <n v="752"/>
    <s v="bd94000f-f10c-4f88-a464-bdc439f69fc2"/>
    <x v="0"/>
    <n v="6"/>
    <n v="0"/>
    <n v="255987"/>
    <n v="432080"/>
    <n v="540364"/>
    <s v="долгосрочный"/>
    <n v="723"/>
    <n v="3387244"/>
    <x v="6"/>
    <s v="в ипотеке"/>
    <s v="консолидация кредитов"/>
    <n v="29920.82"/>
    <n v="12.6"/>
    <n v="39"/>
    <n v="282270.33333333331"/>
    <n v="0.10600058336511926"/>
  </r>
  <r>
    <n v="753"/>
    <s v="15e0d842-f101-40a2-830a-ac58c51457a1"/>
    <x v="0"/>
    <n v="6"/>
    <n v="0"/>
    <n v="128231"/>
    <n v="159830"/>
    <n v="162074"/>
    <s v="краткосрочный"/>
    <n v="712"/>
    <n v="583224"/>
    <x v="7"/>
    <s v="в собственности"/>
    <s v="консолидация кредитов"/>
    <n v="4665.83"/>
    <n v="23.1"/>
    <m/>
    <n v="48602"/>
    <n v="9.6000781860828777E-2"/>
  </r>
  <r>
    <n v="754"/>
    <s v="d37a7231-7dce-491a-bdb6-4688d55711e1"/>
    <x v="0"/>
    <n v="8"/>
    <n v="0"/>
    <n v="300846"/>
    <n v="556468"/>
    <n v="345136"/>
    <s v="краткосрочный"/>
    <n v="703"/>
    <n v="1117770"/>
    <x v="4"/>
    <s v="в аренде"/>
    <s v="приобретение жилья"/>
    <n v="6967.49"/>
    <n v="13.5"/>
    <m/>
    <n v="93147.5"/>
    <n v="7.4800611932687402E-2"/>
  </r>
  <r>
    <n v="755"/>
    <s v="19941661-98e2-4800-93c9-a0e92057c813"/>
    <x v="0"/>
    <n v="9"/>
    <n v="0"/>
    <n v="233206"/>
    <n v="342232"/>
    <n v="266794"/>
    <s v="долгосрочный"/>
    <n v="686"/>
    <n v="576042"/>
    <x v="3"/>
    <s v="в собственности"/>
    <s v="консолидация кредитов"/>
    <n v="12336.89"/>
    <n v="5.8"/>
    <m/>
    <n v="48003.5"/>
    <n v="0.25699980209776369"/>
  </r>
  <r>
    <n v="756"/>
    <s v="2f2aa20b-d173-4318-9435-85de7eee4f7f"/>
    <x v="0"/>
    <n v="10"/>
    <n v="0"/>
    <n v="235885"/>
    <n v="537658"/>
    <n v="446160"/>
    <s v="долгосрочный"/>
    <n v="741"/>
    <n v="1541280"/>
    <x v="2"/>
    <s v="в собственности"/>
    <s v="консолидация кредитов"/>
    <n v="28256.799999999999"/>
    <n v="22.1"/>
    <m/>
    <n v="128440"/>
    <n v="0.22"/>
  </r>
  <r>
    <n v="757"/>
    <s v="a645ef75-f106-4530-aab5-24ff886e55a1"/>
    <x v="0"/>
    <n v="13"/>
    <n v="1"/>
    <n v="127224"/>
    <n v="403612"/>
    <n v="347028"/>
    <s v="краткосрочный"/>
    <n v="743"/>
    <n v="1685889"/>
    <x v="5"/>
    <s v="в ипотеке"/>
    <s v="консолидация кредитов"/>
    <n v="8836.9"/>
    <n v="16.899999999999999"/>
    <m/>
    <n v="140490.75"/>
    <n v="6.2900226527369235E-2"/>
  </r>
  <r>
    <n v="760"/>
    <s v="d5e9db4d-98d3-49c6-98cb-c4feca082127"/>
    <x v="0"/>
    <n v="7"/>
    <n v="0"/>
    <n v="342665"/>
    <n v="549538"/>
    <n v="283426"/>
    <s v="долгосрочный"/>
    <n v="738"/>
    <n v="1355688"/>
    <x v="2"/>
    <s v="в ипотеке"/>
    <s v="иное"/>
    <n v="9015.31"/>
    <n v="22.8"/>
    <m/>
    <n v="112974"/>
    <n v="7.9799865455768573E-2"/>
  </r>
  <r>
    <n v="761"/>
    <s v="8ce9f4e4-0044-4779-a4c5-66552927d0ab"/>
    <x v="0"/>
    <n v="7"/>
    <n v="0"/>
    <n v="286387"/>
    <n v="908490"/>
    <n v="270556"/>
    <s v="краткосрочный"/>
    <n v="724"/>
    <n v="1752408"/>
    <x v="2"/>
    <s v="в собственности"/>
    <s v="ремонт жилья"/>
    <n v="24095.61"/>
    <n v="23.5"/>
    <n v="70"/>
    <n v="146034"/>
    <n v="0.16500000000000001"/>
  </r>
  <r>
    <n v="762"/>
    <s v="631347a6-b027-4f5f-8363-594b79aff617"/>
    <x v="0"/>
    <n v="9"/>
    <n v="0"/>
    <n v="321024"/>
    <n v="477158"/>
    <n v="322476"/>
    <s v="краткосрочный"/>
    <n v="711"/>
    <n v="1262550"/>
    <x v="7"/>
    <s v="в собственности"/>
    <s v="бизнес"/>
    <n v="24198.59"/>
    <n v="17.5"/>
    <n v="11"/>
    <n v="105212.5"/>
    <n v="0.22999729119638826"/>
  </r>
  <r>
    <n v="763"/>
    <s v="756777d0-42b5-4e33-bd4d-58bf1d13f644"/>
    <x v="0"/>
    <n v="12"/>
    <n v="0"/>
    <n v="233035"/>
    <n v="439472"/>
    <n v="441364"/>
    <s v="краткосрочный"/>
    <n v="691"/>
    <n v="1315066"/>
    <x v="2"/>
    <s v="в ипотеке"/>
    <s v="консолидация кредитов"/>
    <n v="16986.189999999999"/>
    <n v="22.6"/>
    <n v="9"/>
    <n v="109588.83333333333"/>
    <n v="0.15499927760279711"/>
  </r>
  <r>
    <n v="765"/>
    <s v="7fd1cdc8-2eff-400d-a705-1602bdbbc87d"/>
    <x v="0"/>
    <n v="13"/>
    <n v="0"/>
    <n v="211831"/>
    <n v="1075800"/>
    <n v="247786"/>
    <s v="краткосрочный"/>
    <n v="748"/>
    <n v="1361787"/>
    <x v="4"/>
    <s v="в ипотеке"/>
    <s v="консолидация кредитов"/>
    <n v="13288.79"/>
    <n v="14.3"/>
    <m/>
    <n v="113482.25"/>
    <n v="0.11710016324138797"/>
  </r>
  <r>
    <n v="766"/>
    <s v="89d77bcf-9910-477d-a755-0dd046cb35ff"/>
    <x v="0"/>
    <n v="11"/>
    <n v="0"/>
    <n v="226537"/>
    <n v="495858"/>
    <n v="334070"/>
    <s v="краткосрочный"/>
    <n v="704"/>
    <n v="927523"/>
    <x v="2"/>
    <s v="в аренде"/>
    <s v="консолидация кредитов"/>
    <n v="5132.28"/>
    <n v="20.5"/>
    <n v="24"/>
    <n v="77293.583333333328"/>
    <n v="6.6399819734928409E-2"/>
  </r>
  <r>
    <n v="767"/>
    <s v="6e114107-2576-4a5b-91af-a7669333eca3"/>
    <x v="0"/>
    <n v="13"/>
    <n v="0"/>
    <n v="76665"/>
    <n v="1431650"/>
    <n v="54824"/>
    <s v="долгосрочный"/>
    <n v="747"/>
    <n v="830813"/>
    <x v="2"/>
    <s v="в ипотеке"/>
    <s v="приобретение автомобиля"/>
    <n v="5130.38"/>
    <n v="24.2"/>
    <m/>
    <n v="69234.416666666672"/>
    <n v="7.4101584833169434E-2"/>
  </r>
  <r>
    <n v="769"/>
    <s v="7e90afe4-c090-43ac-b39e-90eed8c2d2fe"/>
    <x v="0"/>
    <n v="14"/>
    <n v="0"/>
    <n v="673873"/>
    <n v="865040"/>
    <n v="403480"/>
    <s v="краткосрочный"/>
    <n v="713"/>
    <n v="2710274"/>
    <x v="2"/>
    <s v="в собственности"/>
    <s v="консолидация кредитов"/>
    <n v="49236.6"/>
    <n v="16.5"/>
    <m/>
    <n v="225856.16666666666"/>
    <n v="0.2179998037098832"/>
  </r>
  <r>
    <n v="770"/>
    <s v="206609fa-9e43-4fcf-a0f9-4e7103eecc4c"/>
    <x v="1"/>
    <n v="13"/>
    <n v="0"/>
    <n v="28139"/>
    <n v="221650"/>
    <n v="105468"/>
    <s v="краткосрочный"/>
    <n v="738"/>
    <n v="702088"/>
    <x v="5"/>
    <s v="в аренде"/>
    <s v="иное"/>
    <n v="1006.24"/>
    <n v="9.4"/>
    <n v="42"/>
    <n v="58507.333333333336"/>
    <n v="1.719852781987443E-2"/>
  </r>
  <r>
    <n v="772"/>
    <s v="2ae52dc5-742e-4377-b498-2070e163aa1d"/>
    <x v="0"/>
    <n v="10"/>
    <n v="0"/>
    <n v="76627"/>
    <n v="243078"/>
    <n v="137852"/>
    <s v="краткосрочный"/>
    <n v="732"/>
    <n v="1395227"/>
    <x v="2"/>
    <s v="в ипотеке"/>
    <s v="консолидация кредитов"/>
    <n v="2813.71"/>
    <n v="21.2"/>
    <n v="52"/>
    <n v="116268.91666666667"/>
    <n v="2.4200019064998024E-2"/>
  </r>
  <r>
    <n v="773"/>
    <s v="78b23697-9228-4ef6-a770-478c0171b764"/>
    <x v="0"/>
    <n v="4"/>
    <n v="0"/>
    <n v="83942"/>
    <n v="126390"/>
    <n v="131274"/>
    <s v="краткосрочный"/>
    <n v="723"/>
    <n v="543837"/>
    <x v="5"/>
    <s v="в аренде"/>
    <s v="консолидация кредитов"/>
    <n v="10378.18"/>
    <n v="14.3"/>
    <m/>
    <n v="45319.75"/>
    <n v="0.22899905670265172"/>
  </r>
  <r>
    <n v="775"/>
    <s v="3c4686b9-b1f9-4afe-8f92-613aefa52e85"/>
    <x v="1"/>
    <n v="8"/>
    <n v="0"/>
    <n v="164008"/>
    <n v="199914"/>
    <n v="46156"/>
    <s v="краткосрочный"/>
    <n v="654"/>
    <n v="1640745"/>
    <x v="9"/>
    <s v="в ипотеке"/>
    <s v="бизнес"/>
    <n v="31721.26"/>
    <n v="16.7"/>
    <n v="63"/>
    <n v="136728.75"/>
    <n v="0.23200138961264546"/>
  </r>
  <r>
    <n v="776"/>
    <s v="51a7e7bb-5520-48f9-a1b8-9813e8107db3"/>
    <x v="0"/>
    <n v="5"/>
    <n v="0"/>
    <n v="33706"/>
    <n v="112486"/>
    <n v="67496"/>
    <s v="краткосрочный"/>
    <n v="725"/>
    <n v="582825"/>
    <x v="2"/>
    <s v="в аренде"/>
    <s v="консолидация кредитов"/>
    <n v="5925.34"/>
    <n v="5.5"/>
    <m/>
    <n v="48568.75"/>
    <n v="0.12199902200488998"/>
  </r>
  <r>
    <n v="777"/>
    <s v="a647389d-fee2-463d-86c1-c7b8e9be8d27"/>
    <x v="1"/>
    <n v="8"/>
    <n v="0"/>
    <n v="117838"/>
    <n v="339394"/>
    <n v="138380"/>
    <s v="краткосрочный"/>
    <n v="735"/>
    <n v="485792"/>
    <x v="7"/>
    <s v="в аренде"/>
    <s v="консолидация кредитов"/>
    <n v="8055.81"/>
    <n v="17.100000000000001"/>
    <m/>
    <n v="40482.666666666664"/>
    <n v="0.19899405506883608"/>
  </r>
  <r>
    <n v="778"/>
    <s v="d2592b4e-f032-42c6-8fdf-3023fa3c9ce7"/>
    <x v="0"/>
    <n v="6"/>
    <n v="7"/>
    <n v="178410"/>
    <n v="398816"/>
    <n v="172436"/>
    <s v="краткосрочный"/>
    <n v="740"/>
    <n v="1340222"/>
    <x v="8"/>
    <s v="в собственности"/>
    <s v="консолидация кредитов"/>
    <n v="14965.92"/>
    <n v="19.8"/>
    <m/>
    <n v="111685.16666666667"/>
    <n v="0.13400096401939379"/>
  </r>
  <r>
    <n v="780"/>
    <s v="5fdf69f6-b95f-4247-afe5-314efffc8bee"/>
    <x v="0"/>
    <n v="14"/>
    <n v="0"/>
    <n v="464987"/>
    <n v="749892"/>
    <n v="336732"/>
    <s v="краткосрочный"/>
    <n v="738"/>
    <n v="1970072"/>
    <x v="2"/>
    <s v="в ипотеке"/>
    <s v="консолидация кредитов"/>
    <n v="35789.54"/>
    <n v="14.6"/>
    <m/>
    <n v="164172.66666666666"/>
    <n v="0.21799938276367567"/>
  </r>
  <r>
    <n v="781"/>
    <s v="f589bab3-3e5c-47aa-b3c5-8617f9098254"/>
    <x v="0"/>
    <n v="9"/>
    <n v="0"/>
    <n v="521322"/>
    <n v="658988"/>
    <n v="107932"/>
    <s v="краткосрочный"/>
    <n v="735"/>
    <n v="1211782"/>
    <x v="9"/>
    <s v="в ипотеке"/>
    <s v="ремонт жилья"/>
    <n v="28173.96"/>
    <n v="28.5"/>
    <m/>
    <n v="100981.83333333333"/>
    <n v="0.27900028222898177"/>
  </r>
  <r>
    <n v="782"/>
    <s v="8075f523-a006-49d5-bbfb-347cba8b4351"/>
    <x v="0"/>
    <n v="9"/>
    <n v="1"/>
    <n v="61788"/>
    <n v="123354"/>
    <n v="346060"/>
    <s v="долгосрочный"/>
    <n v="711"/>
    <n v="765833"/>
    <x v="2"/>
    <s v="в ипотеке"/>
    <s v="консолидация кредитов"/>
    <n v="13402.03"/>
    <n v="21.1"/>
    <n v="16"/>
    <n v="63819.416666666664"/>
    <n v="0.2099992557124073"/>
  </r>
  <r>
    <n v="783"/>
    <s v="1bdb2782-30ef-45e4-b936-48fbc200b5ac"/>
    <x v="0"/>
    <n v="8"/>
    <n v="0"/>
    <n v="117952"/>
    <n v="207570"/>
    <n v="217888"/>
    <s v="краткосрочный"/>
    <n v="735"/>
    <n v="1223144"/>
    <x v="0"/>
    <s v="в аренде"/>
    <s v="консолидация кредитов"/>
    <n v="9163.51"/>
    <n v="10.8"/>
    <m/>
    <n v="101928.66666666667"/>
    <n v="8.9901205418168262E-2"/>
  </r>
  <r>
    <n v="786"/>
    <s v="86242eec-2c69-448a-93c5-c7d128eba38a"/>
    <x v="1"/>
    <n v="10"/>
    <n v="0"/>
    <n v="113373"/>
    <n v="314072"/>
    <n v="216524"/>
    <s v="долгосрочный"/>
    <n v="688"/>
    <n v="934990"/>
    <x v="5"/>
    <s v="в аренде"/>
    <s v="консолидация кредитов"/>
    <n v="16050.63"/>
    <n v="11"/>
    <n v="13"/>
    <n v="77915.833333333328"/>
    <n v="0.20599959357854095"/>
  </r>
  <r>
    <n v="787"/>
    <s v="579a0930-b731-47c4-afb0-36ee23e772eb"/>
    <x v="1"/>
    <n v="15"/>
    <n v="0"/>
    <n v="237937"/>
    <n v="683672"/>
    <n v="261448"/>
    <s v="долгосрочный"/>
    <n v="719"/>
    <n v="940785"/>
    <x v="7"/>
    <s v="в аренде"/>
    <s v="консолидация кредитов"/>
    <n v="11681.39"/>
    <n v="13.3"/>
    <n v="20"/>
    <n v="78398.75"/>
    <n v="0.14899969706149652"/>
  </r>
  <r>
    <n v="788"/>
    <s v="8b9f778b-c3a4-4d51-9940-6ae35bc4b7db"/>
    <x v="1"/>
    <n v="9"/>
    <n v="0"/>
    <n v="383667"/>
    <n v="789052"/>
    <n v="430804"/>
    <s v="долгосрочный"/>
    <n v="738"/>
    <n v="1130120"/>
    <x v="2"/>
    <s v="в ипотеке"/>
    <s v="консолидация кредитов"/>
    <n v="8711.31"/>
    <n v="18.5"/>
    <m/>
    <n v="94176.666666666672"/>
    <n v="9.2499663752521846E-2"/>
  </r>
  <r>
    <n v="789"/>
    <s v="4e974240-4b7e-46ea-9d3c-2702989f18be"/>
    <x v="1"/>
    <n v="7"/>
    <n v="0"/>
    <n v="110865"/>
    <n v="186604"/>
    <n v="163878"/>
    <s v="краткосрочный"/>
    <n v="741"/>
    <n v="1439402"/>
    <x v="8"/>
    <s v="в ипотеке"/>
    <s v="консолидация кредитов"/>
    <n v="14034.16"/>
    <n v="11"/>
    <n v="18"/>
    <n v="119950.16666666667"/>
    <n v="0.11699992080044351"/>
  </r>
  <r>
    <n v="790"/>
    <s v="a3e9cb3b-5724-402c-9d6f-cf616d9b7b35"/>
    <x v="0"/>
    <n v="10"/>
    <n v="4"/>
    <n v="269667"/>
    <n v="374858"/>
    <n v="227546"/>
    <s v="краткосрочный"/>
    <n v="709"/>
    <n v="561450"/>
    <x v="9"/>
    <s v="в аренде"/>
    <s v="консолидация кредитов"/>
    <n v="16141.64"/>
    <n v="17.3"/>
    <n v="54"/>
    <n v="46787.5"/>
    <n v="0.34499898477157359"/>
  </r>
  <r>
    <n v="791"/>
    <s v="3b5dda29-a465-4715-87f0-86d6e7dc3e12"/>
    <x v="0"/>
    <n v="15"/>
    <n v="0"/>
    <n v="354483"/>
    <n v="862290"/>
    <n v="560516"/>
    <s v="краткосрочный"/>
    <n v="652"/>
    <n v="1374897"/>
    <x v="5"/>
    <s v="в ипотеке"/>
    <s v="консолидация кредитов"/>
    <n v="25160.75"/>
    <n v="22.2"/>
    <m/>
    <n v="114574.75"/>
    <n v="0.21960117739728868"/>
  </r>
  <r>
    <n v="792"/>
    <s v="a91c4290-8a2d-4cdd-bab9-60788dc14eb2"/>
    <x v="0"/>
    <n v="7"/>
    <n v="0"/>
    <n v="726484"/>
    <n v="1055450"/>
    <n v="470316"/>
    <s v="долгосрочный"/>
    <n v="719"/>
    <n v="2393487"/>
    <x v="4"/>
    <s v="в собственности"/>
    <s v="консолидация кредитов"/>
    <n v="27126.11"/>
    <n v="34.1"/>
    <m/>
    <n v="199457.25"/>
    <n v="0.1359996189659689"/>
  </r>
  <r>
    <n v="793"/>
    <s v="01057261-5054-4448-b725-90ba98b82152"/>
    <x v="1"/>
    <n v="6"/>
    <n v="0"/>
    <n v="145825"/>
    <n v="182138"/>
    <n v="190784"/>
    <s v="краткосрочный"/>
    <n v="704"/>
    <n v="711455"/>
    <x v="9"/>
    <s v="в аренде"/>
    <s v="консолидация кредитов"/>
    <n v="5015.8100000000004"/>
    <n v="16.100000000000001"/>
    <m/>
    <n v="59287.916666666664"/>
    <n v="8.4600881292562435E-2"/>
  </r>
  <r>
    <n v="794"/>
    <s v="2ad6f371-7797-4609-92af-23eb4a30a4bf"/>
    <x v="1"/>
    <n v="10"/>
    <n v="1"/>
    <n v="273847"/>
    <n v="461560"/>
    <n v="395846"/>
    <s v="долгосрочный"/>
    <n v="725"/>
    <n v="829597"/>
    <x v="7"/>
    <s v="в аренде"/>
    <s v="консолидация кредитов"/>
    <n v="18251.02"/>
    <n v="27.7"/>
    <m/>
    <n v="69133.083333333328"/>
    <n v="0.2639983510065731"/>
  </r>
  <r>
    <n v="795"/>
    <s v="c3e3bd3e-2841-41a2-8ed8-ace9f6f13a4a"/>
    <x v="1"/>
    <n v="15"/>
    <n v="0"/>
    <n v="515394"/>
    <n v="1143230"/>
    <n v="450120"/>
    <s v="долгосрочный"/>
    <n v="673"/>
    <n v="981578"/>
    <x v="2"/>
    <s v="в аренде"/>
    <s v="консолидация кредитов"/>
    <n v="19467.78"/>
    <n v="16.5"/>
    <m/>
    <n v="81798.166666666672"/>
    <n v="0.23799775463590256"/>
  </r>
  <r>
    <n v="797"/>
    <s v="11d42688-d6c7-4f1d-b32d-547d432050b8"/>
    <x v="1"/>
    <n v="12"/>
    <n v="0"/>
    <n v="938923"/>
    <n v="1248192"/>
    <n v="399014"/>
    <s v="краткосрочный"/>
    <n v="722"/>
    <n v="2909945"/>
    <x v="4"/>
    <s v="в ипотеке"/>
    <s v="ремонт жилья"/>
    <n v="51409.06"/>
    <n v="12.8"/>
    <n v="42"/>
    <n v="242495.41666666666"/>
    <n v="0.21200013058666056"/>
  </r>
  <r>
    <n v="799"/>
    <s v="d3008cbd-e499-4080-813b-629b5d6695ca"/>
    <x v="0"/>
    <n v="12"/>
    <n v="0"/>
    <n v="258305"/>
    <n v="441144"/>
    <n v="270402"/>
    <s v="долгосрочный"/>
    <n v="690"/>
    <n v="1044373"/>
    <x v="2"/>
    <s v="в собственности"/>
    <s v="консолидация кредитов"/>
    <n v="17928.21"/>
    <n v="21"/>
    <m/>
    <n v="87031.083333333328"/>
    <n v="0.20599778048647371"/>
  </r>
  <r>
    <n v="800"/>
    <s v="40e2a136-e855-411c-877a-acff6f143d7c"/>
    <x v="0"/>
    <n v="9"/>
    <n v="0"/>
    <n v="332139"/>
    <n v="467280"/>
    <n v="129184"/>
    <s v="краткосрочный"/>
    <n v="735"/>
    <n v="948366"/>
    <x v="7"/>
    <s v="в собственности"/>
    <s v="приобретение автомобиля"/>
    <n v="9088.4599999999991"/>
    <n v="17"/>
    <n v="50"/>
    <n v="79030.5"/>
    <n v="0.1149993989662219"/>
  </r>
  <r>
    <n v="801"/>
    <s v="97514ea0-93a1-4b44-8c87-8852571f16a6"/>
    <x v="1"/>
    <n v="4"/>
    <n v="0"/>
    <n v="98534"/>
    <n v="131604"/>
    <n v="247500"/>
    <s v="долгосрочный"/>
    <n v="664"/>
    <n v="1347955"/>
    <x v="8"/>
    <s v="в аренде"/>
    <s v="консолидация кредитов"/>
    <n v="2976.73"/>
    <n v="10.6"/>
    <m/>
    <n v="112329.58333333333"/>
    <n v="2.6499964761434916E-2"/>
  </r>
  <r>
    <n v="803"/>
    <s v="666c0266-76b1-4f00-934e-6047498e61be"/>
    <x v="1"/>
    <n v="10"/>
    <n v="0"/>
    <n v="311372"/>
    <n v="785466"/>
    <n v="396792"/>
    <s v="долгосрочный"/>
    <n v="669"/>
    <n v="875748"/>
    <x v="9"/>
    <s v="в ипотеке"/>
    <s v="консолидация кредитов"/>
    <n v="22404.42"/>
    <n v="9.6999999999999993"/>
    <n v="7"/>
    <n v="72979"/>
    <n v="0.30699817755792758"/>
  </r>
  <r>
    <n v="804"/>
    <s v="173c7174-1d5e-4e59-bdee-354b32a171c5"/>
    <x v="0"/>
    <n v="6"/>
    <n v="0"/>
    <n v="16910"/>
    <n v="89760"/>
    <n v="109582"/>
    <s v="краткосрочный"/>
    <n v="744"/>
    <n v="813903"/>
    <x v="4"/>
    <s v="в аренде"/>
    <s v="консолидация кредитов"/>
    <n v="11665.81"/>
    <n v="8.6999999999999993"/>
    <m/>
    <n v="67825.25"/>
    <n v="0.17199803907836683"/>
  </r>
  <r>
    <n v="807"/>
    <s v="719e7e4b-b7e7-4967-9b89-f833d81ccf0f"/>
    <x v="0"/>
    <n v="18"/>
    <n v="0"/>
    <n v="351633"/>
    <n v="962522"/>
    <n v="391314"/>
    <s v="краткосрочный"/>
    <n v="735"/>
    <n v="762660"/>
    <x v="7"/>
    <s v="в аренде"/>
    <s v="консолидация кредитов"/>
    <n v="15062.63"/>
    <n v="13"/>
    <m/>
    <n v="63555"/>
    <n v="0.23700149476831089"/>
  </r>
  <r>
    <n v="808"/>
    <s v="a76f88e5-205d-4172-a260-a02d31dc975c"/>
    <x v="0"/>
    <n v="9"/>
    <n v="0"/>
    <n v="441009"/>
    <n v="622732"/>
    <n v="520454"/>
    <s v="долгосрочный"/>
    <n v="716"/>
    <n v="1323825"/>
    <x v="6"/>
    <s v="в ипотеке"/>
    <s v="консолидация кредитов"/>
    <n v="24049.63"/>
    <n v="12.8"/>
    <m/>
    <n v="110318.75"/>
    <n v="0.21800129171151778"/>
  </r>
  <r>
    <n v="809"/>
    <s v="fd7eb7a2-a39e-4f4e-b5ee-dec42f3a537a"/>
    <x v="0"/>
    <n v="13"/>
    <n v="1"/>
    <n v="138130"/>
    <n v="443058"/>
    <n v="330792"/>
    <s v="долгосрочный"/>
    <n v="733"/>
    <n v="1885522"/>
    <x v="2"/>
    <s v="в ипотеке"/>
    <s v="консолидация кредитов"/>
    <n v="20897.72"/>
    <n v="31.4"/>
    <m/>
    <n v="157126.83333333334"/>
    <n v="0.13299905278220037"/>
  </r>
  <r>
    <n v="812"/>
    <s v="c322611d-f268-4a44-82a6-8eec45ae92fa"/>
    <x v="0"/>
    <n v="9"/>
    <n v="0"/>
    <n v="385757"/>
    <n v="685058"/>
    <n v="222530"/>
    <s v="краткосрочный"/>
    <n v="690"/>
    <n v="595783"/>
    <x v="11"/>
    <s v="в собственности"/>
    <s v="консолидация кредитов"/>
    <n v="17327.05"/>
    <n v="19.5"/>
    <m/>
    <n v="49648.583333333336"/>
    <n v="0.34899384507446501"/>
  </r>
  <r>
    <n v="813"/>
    <s v="13dca6a4-d993-4e0e-bafe-9efe877b8669"/>
    <x v="1"/>
    <n v="3"/>
    <n v="0"/>
    <n v="110903"/>
    <n v="214390"/>
    <n v="446820"/>
    <s v="краткосрочный"/>
    <n v="715"/>
    <n v="1254228"/>
    <x v="7"/>
    <s v="в аренде"/>
    <s v="консолидация кредитов"/>
    <n v="6427.89"/>
    <n v="16.5"/>
    <m/>
    <n v="104519"/>
    <n v="6.1499727322305041E-2"/>
  </r>
  <r>
    <n v="814"/>
    <s v="c5b34502-10c1-46e6-b4fb-bfd3ecb95d1e"/>
    <x v="0"/>
    <n v="10"/>
    <n v="0"/>
    <n v="371906"/>
    <n v="563640"/>
    <n v="79530"/>
    <s v="краткосрочный"/>
    <n v="691"/>
    <n v="953990"/>
    <x v="8"/>
    <s v="в аренде"/>
    <s v="консолидация кредитов"/>
    <n v="27029.78"/>
    <n v="19"/>
    <n v="42"/>
    <n v="79499.166666666672"/>
    <n v="0.34000079665405292"/>
  </r>
  <r>
    <n v="815"/>
    <s v="823589bf-3911-4be5-8a44-368e8db077c9"/>
    <x v="1"/>
    <n v="6"/>
    <n v="0"/>
    <n v="30267"/>
    <n v="87626"/>
    <n v="262988"/>
    <s v="краткосрочный"/>
    <n v="721"/>
    <n v="794960"/>
    <x v="1"/>
    <s v="в аренде"/>
    <s v="консолидация кредитов"/>
    <n v="18880.490000000002"/>
    <n v="15.4"/>
    <n v="81"/>
    <n v="66246.666666666672"/>
    <n v="0.28500286806883368"/>
  </r>
  <r>
    <n v="816"/>
    <s v="676a91e7-f978-4897-857d-b0619a354c08"/>
    <x v="1"/>
    <n v="15"/>
    <n v="0"/>
    <n v="125153"/>
    <n v="296956"/>
    <n v="110814"/>
    <s v="краткосрочный"/>
    <n v="742"/>
    <n v="459325"/>
    <x v="5"/>
    <s v="в собственности"/>
    <s v="консолидация кредитов"/>
    <n v="8306.23"/>
    <n v="7.9"/>
    <n v="43"/>
    <n v="38277.083333333336"/>
    <n v="0.21700268872802481"/>
  </r>
  <r>
    <n v="817"/>
    <s v="862cb1c6-cf59-4108-9ade-3edbd57ac59e"/>
    <x v="0"/>
    <n v="21"/>
    <n v="0"/>
    <n v="48944"/>
    <n v="57244"/>
    <n v="385308"/>
    <s v="долгосрочный"/>
    <n v="678"/>
    <n v="1823715"/>
    <x v="9"/>
    <s v="в аренде"/>
    <s v="иное"/>
    <n v="6914.86"/>
    <n v="13"/>
    <n v="18"/>
    <n v="151976.25"/>
    <n v="4.5499609313955303E-2"/>
  </r>
  <r>
    <n v="818"/>
    <s v="85338b3c-6715-4eca-81f4-44540110f1cb"/>
    <x v="0"/>
    <n v="11"/>
    <n v="0"/>
    <n v="84835"/>
    <n v="383724"/>
    <n v="158620"/>
    <s v="краткосрочный"/>
    <n v="694"/>
    <n v="475665"/>
    <x v="6"/>
    <s v="в собственности"/>
    <s v="ремонт жилья"/>
    <n v="3900.51"/>
    <n v="9.8000000000000007"/>
    <n v="31"/>
    <n v="39638.75"/>
    <n v="9.8401437986818455E-2"/>
  </r>
  <r>
    <n v="820"/>
    <s v="817f26dc-b23c-44ca-a4e8-aa076cb7ea05"/>
    <x v="0"/>
    <n v="12"/>
    <n v="0"/>
    <n v="168454"/>
    <n v="263560"/>
    <n v="146366"/>
    <s v="краткосрочный"/>
    <n v="724"/>
    <n v="816753"/>
    <x v="5"/>
    <s v="в аренде"/>
    <s v="иное"/>
    <n v="13864.3"/>
    <n v="12.8"/>
    <m/>
    <n v="68062.75"/>
    <n v="0.2036987926582455"/>
  </r>
  <r>
    <n v="821"/>
    <s v="018d5599-8c09-4c98-95ab-6d450dc6e416"/>
    <x v="0"/>
    <n v="9"/>
    <n v="0"/>
    <n v="242801"/>
    <n v="594396"/>
    <n v="435512"/>
    <s v="краткосрочный"/>
    <n v="745"/>
    <n v="1128372"/>
    <x v="2"/>
    <s v="в ипотеке"/>
    <s v="консолидация кредитов"/>
    <n v="16925.580000000002"/>
    <n v="27"/>
    <m/>
    <n v="94031"/>
    <n v="0.18000000000000002"/>
  </r>
  <r>
    <n v="822"/>
    <s v="7f97ade2-4720-42c6-ab28-9ebcea043cf2"/>
    <x v="0"/>
    <n v="4"/>
    <n v="0"/>
    <n v="43605"/>
    <n v="157322"/>
    <n v="130944"/>
    <s v="краткосрочный"/>
    <n v="720"/>
    <n v="584288"/>
    <x v="7"/>
    <s v="в аренде"/>
    <s v="иное"/>
    <n v="9835.5400000000009"/>
    <n v="10.4"/>
    <m/>
    <n v="48690.666666666664"/>
    <n v="0.2020005202913632"/>
  </r>
  <r>
    <n v="823"/>
    <s v="1cd3aa7c-4376-493b-acad-cb29ebcd9257"/>
    <x v="0"/>
    <n v="5"/>
    <n v="0"/>
    <n v="30115"/>
    <n v="65032"/>
    <n v="134684"/>
    <s v="краткосрочный"/>
    <n v="735"/>
    <n v="579899"/>
    <x v="5"/>
    <s v="в аренде"/>
    <s v="консолидация кредитов"/>
    <n v="7345.4"/>
    <n v="10.6"/>
    <n v="38"/>
    <n v="48324.916666666664"/>
    <n v="0.15200026211460962"/>
  </r>
  <r>
    <n v="824"/>
    <s v="409c81f2-fbf9-4636-a734-f67e176f6589"/>
    <x v="0"/>
    <n v="12"/>
    <n v="0"/>
    <n v="289180"/>
    <n v="667018"/>
    <n v="352220"/>
    <s v="краткосрочный"/>
    <n v="750"/>
    <n v="2129273"/>
    <x v="0"/>
    <s v="в ипотеке"/>
    <s v="ремонт жилья"/>
    <n v="10859.26"/>
    <n v="20.7"/>
    <n v="68"/>
    <n v="177439.41666666666"/>
    <n v="6.1199817966038177E-2"/>
  </r>
  <r>
    <n v="825"/>
    <s v="f6af927e-8cf8-4f51-bf42-bc3a84e880e0"/>
    <x v="1"/>
    <n v="9"/>
    <n v="0"/>
    <n v="119586"/>
    <n v="387904"/>
    <n v="133012"/>
    <s v="долгосрочный"/>
    <n v="717"/>
    <n v="1194606"/>
    <x v="8"/>
    <s v="в аренде"/>
    <s v="приобретение автомобиля"/>
    <n v="12712.71"/>
    <n v="16.399999999999999"/>
    <n v="56"/>
    <n v="99550.5"/>
    <n v="0.12770111651875177"/>
  </r>
  <r>
    <n v="826"/>
    <s v="9d1f6f0e-a3ee-4e39-a6e5-727390babdba"/>
    <x v="1"/>
    <n v="10"/>
    <n v="0"/>
    <n v="121106"/>
    <n v="308198"/>
    <n v="260260"/>
    <s v="долгосрочный"/>
    <n v="730"/>
    <n v="1236197"/>
    <x v="8"/>
    <s v="в ипотеке"/>
    <s v="консолидация кредитов"/>
    <n v="21015.33"/>
    <n v="12.8"/>
    <n v="30"/>
    <n v="103016.41666666667"/>
    <n v="0.20399981556337704"/>
  </r>
  <r>
    <n v="827"/>
    <s v="48c25a2a-a932-4080-9709-81c783151fe1"/>
    <x v="0"/>
    <n v="18"/>
    <n v="0"/>
    <n v="633536"/>
    <n v="1047926"/>
    <n v="769230"/>
    <s v="долгосрочный"/>
    <n v="691"/>
    <n v="2799707"/>
    <x v="3"/>
    <s v="в ипотеке"/>
    <s v="консолидация кредитов"/>
    <n v="63459.81"/>
    <n v="17"/>
    <m/>
    <n v="233308.91666666666"/>
    <n v="0.27199907704627663"/>
  </r>
  <r>
    <n v="828"/>
    <s v="64c6b07b-c8d7-47a2-bd19-4a698e6d0863"/>
    <x v="0"/>
    <n v="6"/>
    <n v="0"/>
    <n v="354730"/>
    <n v="416130"/>
    <n v="360052"/>
    <s v="краткосрочный"/>
    <n v="719"/>
    <n v="721582"/>
    <x v="2"/>
    <s v="в ипотеке"/>
    <s v="консолидация кредитов"/>
    <n v="13529.71"/>
    <n v="17"/>
    <m/>
    <n v="60131.833333333336"/>
    <n v="0.22500078993101266"/>
  </r>
  <r>
    <n v="830"/>
    <s v="5d745ebc-1eb1-4a7a-a14d-c71693e03fe6"/>
    <x v="0"/>
    <n v="10"/>
    <n v="0"/>
    <n v="250705"/>
    <n v="468204"/>
    <n v="259028"/>
    <s v="долгосрочный"/>
    <n v="698"/>
    <n v="2469753"/>
    <x v="7"/>
    <s v="в ипотеке"/>
    <s v="консолидация кредитов"/>
    <n v="22227.72"/>
    <n v="8.4"/>
    <n v="68"/>
    <n v="205812.75"/>
    <n v="0.107999723049228"/>
  </r>
  <r>
    <n v="831"/>
    <s v="b470a9ba-f292-40c8-8930-bc030ef950d7"/>
    <x v="0"/>
    <n v="11"/>
    <n v="0"/>
    <n v="195966"/>
    <n v="387882"/>
    <n v="267542"/>
    <s v="краткосрочный"/>
    <n v="746"/>
    <n v="1578881"/>
    <x v="7"/>
    <s v="в аренде"/>
    <s v="консолидация кредитов"/>
    <n v="15657.33"/>
    <n v="10"/>
    <n v="71"/>
    <n v="131573.41666666666"/>
    <n v="0.11900070999651019"/>
  </r>
  <r>
    <n v="834"/>
    <s v="06e9516e-b22b-4659-80ac-aad5e871f195"/>
    <x v="0"/>
    <n v="12"/>
    <n v="1"/>
    <n v="74385"/>
    <n v="206030"/>
    <n v="221276"/>
    <s v="краткосрочный"/>
    <n v="743"/>
    <n v="1299486"/>
    <x v="6"/>
    <s v="в ипотеке"/>
    <s v="консолидация кредитов"/>
    <n v="12345.25"/>
    <n v="20.8"/>
    <n v="37"/>
    <n v="108290.5"/>
    <n v="0.11400122817791035"/>
  </r>
  <r>
    <n v="835"/>
    <s v="362ee5ad-b494-4847-a3b0-f9cd5ddcd2c0"/>
    <x v="0"/>
    <n v="17"/>
    <n v="0"/>
    <n v="563920"/>
    <n v="814176"/>
    <n v="222420"/>
    <s v="краткосрочный"/>
    <n v="712"/>
    <n v="2723840"/>
    <x v="6"/>
    <s v="в ипотеке"/>
    <s v="ремонт жилья"/>
    <n v="42446.57"/>
    <n v="18.3"/>
    <n v="68"/>
    <n v="226986.66666666666"/>
    <n v="0.18700027901785715"/>
  </r>
  <r>
    <n v="837"/>
    <s v="92791a70-fc97-460a-aa6e-ad0b0a0e68d3"/>
    <x v="0"/>
    <n v="13"/>
    <n v="0"/>
    <n v="276602"/>
    <n v="423654"/>
    <n v="280852"/>
    <s v="краткосрочный"/>
    <n v="738"/>
    <n v="1585930"/>
    <x v="2"/>
    <s v="в ипотеке"/>
    <s v="консолидация кредитов"/>
    <n v="28811.03"/>
    <n v="22.6"/>
    <m/>
    <n v="132160.83333333334"/>
    <n v="0.21799976039295552"/>
  </r>
  <r>
    <n v="839"/>
    <s v="7e9d3fa1-b9d6-4869-9c37-26a99d3a1143"/>
    <x v="0"/>
    <n v="8"/>
    <n v="0"/>
    <n v="298756"/>
    <n v="353694"/>
    <n v="386694"/>
    <s v="краткосрочный"/>
    <n v="740"/>
    <n v="1726910"/>
    <x v="2"/>
    <s v="в аренде"/>
    <s v="консолидация кредитов"/>
    <n v="17412.93"/>
    <n v="11.8"/>
    <n v="77"/>
    <n v="143909.16666666666"/>
    <n v="0.12099944988447575"/>
  </r>
  <r>
    <n v="841"/>
    <s v="3fa09eea-e901-4afb-a78d-adb917a38a45"/>
    <x v="0"/>
    <n v="7"/>
    <n v="0"/>
    <n v="119377"/>
    <n v="219736"/>
    <n v="224092"/>
    <s v="краткосрочный"/>
    <n v="721"/>
    <n v="696730"/>
    <x v="5"/>
    <s v="в аренде"/>
    <s v="консолидация кредитов"/>
    <n v="10683.13"/>
    <n v="7.7"/>
    <m/>
    <n v="58060.833333333336"/>
    <n v="0.18399890919007361"/>
  </r>
  <r>
    <n v="842"/>
    <s v="c0979432-6b2b-47fb-88be-290b2e0d3010"/>
    <x v="0"/>
    <n v="8"/>
    <n v="0"/>
    <n v="159486"/>
    <n v="721402"/>
    <n v="65912"/>
    <s v="краткосрочный"/>
    <n v="732"/>
    <n v="948575"/>
    <x v="7"/>
    <s v="в собственности"/>
    <s v="консолидация кредитов"/>
    <n v="4956.34"/>
    <n v="15.4"/>
    <n v="15"/>
    <n v="79047.916666666672"/>
    <n v="6.2700450676014013E-2"/>
  </r>
  <r>
    <n v="843"/>
    <s v="8e6658e5-4eec-4397-ba60-dd279eb6f448"/>
    <x v="1"/>
    <n v="8"/>
    <n v="0"/>
    <n v="72523"/>
    <n v="174218"/>
    <n v="177144"/>
    <s v="краткосрочный"/>
    <n v="675"/>
    <n v="705394"/>
    <x v="7"/>
    <s v="в аренде"/>
    <s v="консолидация кредитов"/>
    <n v="19221.919999999998"/>
    <n v="6.4"/>
    <n v="17"/>
    <n v="58782.833333333336"/>
    <n v="0.32699886871734091"/>
  </r>
  <r>
    <n v="844"/>
    <s v="ab4e245b-381d-4260-acff-8a6a58ba94c0"/>
    <x v="1"/>
    <n v="10"/>
    <n v="0"/>
    <n v="213579"/>
    <n v="353782"/>
    <n v="94908"/>
    <s v="краткосрочный"/>
    <n v="738"/>
    <n v="768170"/>
    <x v="8"/>
    <s v="в аренде"/>
    <s v="консолидация кредитов"/>
    <n v="5281.24"/>
    <n v="15.4"/>
    <m/>
    <n v="64014.166666666664"/>
    <n v="8.250111303487509E-2"/>
  </r>
  <r>
    <n v="847"/>
    <s v="66124403-409b-42e0-b79c-61187746de84"/>
    <x v="0"/>
    <n v="7"/>
    <n v="0"/>
    <n v="393585"/>
    <n v="525646"/>
    <n v="220770"/>
    <s v="краткосрочный"/>
    <n v="741"/>
    <n v="591071"/>
    <x v="8"/>
    <s v="в аренде"/>
    <s v="консолидация кредитов"/>
    <n v="12067.66"/>
    <n v="18.5"/>
    <m/>
    <n v="49255.916666666664"/>
    <n v="0.24499919637403966"/>
  </r>
  <r>
    <n v="848"/>
    <s v="3a749d28-13c8-444f-af8c-788d2d944eb5"/>
    <x v="0"/>
    <n v="8"/>
    <n v="0"/>
    <n v="598044"/>
    <n v="969826"/>
    <n v="568414"/>
    <s v="долгосрочный"/>
    <n v="717"/>
    <n v="1116744"/>
    <x v="1"/>
    <s v="в ипотеке"/>
    <s v="консолидация кредитов"/>
    <n v="12656.47"/>
    <n v="21.4"/>
    <m/>
    <n v="93062"/>
    <n v="0.13600040832993057"/>
  </r>
  <r>
    <n v="849"/>
    <s v="9e815288-f863-4b4c-bc31-2ef070869c5e"/>
    <x v="0"/>
    <n v="27"/>
    <n v="0"/>
    <n v="348061"/>
    <n v="907676"/>
    <n v="380512"/>
    <s v="краткосрочный"/>
    <n v="728"/>
    <n v="948594"/>
    <x v="0"/>
    <s v="в ипотеке"/>
    <s v="консолидация кредитов"/>
    <n v="22845.22"/>
    <n v="15.9"/>
    <n v="20"/>
    <n v="79049.5"/>
    <n v="0.28899891839923086"/>
  </r>
  <r>
    <n v="851"/>
    <s v="1376430c-3aec-4f17-acb5-c1b4626fbf94"/>
    <x v="0"/>
    <n v="11"/>
    <n v="0"/>
    <n v="167124"/>
    <n v="435798"/>
    <n v="227722"/>
    <s v="краткосрочный"/>
    <n v="673"/>
    <n v="578892"/>
    <x v="2"/>
    <s v="в аренде"/>
    <s v="иное"/>
    <n v="13314.63"/>
    <n v="22.3"/>
    <m/>
    <n v="48241"/>
    <n v="0.27600236313509252"/>
  </r>
  <r>
    <n v="852"/>
    <s v="cc20dd6b-0229-40cd-8485-610a36c8a246"/>
    <x v="0"/>
    <n v="13"/>
    <n v="1"/>
    <n v="191159"/>
    <n v="799106"/>
    <n v="180290"/>
    <s v="краткосрочный"/>
    <n v="741"/>
    <n v="1297548"/>
    <x v="5"/>
    <s v="в ипотеке"/>
    <s v="консолидация кредитов"/>
    <n v="16976.12"/>
    <n v="14"/>
    <m/>
    <n v="108129"/>
    <n v="0.15699876998769988"/>
  </r>
  <r>
    <n v="859"/>
    <s v="0b7ab558-9e37-4bd2-81e1-55a099fdb4e8"/>
    <x v="0"/>
    <n v="12"/>
    <n v="0"/>
    <n v="33326"/>
    <n v="85338"/>
    <n v="134882"/>
    <s v="краткосрочный"/>
    <n v="738"/>
    <n v="990223"/>
    <x v="6"/>
    <s v="в аренде"/>
    <s v="консолидация кредитов"/>
    <n v="13780.51"/>
    <n v="22.6"/>
    <n v="30"/>
    <n v="82518.583333333328"/>
    <n v="0.16699886793176891"/>
  </r>
  <r>
    <n v="860"/>
    <s v="eb0579cb-0c08-4b7b-b1ec-f7ba5ef1e95b"/>
    <x v="0"/>
    <n v="19"/>
    <n v="1"/>
    <n v="1175549"/>
    <n v="1824614"/>
    <n v="79772"/>
    <s v="краткосрочный"/>
    <n v="703"/>
    <n v="1569381"/>
    <x v="2"/>
    <s v="в собственности"/>
    <s v="консолидация кредитов"/>
    <n v="33349.18"/>
    <n v="20.6"/>
    <m/>
    <n v="130781.75"/>
    <n v="0.25499872879816948"/>
  </r>
  <r>
    <n v="861"/>
    <s v="a98bbd37-206d-4f81-a644-dacac1b23e51"/>
    <x v="1"/>
    <n v="12"/>
    <n v="1"/>
    <n v="159296"/>
    <n v="312620"/>
    <n v="216942"/>
    <s v="краткосрочный"/>
    <n v="735"/>
    <n v="599545"/>
    <x v="2"/>
    <s v="в собственности"/>
    <s v="иное"/>
    <n v="11691.27"/>
    <n v="14"/>
    <m/>
    <n v="49962.083333333336"/>
    <n v="0.23400285216289018"/>
  </r>
  <r>
    <n v="862"/>
    <s v="48e17c7f-648f-4110-b8bf-cb6c55934cee"/>
    <x v="0"/>
    <n v="4"/>
    <n v="0"/>
    <n v="51813"/>
    <n v="69212"/>
    <n v="64856"/>
    <s v="краткосрочный"/>
    <n v="722"/>
    <n v="1306991"/>
    <x v="2"/>
    <s v="в ипотеке"/>
    <s v="ремонт жилья"/>
    <n v="15139.2"/>
    <n v="24.5"/>
    <n v="31"/>
    <n v="108915.91666666667"/>
    <n v="0.13899896785823315"/>
  </r>
  <r>
    <n v="864"/>
    <s v="9b2e47fe-07db-4d5f-9ca0-116e650496d3"/>
    <x v="0"/>
    <n v="9"/>
    <n v="0"/>
    <n v="236170"/>
    <n v="836286"/>
    <n v="195206"/>
    <s v="краткосрочный"/>
    <n v="750"/>
    <n v="1015588"/>
    <x v="5"/>
    <s v="в ипотеке"/>
    <s v="консолидация кредитов"/>
    <n v="12830.13"/>
    <n v="15.4"/>
    <m/>
    <n v="84632.333333333328"/>
    <n v="0.15159844346329418"/>
  </r>
  <r>
    <n v="866"/>
    <s v="b913a3cc-c4c4-461f-8553-7ac2a88410e0"/>
    <x v="1"/>
    <n v="8"/>
    <n v="0"/>
    <n v="226708"/>
    <n v="418660"/>
    <n v="467632"/>
    <s v="долгосрочный"/>
    <n v="726"/>
    <n v="1148436"/>
    <x v="2"/>
    <s v="в собственности"/>
    <s v="консолидация кредитов"/>
    <n v="9857.39"/>
    <n v="16.399999999999999"/>
    <n v="5"/>
    <n v="95703"/>
    <n v="0.10299980146912845"/>
  </r>
  <r>
    <n v="869"/>
    <s v="fb366861-2a26-4a0c-80c4-8fdae26e9099"/>
    <x v="0"/>
    <n v="6"/>
    <n v="0"/>
    <n v="28690"/>
    <n v="64262"/>
    <n v="555060"/>
    <s v="краткосрочный"/>
    <n v="699"/>
    <n v="1143610"/>
    <x v="2"/>
    <s v="в ипотеке"/>
    <s v="иное"/>
    <n v="15152.88"/>
    <n v="22.2"/>
    <n v="15"/>
    <n v="95300.833333333328"/>
    <n v="0.15900049842166472"/>
  </r>
  <r>
    <n v="871"/>
    <s v="adfbb01f-2156-471f-87d2-84a91af0d93f"/>
    <x v="0"/>
    <n v="10"/>
    <n v="1"/>
    <n v="94145"/>
    <n v="502392"/>
    <n v="590414"/>
    <s v="долгосрочный"/>
    <n v="692"/>
    <n v="1243645"/>
    <x v="2"/>
    <s v="в ипотеке"/>
    <s v="ремонт жилья"/>
    <n v="4186.84"/>
    <n v="20.8"/>
    <m/>
    <n v="103637.08333333333"/>
    <n v="4.0399052784355668E-2"/>
  </r>
  <r>
    <n v="872"/>
    <s v="4f09dde1-a987-433a-99de-91f3c2d445e6"/>
    <x v="0"/>
    <n v="10"/>
    <n v="0"/>
    <n v="108471"/>
    <n v="156002"/>
    <n v="189002"/>
    <s v="краткосрочный"/>
    <n v="703"/>
    <n v="2431962"/>
    <x v="9"/>
    <s v="в аренде"/>
    <s v="иное"/>
    <n v="24725.08"/>
    <n v="14.8"/>
    <n v="19"/>
    <n v="202663.5"/>
    <n v="0.12200065626025408"/>
  </r>
  <r>
    <n v="873"/>
    <s v="86b62db7-9526-4335-a386-063bcd82cb3d"/>
    <x v="0"/>
    <n v="15"/>
    <n v="0"/>
    <n v="621832"/>
    <n v="1046540"/>
    <n v="395538"/>
    <s v="долгосрочный"/>
    <n v="697"/>
    <n v="747213"/>
    <x v="9"/>
    <s v="в ипотеке"/>
    <s v="консолидация кредитов"/>
    <n v="17933.150000000001"/>
    <n v="28.1"/>
    <n v="78"/>
    <n v="62267.75"/>
    <n v="0.28800061026775498"/>
  </r>
  <r>
    <n v="874"/>
    <s v="2105a980-75d4-4191-a12b-2e5cc7c18161"/>
    <x v="0"/>
    <n v="10"/>
    <n v="0"/>
    <n v="230888"/>
    <n v="286528"/>
    <n v="447920"/>
    <s v="краткосрочный"/>
    <n v="683"/>
    <n v="1005784"/>
    <x v="9"/>
    <s v="в ипотеке"/>
    <s v="консолидация кредитов"/>
    <n v="7870.18"/>
    <n v="15.1"/>
    <m/>
    <n v="83815.333333333328"/>
    <n v="9.3899047906906466E-2"/>
  </r>
  <r>
    <n v="876"/>
    <s v="1299f13c-514e-40b1-bb0e-57add6fe3e37"/>
    <x v="0"/>
    <n v="10"/>
    <n v="0"/>
    <n v="197524"/>
    <n v="309078"/>
    <n v="302588"/>
    <s v="краткосрочный"/>
    <n v="730"/>
    <n v="1133673"/>
    <x v="2"/>
    <s v="в аренде"/>
    <s v="консолидация кредитов"/>
    <n v="7642.75"/>
    <n v="25.5"/>
    <n v="52"/>
    <n v="94472.75"/>
    <n v="8.0898989391120724E-2"/>
  </r>
  <r>
    <n v="879"/>
    <s v="bde2c558-d1f8-4e9b-8920-ea8241a90ee9"/>
    <x v="0"/>
    <n v="9"/>
    <n v="1"/>
    <n v="117344"/>
    <n v="358468"/>
    <n v="106106"/>
    <s v="краткосрочный"/>
    <n v="719"/>
    <n v="954579"/>
    <x v="1"/>
    <s v="в собственности"/>
    <s v="консолидация кредитов"/>
    <n v="4598"/>
    <n v="10.8"/>
    <m/>
    <n v="79548.25"/>
    <n v="5.7801397265181825E-2"/>
  </r>
  <r>
    <n v="882"/>
    <s v="82f5b5f0-0ccb-4e8a-8067-c7e34e6771ba"/>
    <x v="0"/>
    <n v="18"/>
    <n v="0"/>
    <n v="201704"/>
    <n v="463430"/>
    <n v="302764"/>
    <s v="краткосрочный"/>
    <n v="738"/>
    <n v="1531514"/>
    <x v="1"/>
    <s v="в аренде"/>
    <s v="крупная покупка"/>
    <n v="13400.7"/>
    <n v="11"/>
    <n v="44"/>
    <n v="127626.16666666667"/>
    <n v="0.10499962781926904"/>
  </r>
  <r>
    <n v="883"/>
    <s v="3483498c-c247-4329-acec-91aeb5c245ab"/>
    <x v="0"/>
    <n v="7"/>
    <n v="1"/>
    <n v="167200"/>
    <n v="222772"/>
    <n v="747736"/>
    <s v="долгосрочный"/>
    <n v="646"/>
    <n v="1538696"/>
    <x v="9"/>
    <s v="в ипотеке"/>
    <s v="консолидация кредитов"/>
    <n v="20644.07"/>
    <n v="18"/>
    <n v="77"/>
    <n v="128224.66666666667"/>
    <n v="0.1609992097204386"/>
  </r>
  <r>
    <n v="884"/>
    <s v="bcbd22b7-3fdf-4de9-8400-10e62f657f64"/>
    <x v="0"/>
    <n v="6"/>
    <n v="0"/>
    <n v="76114"/>
    <n v="345620"/>
    <n v="216018"/>
    <s v="краткосрочный"/>
    <n v="736"/>
    <n v="1212656"/>
    <x v="4"/>
    <s v="в аренде"/>
    <s v="консолидация кредитов"/>
    <n v="2647.65"/>
    <n v="21.6"/>
    <m/>
    <n v="101054.66666666667"/>
    <n v="2.6200175482577085E-2"/>
  </r>
  <r>
    <n v="885"/>
    <s v="2b374e0f-e505-479c-9f67-77ca8b1a5261"/>
    <x v="0"/>
    <n v="5"/>
    <n v="0"/>
    <n v="286634"/>
    <n v="563486"/>
    <n v="132022"/>
    <s v="долгосрочный"/>
    <n v="695"/>
    <n v="665076"/>
    <x v="6"/>
    <s v="в аренде"/>
    <s v="крупная покупка"/>
    <n v="6983.26"/>
    <n v="23"/>
    <m/>
    <n v="55423"/>
    <n v="0.12599931436407269"/>
  </r>
  <r>
    <n v="887"/>
    <s v="6337b5c4-3745-42b2-9bc9-313b66f6d99a"/>
    <x v="0"/>
    <n v="4"/>
    <n v="0"/>
    <n v="386289"/>
    <n v="989560"/>
    <n v="129184"/>
    <s v="краткосрочный"/>
    <n v="751"/>
    <n v="1001186"/>
    <x v="2"/>
    <s v="в ипотеке"/>
    <s v="приобретение автомобиля"/>
    <n v="12097.68"/>
    <n v="24.9"/>
    <m/>
    <n v="83432.166666666672"/>
    <n v="0.14500018977492693"/>
  </r>
  <r>
    <n v="888"/>
    <s v="f41b3508-a8af-4cd4-8b6f-8ed437fb68b4"/>
    <x v="1"/>
    <n v="8"/>
    <n v="0"/>
    <n v="72200"/>
    <n v="179014"/>
    <n v="138160"/>
    <s v="краткосрочный"/>
    <n v="728"/>
    <n v="691828"/>
    <x v="2"/>
    <s v="в ипотеке"/>
    <s v="консолидация кредитов"/>
    <n v="13548.14"/>
    <n v="20.6"/>
    <n v="68"/>
    <n v="57652.333333333336"/>
    <n v="0.23499725365264196"/>
  </r>
  <r>
    <n v="889"/>
    <s v="5d2aedf5-4d9a-409c-a600-d33f3a04e103"/>
    <x v="0"/>
    <n v="19"/>
    <n v="1"/>
    <n v="58520"/>
    <n v="376442"/>
    <n v="303688"/>
    <s v="долгосрочный"/>
    <n v="703"/>
    <n v="950285"/>
    <x v="5"/>
    <s v="в ипотеке"/>
    <s v="консолидация кредитов"/>
    <n v="14016.68"/>
    <n v="19"/>
    <n v="38"/>
    <n v="79190.416666666672"/>
    <n v="0.17699970008997301"/>
  </r>
  <r>
    <n v="890"/>
    <s v="a0605c6c-50ae-44ce-b6c0-00819a2bfc34"/>
    <x v="0"/>
    <n v="8"/>
    <n v="0"/>
    <n v="220932"/>
    <n v="366498"/>
    <n v="175604"/>
    <s v="краткосрочный"/>
    <n v="722"/>
    <n v="568746"/>
    <x v="7"/>
    <s v="в собственности"/>
    <s v="консолидация кредитов"/>
    <n v="8009.83"/>
    <n v="31.2"/>
    <n v="50"/>
    <n v="47395.5"/>
    <n v="0.16899979955902986"/>
  </r>
  <r>
    <n v="891"/>
    <s v="8e92af1d-3239-455a-b1a5-9795d4b11bbb"/>
    <x v="0"/>
    <n v="7"/>
    <n v="0"/>
    <n v="175978"/>
    <n v="213356"/>
    <n v="112332"/>
    <s v="краткосрочный"/>
    <n v="699"/>
    <n v="873050"/>
    <x v="11"/>
    <s v="в аренде"/>
    <s v="иное"/>
    <n v="15787.48"/>
    <n v="17.2"/>
    <m/>
    <n v="72754.166666666672"/>
    <n v="0.21699760609357996"/>
  </r>
  <r>
    <n v="892"/>
    <s v="5fd1a1d0-ab03-4eb3-89a0-d761f6e2fe09"/>
    <x v="1"/>
    <n v="12"/>
    <n v="0"/>
    <n v="208506"/>
    <n v="253858"/>
    <n v="331188"/>
    <s v="долгосрочный"/>
    <n v="641"/>
    <n v="1525472"/>
    <x v="3"/>
    <s v="в аренде"/>
    <s v="консолидация кредитов"/>
    <n v="17924.22"/>
    <n v="28.9"/>
    <n v="51"/>
    <n v="127122.66666666667"/>
    <n v="0.1409994021522519"/>
  </r>
  <r>
    <n v="893"/>
    <s v="8d9740d1-d26c-4db6-a042-6b8b6465e366"/>
    <x v="1"/>
    <n v="5"/>
    <n v="0"/>
    <n v="65056"/>
    <n v="269038"/>
    <n v="107734"/>
    <s v="краткосрочный"/>
    <n v="729"/>
    <n v="651301"/>
    <x v="2"/>
    <s v="в собственности"/>
    <s v="крупная покупка"/>
    <n v="3180.6"/>
    <n v="17.5"/>
    <n v="17"/>
    <n v="54275.083333333336"/>
    <n v="5.8601476122407299E-2"/>
  </r>
  <r>
    <n v="894"/>
    <s v="15f37032-75b5-4dcb-86a0-6a47557cba61"/>
    <x v="0"/>
    <n v="17"/>
    <n v="0"/>
    <n v="220400"/>
    <n v="2126674"/>
    <n v="504284"/>
    <s v="краткосрочный"/>
    <n v="718"/>
    <n v="989919"/>
    <x v="7"/>
    <s v="в аренде"/>
    <s v="иное"/>
    <n v="12209.02"/>
    <n v="11.4"/>
    <n v="9"/>
    <n v="82493.25"/>
    <n v="0.14800023032187481"/>
  </r>
  <r>
    <n v="895"/>
    <s v="e65846b9-f042-4bfd-84c2-61688ed2ab17"/>
    <x v="0"/>
    <n v="11"/>
    <n v="0"/>
    <n v="62833"/>
    <n v="112442"/>
    <n v="110242"/>
    <s v="краткосрочный"/>
    <n v="716"/>
    <n v="914014"/>
    <x v="7"/>
    <s v="в аренде"/>
    <s v="консолидация кредитов"/>
    <n v="13481.64"/>
    <n v="15"/>
    <n v="60"/>
    <n v="76167.833333333328"/>
    <n v="0.17699912692803393"/>
  </r>
  <r>
    <n v="896"/>
    <s v="da105bec-b959-451e-9830-0f01afb1a940"/>
    <x v="0"/>
    <n v="22"/>
    <n v="0"/>
    <n v="357485"/>
    <n v="621500"/>
    <n v="401038"/>
    <s v="краткосрочный"/>
    <n v="714"/>
    <n v="1421941"/>
    <x v="6"/>
    <s v="в ипотеке"/>
    <s v="консолидация кредитов"/>
    <n v="10356.52"/>
    <n v="15.3"/>
    <n v="58"/>
    <n v="118495.08333333333"/>
    <n v="8.7400419567337892E-2"/>
  </r>
  <r>
    <n v="899"/>
    <s v="cf6e16f5-e498-470e-a26b-be9716e7cee0"/>
    <x v="0"/>
    <n v="4"/>
    <n v="1"/>
    <n v="351842"/>
    <n v="442332"/>
    <n v="293744"/>
    <s v="краткосрочный"/>
    <n v="686"/>
    <n v="743318"/>
    <x v="10"/>
    <s v="в аренде"/>
    <s v="консолидация кредитов"/>
    <n v="11211.71"/>
    <n v="16.8"/>
    <m/>
    <n v="61943.166666666664"/>
    <n v="0.18099994887786922"/>
  </r>
  <r>
    <n v="900"/>
    <s v="f0031fd4-9e59-4661-8ada-f9a9739a90d9"/>
    <x v="0"/>
    <n v="13"/>
    <n v="0"/>
    <n v="140049"/>
    <n v="337106"/>
    <n v="214456"/>
    <s v="краткосрочный"/>
    <n v="718"/>
    <n v="1543408"/>
    <x v="4"/>
    <s v="в аренде"/>
    <s v="консолидация кредитов"/>
    <n v="35627.089999999997"/>
    <n v="14.9"/>
    <n v="54"/>
    <n v="128617.33333333333"/>
    <n v="0.27700068938349415"/>
  </r>
  <r>
    <n v="902"/>
    <s v="e3ad961a-dcaa-4f64-9bc8-3b272bc74ef7"/>
    <x v="1"/>
    <n v="11"/>
    <n v="0"/>
    <n v="456836"/>
    <n v="1147432"/>
    <n v="672804"/>
    <s v="долгосрочный"/>
    <n v="720"/>
    <n v="2699976"/>
    <x v="5"/>
    <s v="в ипотеке"/>
    <s v="консолидация кредитов"/>
    <n v="33299.78"/>
    <n v="16.100000000000001"/>
    <m/>
    <n v="224998"/>
    <n v="0.14800033778078026"/>
  </r>
  <r>
    <n v="903"/>
    <s v="6bf8c8ce-4837-4fc7-8c35-fb847a413c17"/>
    <x v="1"/>
    <n v="13"/>
    <n v="0"/>
    <n v="250268"/>
    <n v="1038708"/>
    <n v="192214"/>
    <s v="краткосрочный"/>
    <n v="746"/>
    <n v="1131792"/>
    <x v="2"/>
    <s v="в ипотеке"/>
    <s v="консолидация кредитов"/>
    <n v="16127.96"/>
    <n v="17.8"/>
    <n v="23"/>
    <n v="94316"/>
    <n v="0.17099919419822723"/>
  </r>
  <r>
    <n v="904"/>
    <s v="12edd88d-c4e2-475e-862c-92c7cec78bbe"/>
    <x v="0"/>
    <n v="11"/>
    <n v="1"/>
    <n v="150366"/>
    <n v="191532"/>
    <n v="391732"/>
    <s v="долгосрочный"/>
    <n v="716"/>
    <n v="845766"/>
    <x v="6"/>
    <s v="в ипотеке"/>
    <s v="консолидация кредитов"/>
    <n v="14096.1"/>
    <n v="15.6"/>
    <m/>
    <n v="70480.5"/>
    <n v="0.2"/>
  </r>
  <r>
    <n v="905"/>
    <s v="3d2ea5a2-7d1a-47d3-89c9-4e3dd926aaeb"/>
    <x v="0"/>
    <n v="6"/>
    <n v="0"/>
    <n v="124583"/>
    <n v="142560"/>
    <n v="92092"/>
    <s v="краткосрочный"/>
    <n v="723"/>
    <n v="852188"/>
    <x v="0"/>
    <s v="в аренде"/>
    <s v="иное"/>
    <n v="10439.17"/>
    <n v="12.4"/>
    <m/>
    <n v="71015.666666666672"/>
    <n v="0.14699812717381611"/>
  </r>
  <r>
    <n v="906"/>
    <s v="3b9812d3-595f-48ee-baf3-726f3dc117c5"/>
    <x v="1"/>
    <n v="11"/>
    <n v="0"/>
    <n v="14991"/>
    <n v="168432"/>
    <n v="495066"/>
    <s v="краткосрочный"/>
    <n v="712"/>
    <n v="1766012"/>
    <x v="1"/>
    <s v="в аренде"/>
    <s v="консолидация кредитов"/>
    <n v="23693.95"/>
    <n v="15.6"/>
    <n v="45"/>
    <n v="147167.66666666666"/>
    <n v="0.16099969875629386"/>
  </r>
  <r>
    <n v="907"/>
    <s v="f822a943-eda5-4a79-bf70-ff28e86d47f5"/>
    <x v="0"/>
    <n v="14"/>
    <n v="0"/>
    <n v="343425"/>
    <n v="649770"/>
    <n v="614108"/>
    <s v="долгосрочный"/>
    <n v="682"/>
    <n v="1444722"/>
    <x v="8"/>
    <s v="в аренде"/>
    <s v="консолидация кредитов"/>
    <n v="39489.03"/>
    <n v="14.2"/>
    <m/>
    <n v="120393.5"/>
    <n v="0.32799968436834215"/>
  </r>
  <r>
    <n v="908"/>
    <s v="ee7af071-be80-42a0-a5c7-0a3c39b2e3db"/>
    <x v="0"/>
    <n v="18"/>
    <n v="1"/>
    <n v="190779"/>
    <n v="563508"/>
    <n v="214896"/>
    <s v="краткосрочный"/>
    <n v="726"/>
    <n v="2301337"/>
    <x v="7"/>
    <s v="в ипотеке"/>
    <s v="ремонт жилья"/>
    <n v="20328.48"/>
    <n v="14.8"/>
    <m/>
    <n v="191778.08333333334"/>
    <n v="0.10600001651214054"/>
  </r>
  <r>
    <n v="909"/>
    <s v="6eb17931-dd7d-4623-a857-09b59b1b0a61"/>
    <x v="0"/>
    <n v="8"/>
    <n v="1"/>
    <n v="199253"/>
    <n v="467060"/>
    <n v="328790"/>
    <s v="долгосрочный"/>
    <n v="719"/>
    <n v="1390838"/>
    <x v="2"/>
    <s v="в аренде"/>
    <s v="консолидация кредитов"/>
    <n v="6687.62"/>
    <n v="14"/>
    <n v="12"/>
    <n v="115903.16666666667"/>
    <n v="5.7700062839813118E-2"/>
  </r>
  <r>
    <n v="910"/>
    <s v="355dd59f-4903-4bed-a1ad-cc31129457f9"/>
    <x v="1"/>
    <n v="18"/>
    <n v="0"/>
    <n v="319143"/>
    <n v="1144088"/>
    <n v="325776"/>
    <s v="краткосрочный"/>
    <n v="739"/>
    <n v="1312976"/>
    <x v="2"/>
    <s v="в аренде"/>
    <s v="консолидация кредитов"/>
    <n v="23852.41"/>
    <n v="15.6"/>
    <n v="20"/>
    <n v="109414.66666666667"/>
    <n v="0.21800011576753878"/>
  </r>
  <r>
    <n v="912"/>
    <s v="620fec8d-80ff-44a8-b11c-cc63d5b6aacf"/>
    <x v="1"/>
    <n v="10"/>
    <n v="0"/>
    <n v="257678"/>
    <n v="336006"/>
    <n v="266882"/>
    <s v="краткосрочный"/>
    <n v="698"/>
    <n v="1382915"/>
    <x v="2"/>
    <s v="в аренде"/>
    <s v="консолидация кредитов"/>
    <n v="21976.73"/>
    <n v="22.5"/>
    <n v="34"/>
    <n v="115242.91666666667"/>
    <n v="0.19069918252387166"/>
  </r>
  <r>
    <n v="913"/>
    <s v="b3d41859-2c02-48e7-a0ae-ff9a4e76ae8b"/>
    <x v="0"/>
    <n v="6"/>
    <n v="0"/>
    <n v="3059"/>
    <n v="354574"/>
    <n v="171380"/>
    <s v="краткосрочный"/>
    <n v="747"/>
    <n v="801762"/>
    <x v="11"/>
    <s v="в ипотеке"/>
    <s v="ремонт жилья"/>
    <n v="9393.98"/>
    <n v="26.1"/>
    <n v="44"/>
    <n v="66813.5"/>
    <n v="0.14060002843736669"/>
  </r>
  <r>
    <n v="914"/>
    <s v="f97a1cdd-7f92-4dc5-bccf-ebe1da480b0b"/>
    <x v="0"/>
    <n v="21"/>
    <n v="0"/>
    <n v="329593"/>
    <n v="529320"/>
    <n v="225126"/>
    <s v="краткосрочный"/>
    <n v="719"/>
    <n v="1788736"/>
    <x v="8"/>
    <s v="в ипотеке"/>
    <s v="приобретение жилья"/>
    <n v="15055.03"/>
    <n v="19.3"/>
    <n v="61"/>
    <n v="149061.33333333334"/>
    <n v="0.10099889530931339"/>
  </r>
  <r>
    <n v="916"/>
    <s v="e08c3d21-9329-4b19-a505-d8f287ccf5a7"/>
    <x v="0"/>
    <n v="12"/>
    <n v="0"/>
    <n v="434872"/>
    <n v="840620"/>
    <n v="565840"/>
    <s v="краткосрочный"/>
    <n v="734"/>
    <n v="1582377"/>
    <x v="10"/>
    <s v="в ипотеке"/>
    <s v="консолидация кредитов"/>
    <n v="39032.080000000002"/>
    <n v="15.4"/>
    <m/>
    <n v="131864.75"/>
    <n v="0.29600086452217139"/>
  </r>
  <r>
    <n v="917"/>
    <s v="673bcab3-a781-4dc4-95e0-14a78276e6a2"/>
    <x v="0"/>
    <n v="24"/>
    <n v="0"/>
    <n v="216999"/>
    <n v="370612"/>
    <n v="155452"/>
    <s v="краткосрочный"/>
    <n v="743"/>
    <n v="1726074"/>
    <x v="2"/>
    <s v="в ипотеке"/>
    <s v="консолидация кредитов"/>
    <n v="36822.949999999997"/>
    <n v="23"/>
    <n v="36"/>
    <n v="143839.5"/>
    <n v="0.25600026418334321"/>
  </r>
  <r>
    <n v="918"/>
    <s v="e53e2f03-33d4-4c4c-a387-578ebd999b1b"/>
    <x v="0"/>
    <n v="10"/>
    <n v="0"/>
    <n v="267007"/>
    <n v="411664"/>
    <n v="134288"/>
    <s v="краткосрочный"/>
    <n v="723"/>
    <n v="869801"/>
    <x v="2"/>
    <s v="в ипотеке"/>
    <s v="консолидация кредитов"/>
    <n v="13336.86"/>
    <n v="15.4"/>
    <m/>
    <n v="72483.416666666672"/>
    <n v="0.18399877673168921"/>
  </r>
  <r>
    <n v="920"/>
    <s v="fad03dfc-cc27-4955-ba69-93fa069e3431"/>
    <x v="0"/>
    <n v="10"/>
    <n v="0"/>
    <n v="192907"/>
    <n v="474232"/>
    <n v="285670"/>
    <s v="краткосрочный"/>
    <n v="744"/>
    <n v="934515"/>
    <x v="5"/>
    <s v="в аренде"/>
    <s v="консолидация кредитов"/>
    <n v="6074.3"/>
    <n v="14.4"/>
    <m/>
    <n v="77876.25"/>
    <n v="7.7999390057944498E-2"/>
  </r>
  <r>
    <n v="922"/>
    <s v="6298e152-84e5-4dd3-a4cd-41cd40ef58c1"/>
    <x v="0"/>
    <n v="9"/>
    <n v="0"/>
    <n v="77425"/>
    <n v="146740"/>
    <n v="70136"/>
    <s v="краткосрочный"/>
    <n v="705"/>
    <n v="946295"/>
    <x v="2"/>
    <s v="в ипотеке"/>
    <s v="консолидация кредитов"/>
    <n v="23814.98"/>
    <n v="23.1"/>
    <n v="18"/>
    <n v="78857.916666666672"/>
    <n v="0.3019985945186226"/>
  </r>
  <r>
    <n v="923"/>
    <s v="a992d10d-d4fb-4edf-8614-98b723f1b435"/>
    <x v="0"/>
    <n v="10"/>
    <n v="0"/>
    <n v="360848"/>
    <n v="1001968"/>
    <n v="594000"/>
    <s v="краткосрочный"/>
    <n v="685"/>
    <n v="1069966"/>
    <x v="2"/>
    <s v="в ипотеке"/>
    <s v="ремонт жилья"/>
    <n v="14979.41"/>
    <n v="8.5"/>
    <m/>
    <n v="89163.833333333328"/>
    <n v="0.16799872145470043"/>
  </r>
  <r>
    <n v="925"/>
    <s v="916d95cf-2225-4ea8-a273-2ae5567be19d"/>
    <x v="0"/>
    <n v="13"/>
    <n v="0"/>
    <n v="159847"/>
    <n v="404998"/>
    <n v="268532"/>
    <s v="краткосрочный"/>
    <n v="720"/>
    <n v="1855369"/>
    <x v="6"/>
    <s v="в ипотеке"/>
    <s v="консолидация кредитов"/>
    <n v="28912.87"/>
    <n v="11"/>
    <n v="15"/>
    <n v="154614.08333333334"/>
    <n v="0.18700023553266221"/>
  </r>
  <r>
    <n v="927"/>
    <s v="c8568b7f-d4d2-4b1a-aa95-a1a4d4e8a3c5"/>
    <x v="0"/>
    <n v="14"/>
    <n v="0"/>
    <n v="605226"/>
    <n v="1101848"/>
    <n v="550770"/>
    <s v="долгосрочный"/>
    <n v="715"/>
    <n v="4090719"/>
    <x v="0"/>
    <s v="в ипотеке"/>
    <s v="ремонт жилья"/>
    <n v="40566.14"/>
    <n v="25.8"/>
    <n v="43"/>
    <n v="340893.25"/>
    <n v="0.11899954017863364"/>
  </r>
  <r>
    <n v="929"/>
    <s v="5a12f723-b483-4929-aaaf-30c2e840476c"/>
    <x v="0"/>
    <n v="8"/>
    <n v="1"/>
    <n v="101004"/>
    <n v="622072"/>
    <n v="151096"/>
    <s v="краткосрочный"/>
    <n v="747"/>
    <n v="1134642"/>
    <x v="10"/>
    <s v="в аренде"/>
    <s v="консолидация кредитов"/>
    <n v="18437.98"/>
    <n v="16.5"/>
    <m/>
    <n v="94553.5"/>
    <n v="0.19500050236109714"/>
  </r>
  <r>
    <n v="931"/>
    <s v="32d06b3a-5a7d-4e40-aa83-c0c51d37cc51"/>
    <x v="1"/>
    <n v="16"/>
    <n v="0"/>
    <n v="399152"/>
    <n v="1343518"/>
    <n v="769780"/>
    <s v="долгосрочный"/>
    <n v="702"/>
    <n v="1519544"/>
    <x v="9"/>
    <s v="в ипотеке"/>
    <s v="консолидация кредитов"/>
    <n v="26718.75"/>
    <n v="14.2"/>
    <m/>
    <n v="126628.66666666667"/>
    <n v="0.21100080024007201"/>
  </r>
  <r>
    <n v="932"/>
    <s v="86685553-f46b-492d-abad-06d2dc1bc370"/>
    <x v="1"/>
    <n v="10"/>
    <n v="0"/>
    <n v="183844"/>
    <n v="716738"/>
    <n v="171644"/>
    <s v="краткосрочный"/>
    <n v="748"/>
    <n v="1111728"/>
    <x v="2"/>
    <s v="в аренде"/>
    <s v="консолидация кредитов"/>
    <n v="26959.48"/>
    <n v="17.2"/>
    <n v="36"/>
    <n v="92644"/>
    <n v="0.29100082034454472"/>
  </r>
  <r>
    <n v="934"/>
    <s v="e5865761-30b2-444c-8b07-1e44a57df561"/>
    <x v="1"/>
    <n v="19"/>
    <n v="0"/>
    <n v="469338"/>
    <n v="958452"/>
    <n v="223762"/>
    <s v="краткосрочный"/>
    <n v="734"/>
    <n v="618393"/>
    <x v="11"/>
    <s v="в собственности"/>
    <s v="консолидация кредитов"/>
    <n v="15408.24"/>
    <n v="28.2"/>
    <n v="11"/>
    <n v="51532.75"/>
    <n v="0.29899898608166653"/>
  </r>
  <r>
    <n v="935"/>
    <s v="058f0963-9ad6-49b9-84c2-a50d2b283837"/>
    <x v="1"/>
    <n v="15"/>
    <n v="0"/>
    <n v="589095"/>
    <n v="1188330"/>
    <n v="522456"/>
    <s v="долгосрочный"/>
    <n v="705"/>
    <n v="1302469"/>
    <x v="2"/>
    <s v="в ипотеке"/>
    <s v="консолидация кредитов"/>
    <n v="35492.19"/>
    <n v="35"/>
    <m/>
    <n v="108539.08333333333"/>
    <n v="0.326999168502283"/>
  </r>
  <r>
    <n v="938"/>
    <s v="eabbf22d-6170-46ce-a511-d8cee63fc00f"/>
    <x v="0"/>
    <n v="10"/>
    <n v="0"/>
    <n v="738834"/>
    <n v="911064"/>
    <n v="646206"/>
    <s v="краткосрочный"/>
    <n v="714"/>
    <n v="3069488"/>
    <x v="8"/>
    <s v="в ипотеке"/>
    <s v="бизнес"/>
    <n v="50902.14"/>
    <n v="16.399999999999999"/>
    <n v="31"/>
    <n v="255790.66666666666"/>
    <n v="0.19899920768545112"/>
  </r>
  <r>
    <n v="939"/>
    <s v="10fad0e9-073d-460c-a41b-b3adf38ca369"/>
    <x v="0"/>
    <n v="15"/>
    <n v="0"/>
    <n v="759373"/>
    <n v="953656"/>
    <n v="522610"/>
    <s v="краткосрочный"/>
    <n v="728"/>
    <n v="1067515"/>
    <x v="3"/>
    <s v="в ипотеке"/>
    <s v="консолидация кредитов"/>
    <n v="24997.54"/>
    <n v="30"/>
    <m/>
    <n v="88959.583333333328"/>
    <n v="0.28099884310759105"/>
  </r>
  <r>
    <n v="940"/>
    <s v="e344c542-c88d-4067-8fca-c8c4ca3974d2"/>
    <x v="0"/>
    <n v="10"/>
    <n v="0"/>
    <n v="298490"/>
    <n v="366498"/>
    <n v="325292"/>
    <s v="краткосрочный"/>
    <n v="707"/>
    <n v="1217349"/>
    <x v="3"/>
    <s v="в аренде"/>
    <s v="консолидация кредитов"/>
    <n v="25361.39"/>
    <n v="16.7"/>
    <n v="60"/>
    <n v="101445.75"/>
    <n v="0.24999953176944326"/>
  </r>
  <r>
    <n v="941"/>
    <s v="af6f67a1-3a23-4b84-ad7f-716b9c09ef78"/>
    <x v="0"/>
    <n v="9"/>
    <n v="0"/>
    <n v="243637"/>
    <n v="657602"/>
    <n v="551166"/>
    <s v="долгосрочный"/>
    <n v="725"/>
    <n v="2878842"/>
    <x v="2"/>
    <s v="в ипотеке"/>
    <s v="медицина"/>
    <n v="35721.519999999997"/>
    <n v="23"/>
    <m/>
    <n v="239903.5"/>
    <n v="0.14889953668871023"/>
  </r>
  <r>
    <n v="942"/>
    <s v="1299929d-cf69-401d-9e39-ab96c1ff8a66"/>
    <x v="0"/>
    <n v="12"/>
    <n v="0"/>
    <n v="319751"/>
    <n v="433532"/>
    <n v="375298"/>
    <s v="краткосрочный"/>
    <n v="728"/>
    <n v="926041"/>
    <x v="2"/>
    <s v="в ипотеке"/>
    <s v="консолидация кредитов"/>
    <n v="17054.59"/>
    <n v="27.9"/>
    <n v="17"/>
    <n v="77170.083333333328"/>
    <n v="0.2210000205174501"/>
  </r>
  <r>
    <n v="946"/>
    <s v="887c4c97-0da1-44ca-872d-53c0c0ba04f3"/>
    <x v="0"/>
    <n v="8"/>
    <n v="0"/>
    <n v="282701"/>
    <n v="743952"/>
    <n v="120670"/>
    <s v="краткосрочный"/>
    <n v="742"/>
    <n v="654227"/>
    <x v="4"/>
    <s v="в ипотеке"/>
    <s v="консолидация кредитов"/>
    <n v="6324.15"/>
    <n v="18.3"/>
    <m/>
    <n v="54518.916666666664"/>
    <n v="0.11599918682659077"/>
  </r>
  <r>
    <n v="947"/>
    <s v="9a11bbae-5df7-4840-8364-ce28852805f7"/>
    <x v="0"/>
    <n v="8"/>
    <n v="0"/>
    <n v="139555"/>
    <n v="299244"/>
    <n v="162932"/>
    <s v="краткосрочный"/>
    <n v="748"/>
    <n v="844227"/>
    <x v="9"/>
    <s v="в ипотеке"/>
    <s v="ремонт жилья"/>
    <n v="13380.94"/>
    <n v="19.399999999999999"/>
    <m/>
    <n v="70352.25"/>
    <n v="0.19019917628789415"/>
  </r>
  <r>
    <n v="948"/>
    <s v="87efeab2-2997-4005-a7aa-9b2cc908c1c6"/>
    <x v="0"/>
    <n v="14"/>
    <n v="0"/>
    <n v="593769"/>
    <n v="887128"/>
    <n v="520542"/>
    <s v="краткосрочный"/>
    <n v="743"/>
    <n v="1251435"/>
    <x v="5"/>
    <s v="в ипотеке"/>
    <s v="консолидация кредитов"/>
    <n v="25132.82"/>
    <n v="15.7"/>
    <m/>
    <n v="104286.25"/>
    <n v="0.24099840583010704"/>
  </r>
  <r>
    <n v="950"/>
    <s v="577ab45e-47ee-4be2-af61-2d944512c5fb"/>
    <x v="1"/>
    <n v="18"/>
    <n v="0"/>
    <n v="336775"/>
    <n v="432784"/>
    <n v="391248"/>
    <s v="долгосрочный"/>
    <n v="669"/>
    <n v="1392719"/>
    <x v="2"/>
    <s v="в ипотеке"/>
    <s v="ремонт жилья"/>
    <n v="33773.26"/>
    <n v="14.9"/>
    <m/>
    <n v="116059.91666666667"/>
    <n v="0.29099848569596598"/>
  </r>
  <r>
    <n v="952"/>
    <s v="10abd023-2f6d-4bc3-9ff1-fa84b3fc061d"/>
    <x v="0"/>
    <n v="4"/>
    <n v="0"/>
    <n v="48868"/>
    <n v="239778"/>
    <n v="108834"/>
    <s v="долгосрочный"/>
    <n v="704"/>
    <n v="1447344"/>
    <x v="0"/>
    <s v="в аренде"/>
    <s v="иное"/>
    <n v="11168.58"/>
    <n v="11"/>
    <n v="31"/>
    <n v="120612"/>
    <n v="9.2599243856332697E-2"/>
  </r>
  <r>
    <n v="954"/>
    <s v="e8307e3f-f70f-4d02-b418-18734b746017"/>
    <x v="1"/>
    <n v="8"/>
    <n v="0"/>
    <n v="289864"/>
    <n v="509300"/>
    <n v="264616"/>
    <s v="долгосрочный"/>
    <n v="731"/>
    <n v="1333059"/>
    <x v="2"/>
    <s v="в ипотеке"/>
    <s v="консолидация кредитов"/>
    <n v="23995.1"/>
    <n v="24"/>
    <m/>
    <n v="111088.25"/>
    <n v="0.21600034207038096"/>
  </r>
  <r>
    <n v="958"/>
    <s v="3319838f-c476-40ed-b142-a5ad9a2813d7"/>
    <x v="0"/>
    <n v="14"/>
    <n v="1"/>
    <n v="282131"/>
    <n v="540870"/>
    <n v="155254"/>
    <s v="краткосрочный"/>
    <n v="730"/>
    <n v="1448028"/>
    <x v="2"/>
    <s v="в ипотеке"/>
    <s v="иное"/>
    <n v="15928.46"/>
    <n v="18.7"/>
    <m/>
    <n v="120669"/>
    <n v="0.13200125964415052"/>
  </r>
  <r>
    <n v="959"/>
    <s v="47eadf69-2fea-43f2-885c-a76f7c92d7e1"/>
    <x v="1"/>
    <n v="9"/>
    <n v="0"/>
    <n v="99180"/>
    <n v="256916"/>
    <n v="109692"/>
    <s v="краткосрочный"/>
    <n v="735"/>
    <n v="625252"/>
    <x v="6"/>
    <s v="в аренде"/>
    <s v="консолидация кредитов"/>
    <n v="5679.29"/>
    <n v="17.399999999999999"/>
    <n v="71"/>
    <n v="52104.333333333336"/>
    <n v="0.10899841983712166"/>
  </r>
  <r>
    <n v="960"/>
    <s v="cd85fc71-a410-492e-a260-dfd660a31b30"/>
    <x v="0"/>
    <n v="6"/>
    <n v="0"/>
    <n v="356117"/>
    <n v="556468"/>
    <n v="312818"/>
    <s v="краткосрочный"/>
    <n v="740"/>
    <n v="1088111"/>
    <x v="9"/>
    <s v="в аренде"/>
    <s v="консолидация кредитов"/>
    <n v="20220.75"/>
    <n v="11.3"/>
    <m/>
    <n v="90675.916666666672"/>
    <n v="0.2230002269988999"/>
  </r>
  <r>
    <n v="961"/>
    <s v="979675c7-4cb6-497d-9941-9ed2562c6c60"/>
    <x v="1"/>
    <n v="9"/>
    <n v="0"/>
    <n v="87286"/>
    <n v="279202"/>
    <n v="414414"/>
    <s v="краткосрочный"/>
    <n v="740"/>
    <n v="813732"/>
    <x v="6"/>
    <s v="в ипотеке"/>
    <s v="консолидация кредитов"/>
    <n v="4428.1400000000003"/>
    <n v="9.1999999999999993"/>
    <m/>
    <n v="67811"/>
    <n v="6.530120481927712E-2"/>
  </r>
  <r>
    <n v="962"/>
    <s v="278914f0-fe04-49cd-844d-a6dd8476b600"/>
    <x v="0"/>
    <n v="7"/>
    <n v="0"/>
    <n v="227278"/>
    <n v="359502"/>
    <n v="43824"/>
    <s v="краткосрочный"/>
    <n v="720"/>
    <n v="408709"/>
    <x v="11"/>
    <s v="в ипотеке"/>
    <s v="ремонт жилья"/>
    <n v="8106.16"/>
    <n v="26"/>
    <n v="9"/>
    <n v="34059.083333333336"/>
    <n v="0.23800288224629257"/>
  </r>
  <r>
    <n v="963"/>
    <s v="71a86951-50e3-43ab-9d06-87d7bc264e33"/>
    <x v="0"/>
    <n v="12"/>
    <n v="1"/>
    <n v="109269"/>
    <n v="213708"/>
    <n v="172700"/>
    <s v="краткосрочный"/>
    <n v="723"/>
    <n v="775542"/>
    <x v="2"/>
    <s v="в аренде"/>
    <s v="консолидация кредитов"/>
    <n v="19840.939999999999"/>
    <n v="14.9"/>
    <m/>
    <n v="64628.5"/>
    <n v="0.30699985300602672"/>
  </r>
  <r>
    <n v="965"/>
    <s v="480ecd21-b00e-4bf9-8547-7b5269d05ede"/>
    <x v="0"/>
    <n v="20"/>
    <n v="1"/>
    <n v="182020"/>
    <n v="609158"/>
    <n v="269104"/>
    <s v="долгосрочный"/>
    <n v="715"/>
    <n v="1297567"/>
    <x v="2"/>
    <s v="в ипотеке"/>
    <s v="ремонт жилья"/>
    <n v="13624.52"/>
    <n v="20.3"/>
    <n v="48"/>
    <n v="108130.58333333333"/>
    <n v="0.12600061499714466"/>
  </r>
  <r>
    <n v="966"/>
    <s v="840763ec-bdab-4bb2-ab0a-87c037c3a378"/>
    <x v="0"/>
    <n v="17"/>
    <n v="2"/>
    <n v="178524"/>
    <n v="410124"/>
    <n v="327096"/>
    <s v="краткосрочный"/>
    <n v="735"/>
    <n v="903982"/>
    <x v="4"/>
    <s v="в ипотеке"/>
    <s v="консолидация кредитов"/>
    <n v="25612.57"/>
    <n v="17.899999999999999"/>
    <m/>
    <n v="75331.833333333328"/>
    <n v="0.33999663710118122"/>
  </r>
  <r>
    <n v="967"/>
    <s v="b2892b2c-c302-41a1-8a6a-1a52338fd2b1"/>
    <x v="0"/>
    <n v="17"/>
    <n v="0"/>
    <n v="523697"/>
    <n v="1295668"/>
    <n v="449636"/>
    <s v="краткосрочный"/>
    <n v="721"/>
    <n v="2524093"/>
    <x v="3"/>
    <s v="в аренде"/>
    <s v="консолидация кредитов"/>
    <n v="20339.88"/>
    <n v="16.399999999999999"/>
    <m/>
    <n v="210341.08333333334"/>
    <n v="9.6699511468079827E-2"/>
  </r>
  <r>
    <n v="969"/>
    <s v="77c6b54a-a0a3-4dda-8ac2-2af5988846f5"/>
    <x v="0"/>
    <n v="5"/>
    <n v="1"/>
    <n v="127452"/>
    <n v="163064"/>
    <n v="214566"/>
    <s v="краткосрочный"/>
    <n v="694"/>
    <n v="965105"/>
    <x v="8"/>
    <s v="в аренде"/>
    <s v="консолидация кредитов"/>
    <n v="8525.11"/>
    <n v="14.8"/>
    <m/>
    <n v="80425.416666666672"/>
    <n v="0.10600019686977065"/>
  </r>
  <r>
    <n v="972"/>
    <s v="d11855a2-35f1-4370-bf82-1e1e7fe6d817"/>
    <x v="0"/>
    <n v="9"/>
    <n v="0"/>
    <n v="315609"/>
    <n v="609070"/>
    <n v="87252"/>
    <s v="краткосрочный"/>
    <n v="746"/>
    <n v="1789667"/>
    <x v="4"/>
    <s v="в ипотеке"/>
    <s v="консолидация кредитов"/>
    <n v="16121.88"/>
    <n v="14.6"/>
    <m/>
    <n v="149138.91666666666"/>
    <n v="0.10809975263554616"/>
  </r>
  <r>
    <n v="973"/>
    <s v="baf401b2-5313-499c-9ae3-1d9369c37d3a"/>
    <x v="0"/>
    <n v="12"/>
    <n v="1"/>
    <n v="148504"/>
    <n v="428824"/>
    <n v="143506"/>
    <s v="краткосрочный"/>
    <n v="739"/>
    <n v="896135"/>
    <x v="10"/>
    <s v="в аренде"/>
    <s v="консолидация кредитов"/>
    <n v="13740.61"/>
    <n v="10.4"/>
    <m/>
    <n v="74677.916666666672"/>
    <n v="0.18399830382699034"/>
  </r>
  <r>
    <n v="975"/>
    <s v="6134f961-2dd3-4773-806c-33289517dddc"/>
    <x v="0"/>
    <n v="6"/>
    <n v="0"/>
    <n v="26961"/>
    <n v="90464"/>
    <n v="92642"/>
    <s v="долгосрочный"/>
    <n v="689"/>
    <n v="571539"/>
    <x v="4"/>
    <s v="в аренде"/>
    <s v="ремонт жилья"/>
    <n v="5924.96"/>
    <n v="12.1"/>
    <n v="10"/>
    <n v="47628.25"/>
    <n v="0.12440011967687245"/>
  </r>
  <r>
    <n v="976"/>
    <s v="8d25ce7b-92be-4ff0-a134-f3398fb4624e"/>
    <x v="0"/>
    <n v="10"/>
    <n v="0"/>
    <n v="155477"/>
    <n v="346214"/>
    <n v="214874"/>
    <s v="долгосрочный"/>
    <n v="731"/>
    <n v="1540254"/>
    <x v="2"/>
    <s v="в аренде"/>
    <s v="консолидация кредитов"/>
    <n v="19766.650000000001"/>
    <n v="13.5"/>
    <n v="2"/>
    <n v="128354.5"/>
    <n v="0.15400044408259939"/>
  </r>
  <r>
    <n v="977"/>
    <s v="deed9021-d878-4200-b8f4-94f4c63b9b01"/>
    <x v="0"/>
    <n v="6"/>
    <n v="0"/>
    <n v="147269"/>
    <n v="212608"/>
    <n v="372196"/>
    <s v="долгосрочный"/>
    <n v="665"/>
    <n v="1243645"/>
    <x v="6"/>
    <s v="в ипотеке"/>
    <s v="консолидация кредитов"/>
    <n v="10778.13"/>
    <n v="16"/>
    <m/>
    <n v="103637.08333333333"/>
    <n v="0.10399877778626537"/>
  </r>
  <r>
    <n v="978"/>
    <s v="ab10e32a-c187-4313-b9cd-9e210ce93bdf"/>
    <x v="0"/>
    <n v="8"/>
    <n v="0"/>
    <n v="72637"/>
    <n v="426976"/>
    <n v="153780"/>
    <s v="краткосрочный"/>
    <n v="710"/>
    <n v="531202"/>
    <x v="1"/>
    <s v="в собственности"/>
    <s v="иное"/>
    <n v="8632.08"/>
    <n v="18"/>
    <m/>
    <n v="44266.833333333336"/>
    <n v="0.19500107303812861"/>
  </r>
  <r>
    <n v="979"/>
    <s v="2d658da1-af60-4906-a23e-dcbac33d95b9"/>
    <x v="0"/>
    <n v="17"/>
    <n v="0"/>
    <n v="362406"/>
    <n v="670340"/>
    <n v="787644"/>
    <s v="долгосрочный"/>
    <n v="683"/>
    <n v="1749159"/>
    <x v="2"/>
    <s v="в ипотеке"/>
    <s v="консолидация кредитов"/>
    <n v="24634.07"/>
    <n v="22.1"/>
    <n v="5"/>
    <n v="145763.25"/>
    <n v="0.16900055398051292"/>
  </r>
  <r>
    <n v="980"/>
    <s v="f70e194c-3df7-4ebe-acfb-388cac5fcfdd"/>
    <x v="1"/>
    <n v="7"/>
    <n v="1"/>
    <n v="71079"/>
    <n v="104720"/>
    <n v="222816"/>
    <s v="краткосрочный"/>
    <n v="725"/>
    <n v="1520209"/>
    <x v="8"/>
    <s v="в аренде"/>
    <s v="консолидация кредитов"/>
    <n v="12491.17"/>
    <n v="17.5"/>
    <n v="28"/>
    <n v="126684.08333333333"/>
    <n v="9.8600942370424077E-2"/>
  </r>
  <r>
    <n v="982"/>
    <s v="5d4cc1e3-7890-401e-9760-2a1dafb7d00c"/>
    <x v="1"/>
    <n v="6"/>
    <n v="0"/>
    <n v="265677"/>
    <n v="383086"/>
    <n v="268730"/>
    <s v="долгосрочный"/>
    <n v="681"/>
    <n v="1218432"/>
    <x v="4"/>
    <s v="в аренде"/>
    <s v="консолидация кредитов"/>
    <n v="19819.66"/>
    <n v="16.3"/>
    <m/>
    <n v="101536"/>
    <n v="0.19519835329341317"/>
  </r>
  <r>
    <n v="985"/>
    <s v="1278e0fd-cc5b-4e65-8282-f9ace5e87bf4"/>
    <x v="0"/>
    <n v="16"/>
    <n v="0"/>
    <n v="674956"/>
    <n v="1289640"/>
    <n v="479490"/>
    <s v="долгосрочный"/>
    <n v="680"/>
    <n v="2032924"/>
    <x v="2"/>
    <s v="в собственности"/>
    <s v="консолидация кредитов"/>
    <n v="29477.360000000001"/>
    <n v="12.8"/>
    <m/>
    <n v="169410.33333333334"/>
    <n v="0.17399977569254924"/>
  </r>
  <r>
    <n v="989"/>
    <s v="653ec81a-ef1d-4033-9b7e-cb17ac527ccf"/>
    <x v="1"/>
    <n v="10"/>
    <n v="0"/>
    <n v="651358"/>
    <n v="836132"/>
    <n v="760298"/>
    <s v="долгосрочный"/>
    <n v="654"/>
    <n v="2251272"/>
    <x v="6"/>
    <s v="в аренде"/>
    <s v="иное"/>
    <n v="20261.41"/>
    <n v="14.7"/>
    <m/>
    <n v="187606"/>
    <n v="0.10799979744784281"/>
  </r>
  <r>
    <n v="990"/>
    <s v="57edc3a9-1995-4333-b173-a45504ac7a1e"/>
    <x v="0"/>
    <n v="3"/>
    <n v="0"/>
    <n v="49495"/>
    <n v="119372"/>
    <n v="151822"/>
    <s v="краткосрочный"/>
    <n v="723"/>
    <n v="936605"/>
    <x v="5"/>
    <s v="в аренде"/>
    <s v="консолидация кредитов"/>
    <n v="7625.46"/>
    <n v="12.1"/>
    <n v="28"/>
    <n v="78050.416666666672"/>
    <n v="9.7699158129627747E-2"/>
  </r>
  <r>
    <n v="991"/>
    <s v="22e6fc82-11a7-4da1-939c-ec3c8101d698"/>
    <x v="0"/>
    <n v="16"/>
    <n v="0"/>
    <n v="240103"/>
    <n v="476080"/>
    <n v="46486"/>
    <s v="краткосрочный"/>
    <n v="747"/>
    <n v="420679"/>
    <x v="7"/>
    <s v="в ипотеке"/>
    <s v="консолидация кредитов"/>
    <n v="8974.27"/>
    <n v="26.1"/>
    <m/>
    <n v="35056.583333333336"/>
    <n v="0.25599385754934284"/>
  </r>
  <r>
    <n v="993"/>
    <s v="6025af4b-cdab-4afc-9a6f-d54be33360b2"/>
    <x v="1"/>
    <n v="12"/>
    <n v="0"/>
    <n v="442757"/>
    <n v="845988"/>
    <n v="562826"/>
    <s v="долгосрочный"/>
    <n v="699"/>
    <n v="1060884"/>
    <x v="2"/>
    <s v="в ипотеке"/>
    <s v="консолидация кредитов"/>
    <n v="25107.74"/>
    <n v="21.4"/>
    <n v="14"/>
    <n v="88407"/>
    <n v="0.28400171932086826"/>
  </r>
  <r>
    <n v="994"/>
    <s v="e3c0b9f3-6eda-4c0f-adc8-2e11dc28ec6f"/>
    <x v="0"/>
    <n v="18"/>
    <n v="0"/>
    <n v="122227"/>
    <n v="550660"/>
    <n v="168102"/>
    <s v="краткосрочный"/>
    <n v="714"/>
    <n v="427272"/>
    <x v="6"/>
    <s v="в аренде"/>
    <s v="консолидация кредитов"/>
    <n v="13815.28"/>
    <n v="9.9"/>
    <n v="14"/>
    <n v="35606"/>
    <n v="0.38800426894343654"/>
  </r>
  <r>
    <n v="997"/>
    <s v="6dcac565-9aeb-4a3f-b1dc-b9e9ea2bfb08"/>
    <x v="1"/>
    <n v="4"/>
    <n v="0"/>
    <n v="436012"/>
    <n v="873444"/>
    <n v="218284"/>
    <s v="долгосрочный"/>
    <n v="721"/>
    <n v="1319626"/>
    <x v="2"/>
    <s v="в аренде"/>
    <s v="консолидация кредитов"/>
    <n v="13086.44"/>
    <n v="14.6"/>
    <m/>
    <n v="109968.83333333333"/>
    <n v="0.11900135341377027"/>
  </r>
  <r>
    <n v="998"/>
    <s v="2b38d634-6d1b-438e-b614-3b3dbac96d48"/>
    <x v="0"/>
    <n v="3"/>
    <n v="0"/>
    <n v="234422"/>
    <n v="380688"/>
    <n v="387310"/>
    <s v="долгосрочный"/>
    <n v="708"/>
    <n v="1368418"/>
    <x v="2"/>
    <s v="в аренде"/>
    <s v="консолидация кредитов"/>
    <n v="14368.37"/>
    <n v="22.9"/>
    <n v="24"/>
    <n v="114034.83333333333"/>
    <n v="0.12599983338424373"/>
  </r>
  <r>
    <n v="1000"/>
    <s v="9377bdfc-c01a-4b7f-9dcd-6e6155cce7e8"/>
    <x v="0"/>
    <n v="10"/>
    <n v="0"/>
    <n v="95950"/>
    <n v="178310"/>
    <n v="334092"/>
    <s v="краткосрочный"/>
    <n v="737"/>
    <n v="1442670"/>
    <x v="2"/>
    <s v="в ипотеке"/>
    <s v="ремонт жилья"/>
    <n v="16350.26"/>
    <n v="26.5"/>
    <n v="21"/>
    <n v="120222.5"/>
    <n v="0.13600000000000001"/>
  </r>
  <r>
    <n v="1001"/>
    <s v="46c28ad4-17c7-4e10-9d9f-f36bfa3dc44f"/>
    <x v="0"/>
    <n v="14"/>
    <n v="0"/>
    <n v="941963"/>
    <n v="1076702"/>
    <n v="776776"/>
    <s v="долгосрочный"/>
    <n v="702"/>
    <n v="2491736"/>
    <x v="2"/>
    <s v="в ипотеке"/>
    <s v="консолидация кредитов"/>
    <n v="42774.89"/>
    <n v="29.9"/>
    <n v="33"/>
    <n v="207644.66666666666"/>
    <n v="0.20600042701152932"/>
  </r>
  <r>
    <n v="1002"/>
    <s v="035d46fb-9903-4e90-9954-fb605622d539"/>
    <x v="0"/>
    <n v="10"/>
    <n v="0"/>
    <n v="104538"/>
    <n v="500170"/>
    <n v="274274"/>
    <s v="краткосрочный"/>
    <n v="747"/>
    <n v="1540672"/>
    <x v="1"/>
    <s v="в аренде"/>
    <s v="консолидация кредитов"/>
    <n v="8640.6299999999992"/>
    <n v="7.8"/>
    <m/>
    <n v="128389.33333333333"/>
    <n v="6.7300217048145219E-2"/>
  </r>
  <r>
    <n v="1005"/>
    <s v="9f971c03-73fa-4cb0-9b71-95eb9a8ff399"/>
    <x v="0"/>
    <n v="8"/>
    <n v="0"/>
    <n v="142082"/>
    <n v="413358"/>
    <n v="172040"/>
    <s v="краткосрочный"/>
    <n v="705"/>
    <n v="722988"/>
    <x v="1"/>
    <s v="в аренде"/>
    <s v="консолидация кредитов"/>
    <n v="5850.1"/>
    <n v="11.4"/>
    <n v="22"/>
    <n v="60249"/>
    <n v="9.7098707032481871E-2"/>
  </r>
  <r>
    <n v="1006"/>
    <s v="70187894-7f5b-4101-90d4-62c4b925c1f0"/>
    <x v="0"/>
    <n v="9"/>
    <n v="0"/>
    <n v="198265"/>
    <n v="565422"/>
    <n v="67584"/>
    <s v="краткосрочный"/>
    <n v="716"/>
    <n v="856140"/>
    <x v="2"/>
    <s v="в ипотеке"/>
    <s v="консолидация кредитов"/>
    <n v="9417.5400000000009"/>
    <n v="12.3"/>
    <n v="48"/>
    <n v="71345"/>
    <n v="0.13200000000000001"/>
  </r>
  <r>
    <n v="1007"/>
    <s v="f3aeb64c-5712-43d3-9896-6eab7adbdc6c"/>
    <x v="0"/>
    <n v="8"/>
    <n v="2"/>
    <n v="50787"/>
    <n v="187308"/>
    <n v="258060"/>
    <s v="краткосрочный"/>
    <n v="695"/>
    <n v="1634380"/>
    <x v="2"/>
    <s v="в ипотеке"/>
    <s v="ремонт жилья"/>
    <n v="3895.19"/>
    <n v="19.399999999999999"/>
    <n v="20"/>
    <n v="136198.33333333334"/>
    <n v="2.8599395489421062E-2"/>
  </r>
  <r>
    <n v="1009"/>
    <s v="aac67f72-fe21-4656-b675-af81e6d1c4ac"/>
    <x v="0"/>
    <n v="7"/>
    <n v="0"/>
    <n v="190684"/>
    <n v="307934"/>
    <n v="196658"/>
    <s v="краткосрочный"/>
    <n v="732"/>
    <n v="650655"/>
    <x v="3"/>
    <s v="в аренде"/>
    <s v="консолидация кредитов"/>
    <n v="15073.46"/>
    <n v="15"/>
    <m/>
    <n v="54221.25"/>
    <n v="0.27799912395970211"/>
  </r>
  <r>
    <n v="1013"/>
    <s v="3bae464f-b995-470a-8f0d-29826f10756e"/>
    <x v="0"/>
    <n v="12"/>
    <n v="0"/>
    <n v="226974"/>
    <n v="722018"/>
    <n v="335720"/>
    <s v="краткосрочный"/>
    <n v="728"/>
    <n v="966435"/>
    <x v="0"/>
    <s v="в аренде"/>
    <s v="консолидация кредитов"/>
    <n v="9181.18"/>
    <n v="8.6999999999999993"/>
    <n v="30"/>
    <n v="80536.25"/>
    <n v="0.11400058979652021"/>
  </r>
  <r>
    <n v="1014"/>
    <s v="d05e0fef-0b8a-4f1b-bffe-24f3fe30bf42"/>
    <x v="0"/>
    <n v="9"/>
    <n v="0"/>
    <n v="134216"/>
    <n v="636878"/>
    <n v="178508"/>
    <s v="краткосрочный"/>
    <n v="739"/>
    <n v="2312604"/>
    <x v="7"/>
    <s v="в собственности"/>
    <s v="консолидация кредитов"/>
    <n v="21777.040000000001"/>
    <n v="21.3"/>
    <n v="18"/>
    <n v="192717"/>
    <n v="0.11300009859016071"/>
  </r>
  <r>
    <n v="1015"/>
    <s v="6bc91a19-3e02-4ac7-8951-914fa7c139c5"/>
    <x v="0"/>
    <n v="8"/>
    <n v="0"/>
    <n v="307724"/>
    <n v="525514"/>
    <n v="346258"/>
    <s v="краткосрочный"/>
    <n v="742"/>
    <n v="1626058"/>
    <x v="2"/>
    <s v="в ипотеке"/>
    <s v="консолидация кредитов"/>
    <n v="4634.29"/>
    <n v="15"/>
    <n v="74"/>
    <n v="135504.83333333334"/>
    <n v="3.4200182281320837E-2"/>
  </r>
  <r>
    <n v="1016"/>
    <s v="7bed6288-37f6-473c-8a6f-6b76491aa4f3"/>
    <x v="0"/>
    <n v="9"/>
    <n v="1"/>
    <n v="107578"/>
    <n v="177936"/>
    <n v="132968"/>
    <s v="краткосрочный"/>
    <n v="728"/>
    <n v="880460"/>
    <x v="2"/>
    <s v="в аренде"/>
    <s v="консолидация кредитов"/>
    <n v="9465.0400000000009"/>
    <n v="21.9"/>
    <m/>
    <n v="73371.666666666672"/>
    <n v="0.12900129477772981"/>
  </r>
  <r>
    <n v="1017"/>
    <s v="8f31d7d2-e50b-4071-97e5-718e956f3632"/>
    <x v="0"/>
    <n v="9"/>
    <n v="0"/>
    <n v="171551"/>
    <n v="928180"/>
    <n v="218900"/>
    <s v="краткосрочный"/>
    <n v="748"/>
    <n v="1890500"/>
    <x v="7"/>
    <s v="в аренде"/>
    <s v="консолидация кредитов"/>
    <n v="12745.2"/>
    <n v="10.8"/>
    <n v="39"/>
    <n v="157541.66666666666"/>
    <n v="8.0900502512562825E-2"/>
  </r>
  <r>
    <n v="1018"/>
    <s v="9305ecb1-87c6-4046-8326-fd16ca5e5800"/>
    <x v="0"/>
    <n v="8"/>
    <n v="0"/>
    <n v="361665"/>
    <n v="549582"/>
    <n v="510334"/>
    <s v="долгосрочный"/>
    <n v="718"/>
    <n v="900239"/>
    <x v="7"/>
    <s v="в аренде"/>
    <s v="консолидация кредитов"/>
    <n v="15266.5"/>
    <n v="23.6"/>
    <m/>
    <n v="75019.916666666672"/>
    <n v="0.20349929296553471"/>
  </r>
  <r>
    <n v="1019"/>
    <s v="4468f98f-a921-4524-bc8e-eded86ec4b10"/>
    <x v="0"/>
    <n v="14"/>
    <n v="0"/>
    <n v="692075"/>
    <n v="1282138"/>
    <n v="759308"/>
    <s v="краткосрочный"/>
    <n v="680"/>
    <n v="2950909"/>
    <x v="3"/>
    <s v="в ипотеке"/>
    <s v="ремонт жилья"/>
    <n v="30738.77"/>
    <n v="28.3"/>
    <m/>
    <n v="245909.08333333334"/>
    <n v="0.12500054728898791"/>
  </r>
  <r>
    <n v="1020"/>
    <s v="3bf47435-6990-439e-bd56-f0bcf7c913be"/>
    <x v="0"/>
    <n v="14"/>
    <n v="1"/>
    <n v="178391"/>
    <n v="320760"/>
    <n v="132550"/>
    <s v="краткосрочный"/>
    <n v="654"/>
    <n v="622478"/>
    <x v="6"/>
    <s v="в аренде"/>
    <s v="консолидация кредитов"/>
    <n v="14213.14"/>
    <n v="15.6"/>
    <n v="19"/>
    <n v="51873.166666666664"/>
    <n v="0.27399792442463833"/>
  </r>
  <r>
    <n v="1021"/>
    <s v="93863691-c7ed-4af7-b53e-a85570383460"/>
    <x v="0"/>
    <n v="10"/>
    <n v="0"/>
    <n v="170525"/>
    <n v="399674"/>
    <n v="307538"/>
    <s v="краткосрочный"/>
    <n v="739"/>
    <n v="1043442"/>
    <x v="9"/>
    <s v="в аренде"/>
    <s v="консолидация кредитов"/>
    <n v="22259.83"/>
    <n v="9"/>
    <m/>
    <n v="86953.5"/>
    <n v="0.25599694089369607"/>
  </r>
  <r>
    <n v="1022"/>
    <s v="9443557f-17dc-4de9-9eb5-621c3046dd24"/>
    <x v="1"/>
    <n v="12"/>
    <n v="0"/>
    <n v="373255"/>
    <n v="1445422"/>
    <n v="582912"/>
    <s v="долгосрочный"/>
    <n v="685"/>
    <n v="1411472"/>
    <x v="9"/>
    <s v="в ипотеке"/>
    <s v="консолидация кредитов"/>
    <n v="10162.530000000001"/>
    <n v="14.7"/>
    <n v="48"/>
    <n v="117622.66666666667"/>
    <n v="8.6399418479431403E-2"/>
  </r>
  <r>
    <n v="1023"/>
    <s v="d3945e29-69fd-4c57-8b07-e5152ebc33f0"/>
    <x v="0"/>
    <n v="15"/>
    <n v="0"/>
    <n v="335825"/>
    <n v="430144"/>
    <n v="98252"/>
    <s v="краткосрочный"/>
    <n v="725"/>
    <n v="1602897"/>
    <x v="2"/>
    <s v="в ипотеке"/>
    <s v="ремонт жилья"/>
    <n v="34328.629999999997"/>
    <n v="34.299999999999997"/>
    <m/>
    <n v="133574.75"/>
    <n v="0.2569993954695779"/>
  </r>
  <r>
    <n v="1025"/>
    <s v="e849b404-a91e-4ffe-92f1-2a06e99d65a6"/>
    <x v="0"/>
    <n v="29"/>
    <n v="0"/>
    <n v="957752"/>
    <n v="2128522"/>
    <n v="751300"/>
    <s v="краткосрочный"/>
    <n v="716"/>
    <n v="3614978"/>
    <x v="9"/>
    <s v="в ипотеке"/>
    <s v="консолидация кредитов"/>
    <n v="72600.710000000006"/>
    <n v="11.9"/>
    <n v="69"/>
    <n v="301248.16666666669"/>
    <n v="0.24099967413356319"/>
  </r>
  <r>
    <n v="1026"/>
    <s v="328c2ba0-7bab-4cc6-839f-5b282bc7d38a"/>
    <x v="0"/>
    <n v="6"/>
    <n v="0"/>
    <n v="51585"/>
    <n v="136378"/>
    <n v="248248"/>
    <s v="краткосрочный"/>
    <n v="710"/>
    <n v="618089"/>
    <x v="2"/>
    <s v="в аренде"/>
    <s v="иное"/>
    <n v="6953.62"/>
    <n v="12.8"/>
    <n v="77"/>
    <n v="51507.416666666664"/>
    <n v="0.13500230549322184"/>
  </r>
  <r>
    <n v="1027"/>
    <s v="4b0824a8-9ef4-4e93-889d-d120ebe5c5e1"/>
    <x v="0"/>
    <n v="8"/>
    <n v="0"/>
    <n v="157016"/>
    <n v="242088"/>
    <n v="82126"/>
    <s v="краткосрочный"/>
    <n v="717"/>
    <n v="2015672"/>
    <x v="7"/>
    <s v="в аренде"/>
    <s v="консолидация кредитов"/>
    <n v="23180.38"/>
    <n v="24"/>
    <m/>
    <n v="167972.66666666666"/>
    <n v="0.13800090490913205"/>
  </r>
  <r>
    <n v="1029"/>
    <s v="84afbad5-a16f-4af3-b4d8-37d475b540fe"/>
    <x v="1"/>
    <n v="10"/>
    <n v="0"/>
    <n v="339055"/>
    <n v="594836"/>
    <n v="523204"/>
    <s v="долгосрочный"/>
    <n v="739"/>
    <n v="1694439"/>
    <x v="2"/>
    <s v="в ипотеке"/>
    <s v="консолидация кредитов"/>
    <n v="28240.65"/>
    <n v="19.600000000000001"/>
    <m/>
    <n v="141203.25"/>
    <n v="0.2"/>
  </r>
  <r>
    <n v="1035"/>
    <s v="df7bea99-4e87-4c5e-8f76-9c2c4d147e01"/>
    <x v="0"/>
    <n v="14"/>
    <n v="0"/>
    <n v="209836"/>
    <n v="310684"/>
    <n v="332970"/>
    <s v="долгосрочный"/>
    <n v="723"/>
    <n v="996892"/>
    <x v="3"/>
    <s v="в аренде"/>
    <s v="консолидация кредитов"/>
    <n v="19190.189999999999"/>
    <n v="12.8"/>
    <m/>
    <n v="83074.333333333328"/>
    <n v="0.23100022871083326"/>
  </r>
  <r>
    <n v="1039"/>
    <s v="ea3c5f6d-1d77-4d32-89ff-d31291001e7e"/>
    <x v="1"/>
    <n v="13"/>
    <n v="0"/>
    <n v="326097"/>
    <n v="733172"/>
    <n v="481470"/>
    <s v="долгосрочный"/>
    <n v="722"/>
    <n v="717630"/>
    <x v="5"/>
    <s v="в ипотеке"/>
    <s v="бизнес"/>
    <n v="13850.43"/>
    <n v="18.5"/>
    <m/>
    <n v="59802.5"/>
    <n v="0.23160285941223194"/>
  </r>
  <r>
    <n v="1041"/>
    <s v="710ccb54-2251-4dd0-a366-9c5777018558"/>
    <x v="0"/>
    <n v="8"/>
    <n v="2"/>
    <n v="67792"/>
    <n v="130372"/>
    <n v="154594"/>
    <s v="краткосрочный"/>
    <n v="722"/>
    <n v="434853"/>
    <x v="11"/>
    <s v="в ипотеке"/>
    <s v="консолидация кредитов"/>
    <n v="2290.2600000000002"/>
    <n v="33.700000000000003"/>
    <n v="23"/>
    <n v="36237.75"/>
    <n v="6.3200943767204101E-2"/>
  </r>
  <r>
    <n v="1042"/>
    <s v="db4a19fb-f3b0-4098-bc2b-23c7bc4d8d76"/>
    <x v="1"/>
    <n v="12"/>
    <n v="0"/>
    <n v="338352"/>
    <n v="590018"/>
    <n v="367796"/>
    <s v="краткосрочный"/>
    <n v="710"/>
    <n v="1172566"/>
    <x v="6"/>
    <s v="в ипотеке"/>
    <s v="консолидация кредитов"/>
    <n v="34101.96"/>
    <n v="11.5"/>
    <m/>
    <n v="97713.833333333328"/>
    <n v="0.34899828239945557"/>
  </r>
  <r>
    <n v="1043"/>
    <s v="53b0f0d1-f02e-4e23-8f8d-389313b665d3"/>
    <x v="1"/>
    <n v="6"/>
    <n v="0"/>
    <n v="210349"/>
    <n v="727056"/>
    <n v="769230"/>
    <s v="долгосрочный"/>
    <n v="738"/>
    <n v="2694257"/>
    <x v="2"/>
    <s v="в ипотеке"/>
    <s v="консолидация кредитов"/>
    <n v="10081.02"/>
    <n v="27.1"/>
    <n v="38"/>
    <n v="224521.41666666666"/>
    <n v="4.4900037375796002E-2"/>
  </r>
  <r>
    <n v="1047"/>
    <s v="857ca84f-1696-49b2-91cb-a7e12a824a24"/>
    <x v="0"/>
    <n v="21"/>
    <n v="0"/>
    <n v="325109"/>
    <n v="484484"/>
    <n v="333168"/>
    <s v="долгосрочный"/>
    <n v="682"/>
    <n v="1163750"/>
    <x v="6"/>
    <s v="в ипотеке"/>
    <s v="консолидация кредитов"/>
    <n v="24632.55"/>
    <n v="8.5"/>
    <m/>
    <n v="96979.166666666672"/>
    <n v="0.25399836734693876"/>
  </r>
  <r>
    <n v="1050"/>
    <s v="967cf3f5-6e9c-4819-8a89-4b6e3ec6770f"/>
    <x v="0"/>
    <n v="17"/>
    <n v="0"/>
    <n v="148200"/>
    <n v="1372734"/>
    <n v="667062"/>
    <s v="краткосрочный"/>
    <n v="725"/>
    <n v="1843513"/>
    <x v="2"/>
    <s v="в ипотеке"/>
    <s v="ремонт жилья"/>
    <n v="31800.68"/>
    <n v="18.5"/>
    <m/>
    <n v="153626.08333333334"/>
    <n v="0.20700052562688734"/>
  </r>
  <r>
    <n v="1051"/>
    <s v="e9756027-6058-4a39-b52b-d2ac5f6646f3"/>
    <x v="1"/>
    <n v="14"/>
    <n v="1"/>
    <n v="72257"/>
    <n v="228624"/>
    <n v="181984"/>
    <s v="краткосрочный"/>
    <n v="693"/>
    <n v="562932"/>
    <x v="2"/>
    <s v="в ипотеке"/>
    <s v="консолидация кредитов"/>
    <n v="15434.08"/>
    <n v="22.5"/>
    <n v="4"/>
    <n v="46911"/>
    <n v="0.32900769542324826"/>
  </r>
  <r>
    <n v="1052"/>
    <s v="c11b696d-457d-457f-94e2-daa36cd68831"/>
    <x v="1"/>
    <n v="10"/>
    <n v="1"/>
    <n v="165699"/>
    <n v="436018"/>
    <n v="382690"/>
    <s v="краткосрочный"/>
    <n v="730"/>
    <n v="756504"/>
    <x v="4"/>
    <s v="в аренде"/>
    <s v="консолидация кредитов"/>
    <n v="17147.5"/>
    <n v="13"/>
    <n v="78"/>
    <n v="63042"/>
    <n v="0.27200120554550933"/>
  </r>
  <r>
    <n v="1053"/>
    <s v="e27b5bfc-6f93-48d0-970f-59341606062e"/>
    <x v="0"/>
    <n v="8"/>
    <n v="1"/>
    <n v="85291"/>
    <n v="216590"/>
    <n v="142186"/>
    <s v="краткосрочный"/>
    <n v="705"/>
    <n v="793459"/>
    <x v="7"/>
    <s v="в ипотеке"/>
    <s v="консолидация кредитов"/>
    <n v="16464.07"/>
    <n v="28.9"/>
    <n v="62"/>
    <n v="66121.583333333328"/>
    <n v="0.24899691099351071"/>
  </r>
  <r>
    <n v="1054"/>
    <s v="04777e65-e65b-4149-85fc-89556cbcec96"/>
    <x v="0"/>
    <n v="11"/>
    <n v="1"/>
    <n v="270579"/>
    <n v="417758"/>
    <n v="225830"/>
    <s v="долгосрочный"/>
    <n v="681"/>
    <n v="2250360"/>
    <x v="8"/>
    <s v="в ипотеке"/>
    <s v="консолидация кредитов"/>
    <n v="27004.32"/>
    <n v="18.899999999999999"/>
    <m/>
    <n v="187530"/>
    <n v="0.14399999999999999"/>
  </r>
  <r>
    <n v="1060"/>
    <s v="0f58de51-9c4a-4a09-9ebf-25b35fccb543"/>
    <x v="0"/>
    <n v="9"/>
    <n v="0"/>
    <n v="215422"/>
    <n v="376794"/>
    <n v="403810"/>
    <s v="долгосрочный"/>
    <n v="674"/>
    <n v="1375581"/>
    <x v="4"/>
    <s v="в аренде"/>
    <s v="консолидация кредитов"/>
    <n v="13182.58"/>
    <n v="28.4"/>
    <n v="6"/>
    <n v="114631.75"/>
    <n v="0.11499937844445365"/>
  </r>
  <r>
    <n v="1061"/>
    <s v="078f7f4d-bdb9-4c11-944e-657bf9b5a333"/>
    <x v="0"/>
    <n v="12"/>
    <n v="0"/>
    <n v="65018"/>
    <n v="173448"/>
    <n v="133496"/>
    <s v="краткосрочный"/>
    <n v="709"/>
    <n v="480415"/>
    <x v="9"/>
    <s v="в аренде"/>
    <s v="консолидация кредитов"/>
    <n v="11209.62"/>
    <n v="17.5"/>
    <n v="40"/>
    <n v="40034.583333333336"/>
    <n v="0.27999841803440778"/>
  </r>
  <r>
    <n v="1062"/>
    <s v="18672bb4-e1e4-4e7c-aa98-2fde18bf316c"/>
    <x v="0"/>
    <n v="14"/>
    <n v="1"/>
    <n v="380"/>
    <n v="450296"/>
    <n v="40524"/>
    <s v="краткосрочный"/>
    <n v="719"/>
    <n v="671194"/>
    <x v="2"/>
    <s v="в аренде"/>
    <s v="крупная покупка"/>
    <n v="10515.17"/>
    <n v="11"/>
    <m/>
    <n v="55932.833333333336"/>
    <n v="0.18799637660646548"/>
  </r>
  <r>
    <n v="1063"/>
    <s v="fe6a921b-f70f-4901-ad30-1c15b6bf5f27"/>
    <x v="0"/>
    <n v="7"/>
    <n v="0"/>
    <n v="186352"/>
    <n v="242198"/>
    <n v="455400"/>
    <s v="краткосрочный"/>
    <n v="732"/>
    <n v="1375581"/>
    <x v="2"/>
    <s v="в ипотеке"/>
    <s v="консолидация кредитов"/>
    <n v="23384.82"/>
    <n v="19.7"/>
    <n v="69"/>
    <n v="114631.75"/>
    <n v="0.20399950275556292"/>
  </r>
  <r>
    <n v="1064"/>
    <s v="9a92cfc9-0786-4873-adeb-67991ee049dc"/>
    <x v="0"/>
    <n v="11"/>
    <n v="0"/>
    <n v="314222"/>
    <n v="1467092"/>
    <n v="540430"/>
    <s v="краткосрочный"/>
    <n v="740"/>
    <n v="1493552"/>
    <x v="2"/>
    <s v="в ипотеке"/>
    <s v="консолидация кредитов"/>
    <n v="16130.43"/>
    <n v="20.5"/>
    <m/>
    <n v="124462.66666666667"/>
    <n v="0.12960054956238551"/>
  </r>
  <r>
    <n v="1065"/>
    <s v="fae73d75-089a-4406-9c2b-94c37baa8009"/>
    <x v="0"/>
    <n v="7"/>
    <n v="2"/>
    <n v="99142"/>
    <n v="204622"/>
    <n v="299420"/>
    <s v="долгосрочный"/>
    <n v="677"/>
    <n v="836589"/>
    <x v="8"/>
    <s v="в ипотеке"/>
    <s v="консолидация кредитов"/>
    <n v="6748.42"/>
    <n v="22.8"/>
    <n v="39"/>
    <n v="69715.75"/>
    <n v="9.6799073380118547E-2"/>
  </r>
  <r>
    <n v="1066"/>
    <s v="3e904b87-dd61-411f-9d1e-7383e632e7c3"/>
    <x v="0"/>
    <n v="8"/>
    <n v="0"/>
    <n v="333051"/>
    <n v="494406"/>
    <n v="451462"/>
    <s v="долгосрочный"/>
    <n v="698"/>
    <n v="2228016"/>
    <x v="2"/>
    <s v="в ипотеке"/>
    <s v="консолидация кредитов"/>
    <n v="14890.49"/>
    <n v="13"/>
    <m/>
    <n v="185668"/>
    <n v="8.0199549733933687E-2"/>
  </r>
  <r>
    <n v="1067"/>
    <s v="d0e52082-50bd-4742-8af7-13819832fac9"/>
    <x v="1"/>
    <n v="6"/>
    <n v="0"/>
    <n v="237728"/>
    <n v="277200"/>
    <n v="203544"/>
    <s v="краткосрочный"/>
    <n v="728"/>
    <n v="532114"/>
    <x v="4"/>
    <s v="в аренде"/>
    <s v="консолидация кредитов"/>
    <n v="9045.9"/>
    <n v="17.899999999999999"/>
    <m/>
    <n v="44342.833333333336"/>
    <n v="0.20399914304077696"/>
  </r>
  <r>
    <n v="1070"/>
    <s v="79f991de-7a20-4f7a-8663-60f8758a590b"/>
    <x v="1"/>
    <n v="13"/>
    <n v="0"/>
    <n v="533691"/>
    <n v="1407626"/>
    <n v="217734"/>
    <s v="краткосрочный"/>
    <n v="731"/>
    <n v="1222289"/>
    <x v="2"/>
    <s v="в ипотеке"/>
    <s v="консолидация кредитов"/>
    <n v="25158.66"/>
    <n v="33.4"/>
    <n v="5"/>
    <n v="101857.41666666667"/>
    <n v="0.24699880306539615"/>
  </r>
  <r>
    <n v="1071"/>
    <s v="2065177a-fe64-4039-9ccc-048fd32b2bc2"/>
    <x v="0"/>
    <n v="20"/>
    <n v="0"/>
    <n v="578778"/>
    <n v="820270"/>
    <n v="111496"/>
    <s v="краткосрочный"/>
    <n v="741"/>
    <n v="1328822"/>
    <x v="8"/>
    <s v="в ипотеке"/>
    <s v="иное"/>
    <n v="20264.64"/>
    <n v="13.9"/>
    <m/>
    <n v="110735.16666666667"/>
    <n v="0.1830009436929852"/>
  </r>
  <r>
    <n v="1072"/>
    <s v="c86ed289-e22e-48ea-bbb4-b5d5da20c3c0"/>
    <x v="0"/>
    <n v="11"/>
    <n v="2"/>
    <n v="250268"/>
    <n v="434456"/>
    <n v="268840"/>
    <s v="краткосрочный"/>
    <n v="738"/>
    <n v="1528474"/>
    <x v="11"/>
    <s v="в аренде"/>
    <s v="консолидация кредитов"/>
    <n v="30187.200000000001"/>
    <n v="27.4"/>
    <n v="59"/>
    <n v="127372.83333333333"/>
    <n v="0.23699873206871691"/>
  </r>
  <r>
    <n v="1074"/>
    <s v="1406f826-a4af-4f0e-b4b2-f2dda2fa1623"/>
    <x v="0"/>
    <n v="11"/>
    <n v="0"/>
    <n v="631161"/>
    <n v="1163734"/>
    <n v="533126"/>
    <s v="долгосрочный"/>
    <n v="744"/>
    <n v="3069488"/>
    <x v="2"/>
    <s v="в ипотеке"/>
    <s v="консолидация кредитов"/>
    <n v="27369.69"/>
    <n v="16.7"/>
    <m/>
    <n v="255790.66666666666"/>
    <n v="0.10700034663761514"/>
  </r>
  <r>
    <n v="1076"/>
    <s v="f554efff-6a6f-4c68-8627-e2a9f4641af6"/>
    <x v="0"/>
    <n v="13"/>
    <n v="0"/>
    <n v="266361"/>
    <n v="403172"/>
    <n v="183326"/>
    <s v="краткосрочный"/>
    <n v="707"/>
    <n v="1248053"/>
    <x v="4"/>
    <s v="в собственности"/>
    <s v="консолидация кредитов"/>
    <n v="15392.47"/>
    <n v="11.4"/>
    <m/>
    <n v="104004.41666666667"/>
    <n v="0.14799823404935528"/>
  </r>
  <r>
    <n v="1077"/>
    <s v="8837e9f1-de9e-43fb-86ac-9f7540c1d7ac"/>
    <x v="0"/>
    <n v="4"/>
    <n v="1"/>
    <n v="25536"/>
    <n v="42856"/>
    <n v="104390"/>
    <s v="краткосрочный"/>
    <n v="739"/>
    <n v="1059497"/>
    <x v="2"/>
    <s v="в ипотеке"/>
    <s v="консолидация кредитов"/>
    <n v="3920.08"/>
    <n v="39.4"/>
    <m/>
    <n v="88291.416666666672"/>
    <n v="4.4399332890985056E-2"/>
  </r>
  <r>
    <n v="1080"/>
    <s v="5e4a0a10-4dfd-4f9f-85c2-abfbd448a5c0"/>
    <x v="1"/>
    <n v="8"/>
    <n v="0"/>
    <n v="153121"/>
    <n v="244882"/>
    <n v="98406"/>
    <s v="краткосрочный"/>
    <n v="684"/>
    <n v="660953"/>
    <x v="1"/>
    <s v="в аренде"/>
    <s v="консолидация кредитов"/>
    <n v="4742.3999999999996"/>
    <n v="17.399999999999999"/>
    <m/>
    <n v="55079.416666666664"/>
    <n v="8.6101129732371287E-2"/>
  </r>
  <r>
    <n v="1081"/>
    <s v="c776cd24-04e5-4040-b5dd-4eea0f1aff00"/>
    <x v="0"/>
    <n v="11"/>
    <n v="0"/>
    <n v="104462"/>
    <n v="326018"/>
    <n v="217338"/>
    <s v="краткосрочный"/>
    <n v="746"/>
    <n v="1595468"/>
    <x v="7"/>
    <s v="в ипотеке"/>
    <s v="консолидация кредитов"/>
    <n v="33504.6"/>
    <n v="12.7"/>
    <m/>
    <n v="132955.66666666666"/>
    <n v="0.25199828514266659"/>
  </r>
  <r>
    <n v="1084"/>
    <s v="e01e2fc6-3811-48e3-ab85-95e125b4a617"/>
    <x v="0"/>
    <n v="12"/>
    <n v="0"/>
    <n v="262295"/>
    <n v="560340"/>
    <n v="367598"/>
    <s v="долгосрочный"/>
    <n v="708"/>
    <n v="821712"/>
    <x v="9"/>
    <s v="в аренде"/>
    <s v="консолидация кредитов"/>
    <n v="22870.87"/>
    <n v="9.9"/>
    <m/>
    <n v="68476"/>
    <n v="0.33399833518312982"/>
  </r>
  <r>
    <n v="1086"/>
    <s v="4c216b6b-acf7-4d78-8d42-ab29b9e7930b"/>
    <x v="1"/>
    <n v="14"/>
    <n v="1"/>
    <n v="181013"/>
    <n v="671814"/>
    <n v="230318"/>
    <s v="долгосрочный"/>
    <n v="707"/>
    <n v="1338778"/>
    <x v="6"/>
    <s v="в аренде"/>
    <s v="консолидация кредитов"/>
    <n v="18631.400000000001"/>
    <n v="10.199999999999999"/>
    <m/>
    <n v="111564.83333333333"/>
    <n v="0.16700065283415177"/>
  </r>
  <r>
    <n v="1087"/>
    <s v="047408bc-a739-445c-bf15-78e78e5dd412"/>
    <x v="0"/>
    <n v="15"/>
    <n v="0"/>
    <n v="565307"/>
    <n v="1228084"/>
    <n v="439692"/>
    <s v="краткосрочный"/>
    <n v="744"/>
    <n v="2278404"/>
    <x v="9"/>
    <s v="в ипотеке"/>
    <s v="консолидация кредитов"/>
    <n v="26201.57"/>
    <n v="30.5"/>
    <n v="20"/>
    <n v="189867"/>
    <n v="0.13799959971980386"/>
  </r>
  <r>
    <n v="1088"/>
    <s v="d7cf94ac-982c-49b7-9ff0-2cbda3c67f93"/>
    <x v="0"/>
    <n v="14"/>
    <n v="0"/>
    <n v="117686"/>
    <n v="293700"/>
    <n v="48246"/>
    <s v="краткосрочный"/>
    <n v="655"/>
    <n v="787797"/>
    <x v="1"/>
    <s v="в ипотеке"/>
    <s v="ремонт жилья"/>
    <n v="2934.55"/>
    <n v="10"/>
    <m/>
    <n v="65649.75"/>
    <n v="4.4700094059764127E-2"/>
  </r>
  <r>
    <n v="1091"/>
    <s v="32bf9369-54dc-4138-993b-89773ccf470a"/>
    <x v="0"/>
    <n v="20"/>
    <n v="0"/>
    <n v="434131"/>
    <n v="672914"/>
    <n v="564498"/>
    <s v="краткосрочный"/>
    <n v="742"/>
    <n v="1875110"/>
    <x v="2"/>
    <s v="в ипотеке"/>
    <s v="консолидация кредитов"/>
    <n v="20001.3"/>
    <n v="32.700000000000003"/>
    <n v="75"/>
    <n v="156259.16666666666"/>
    <n v="0.12800081061911034"/>
  </r>
  <r>
    <n v="1092"/>
    <s v="282cc900-5994-4524-842d-7434fd38fc50"/>
    <x v="0"/>
    <n v="10"/>
    <n v="0"/>
    <n v="235277"/>
    <n v="574750"/>
    <n v="360404"/>
    <s v="краткосрочный"/>
    <n v="738"/>
    <n v="875444"/>
    <x v="4"/>
    <s v="в аренде"/>
    <s v="иное"/>
    <n v="14809.36"/>
    <n v="10.1"/>
    <m/>
    <n v="72953.666666666672"/>
    <n v="0.20299678791561768"/>
  </r>
  <r>
    <n v="1093"/>
    <s v="1a450add-37fa-45e6-be63-976ef50d98c4"/>
    <x v="1"/>
    <n v="10"/>
    <n v="0"/>
    <n v="285361"/>
    <n v="569690"/>
    <n v="250866"/>
    <s v="краткосрочный"/>
    <n v="741"/>
    <n v="965105"/>
    <x v="4"/>
    <s v="в ипотеке"/>
    <s v="консолидация кредитов"/>
    <n v="8444.74"/>
    <n v="10.8"/>
    <m/>
    <n v="80425.416666666672"/>
    <n v="0.1050008859139679"/>
  </r>
  <r>
    <n v="1094"/>
    <s v="00bfbeb5-3807-4afa-a66f-244ca100b986"/>
    <x v="0"/>
    <n v="13"/>
    <n v="0"/>
    <n v="310289"/>
    <n v="650870"/>
    <n v="612260"/>
    <s v="краткосрочный"/>
    <n v="678"/>
    <n v="1665692"/>
    <x v="2"/>
    <s v="в аренде"/>
    <s v="иное"/>
    <n v="20821.34"/>
    <n v="16"/>
    <m/>
    <n v="138807.66666666666"/>
    <n v="0.15000136880047452"/>
  </r>
  <r>
    <n v="1095"/>
    <s v="2e97377f-8e54-4f67-acac-1743397c547f"/>
    <x v="1"/>
    <n v="7"/>
    <n v="0"/>
    <n v="52383"/>
    <n v="101288"/>
    <n v="80982"/>
    <s v="долгосрочный"/>
    <n v="701"/>
    <n v="738245"/>
    <x v="6"/>
    <s v="в аренде"/>
    <s v="консолидация кредитов"/>
    <n v="14082.23"/>
    <n v="12.3"/>
    <n v="40"/>
    <n v="61520.416666666664"/>
    <n v="0.22890335864110153"/>
  </r>
  <r>
    <n v="1096"/>
    <s v="5a3155c1-ef6e-4e7f-a149-73fe87028dfa"/>
    <x v="0"/>
    <n v="14"/>
    <n v="0"/>
    <n v="98154"/>
    <n v="1148026"/>
    <n v="110440"/>
    <s v="краткосрочный"/>
    <n v="750"/>
    <n v="1068142"/>
    <x v="2"/>
    <s v="в ипотеке"/>
    <s v="консолидация кредитов"/>
    <n v="8144.73"/>
    <n v="18.5"/>
    <m/>
    <n v="89011.833333333328"/>
    <n v="9.1501654274431674E-2"/>
  </r>
  <r>
    <n v="1097"/>
    <s v="d0b91e68-6d24-4a62-8b89-155620a21f8d"/>
    <x v="0"/>
    <n v="10"/>
    <n v="0"/>
    <n v="184243"/>
    <n v="237578"/>
    <n v="131956"/>
    <s v="краткосрочный"/>
    <n v="737"/>
    <n v="569829"/>
    <x v="9"/>
    <s v="в аренде"/>
    <s v="консолидация кредитов"/>
    <n v="13723.32"/>
    <n v="11.4"/>
    <n v="54"/>
    <n v="47485.75"/>
    <n v="0.28899869960988295"/>
  </r>
  <r>
    <n v="1100"/>
    <s v="ce0d05e9-62e8-48d0-b4cd-6b1c1d78eb2e"/>
    <x v="0"/>
    <n v="17"/>
    <n v="0"/>
    <n v="684019"/>
    <n v="1001308"/>
    <n v="52932"/>
    <s v="краткосрочный"/>
    <n v="704"/>
    <n v="2247377"/>
    <x v="4"/>
    <s v="в ипотеке"/>
    <s v="иное"/>
    <n v="54124.35"/>
    <n v="21.1"/>
    <n v="45"/>
    <n v="187281.41666666666"/>
    <n v="0.28900010990590363"/>
  </r>
  <r>
    <n v="1101"/>
    <s v="a9d21c1b-d737-4ede-b121-958b02aea759"/>
    <x v="0"/>
    <n v="11"/>
    <n v="0"/>
    <n v="78926"/>
    <n v="613360"/>
    <n v="437580"/>
    <s v="краткосрочный"/>
    <n v="747"/>
    <n v="982566"/>
    <x v="3"/>
    <s v="в аренде"/>
    <s v="бизнес"/>
    <n v="17931.82"/>
    <n v="14.1"/>
    <n v="72"/>
    <n v="81880.5"/>
    <n v="0.21899988397725953"/>
  </r>
  <r>
    <n v="1103"/>
    <s v="50d9a522-3780-4ddb-8158-10d4cc9a00ed"/>
    <x v="1"/>
    <n v="12"/>
    <n v="0"/>
    <n v="389367"/>
    <n v="1022318"/>
    <n v="425524"/>
    <s v="долгосрочный"/>
    <n v="726"/>
    <n v="827032"/>
    <x v="2"/>
    <s v="в ипотеке"/>
    <s v="консолидация кредитов"/>
    <n v="20813.36"/>
    <n v="31.4"/>
    <m/>
    <n v="68919.333333333328"/>
    <n v="0.30199595662562034"/>
  </r>
  <r>
    <n v="1105"/>
    <s v="6fe407e0-0b9b-4356-8fd7-0c52f828a559"/>
    <x v="0"/>
    <n v="11"/>
    <n v="0"/>
    <n v="890302"/>
    <n v="1285394"/>
    <n v="467126"/>
    <s v="краткосрочный"/>
    <n v="737"/>
    <n v="3487640"/>
    <x v="8"/>
    <s v="в аренде"/>
    <s v="консолидация кредитов"/>
    <n v="24064.639999999999"/>
    <n v="22.1"/>
    <m/>
    <n v="290636.66666666669"/>
    <n v="8.2799738505120929E-2"/>
  </r>
  <r>
    <n v="1106"/>
    <s v="b7f6c39f-26a9-4c99-b4ab-7a8222835753"/>
    <x v="0"/>
    <n v="4"/>
    <n v="0"/>
    <n v="46987"/>
    <n v="591448"/>
    <n v="577764"/>
    <s v="долгосрочный"/>
    <n v="715"/>
    <n v="1135098"/>
    <x v="1"/>
    <s v="в ипотеке"/>
    <s v="ремонт жилья"/>
    <n v="10688.83"/>
    <n v="17.8"/>
    <n v="34"/>
    <n v="94591.5"/>
    <n v="0.11299989956814302"/>
  </r>
  <r>
    <n v="1108"/>
    <s v="16dea61c-e055-4790-b466-2abdc8e839c6"/>
    <x v="0"/>
    <n v="16"/>
    <n v="0"/>
    <n v="384389"/>
    <n v="883080"/>
    <n v="390038"/>
    <s v="долгосрочный"/>
    <n v="708"/>
    <n v="1039433"/>
    <x v="2"/>
    <s v="в аренде"/>
    <s v="консолидация кредитов"/>
    <n v="27631.89"/>
    <n v="14.4"/>
    <n v="13"/>
    <n v="86619.416666666672"/>
    <n v="0.31900341820973549"/>
  </r>
  <r>
    <n v="1109"/>
    <s v="602b0ed8-728b-4330-908e-30b006916239"/>
    <x v="0"/>
    <n v="21"/>
    <n v="1"/>
    <n v="280193"/>
    <n v="688820"/>
    <n v="111364"/>
    <s v="краткосрочный"/>
    <n v="732"/>
    <n v="1250200"/>
    <x v="2"/>
    <s v="в ипотеке"/>
    <s v="консолидация кредитов"/>
    <n v="23336.75"/>
    <n v="19.8"/>
    <m/>
    <n v="104183.33333333333"/>
    <n v="0.2239969604863222"/>
  </r>
  <r>
    <n v="1110"/>
    <s v="13ce2659-2f0c-4ef0-b607-4b591052a666"/>
    <x v="0"/>
    <n v="12"/>
    <n v="0"/>
    <n v="528390"/>
    <n v="1477828"/>
    <n v="222750"/>
    <s v="краткосрочный"/>
    <n v="744"/>
    <n v="1442822"/>
    <x v="9"/>
    <s v="в ипотеке"/>
    <s v="консолидация кредитов"/>
    <n v="21161.25"/>
    <n v="29"/>
    <n v="31"/>
    <n v="120235.16666666667"/>
    <n v="0.17599884115989359"/>
  </r>
  <r>
    <n v="1111"/>
    <s v="28918fca-f642-469b-a04d-c7f1082de76e"/>
    <x v="0"/>
    <n v="9"/>
    <n v="0"/>
    <n v="97052"/>
    <n v="597784"/>
    <n v="44748"/>
    <s v="краткосрочный"/>
    <n v="736"/>
    <n v="734274"/>
    <x v="9"/>
    <s v="в собственности"/>
    <s v="консолидация кредитов"/>
    <n v="10035.040000000001"/>
    <n v="8.3000000000000007"/>
    <m/>
    <n v="61189.5"/>
    <n v="0.16399937897841951"/>
  </r>
  <r>
    <n v="1112"/>
    <s v="3e1dfda5-8c2b-4cae-9a5d-e7a3dc8be311"/>
    <x v="0"/>
    <n v="10"/>
    <n v="0"/>
    <n v="135166"/>
    <n v="256586"/>
    <n v="21934"/>
    <s v="краткосрочный"/>
    <n v="702"/>
    <n v="729087"/>
    <x v="6"/>
    <s v="в аренде"/>
    <s v="иное"/>
    <n v="16039.8"/>
    <n v="15.3"/>
    <m/>
    <n v="60757.25"/>
    <n v="0.26399812368071301"/>
  </r>
  <r>
    <n v="1113"/>
    <s v="b31c5fee-2153-4cc4-9834-74e924468c1b"/>
    <x v="0"/>
    <n v="19"/>
    <n v="1"/>
    <n v="182457"/>
    <n v="800206"/>
    <n v="252648"/>
    <s v="краткосрочный"/>
    <n v="743"/>
    <n v="1626951"/>
    <x v="2"/>
    <s v="в собственности"/>
    <s v="консолидация кредитов"/>
    <n v="32810.15"/>
    <n v="17.8"/>
    <m/>
    <n v="135579.25"/>
    <n v="0.24199978979084188"/>
  </r>
  <r>
    <n v="1114"/>
    <s v="4d0dae14-74e4-4038-b07f-affbb5d72dd2"/>
    <x v="1"/>
    <n v="14"/>
    <n v="0"/>
    <n v="192907"/>
    <n v="279906"/>
    <n v="215314"/>
    <s v="краткосрочный"/>
    <n v="732"/>
    <n v="843125"/>
    <x v="9"/>
    <s v="в аренде"/>
    <s v="консолидация кредитов"/>
    <n v="15667.97"/>
    <n v="18.3"/>
    <n v="69"/>
    <n v="70260.416666666672"/>
    <n v="0.22299853521126758"/>
  </r>
  <r>
    <n v="1115"/>
    <s v="62194645-4f3a-4f41-b592-d18784346be3"/>
    <x v="0"/>
    <n v="6"/>
    <n v="0"/>
    <n v="54245"/>
    <n v="106788"/>
    <n v="130746"/>
    <s v="краткосрочный"/>
    <n v="742"/>
    <n v="1674945"/>
    <x v="6"/>
    <s v="в ипотеке"/>
    <s v="консолидация кредитов"/>
    <n v="11780.38"/>
    <n v="14.2"/>
    <n v="10"/>
    <n v="139578.75"/>
    <n v="8.4399523566445464E-2"/>
  </r>
  <r>
    <n v="1117"/>
    <s v="5398f0c1-60ee-4434-9279-9f20997c27e6"/>
    <x v="1"/>
    <n v="7"/>
    <n v="0"/>
    <n v="127889"/>
    <n v="315766"/>
    <n v="52074"/>
    <s v="краткосрочный"/>
    <n v="737"/>
    <n v="877021"/>
    <x v="8"/>
    <s v="в аренде"/>
    <s v="консолидация кредитов"/>
    <n v="4743.16"/>
    <n v="16.7"/>
    <m/>
    <n v="73085.083333333328"/>
    <n v="6.4899152927923046E-2"/>
  </r>
  <r>
    <n v="1118"/>
    <s v="f8a4e585-6a0c-49b7-8664-3294433f6c5f"/>
    <x v="1"/>
    <n v="7"/>
    <n v="0"/>
    <n v="131290"/>
    <n v="191224"/>
    <n v="55286"/>
    <s v="краткосрочный"/>
    <n v="704"/>
    <n v="1909880"/>
    <x v="3"/>
    <s v="в ипотеке"/>
    <s v="иное"/>
    <n v="14737.92"/>
    <n v="16.899999999999999"/>
    <n v="33"/>
    <n v="159156.66666666666"/>
    <n v="9.2600079586152018E-2"/>
  </r>
  <r>
    <n v="1119"/>
    <s v="971bf336-dc0c-4087-801b-37622569659c"/>
    <x v="0"/>
    <n v="17"/>
    <n v="0"/>
    <n v="206986"/>
    <n v="544698"/>
    <n v="121572"/>
    <s v="краткосрочный"/>
    <n v="710"/>
    <n v="1349798"/>
    <x v="9"/>
    <s v="в аренде"/>
    <s v="приобретение автомобиля"/>
    <n v="20809.560000000001"/>
    <n v="9.1"/>
    <m/>
    <n v="112483.16666666667"/>
    <n v="0.18500154837983165"/>
  </r>
  <r>
    <n v="1122"/>
    <s v="83301fda-d1cf-49f4-a92a-5ff7385ec05e"/>
    <x v="0"/>
    <n v="9"/>
    <n v="1"/>
    <n v="88426"/>
    <n v="167860"/>
    <n v="116138"/>
    <s v="краткосрочный"/>
    <n v="721"/>
    <n v="928720"/>
    <x v="7"/>
    <s v="в аренде"/>
    <s v="консолидация кредитов"/>
    <n v="5758.14"/>
    <n v="16"/>
    <n v="15"/>
    <n v="77393.333333333328"/>
    <n v="7.4400981996726692E-2"/>
  </r>
  <r>
    <n v="1123"/>
    <s v="a09815c0-ed19-4e3f-89a4-c6c69437a869"/>
    <x v="0"/>
    <n v="6"/>
    <n v="0"/>
    <n v="322715"/>
    <n v="423654"/>
    <n v="65516"/>
    <s v="краткосрочный"/>
    <n v="716"/>
    <n v="1131564"/>
    <x v="2"/>
    <s v="в аренде"/>
    <s v="консолидация кредитов"/>
    <n v="15936.25"/>
    <n v="21.3"/>
    <n v="21"/>
    <n v="94297"/>
    <n v="0.16900060447310095"/>
  </r>
  <r>
    <n v="1124"/>
    <s v="cd0b815b-28fe-44f2-8621-696419628213"/>
    <x v="0"/>
    <n v="8"/>
    <n v="1"/>
    <n v="138567"/>
    <n v="348040"/>
    <n v="261140"/>
    <s v="краткосрочный"/>
    <n v="731"/>
    <n v="1597558"/>
    <x v="2"/>
    <s v="в аренде"/>
    <s v="консолидация кредитов"/>
    <n v="10490.66"/>
    <n v="18.8"/>
    <m/>
    <n v="133129.83333333334"/>
    <n v="7.8800218833995378E-2"/>
  </r>
  <r>
    <n v="1125"/>
    <s v="17b3a950-d9a4-4a65-8468-e5f8b92c826b"/>
    <x v="1"/>
    <n v="14"/>
    <n v="0"/>
    <n v="777024"/>
    <n v="945054"/>
    <n v="131582"/>
    <s v="краткосрочный"/>
    <n v="736"/>
    <n v="1704699"/>
    <x v="5"/>
    <s v="в аренде"/>
    <s v="консолидация кредитов"/>
    <n v="22303.15"/>
    <n v="14.9"/>
    <m/>
    <n v="142058.25"/>
    <n v="0.15700003343698801"/>
  </r>
  <r>
    <n v="1126"/>
    <s v="8b2b7db8-80f3-43f0-a71a-5adf7f79ef43"/>
    <x v="0"/>
    <n v="9"/>
    <n v="1"/>
    <n v="210577"/>
    <n v="315436"/>
    <n v="214698"/>
    <s v="краткосрочный"/>
    <n v="743"/>
    <n v="1446280"/>
    <x v="2"/>
    <s v="в собственности"/>
    <s v="консолидация кредитов"/>
    <n v="9666.06"/>
    <n v="21"/>
    <n v="54"/>
    <n v="120523.33333333333"/>
    <n v="8.0200735680504467E-2"/>
  </r>
  <r>
    <n v="1127"/>
    <s v="c2e8c7a6-7578-45d7-9407-39ae9bf21521"/>
    <x v="0"/>
    <n v="13"/>
    <n v="0"/>
    <n v="209703"/>
    <n v="341022"/>
    <n v="85844"/>
    <s v="краткосрочный"/>
    <n v="716"/>
    <n v="688218"/>
    <x v="6"/>
    <s v="в аренде"/>
    <s v="консолидация кредитов"/>
    <n v="6882.18"/>
    <n v="13.7"/>
    <m/>
    <n v="57351.5"/>
    <n v="0.12000000000000001"/>
  </r>
  <r>
    <n v="1128"/>
    <s v="2001cb68-b7a1-4863-9b03-db9595ccabf6"/>
    <x v="1"/>
    <n v="17"/>
    <n v="0"/>
    <n v="239818"/>
    <n v="793386"/>
    <n v="445940"/>
    <s v="долгосрочный"/>
    <n v="653"/>
    <n v="1116877"/>
    <x v="5"/>
    <s v="в аренде"/>
    <s v="консолидация кредитов"/>
    <n v="27549.62"/>
    <n v="28.8"/>
    <n v="12"/>
    <n v="93073.083333333328"/>
    <n v="0.2959998639062314"/>
  </r>
  <r>
    <n v="1130"/>
    <s v="e9577b96-ac54-40af-b20c-0cc40dd9a4a8"/>
    <x v="0"/>
    <n v="20"/>
    <n v="0"/>
    <n v="200944"/>
    <n v="257928"/>
    <n v="212366"/>
    <s v="краткосрочный"/>
    <n v="712"/>
    <n v="872917"/>
    <x v="3"/>
    <s v="в аренде"/>
    <s v="консолидация кредитов"/>
    <n v="19931.38"/>
    <n v="19"/>
    <n v="42"/>
    <n v="72743.083333333328"/>
    <n v="0.27399690921359077"/>
  </r>
  <r>
    <n v="1133"/>
    <s v="7e4f7f54-1d18-425c-aa67-8e40fd4b38a2"/>
    <x v="0"/>
    <n v="18"/>
    <n v="0"/>
    <n v="124089"/>
    <n v="733062"/>
    <n v="336798"/>
    <s v="краткосрочный"/>
    <n v="691"/>
    <n v="1260441"/>
    <x v="2"/>
    <s v="в ипотеке"/>
    <s v="консолидация кредитов"/>
    <n v="13129.57"/>
    <n v="39.4"/>
    <n v="38"/>
    <n v="105036.75"/>
    <n v="0.12499977388866278"/>
  </r>
  <r>
    <n v="1134"/>
    <s v="03ead93f-4a1e-40f2-a515-38ad3501c373"/>
    <x v="0"/>
    <n v="8"/>
    <n v="0"/>
    <n v="317642"/>
    <n v="511544"/>
    <n v="335192"/>
    <s v="краткосрочный"/>
    <n v="702"/>
    <n v="2508779"/>
    <x v="7"/>
    <s v="в аренде"/>
    <s v="консолидация кредитов"/>
    <n v="14446.27"/>
    <n v="16.8"/>
    <n v="63"/>
    <n v="209064.91666666666"/>
    <n v="6.9099446384077681E-2"/>
  </r>
  <r>
    <n v="1135"/>
    <s v="8e2c334e-025d-4f1b-905f-34cb098caf14"/>
    <x v="0"/>
    <n v="5"/>
    <n v="0"/>
    <n v="74100"/>
    <n v="135344"/>
    <n v="172348"/>
    <s v="краткосрочный"/>
    <n v="719"/>
    <n v="753692"/>
    <x v="1"/>
    <s v="в аренде"/>
    <s v="консолидация кредитов"/>
    <n v="8102.17"/>
    <n v="14.1"/>
    <n v="34"/>
    <n v="62807.666666666664"/>
    <n v="0.12899969748916004"/>
  </r>
  <r>
    <n v="1139"/>
    <s v="41efe084-10a2-421e-887d-a7bdcac12bf7"/>
    <x v="0"/>
    <n v="12"/>
    <n v="1"/>
    <n v="179265"/>
    <n v="411048"/>
    <n v="306592"/>
    <s v="долгосрочный"/>
    <n v="688"/>
    <n v="1032878"/>
    <x v="7"/>
    <s v="в ипотеке"/>
    <s v="консолидация кредитов"/>
    <n v="19022.23"/>
    <n v="15.6"/>
    <n v="78"/>
    <n v="86073.166666666672"/>
    <n v="0.22100069901769617"/>
  </r>
  <r>
    <n v="1140"/>
    <s v="93e27a0a-2578-4e93-be99-ee7d6bbc55f5"/>
    <x v="0"/>
    <n v="7"/>
    <n v="0"/>
    <n v="361703"/>
    <n v="594066"/>
    <n v="440000"/>
    <s v="краткосрочный"/>
    <n v="680"/>
    <n v="1425000"/>
    <x v="3"/>
    <s v="в аренде"/>
    <s v="консолидация кредитов"/>
    <n v="6234.47"/>
    <n v="8.8000000000000007"/>
    <m/>
    <n v="118750"/>
    <n v="5.25008E-2"/>
  </r>
  <r>
    <n v="1142"/>
    <s v="a28b8613-1a56-4488-b144-17a0b398d0a0"/>
    <x v="0"/>
    <n v="9"/>
    <n v="0"/>
    <n v="345876"/>
    <n v="422906"/>
    <n v="212454"/>
    <s v="долгосрочный"/>
    <n v="708"/>
    <n v="1146042"/>
    <x v="8"/>
    <s v="в аренде"/>
    <s v="консолидация кредитов"/>
    <n v="18403.400000000001"/>
    <n v="15.6"/>
    <m/>
    <n v="95503.5"/>
    <n v="0.19269869690639613"/>
  </r>
  <r>
    <n v="1144"/>
    <s v="61a450f6-180d-48ae-9ccc-1f8e8a873afc"/>
    <x v="0"/>
    <n v="27"/>
    <n v="0"/>
    <n v="521835"/>
    <n v="1405184"/>
    <n v="262922"/>
    <s v="долгосрочный"/>
    <n v="714"/>
    <n v="2895087"/>
    <x v="10"/>
    <s v="в ипотеке"/>
    <s v="консолидация кредитов"/>
    <n v="44632.52"/>
    <n v="23.9"/>
    <n v="19"/>
    <n v="241257.25"/>
    <n v="0.18499970467208757"/>
  </r>
  <r>
    <n v="1146"/>
    <s v="b7c9cf87-28d8-4733-9676-4f168c938b9e"/>
    <x v="0"/>
    <n v="8"/>
    <n v="0"/>
    <n v="1122254"/>
    <n v="1353594"/>
    <n v="556160"/>
    <s v="долгосрочный"/>
    <n v="708"/>
    <n v="3266176"/>
    <x v="3"/>
    <s v="в ипотеке"/>
    <s v="консолидация кредитов"/>
    <n v="51034"/>
    <n v="29.5"/>
    <m/>
    <n v="272181.33333333331"/>
    <n v="0.1875"/>
  </r>
  <r>
    <n v="1147"/>
    <s v="5f2f3ec8-45e0-4506-961c-d37ed6ffd3b4"/>
    <x v="1"/>
    <n v="11"/>
    <n v="1"/>
    <n v="204820"/>
    <n v="307604"/>
    <n v="360162"/>
    <s v="краткосрочный"/>
    <n v="738"/>
    <n v="738986"/>
    <x v="11"/>
    <s v="в аренде"/>
    <s v="консолидация кредитов"/>
    <n v="18228.41"/>
    <n v="26.2"/>
    <m/>
    <n v="61582.166666666664"/>
    <n v="0.29600143981076776"/>
  </r>
  <r>
    <n v="1148"/>
    <s v="442eacdb-5cef-4093-ab03-1d1c561eef1b"/>
    <x v="0"/>
    <n v="18"/>
    <n v="0"/>
    <n v="239875"/>
    <n v="1310166"/>
    <n v="476498"/>
    <s v="долгосрочный"/>
    <n v="737"/>
    <n v="1215867"/>
    <x v="2"/>
    <s v="в аренде"/>
    <s v="консолидация кредитов"/>
    <n v="16718.099999999999"/>
    <n v="21.6"/>
    <m/>
    <n v="101322.25"/>
    <n v="0.16499929679808728"/>
  </r>
  <r>
    <n v="1149"/>
    <s v="66cce1d8-9e3d-484f-8849-971ee395e4d4"/>
    <x v="0"/>
    <n v="11"/>
    <n v="0"/>
    <n v="191007"/>
    <n v="410322"/>
    <n v="288552"/>
    <s v="долгосрочный"/>
    <n v="695"/>
    <n v="1015968"/>
    <x v="5"/>
    <s v="в аренде"/>
    <s v="консолидация кредитов"/>
    <n v="15493.36"/>
    <n v="6.2"/>
    <m/>
    <n v="84664"/>
    <n v="0.18299820466786357"/>
  </r>
  <r>
    <n v="1151"/>
    <s v="2f5a2f24-52b0-4ff4-a6b6-12902fc04c19"/>
    <x v="0"/>
    <n v="6"/>
    <n v="0"/>
    <n v="217493"/>
    <n v="431222"/>
    <n v="287408"/>
    <s v="краткосрочный"/>
    <n v="747"/>
    <n v="754566"/>
    <x v="5"/>
    <s v="в аренде"/>
    <s v="консолидация кредитов"/>
    <n v="5652.88"/>
    <n v="15.4"/>
    <m/>
    <n v="62880.5"/>
    <n v="8.9898776250188855E-2"/>
  </r>
  <r>
    <n v="1153"/>
    <s v="48378452-205b-44ad-aefc-ec2a217af9e2"/>
    <x v="0"/>
    <n v="8"/>
    <n v="0"/>
    <n v="60743"/>
    <n v="265430"/>
    <n v="249546"/>
    <s v="долгосрочный"/>
    <n v="724"/>
    <n v="2309184"/>
    <x v="7"/>
    <s v="в ипотеке"/>
    <s v="консолидация кредитов"/>
    <n v="16279.77"/>
    <n v="18.8"/>
    <n v="18"/>
    <n v="192432"/>
    <n v="8.4600118483412326E-2"/>
  </r>
  <r>
    <n v="1154"/>
    <s v="2719fe1b-0ab4-4dfe-9a9e-69bfa365cbbd"/>
    <x v="0"/>
    <n v="14"/>
    <n v="0"/>
    <n v="350512"/>
    <n v="737924"/>
    <n v="201146"/>
    <s v="краткосрочный"/>
    <n v="702"/>
    <n v="778297"/>
    <x v="10"/>
    <s v="в аренде"/>
    <s v="консолидация кредитов"/>
    <n v="16279.2"/>
    <n v="10"/>
    <m/>
    <n v="64858.083333333336"/>
    <n v="0.25099724141298246"/>
  </r>
  <r>
    <n v="1156"/>
    <s v="12213715-551a-4afd-9a27-7ba91a2dc460"/>
    <x v="0"/>
    <n v="7"/>
    <n v="0"/>
    <n v="641725"/>
    <n v="762872"/>
    <n v="758450"/>
    <s v="долгосрочный"/>
    <n v="723"/>
    <n v="2245800"/>
    <x v="2"/>
    <s v="в собственности"/>
    <s v="консолидация кредитов"/>
    <n v="20960.8"/>
    <n v="18.2"/>
    <m/>
    <n v="187150"/>
    <n v="0.112"/>
  </r>
  <r>
    <n v="1157"/>
    <s v="656de0ac-9b9f-4c47-9b9f-bb460de2204b"/>
    <x v="0"/>
    <n v="21"/>
    <n v="1"/>
    <n v="269021"/>
    <n v="1207338"/>
    <n v="86262"/>
    <s v="краткосрочный"/>
    <n v="738"/>
    <n v="863208"/>
    <x v="1"/>
    <s v="в собственности"/>
    <s v="консолидация кредитов"/>
    <n v="19997.88"/>
    <n v="20.399999999999999"/>
    <n v="46"/>
    <n v="71934"/>
    <n v="0.2780031695721078"/>
  </r>
  <r>
    <n v="1159"/>
    <s v="aaabd1d3-ca88-4655-b234-09941a699a89"/>
    <x v="1"/>
    <n v="6"/>
    <n v="0"/>
    <n v="145730"/>
    <n v="268268"/>
    <n v="178860"/>
    <s v="краткосрочный"/>
    <n v="704"/>
    <n v="1062043"/>
    <x v="5"/>
    <s v="в аренде"/>
    <s v="консолидация кредитов"/>
    <n v="13983.43"/>
    <n v="7"/>
    <m/>
    <n v="88503.583333333328"/>
    <n v="0.15799846145589211"/>
  </r>
  <r>
    <n v="1161"/>
    <s v="d5218d6b-9db2-4fc9-872d-ec5fa358f9dd"/>
    <x v="1"/>
    <n v="10"/>
    <n v="1"/>
    <n v="82536"/>
    <n v="264704"/>
    <n v="215270"/>
    <s v="краткосрочный"/>
    <n v="726"/>
    <n v="855209"/>
    <x v="2"/>
    <s v="в аренде"/>
    <s v="консолидация кредитов"/>
    <n v="6841.71"/>
    <n v="25.6"/>
    <n v="10"/>
    <n v="71267.416666666672"/>
    <n v="9.6000533202994814E-2"/>
  </r>
  <r>
    <n v="1163"/>
    <s v="226e350f-e782-4ae3-876b-4d2b676afc19"/>
    <x v="0"/>
    <n v="12"/>
    <n v="0"/>
    <n v="173660"/>
    <n v="305118"/>
    <n v="171820"/>
    <s v="краткосрочный"/>
    <n v="742"/>
    <n v="797639"/>
    <x v="8"/>
    <s v="в аренде"/>
    <s v="консолидация кредитов"/>
    <n v="14025.04"/>
    <n v="11.9"/>
    <m/>
    <n v="66469.916666666672"/>
    <n v="0.21099830875872419"/>
  </r>
  <r>
    <n v="1166"/>
    <s v="93e2bda9-b01a-429d-b4e9-00485f49fbf3"/>
    <x v="1"/>
    <n v="28"/>
    <n v="0"/>
    <n v="1009375"/>
    <n v="2557412"/>
    <n v="778316"/>
    <s v="долгосрочный"/>
    <n v="709"/>
    <n v="2016546"/>
    <x v="8"/>
    <s v="в ипотеке"/>
    <s v="консолидация кредитов"/>
    <n v="52262.16"/>
    <n v="22.5"/>
    <m/>
    <n v="168045.5"/>
    <n v="0.31100005653230822"/>
  </r>
  <r>
    <n v="1167"/>
    <s v="3be3170c-f4cc-4160-9329-3bdcfe4e2344"/>
    <x v="1"/>
    <n v="7"/>
    <n v="0"/>
    <n v="57038"/>
    <n v="293546"/>
    <n v="184690"/>
    <s v="краткосрочный"/>
    <n v="736"/>
    <n v="945535"/>
    <x v="5"/>
    <s v="в аренде"/>
    <s v="консолидация кредитов"/>
    <n v="8903.9699999999993"/>
    <n v="16.100000000000001"/>
    <n v="46"/>
    <n v="78794.583333333328"/>
    <n v="0.11300231086104692"/>
  </r>
  <r>
    <n v="1168"/>
    <s v="49b32f45-ca26-4fa3-9ec6-2bf05e7bd3f8"/>
    <x v="0"/>
    <n v="8"/>
    <n v="0"/>
    <n v="195054"/>
    <n v="276782"/>
    <n v="216040"/>
    <s v="краткосрочный"/>
    <n v="727"/>
    <n v="932881"/>
    <x v="3"/>
    <s v="в аренде"/>
    <s v="консолидация кредитов"/>
    <n v="16014.53"/>
    <n v="14.4"/>
    <m/>
    <n v="77740.083333333328"/>
    <n v="0.20600093688262491"/>
  </r>
  <r>
    <n v="1170"/>
    <s v="c33eb25a-f3ea-438f-b348-2d5fbb68b761"/>
    <x v="1"/>
    <n v="13"/>
    <n v="0"/>
    <n v="184889"/>
    <n v="601326"/>
    <n v="668976"/>
    <s v="долгосрочный"/>
    <n v="691"/>
    <n v="2311008"/>
    <x v="2"/>
    <s v="в ипотеке"/>
    <s v="консолидация кредитов"/>
    <n v="35242.910000000003"/>
    <n v="30"/>
    <n v="14"/>
    <n v="192584"/>
    <n v="0.18300019731649567"/>
  </r>
  <r>
    <n v="1172"/>
    <s v="6b27a3e6-9c2d-42f3-b14f-b6eeddf6394d"/>
    <x v="0"/>
    <n v="8"/>
    <n v="0"/>
    <n v="136705"/>
    <n v="205832"/>
    <n v="417164"/>
    <s v="краткосрочный"/>
    <n v="709"/>
    <n v="1002364"/>
    <x v="2"/>
    <s v="в ипотеке"/>
    <s v="консолидация кредитов"/>
    <n v="9271.81"/>
    <n v="21.7"/>
    <n v="45"/>
    <n v="83530.333333333328"/>
    <n v="0.11099931761316248"/>
  </r>
  <r>
    <n v="1173"/>
    <s v="575d5aba-ad45-49a1-9b21-19026bd6c2c7"/>
    <x v="1"/>
    <n v="5"/>
    <n v="0"/>
    <n v="144818"/>
    <n v="574222"/>
    <n v="60962"/>
    <s v="краткосрочный"/>
    <n v="746"/>
    <n v="285893"/>
    <x v="11"/>
    <s v="в ипотеке"/>
    <s v="иное"/>
    <n v="5396.38"/>
    <n v="10.4"/>
    <m/>
    <n v="23824.416666666668"/>
    <n v="0.22650628032165879"/>
  </r>
  <r>
    <n v="1174"/>
    <s v="828e215d-dd59-4ed1-be52-6b9d0d6027a2"/>
    <x v="1"/>
    <n v="7"/>
    <n v="0"/>
    <n v="172140"/>
    <n v="476872"/>
    <n v="525096"/>
    <s v="краткосрочный"/>
    <n v="748"/>
    <n v="1011028"/>
    <x v="9"/>
    <s v="в ипотеке"/>
    <s v="консолидация кредитов"/>
    <n v="13985.71"/>
    <n v="22.4"/>
    <n v="42"/>
    <n v="84252.333333333328"/>
    <n v="0.16599789521160641"/>
  </r>
  <r>
    <n v="1175"/>
    <s v="5c821f35-7ee0-4d75-9daf-f7c49085c3d0"/>
    <x v="0"/>
    <n v="15"/>
    <n v="0"/>
    <n v="63156"/>
    <n v="115522"/>
    <n v="158136"/>
    <s v="краткосрочный"/>
    <n v="690"/>
    <n v="866476"/>
    <x v="4"/>
    <s v="в аренде"/>
    <s v="иное"/>
    <n v="2729.35"/>
    <n v="14.1"/>
    <n v="36"/>
    <n v="72206.333333333328"/>
    <n v="3.7799315849486891E-2"/>
  </r>
  <r>
    <n v="1176"/>
    <s v="118ec4b7-c76c-4df6-9f7e-9e2951ccc30b"/>
    <x v="0"/>
    <n v="10"/>
    <n v="1"/>
    <n v="200013"/>
    <n v="238744"/>
    <n v="225126"/>
    <s v="краткосрочный"/>
    <n v="720"/>
    <n v="731044"/>
    <x v="10"/>
    <s v="в аренде"/>
    <s v="консолидация кредитов"/>
    <n v="7188.46"/>
    <n v="19.399999999999999"/>
    <n v="15"/>
    <n v="60920.333333333336"/>
    <n v="0.11799771285996465"/>
  </r>
  <r>
    <n v="1177"/>
    <s v="4a2db08b-579c-4d44-b3fa-e8e7d258d7b4"/>
    <x v="0"/>
    <n v="16"/>
    <n v="0"/>
    <n v="602699"/>
    <n v="1166968"/>
    <n v="26400"/>
    <s v="краткосрочный"/>
    <n v="659"/>
    <n v="1330532"/>
    <x v="5"/>
    <s v="в ипотеке"/>
    <s v="ремонт жилья"/>
    <n v="24392.959999999999"/>
    <n v="15.7"/>
    <m/>
    <n v="110877.66666666667"/>
    <n v="0.21999885759981719"/>
  </r>
  <r>
    <n v="1178"/>
    <s v="40a36fd0-2874-4734-85b1-c445a89feaf8"/>
    <x v="0"/>
    <n v="16"/>
    <n v="0"/>
    <n v="436943"/>
    <n v="869308"/>
    <n v="296274"/>
    <s v="краткосрочный"/>
    <n v="725"/>
    <n v="583737"/>
    <x v="0"/>
    <s v="в аренде"/>
    <s v="консолидация кредитов"/>
    <n v="13815.09"/>
    <n v="23.2"/>
    <m/>
    <n v="48644.75"/>
    <n v="0.28399960941314323"/>
  </r>
  <r>
    <n v="1179"/>
    <s v="0b63b0da-eb15-489c-9a9e-2d6ca233207c"/>
    <x v="0"/>
    <n v="14"/>
    <n v="0"/>
    <n v="282264"/>
    <n v="415800"/>
    <n v="393976"/>
    <s v="долгосрочный"/>
    <n v="630"/>
    <n v="1455533"/>
    <x v="2"/>
    <s v="в ипотеке"/>
    <s v="консолидация кредитов"/>
    <n v="21347.83"/>
    <n v="21.5"/>
    <n v="32"/>
    <n v="121294.41666666667"/>
    <n v="0.17600010442909916"/>
  </r>
  <r>
    <n v="1181"/>
    <s v="6c855362-32f5-4639-bbbb-b040821488de"/>
    <x v="1"/>
    <n v="6"/>
    <n v="0"/>
    <n v="40432"/>
    <n v="212828"/>
    <n v="55946"/>
    <s v="краткосрочный"/>
    <n v="727"/>
    <n v="501771"/>
    <x v="4"/>
    <s v="в аренде"/>
    <s v="консолидация кредитов"/>
    <n v="8655.4500000000007"/>
    <n v="16.8"/>
    <m/>
    <n v="41814.25"/>
    <n v="0.20699761444961948"/>
  </r>
  <r>
    <n v="1182"/>
    <s v="d9f81f39-8908-4939-8724-2902b1aa2e35"/>
    <x v="0"/>
    <n v="10"/>
    <n v="0"/>
    <n v="965903"/>
    <n v="1686894"/>
    <n v="272646"/>
    <s v="краткосрочный"/>
    <n v="744"/>
    <n v="1506928"/>
    <x v="2"/>
    <s v="в ипотеке"/>
    <s v="консолидация кредитов"/>
    <n v="26120.06"/>
    <n v="21.3"/>
    <n v="40"/>
    <n v="125577.33333333333"/>
    <n v="0.20799979826507969"/>
  </r>
  <r>
    <n v="1183"/>
    <s v="bca21dc6-1316-4d73-99ba-f527dc2f2328"/>
    <x v="0"/>
    <n v="9"/>
    <n v="0"/>
    <n v="411331"/>
    <n v="862840"/>
    <n v="725406"/>
    <s v="долгосрочный"/>
    <n v="724"/>
    <n v="2432000"/>
    <x v="10"/>
    <s v="в ипотеке"/>
    <s v="консолидация кредитов"/>
    <n v="36480"/>
    <n v="14.4"/>
    <m/>
    <n v="202666.66666666666"/>
    <n v="0.18000000000000002"/>
  </r>
  <r>
    <n v="1184"/>
    <s v="8cf8ffd1-870f-43f0-bec1-e4a5d3d5f70a"/>
    <x v="0"/>
    <n v="9"/>
    <n v="0"/>
    <n v="391400"/>
    <n v="538868"/>
    <n v="129844"/>
    <s v="краткосрочный"/>
    <n v="735"/>
    <n v="2990144"/>
    <x v="2"/>
    <s v="в ипотеке"/>
    <s v="иное"/>
    <n v="33888.21"/>
    <n v="28.9"/>
    <n v="16"/>
    <n v="249178.66666666666"/>
    <n v="0.13599964416429444"/>
  </r>
  <r>
    <n v="1185"/>
    <s v="450fa09c-d15f-4103-a767-78ec95c89072"/>
    <x v="0"/>
    <n v="9"/>
    <n v="0"/>
    <n v="510720"/>
    <n v="1411344"/>
    <n v="612304"/>
    <s v="краткосрочный"/>
    <n v="747"/>
    <n v="1794170"/>
    <x v="5"/>
    <s v="в ипотеке"/>
    <s v="консолидация кредитов"/>
    <n v="14248.67"/>
    <n v="29.9"/>
    <n v="24"/>
    <n v="149514.16666666666"/>
    <n v="9.5299798792756546E-2"/>
  </r>
  <r>
    <n v="1186"/>
    <s v="bf242e3e-66ac-43ae-bfc0-73c9c556b9d0"/>
    <x v="0"/>
    <n v="5"/>
    <n v="0"/>
    <n v="93233"/>
    <n v="175824"/>
    <n v="257400"/>
    <s v="краткосрочный"/>
    <n v="720"/>
    <n v="703950"/>
    <x v="1"/>
    <s v="в аренде"/>
    <s v="иное"/>
    <n v="3132.53"/>
    <n v="11.4"/>
    <m/>
    <n v="58662.5"/>
    <n v="5.3399190283400816E-2"/>
  </r>
  <r>
    <n v="1188"/>
    <s v="6ce7e08c-2852-431a-8c6e-630215246b06"/>
    <x v="1"/>
    <n v="9"/>
    <n v="0"/>
    <n v="235239"/>
    <n v="315986"/>
    <n v="279488"/>
    <s v="краткосрочный"/>
    <n v="700"/>
    <n v="626373"/>
    <x v="1"/>
    <s v="в аренде"/>
    <s v="консолидация кредитов"/>
    <n v="6837.91"/>
    <n v="12.1"/>
    <n v="60"/>
    <n v="52197.75"/>
    <n v="0.131000091000091"/>
  </r>
  <r>
    <n v="1189"/>
    <s v="c8353a98-95d7-4142-8b97-4e6b8adad954"/>
    <x v="1"/>
    <n v="3"/>
    <n v="0"/>
    <n v="296609"/>
    <n v="364210"/>
    <n v="485408"/>
    <s v="краткосрочный"/>
    <n v="721"/>
    <n v="3601412"/>
    <x v="5"/>
    <s v="в аренде"/>
    <s v="медицина"/>
    <n v="24789.68"/>
    <n v="15.2"/>
    <m/>
    <n v="300117.66666666669"/>
    <n v="8.2599869162428508E-2"/>
  </r>
  <r>
    <n v="1190"/>
    <s v="a885cac6-1500-44df-9f7d-9e4c6841be39"/>
    <x v="1"/>
    <n v="7"/>
    <n v="0"/>
    <n v="87381"/>
    <n v="346500"/>
    <n v="324368"/>
    <s v="краткосрочный"/>
    <n v="741"/>
    <n v="1792802"/>
    <x v="5"/>
    <s v="в аренде"/>
    <s v="консолидация кредитов"/>
    <n v="6797.82"/>
    <n v="16"/>
    <n v="41"/>
    <n v="149400.16666666666"/>
    <n v="4.5500752453422076E-2"/>
  </r>
  <r>
    <n v="1194"/>
    <s v="dbe8e6bb-392c-4873-bfd8-1c1f4b41c8d2"/>
    <x v="0"/>
    <n v="10"/>
    <n v="0"/>
    <n v="972154"/>
    <n v="1437612"/>
    <n v="605836"/>
    <s v="краткосрочный"/>
    <n v="746"/>
    <n v="1950863"/>
    <x v="2"/>
    <s v="в ипотеке"/>
    <s v="консолидация кредитов"/>
    <n v="39505.18"/>
    <n v="14"/>
    <m/>
    <n v="162571.91666666666"/>
    <n v="0.24300125636705397"/>
  </r>
  <r>
    <n v="1196"/>
    <s v="020dd440-42ea-47c0-8fd1-4ce13904f5c8"/>
    <x v="0"/>
    <n v="26"/>
    <n v="0"/>
    <n v="236379"/>
    <n v="918434"/>
    <n v="223168"/>
    <s v="долгосрочный"/>
    <n v="705"/>
    <n v="1252784"/>
    <x v="8"/>
    <s v="в ипотеке"/>
    <s v="медицина"/>
    <n v="20566.55"/>
    <n v="17.8"/>
    <n v="29"/>
    <n v="104398.66666666667"/>
    <n v="0.19700012132977432"/>
  </r>
  <r>
    <n v="1201"/>
    <s v="fbf0a5bc-1f06-4e05-9b0b-cc6a4caf1f6c"/>
    <x v="1"/>
    <n v="7"/>
    <n v="0"/>
    <n v="221635"/>
    <n v="263230"/>
    <n v="415910"/>
    <s v="краткосрочный"/>
    <n v="693"/>
    <n v="1126890"/>
    <x v="9"/>
    <s v="в ипотеке"/>
    <s v="ремонт жилья"/>
    <n v="12301.93"/>
    <n v="12.2"/>
    <n v="17"/>
    <n v="93907.5"/>
    <n v="0.13100050581689429"/>
  </r>
  <r>
    <n v="1203"/>
    <s v="066064a0-41e5-42af-9824-a240adbcd8e6"/>
    <x v="0"/>
    <n v="9"/>
    <n v="0"/>
    <n v="247646"/>
    <n v="669966"/>
    <n v="324060"/>
    <s v="долгосрочный"/>
    <n v="683"/>
    <n v="699656"/>
    <x v="11"/>
    <s v="в собственности"/>
    <s v="консолидация кредитов"/>
    <n v="15509.13"/>
    <n v="22"/>
    <n v="78"/>
    <n v="58304.666666666664"/>
    <n v="0.26600152074733868"/>
  </r>
  <r>
    <n v="1207"/>
    <s v="de4d30d6-70ed-4189-82b2-41a9ab4824bc"/>
    <x v="0"/>
    <n v="8"/>
    <n v="1"/>
    <n v="27512"/>
    <n v="201630"/>
    <n v="39006"/>
    <s v="краткосрочный"/>
    <n v="717"/>
    <n v="291992"/>
    <x v="11"/>
    <s v="в аренде"/>
    <s v="консолидация кредитов"/>
    <n v="6034.4"/>
    <n v="22"/>
    <n v="43"/>
    <n v="24332.666666666668"/>
    <n v="0.2479958355023425"/>
  </r>
  <r>
    <n v="1210"/>
    <s v="39fb4ac1-798f-4646-ae79-c3f2c22acd1c"/>
    <x v="1"/>
    <n v="17"/>
    <n v="0"/>
    <n v="359195"/>
    <n v="938828"/>
    <n v="232760"/>
    <s v="краткосрочный"/>
    <n v="725"/>
    <n v="654493"/>
    <x v="2"/>
    <s v="в ипотеке"/>
    <s v="консолидация кредитов"/>
    <n v="13526.1"/>
    <n v="20.8"/>
    <n v="51"/>
    <n v="54541.083333333336"/>
    <n v="0.24799837431416377"/>
  </r>
  <r>
    <n v="1211"/>
    <s v="5570f76e-5113-460a-a5f8-6cc0b44a9b83"/>
    <x v="0"/>
    <n v="8"/>
    <n v="0"/>
    <n v="68096"/>
    <n v="463782"/>
    <n v="176528"/>
    <s v="краткосрочный"/>
    <n v="702"/>
    <n v="1010021"/>
    <x v="1"/>
    <s v="в ипотеке"/>
    <s v="консолидация кредитов"/>
    <n v="4957.4799999999996"/>
    <n v="18.3"/>
    <m/>
    <n v="84168.416666666672"/>
    <n v="5.8899527831599532E-2"/>
  </r>
  <r>
    <n v="1212"/>
    <s v="575bad5b-ac46-43eb-8e4c-6edff7985a83"/>
    <x v="0"/>
    <n v="14"/>
    <n v="0"/>
    <n v="524533"/>
    <n v="654478"/>
    <n v="338162"/>
    <s v="краткосрочный"/>
    <n v="695"/>
    <n v="753692"/>
    <x v="9"/>
    <s v="в аренде"/>
    <s v="консолидация кредитов"/>
    <n v="21040.6"/>
    <n v="19.2"/>
    <m/>
    <n v="62807.666666666664"/>
    <n v="0.33500050418473326"/>
  </r>
  <r>
    <n v="1213"/>
    <s v="38d74813-5774-4e82-95e0-fb3ef557e599"/>
    <x v="0"/>
    <n v="12"/>
    <n v="0"/>
    <n v="511917"/>
    <n v="614240"/>
    <n v="486002"/>
    <s v="долгосрочный"/>
    <n v="688"/>
    <n v="1217957"/>
    <x v="3"/>
    <s v="в аренде"/>
    <s v="консолидация кредитов"/>
    <n v="24866.63"/>
    <n v="18"/>
    <m/>
    <n v="101496.41666666667"/>
    <n v="0.2450000779994696"/>
  </r>
  <r>
    <n v="1214"/>
    <s v="9358e279-5801-484b-87cb-ebef567bc122"/>
    <x v="0"/>
    <n v="11"/>
    <n v="1"/>
    <n v="37430"/>
    <n v="361086"/>
    <n v="46596"/>
    <s v="краткосрочный"/>
    <n v="705"/>
    <n v="692664"/>
    <x v="4"/>
    <s v="в аренде"/>
    <s v="консолидация кредитов"/>
    <n v="10274.44"/>
    <n v="16.399999999999999"/>
    <m/>
    <n v="57722"/>
    <n v="0.17799868334430546"/>
  </r>
  <r>
    <n v="1215"/>
    <s v="6e8cf0e7-979a-4f14-a2fe-ba740d6ba278"/>
    <x v="0"/>
    <n v="14"/>
    <n v="0"/>
    <n v="115349"/>
    <n v="344212"/>
    <n v="311960"/>
    <s v="долгосрочный"/>
    <n v="702"/>
    <n v="1393517"/>
    <x v="2"/>
    <s v="в ипотеке"/>
    <s v="консолидация кредитов"/>
    <n v="8779.14"/>
    <n v="13.5"/>
    <n v="58"/>
    <n v="116126.41666666667"/>
    <n v="7.5599852746683377E-2"/>
  </r>
  <r>
    <n v="1216"/>
    <s v="3b423e5c-b7e1-42f9-9157-487237d1c31b"/>
    <x v="0"/>
    <n v="6"/>
    <n v="1"/>
    <n v="71744"/>
    <n v="180994"/>
    <n v="71698"/>
    <s v="краткосрочный"/>
    <n v="718"/>
    <n v="676324"/>
    <x v="6"/>
    <s v="в ипотеке"/>
    <s v="консолидация кредитов"/>
    <n v="3409.74"/>
    <n v="16.2"/>
    <n v="54"/>
    <n v="56360.333333333336"/>
    <n v="6.0498932464321829E-2"/>
  </r>
  <r>
    <n v="1218"/>
    <s v="666cc3ad-65fe-4708-9fd4-75910d6b5ccc"/>
    <x v="0"/>
    <n v="10"/>
    <n v="0"/>
    <n v="547143"/>
    <n v="1151876"/>
    <n v="638660"/>
    <s v="долгосрочный"/>
    <n v="656"/>
    <n v="1226032"/>
    <x v="8"/>
    <s v="в ипотеке"/>
    <s v="консолидация кредитов"/>
    <n v="26053.37"/>
    <n v="20.2"/>
    <n v="49"/>
    <n v="102169.33333333333"/>
    <n v="0.25500185965782296"/>
  </r>
  <r>
    <n v="1219"/>
    <s v="6706eabd-8728-4cbe-9893-145f3b22be1d"/>
    <x v="0"/>
    <n v="14"/>
    <n v="0"/>
    <n v="222300"/>
    <n v="503734"/>
    <n v="548174"/>
    <s v="краткосрочный"/>
    <n v="663"/>
    <n v="3467557"/>
    <x v="9"/>
    <s v="в собственности"/>
    <s v="консолидация кредитов"/>
    <n v="24272.880000000001"/>
    <n v="14"/>
    <n v="39"/>
    <n v="288963.08333333331"/>
    <n v="8.3999934247656213E-2"/>
  </r>
  <r>
    <n v="1220"/>
    <s v="55034780-31c1-40bd-9c2c-e7898d360362"/>
    <x v="0"/>
    <n v="10"/>
    <n v="0"/>
    <n v="180215"/>
    <n v="356092"/>
    <n v="215974"/>
    <s v="краткосрочный"/>
    <n v="741"/>
    <n v="1865230"/>
    <x v="9"/>
    <s v="в ипотеке"/>
    <s v="консолидация кредитов"/>
    <n v="25180.7"/>
    <n v="22.7"/>
    <n v="35"/>
    <n v="155435.83333333334"/>
    <n v="0.16200061118467962"/>
  </r>
  <r>
    <n v="1221"/>
    <s v="c10cd4e0-1805-439b-b062-25a8df63396a"/>
    <x v="0"/>
    <n v="11"/>
    <n v="2"/>
    <n v="106324"/>
    <n v="172172"/>
    <n v="731852"/>
    <s v="долгосрочный"/>
    <n v="677"/>
    <n v="1438680"/>
    <x v="2"/>
    <s v="в ипотеке"/>
    <s v="консолидация кредитов"/>
    <n v="25057.01"/>
    <n v="22.4"/>
    <n v="36"/>
    <n v="119890"/>
    <n v="0.20899999999999999"/>
  </r>
  <r>
    <n v="1223"/>
    <s v="48558568-496f-437f-b04b-6a99d8390fc3"/>
    <x v="0"/>
    <n v="6"/>
    <n v="0"/>
    <n v="15333"/>
    <n v="21824"/>
    <n v="21824"/>
    <s v="краткосрочный"/>
    <n v="748"/>
    <n v="622041"/>
    <x v="3"/>
    <s v="в аренде"/>
    <s v="крупная покупка"/>
    <n v="6163.6"/>
    <n v="15"/>
    <m/>
    <n v="51836.75"/>
    <n v="0.11890405937872263"/>
  </r>
  <r>
    <n v="1224"/>
    <s v="8147b8dc-d83b-449e-a7ef-8ffa03702f5d"/>
    <x v="0"/>
    <n v="13"/>
    <n v="0"/>
    <n v="273714"/>
    <n v="395208"/>
    <n v="255662"/>
    <s v="краткосрочный"/>
    <n v="724"/>
    <n v="763040"/>
    <x v="1"/>
    <s v="в аренде"/>
    <s v="консолидация кредитов"/>
    <n v="14561.22"/>
    <n v="12.5"/>
    <m/>
    <n v="63586.666666666664"/>
    <n v="0.2289980079681275"/>
  </r>
  <r>
    <n v="1226"/>
    <s v="d65533b4-2903-440e-8934-dbdf0e26fc88"/>
    <x v="0"/>
    <n v="7"/>
    <n v="0"/>
    <n v="410761"/>
    <n v="750178"/>
    <n v="467324"/>
    <s v="долгосрочный"/>
    <n v="723"/>
    <n v="1326086"/>
    <x v="2"/>
    <s v="в ипотеке"/>
    <s v="консолидация кредитов"/>
    <n v="12266.21"/>
    <n v="14.4"/>
    <m/>
    <n v="110507.16666666667"/>
    <n v="0.11099922629452387"/>
  </r>
  <r>
    <n v="1227"/>
    <s v="5bad259c-eb19-49f6-acf8-b4fe2f24b700"/>
    <x v="1"/>
    <n v="12"/>
    <n v="0"/>
    <n v="47994"/>
    <n v="66880"/>
    <n v="80234"/>
    <s v="краткосрочный"/>
    <n v="730"/>
    <n v="461928"/>
    <x v="3"/>
    <s v="в аренде"/>
    <s v="консолидация кредитов"/>
    <n v="7660.23"/>
    <n v="8"/>
    <m/>
    <n v="38494"/>
    <n v="0.19899802566633759"/>
  </r>
  <r>
    <n v="1228"/>
    <s v="a9742d60-56a6-4ab0-b3d9-b463eab995eb"/>
    <x v="0"/>
    <n v="16"/>
    <n v="0"/>
    <n v="378670"/>
    <n v="2149312"/>
    <n v="377674"/>
    <s v="краткосрочный"/>
    <n v="737"/>
    <n v="753084"/>
    <x v="10"/>
    <s v="в ипотеке"/>
    <s v="консолидация кредитов"/>
    <n v="14873.39"/>
    <n v="17.100000000000001"/>
    <m/>
    <n v="62757"/>
    <n v="0.23699969724492884"/>
  </r>
  <r>
    <n v="1229"/>
    <s v="17baf7de-35aa-4755-90d7-fffc1eaeff3a"/>
    <x v="0"/>
    <n v="10"/>
    <n v="0"/>
    <n v="0"/>
    <n v="0"/>
    <n v="112508"/>
    <s v="краткосрочный"/>
    <n v="746"/>
    <n v="2055515"/>
    <x v="2"/>
    <s v="в ипотеке"/>
    <s v="иное"/>
    <n v="5549.9"/>
    <n v="20.3"/>
    <m/>
    <n v="171292.91666666666"/>
    <n v="3.2400055460553683E-2"/>
  </r>
  <r>
    <n v="1230"/>
    <s v="93774e00-bedb-4ce4-8582-9cb01c10b702"/>
    <x v="0"/>
    <n v="16"/>
    <n v="1"/>
    <n v="215308"/>
    <n v="951544"/>
    <n v="355124"/>
    <s v="долгосрочный"/>
    <n v="701"/>
    <n v="1533528"/>
    <x v="6"/>
    <s v="в аренде"/>
    <s v="консолидация кредитов"/>
    <n v="22747.37"/>
    <n v="14.1"/>
    <n v="53"/>
    <n v="127794"/>
    <n v="0.17800029735355336"/>
  </r>
  <r>
    <n v="1231"/>
    <s v="1042c873-8a49-420f-b62a-08dfcc71cb5e"/>
    <x v="0"/>
    <n v="24"/>
    <n v="0"/>
    <n v="1740609"/>
    <n v="2883320"/>
    <n v="761222"/>
    <s v="долгосрочный"/>
    <n v="678"/>
    <n v="3287095"/>
    <x v="7"/>
    <s v="в ипотеке"/>
    <s v="консолидация кредитов"/>
    <n v="48758.559999999998"/>
    <n v="28.4"/>
    <m/>
    <n v="273924.58333333331"/>
    <n v="0.17799994219820237"/>
  </r>
  <r>
    <n v="1232"/>
    <s v="a58b1f58-8799-4537-a014-14706d0abb55"/>
    <x v="1"/>
    <n v="17"/>
    <n v="0"/>
    <n v="229444"/>
    <n v="326348"/>
    <n v="135124"/>
    <s v="краткосрочный"/>
    <n v="737"/>
    <n v="583509"/>
    <x v="2"/>
    <s v="в собственности"/>
    <s v="ремонт жилья"/>
    <n v="11816.1"/>
    <n v="25.6"/>
    <m/>
    <n v="48625.75"/>
    <n v="0.24300087916381755"/>
  </r>
  <r>
    <n v="1233"/>
    <s v="d0a63fa7-5d32-4775-890a-8cd2e92faf24"/>
    <x v="0"/>
    <n v="14"/>
    <n v="0"/>
    <n v="265164"/>
    <n v="864886"/>
    <n v="66550"/>
    <s v="краткосрочный"/>
    <n v="745"/>
    <n v="1245374"/>
    <x v="2"/>
    <s v="в ипотеке"/>
    <s v="ремонт жилья"/>
    <n v="31756.98"/>
    <n v="14.8"/>
    <m/>
    <n v="103781.16666666667"/>
    <n v="0.30599945076739998"/>
  </r>
  <r>
    <n v="1234"/>
    <s v="7f9d9c68-622f-43bf-a2a6-54dff3c1836f"/>
    <x v="1"/>
    <n v="9"/>
    <n v="0"/>
    <n v="129789"/>
    <n v="198770"/>
    <n v="129668"/>
    <s v="краткосрочный"/>
    <n v="744"/>
    <n v="466602"/>
    <x v="11"/>
    <s v="в аренде"/>
    <s v="консолидация кредитов"/>
    <n v="10887.19"/>
    <n v="23.4"/>
    <m/>
    <n v="38883.5"/>
    <n v="0.27999511360860008"/>
  </r>
  <r>
    <n v="1235"/>
    <s v="c5c7c00f-e785-4221-8204-e1959e5e6982"/>
    <x v="0"/>
    <n v="10"/>
    <n v="0"/>
    <n v="316160"/>
    <n v="527494"/>
    <n v="216106"/>
    <s v="краткосрочный"/>
    <n v="742"/>
    <n v="1343794"/>
    <x v="2"/>
    <s v="в аренде"/>
    <s v="консолидация кредитов"/>
    <n v="23202.799999999999"/>
    <n v="21.5"/>
    <n v="25"/>
    <n v="111982.83333333333"/>
    <n v="0.20719961541724402"/>
  </r>
  <r>
    <n v="1236"/>
    <s v="957f81ed-be3c-4d28-8786-8de65160c78d"/>
    <x v="0"/>
    <n v="17"/>
    <n v="0"/>
    <n v="120726"/>
    <n v="170874"/>
    <n v="443960"/>
    <s v="долгосрочный"/>
    <n v="638"/>
    <n v="3163215"/>
    <x v="5"/>
    <s v="в ипотеке"/>
    <s v="иное"/>
    <n v="67218.39"/>
    <n v="15.5"/>
    <n v="8"/>
    <n v="263601.25"/>
    <n v="0.25500027029462113"/>
  </r>
  <r>
    <n v="1237"/>
    <s v="c5d1ed0a-01b1-465f-bc67-93ad442e9ecf"/>
    <x v="1"/>
    <n v="10"/>
    <n v="0"/>
    <n v="28994"/>
    <n v="107910"/>
    <n v="128986"/>
    <s v="краткосрочный"/>
    <n v="747"/>
    <n v="1142622"/>
    <x v="3"/>
    <s v="в собственности"/>
    <s v="консолидация кредитов"/>
    <n v="16472.810000000001"/>
    <n v="11.4"/>
    <m/>
    <n v="95218.5"/>
    <n v="0.1730000997705278"/>
  </r>
  <r>
    <n v="1238"/>
    <s v="47ffb722-c5ef-428c-a9e9-697e9b89b36c"/>
    <x v="0"/>
    <n v="29"/>
    <n v="0"/>
    <n v="568936"/>
    <n v="1438360"/>
    <n v="554906"/>
    <s v="долгосрочный"/>
    <n v="596"/>
    <n v="3833820"/>
    <x v="8"/>
    <s v="в аренде"/>
    <s v="консолидация кредитов"/>
    <n v="30510.959999999999"/>
    <n v="45.3"/>
    <m/>
    <n v="319485"/>
    <n v="9.5500446030330061E-2"/>
  </r>
  <r>
    <n v="1239"/>
    <s v="e2e48aed-a63a-4e86-b726-eeaac2163064"/>
    <x v="0"/>
    <n v="15"/>
    <n v="0"/>
    <n v="495216"/>
    <n v="864864"/>
    <n v="624250"/>
    <s v="долгосрочный"/>
    <n v="702"/>
    <n v="2672540"/>
    <x v="10"/>
    <s v="в ипотеке"/>
    <s v="консолидация кредитов"/>
    <n v="23384.63"/>
    <n v="29"/>
    <m/>
    <n v="222711.66666666666"/>
    <n v="0.10499957343949951"/>
  </r>
  <r>
    <n v="1242"/>
    <s v="22435cfd-b071-455f-901a-dd2a9d3eda3c"/>
    <x v="1"/>
    <n v="16"/>
    <n v="0"/>
    <n v="156997"/>
    <n v="646932"/>
    <n v="366014"/>
    <s v="долгосрочный"/>
    <n v="726"/>
    <n v="1072493"/>
    <x v="3"/>
    <s v="в ипотеке"/>
    <s v="консолидация кредитов"/>
    <n v="21271.07"/>
    <n v="15"/>
    <m/>
    <n v="89374.416666666672"/>
    <n v="0.23799953939093307"/>
  </r>
  <r>
    <n v="1245"/>
    <s v="54d8a404-711d-44dd-8226-cd94ac5afe1f"/>
    <x v="0"/>
    <n v="16"/>
    <n v="0"/>
    <n v="275424"/>
    <n v="791362"/>
    <n v="661188"/>
    <s v="долгосрочный"/>
    <n v="690"/>
    <n v="5139234"/>
    <x v="2"/>
    <s v="в аренде"/>
    <s v="приобретение жилья"/>
    <n v="31434.93"/>
    <n v="29.3"/>
    <n v="3"/>
    <n v="428269.5"/>
    <n v="7.3399880215611904E-2"/>
  </r>
  <r>
    <n v="1246"/>
    <s v="31ab777c-c885-45fb-a0d4-471a6a144d69"/>
    <x v="0"/>
    <n v="8"/>
    <n v="0"/>
    <n v="584155"/>
    <n v="1184568"/>
    <n v="501138"/>
    <s v="долгосрочный"/>
    <n v="713"/>
    <n v="1518632"/>
    <x v="10"/>
    <s v="в ипотеке"/>
    <s v="консолидация кредитов"/>
    <n v="14679.97"/>
    <n v="13.5"/>
    <m/>
    <n v="126552.66666666667"/>
    <n v="0.11599889900910819"/>
  </r>
  <r>
    <n v="1247"/>
    <s v="3b501624-1455-4427-96f4-2b92411e9652"/>
    <x v="0"/>
    <n v="11"/>
    <n v="0"/>
    <n v="172691"/>
    <n v="333256"/>
    <n v="555170"/>
    <s v="долгосрочный"/>
    <n v="684"/>
    <n v="1150716"/>
    <x v="6"/>
    <s v="в ипотеке"/>
    <s v="консолидация кредитов"/>
    <n v="23014.32"/>
    <n v="32.299999999999997"/>
    <m/>
    <n v="95893"/>
    <n v="0.24"/>
  </r>
  <r>
    <n v="1248"/>
    <s v="8cb62404-9df4-4102-ae2a-78a19389f9bc"/>
    <x v="0"/>
    <n v="7"/>
    <n v="0"/>
    <n v="27360"/>
    <n v="94006"/>
    <n v="51414"/>
    <s v="краткосрочный"/>
    <n v="744"/>
    <n v="386118"/>
    <x v="5"/>
    <s v="в аренде"/>
    <s v="консолидация кредитов"/>
    <n v="6885.79"/>
    <n v="28.8"/>
    <n v="29"/>
    <n v="32176.5"/>
    <n v="0.21400059049306169"/>
  </r>
  <r>
    <n v="1249"/>
    <s v="09551bce-da2c-4512-b811-6c32a07c11c8"/>
    <x v="0"/>
    <n v="10"/>
    <n v="0"/>
    <n v="594738"/>
    <n v="760078"/>
    <n v="263714"/>
    <s v="долгосрочный"/>
    <n v="717"/>
    <n v="4744775"/>
    <x v="0"/>
    <s v="в ипотеке"/>
    <s v="консолидация кредитов"/>
    <n v="72357.89"/>
    <n v="34.5"/>
    <n v="55"/>
    <n v="395397.91666666669"/>
    <n v="0.18300018019821804"/>
  </r>
  <r>
    <n v="1250"/>
    <s v="ad04e26e-bc99-4680-967a-a19f809993c6"/>
    <x v="0"/>
    <n v="8"/>
    <n v="0"/>
    <n v="127775"/>
    <n v="294734"/>
    <n v="327294"/>
    <s v="краткосрочный"/>
    <n v="738"/>
    <n v="1224873"/>
    <x v="4"/>
    <s v="в ипотеке"/>
    <s v="ремонт жилья"/>
    <n v="19189.62"/>
    <n v="11.3"/>
    <m/>
    <n v="102072.75"/>
    <n v="0.18799944157475917"/>
  </r>
  <r>
    <n v="1251"/>
    <s v="a8215401-eadb-488c-9775-578794150174"/>
    <x v="0"/>
    <n v="15"/>
    <n v="0"/>
    <n v="179094"/>
    <n v="296670"/>
    <n v="195096"/>
    <s v="краткосрочный"/>
    <n v="717"/>
    <n v="664468"/>
    <x v="10"/>
    <s v="в аренде"/>
    <s v="консолидация кредитов"/>
    <n v="14950.53"/>
    <n v="28.6"/>
    <m/>
    <n v="55372.333333333336"/>
    <n v="0.27"/>
  </r>
  <r>
    <n v="1252"/>
    <s v="0c03bf72-7ce6-4ba9-a929-e4103da5dba5"/>
    <x v="0"/>
    <n v="6"/>
    <n v="0"/>
    <n v="265164"/>
    <n v="348898"/>
    <n v="212256"/>
    <s v="краткосрочный"/>
    <n v="727"/>
    <n v="907212"/>
    <x v="5"/>
    <s v="в аренде"/>
    <s v="консолидация кредитов"/>
    <n v="20261.22"/>
    <n v="14.1"/>
    <m/>
    <n v="75601"/>
    <n v="0.26800201055541595"/>
  </r>
  <r>
    <n v="1254"/>
    <s v="9b904ba2-1fd1-4b7f-94d6-018682203871"/>
    <x v="0"/>
    <n v="14"/>
    <n v="0"/>
    <n v="308693"/>
    <n v="981948"/>
    <n v="120274"/>
    <s v="краткосрочный"/>
    <n v="747"/>
    <n v="779095"/>
    <x v="2"/>
    <s v="в ипотеке"/>
    <s v="консолидация кредитов"/>
    <n v="13504.25"/>
    <n v="16.5"/>
    <m/>
    <n v="64924.583333333336"/>
    <n v="0.20799902450920618"/>
  </r>
  <r>
    <n v="1255"/>
    <s v="839feba9-0007-417c-917e-802af3aac580"/>
    <x v="0"/>
    <n v="9"/>
    <n v="0"/>
    <n v="15086"/>
    <n v="356466"/>
    <n v="218878"/>
    <s v="краткосрочный"/>
    <n v="747"/>
    <n v="1058642"/>
    <x v="4"/>
    <s v="в собственности"/>
    <s v="ремонт жилья"/>
    <n v="11115.76"/>
    <n v="16.2"/>
    <m/>
    <n v="88220.166666666672"/>
    <n v="0.12600021537025735"/>
  </r>
  <r>
    <n v="1257"/>
    <s v="0c006a8d-9e9d-4e10-abd8-a213d7766b8c"/>
    <x v="1"/>
    <n v="8"/>
    <n v="0"/>
    <n v="221255"/>
    <n v="326766"/>
    <n v="186362"/>
    <s v="краткосрочный"/>
    <n v="708"/>
    <n v="492328"/>
    <x v="3"/>
    <s v="в собственности"/>
    <s v="консолидация кредитов"/>
    <n v="8492.6200000000008"/>
    <n v="17.3"/>
    <m/>
    <n v="41027.333333333336"/>
    <n v="0.20699907378820626"/>
  </r>
  <r>
    <n v="1259"/>
    <s v="4cfb59ad-828c-42d2-9ba7-cf242f2845bc"/>
    <x v="0"/>
    <n v="13"/>
    <n v="0"/>
    <n v="413098"/>
    <n v="501380"/>
    <n v="35816"/>
    <s v="краткосрочный"/>
    <n v="720"/>
    <n v="1198501"/>
    <x v="7"/>
    <s v="в аренде"/>
    <s v="иное"/>
    <n v="20074.830000000002"/>
    <n v="13.5"/>
    <m/>
    <n v="99875.083333333328"/>
    <n v="0.20099938172767484"/>
  </r>
  <r>
    <n v="1261"/>
    <s v="32b9f205-1f85-4fc9-ace0-8e0e52ee309d"/>
    <x v="0"/>
    <n v="22"/>
    <n v="0"/>
    <n v="350151"/>
    <n v="630542"/>
    <n v="693660"/>
    <s v="долгосрочный"/>
    <n v="673"/>
    <n v="2957863"/>
    <x v="2"/>
    <s v="в ипотеке"/>
    <s v="консолидация кредитов"/>
    <n v="55460.05"/>
    <n v="21.3"/>
    <n v="37"/>
    <n v="246488.58333333334"/>
    <n v="0.22500048176673498"/>
  </r>
  <r>
    <n v="1262"/>
    <s v="f751cace-c532-4677-998d-a9d74a8d9806"/>
    <x v="1"/>
    <n v="6"/>
    <n v="0"/>
    <n v="71782"/>
    <n v="138292"/>
    <n v="48268"/>
    <s v="краткосрочный"/>
    <n v="720"/>
    <n v="217911"/>
    <x v="3"/>
    <s v="в собственности"/>
    <s v="иное"/>
    <n v="4013.18"/>
    <n v="7.4"/>
    <n v="29"/>
    <n v="18159.25"/>
    <n v="0.22099921527596128"/>
  </r>
  <r>
    <n v="1266"/>
    <s v="cdaade7b-fce4-430c-96ab-cc072212088c"/>
    <x v="1"/>
    <n v="7"/>
    <n v="0"/>
    <n v="484234"/>
    <n v="797588"/>
    <n v="317152"/>
    <s v="краткосрочный"/>
    <n v="713"/>
    <n v="972990"/>
    <x v="2"/>
    <s v="в ипотеке"/>
    <s v="иное"/>
    <n v="18567.939999999999"/>
    <n v="12.4"/>
    <m/>
    <n v="81082.5"/>
    <n v="0.22900058582308142"/>
  </r>
  <r>
    <n v="1267"/>
    <s v="bd4174b5-b81c-48d5-84a2-efce7273360e"/>
    <x v="1"/>
    <n v="8"/>
    <n v="2"/>
    <n v="429419"/>
    <n v="798116"/>
    <n v="386408"/>
    <s v="долгосрочный"/>
    <n v="709"/>
    <n v="1019711"/>
    <x v="9"/>
    <s v="в аренде"/>
    <s v="консолидация кредитов"/>
    <n v="19289.560000000001"/>
    <n v="23.5"/>
    <n v="72"/>
    <n v="84975.916666666672"/>
    <n v="0.22700031675641433"/>
  </r>
  <r>
    <n v="1268"/>
    <s v="07693021-ce94-437a-a82f-2b8483a769ce"/>
    <x v="0"/>
    <n v="12"/>
    <n v="1"/>
    <n v="103968"/>
    <n v="159258"/>
    <n v="152746"/>
    <s v="краткосрочный"/>
    <n v="699"/>
    <n v="1225006"/>
    <x v="1"/>
    <s v="в ипотеке"/>
    <s v="консолидация кредитов"/>
    <n v="10718.66"/>
    <n v="13.8"/>
    <m/>
    <n v="102083.83333333333"/>
    <n v="0.10499860408846977"/>
  </r>
  <r>
    <n v="1269"/>
    <s v="06eadc94-9408-4b48-9520-38864489871f"/>
    <x v="0"/>
    <n v="10"/>
    <n v="0"/>
    <n v="275443"/>
    <n v="540584"/>
    <n v="264748"/>
    <s v="краткосрочный"/>
    <n v="744"/>
    <n v="1238458"/>
    <x v="3"/>
    <s v="в аренде"/>
    <s v="консолидация кредитов"/>
    <n v="11971.71"/>
    <n v="11.8"/>
    <n v="44"/>
    <n v="103204.83333333333"/>
    <n v="0.11599950906692032"/>
  </r>
  <r>
    <n v="1271"/>
    <s v="8b7827e2-15a3-451c-8f4f-17858c5e81fc"/>
    <x v="0"/>
    <n v="7"/>
    <n v="0"/>
    <n v="527554"/>
    <n v="725494"/>
    <n v="313456"/>
    <s v="краткосрочный"/>
    <n v="710"/>
    <n v="932482"/>
    <x v="2"/>
    <s v="в ипотеке"/>
    <s v="консолидация кредитов"/>
    <n v="20980.75"/>
    <n v="17.899999999999999"/>
    <n v="34"/>
    <n v="77706.833333333328"/>
    <n v="0.26999877745629408"/>
  </r>
  <r>
    <n v="1272"/>
    <s v="25410b76-2896-48b4-ae77-a1e30c7f2089"/>
    <x v="0"/>
    <n v="8"/>
    <n v="1"/>
    <n v="53656"/>
    <n v="119262"/>
    <n v="130064"/>
    <s v="краткосрочный"/>
    <n v="738"/>
    <n v="936130"/>
    <x v="2"/>
    <s v="в ипотеке"/>
    <s v="ремонт жилья"/>
    <n v="11389.55"/>
    <n v="25.9"/>
    <n v="77"/>
    <n v="78010.833333333328"/>
    <n v="0.14599959407347271"/>
  </r>
  <r>
    <n v="1273"/>
    <s v="a5ab2a03-4e66-4a0b-ba2e-b77cee28cb93"/>
    <x v="0"/>
    <n v="12"/>
    <n v="0"/>
    <n v="212553"/>
    <n v="318384"/>
    <n v="43626"/>
    <s v="краткосрочный"/>
    <n v="696"/>
    <n v="1676465"/>
    <x v="8"/>
    <s v="в ипотеке"/>
    <s v="иное"/>
    <n v="19418.95"/>
    <n v="11.3"/>
    <m/>
    <n v="139705.41666666666"/>
    <n v="0.13899926333087778"/>
  </r>
  <r>
    <n v="1274"/>
    <s v="1cc6e22c-5007-408e-ad2d-eed48279474a"/>
    <x v="0"/>
    <n v="7"/>
    <n v="0"/>
    <n v="35017"/>
    <n v="737154"/>
    <n v="108174"/>
    <s v="краткосрочный"/>
    <n v="750"/>
    <n v="1603144"/>
    <x v="2"/>
    <s v="в собственности"/>
    <s v="консолидация кредитов"/>
    <n v="10580.72"/>
    <n v="37.799999999999997"/>
    <m/>
    <n v="133595.33333333334"/>
    <n v="7.9199772447141353E-2"/>
  </r>
  <r>
    <n v="1275"/>
    <s v="4c5b171c-40d9-4cb9-beab-27bbc3bce9d3"/>
    <x v="0"/>
    <n v="20"/>
    <n v="0"/>
    <n v="226879"/>
    <n v="788898"/>
    <n v="445192"/>
    <s v="долгосрочный"/>
    <n v="707"/>
    <n v="1230345"/>
    <x v="2"/>
    <s v="в ипотеке"/>
    <s v="консолидация кредитов"/>
    <n v="18250.07"/>
    <n v="21.2"/>
    <m/>
    <n v="102528.75"/>
    <n v="0.17799953671531155"/>
  </r>
  <r>
    <n v="1277"/>
    <s v="45809eb7-4537-40bd-84aa-820f7ab277c7"/>
    <x v="0"/>
    <n v="8"/>
    <n v="0"/>
    <n v="76114"/>
    <n v="98912"/>
    <n v="219758"/>
    <s v="краткосрочный"/>
    <n v="708"/>
    <n v="873031"/>
    <x v="4"/>
    <s v="в ипотеке"/>
    <s v="консолидация кредитов"/>
    <n v="17751.7"/>
    <n v="19.2"/>
    <n v="23"/>
    <n v="72752.583333333328"/>
    <n v="0.24400095758340773"/>
  </r>
  <r>
    <n v="1278"/>
    <s v="3b4fc8db-2218-4c9d-9824-ca06626e0211"/>
    <x v="1"/>
    <n v="8"/>
    <n v="0"/>
    <n v="92169"/>
    <n v="268136"/>
    <n v="127952"/>
    <s v="долгосрочный"/>
    <n v="733"/>
    <n v="1222536"/>
    <x v="9"/>
    <s v="в ипотеке"/>
    <s v="консолидация кредитов"/>
    <n v="16076.28"/>
    <n v="22.1"/>
    <n v="58"/>
    <n v="101878"/>
    <n v="0.15779932860872808"/>
  </r>
  <r>
    <n v="1279"/>
    <s v="a2e3645c-dac6-4f31-8e42-99d76e20aa78"/>
    <x v="0"/>
    <n v="6"/>
    <n v="0"/>
    <n v="18411"/>
    <n v="204996"/>
    <n v="699006"/>
    <s v="долгосрочный"/>
    <n v="707"/>
    <n v="1886510"/>
    <x v="3"/>
    <s v="в аренде"/>
    <s v="консолидация кредитов"/>
    <n v="16349.88"/>
    <n v="15.4"/>
    <m/>
    <n v="157209.16666666666"/>
    <n v="0.10400080572061637"/>
  </r>
  <r>
    <n v="1280"/>
    <s v="f4c5fe16-e3e8-43cb-8253-1d28c25770e7"/>
    <x v="0"/>
    <n v="12"/>
    <n v="0"/>
    <n v="231914"/>
    <n v="568942"/>
    <n v="191092"/>
    <s v="краткосрочный"/>
    <n v="728"/>
    <n v="1875490"/>
    <x v="2"/>
    <s v="в ипотеке"/>
    <s v="консолидация кредитов"/>
    <n v="20161.47"/>
    <n v="15.6"/>
    <n v="14"/>
    <n v="156290.83333333334"/>
    <n v="0.12899969607942458"/>
  </r>
  <r>
    <n v="1282"/>
    <s v="2bd2c7ac-7a04-472a-940f-e8a64ad63160"/>
    <x v="0"/>
    <n v="6"/>
    <n v="0"/>
    <n v="117401"/>
    <n v="142934"/>
    <n v="129976"/>
    <s v="краткосрочный"/>
    <n v="719"/>
    <n v="561222"/>
    <x v="2"/>
    <s v="в аренде"/>
    <s v="бизнес"/>
    <n v="10008.44"/>
    <n v="21.1"/>
    <m/>
    <n v="46768.5"/>
    <n v="0.21399959374365227"/>
  </r>
  <r>
    <n v="1283"/>
    <s v="c5512d92-3712-40a6-b1f5-f196403e503d"/>
    <x v="0"/>
    <n v="7"/>
    <n v="0"/>
    <n v="629603"/>
    <n v="1347544"/>
    <n v="536492"/>
    <s v="долгосрочный"/>
    <n v="720"/>
    <n v="1061834"/>
    <x v="2"/>
    <s v="в аренде"/>
    <s v="консолидация кредитов"/>
    <n v="14069.12"/>
    <n v="19.399999999999999"/>
    <m/>
    <n v="88486.166666666672"/>
    <n v="0.15899796013312814"/>
  </r>
  <r>
    <n v="1285"/>
    <s v="4c394e3d-b54a-499c-8dae-243317a60720"/>
    <x v="0"/>
    <n v="25"/>
    <n v="0"/>
    <n v="197220"/>
    <n v="542432"/>
    <n v="262460"/>
    <s v="долгосрочный"/>
    <n v="696"/>
    <n v="793364"/>
    <x v="2"/>
    <s v="в аренде"/>
    <s v="консолидация кредитов"/>
    <n v="18049.240000000002"/>
    <n v="14"/>
    <n v="9"/>
    <n v="66113.666666666672"/>
    <n v="0.27300316122233931"/>
  </r>
  <r>
    <n v="1287"/>
    <s v="a78200ed-9a91-4667-9647-47cfe8041150"/>
    <x v="0"/>
    <n v="9"/>
    <n v="0"/>
    <n v="124051"/>
    <n v="271524"/>
    <n v="173712"/>
    <s v="краткосрочный"/>
    <n v="723"/>
    <n v="656355"/>
    <x v="1"/>
    <s v="в аренде"/>
    <s v="консолидация кредитов"/>
    <n v="11978.55"/>
    <n v="12.5"/>
    <n v="27"/>
    <n v="54696.25"/>
    <n v="0.21900130264871906"/>
  </r>
  <r>
    <n v="1288"/>
    <s v="02a92d8a-0508-40eb-9bb5-a9c6fc1019cd"/>
    <x v="0"/>
    <n v="12"/>
    <n v="0"/>
    <n v="353875"/>
    <n v="628430"/>
    <n v="453530"/>
    <s v="долгосрочный"/>
    <n v="667"/>
    <n v="1506472"/>
    <x v="7"/>
    <s v="в аренде"/>
    <s v="консолидация кредитов"/>
    <n v="16571.23"/>
    <n v="18.7"/>
    <n v="50"/>
    <n v="125539.33333333333"/>
    <n v="0.13200030269397639"/>
  </r>
  <r>
    <n v="1290"/>
    <s v="608611e2-f6f2-4516-9b0f-80cee808c05d"/>
    <x v="0"/>
    <n v="13"/>
    <n v="0"/>
    <n v="222490"/>
    <n v="417538"/>
    <n v="538450"/>
    <s v="долгосрочный"/>
    <n v="692"/>
    <n v="1860100"/>
    <x v="10"/>
    <s v="в ипотеке"/>
    <s v="консолидация кредитов"/>
    <n v="34876.97"/>
    <n v="14.4"/>
    <n v="28"/>
    <n v="155008.33333333334"/>
    <n v="0.22500061287027578"/>
  </r>
  <r>
    <n v="1291"/>
    <s v="b8720b8a-10df-4c9c-b499-021a8cb9dd5d"/>
    <x v="0"/>
    <n v="12"/>
    <n v="1"/>
    <n v="469015"/>
    <n v="767052"/>
    <n v="234102"/>
    <s v="долгосрочный"/>
    <n v="715"/>
    <n v="1097516"/>
    <x v="2"/>
    <s v="в ипотеке"/>
    <s v="ремонт жилья"/>
    <n v="20121"/>
    <n v="18.399999999999999"/>
    <n v="67"/>
    <n v="91459.666666666672"/>
    <n v="0.21999861505435911"/>
  </r>
  <r>
    <n v="1292"/>
    <s v="c99be92d-e51f-4bec-9cd9-8732c7dfa298"/>
    <x v="0"/>
    <n v="11"/>
    <n v="1"/>
    <n v="98496"/>
    <n v="349844"/>
    <n v="155078"/>
    <s v="краткосрочный"/>
    <n v="745"/>
    <n v="1626305"/>
    <x v="11"/>
    <s v="в ипотеке"/>
    <s v="консолидация кредитов"/>
    <n v="30357.82"/>
    <n v="28.2"/>
    <m/>
    <n v="135525.41666666666"/>
    <n v="0.22400093463403237"/>
  </r>
  <r>
    <n v="1293"/>
    <s v="1a38d11c-9698-4695-9070-f8d818a9c6dd"/>
    <x v="0"/>
    <n v="15"/>
    <n v="0"/>
    <n v="277856"/>
    <n v="744744"/>
    <n v="198484"/>
    <s v="краткосрочный"/>
    <n v="743"/>
    <n v="952280"/>
    <x v="0"/>
    <s v="в ипотеке"/>
    <s v="консолидация кредитов"/>
    <n v="15633.2"/>
    <n v="17"/>
    <n v="18"/>
    <n v="79356.666666666672"/>
    <n v="0.19699920191540302"/>
  </r>
  <r>
    <n v="1294"/>
    <s v="9df45839-070a-4ca9-8823-fad775d80f7e"/>
    <x v="0"/>
    <n v="19"/>
    <n v="0"/>
    <n v="146699"/>
    <n v="206162"/>
    <n v="120472"/>
    <s v="краткосрочный"/>
    <n v="711"/>
    <n v="677502"/>
    <x v="3"/>
    <s v="в собственности"/>
    <s v="консолидация кредитов"/>
    <n v="8638.16"/>
    <n v="8.1"/>
    <n v="37"/>
    <n v="56458.5"/>
    <n v="0.15300016826518592"/>
  </r>
  <r>
    <n v="1296"/>
    <s v="59d717c7-daba-4eac-b818-ee5a6a257083"/>
    <x v="1"/>
    <n v="8"/>
    <n v="0"/>
    <n v="106666"/>
    <n v="307208"/>
    <n v="207636"/>
    <s v="краткосрочный"/>
    <n v="738"/>
    <n v="933945"/>
    <x v="5"/>
    <s v="в ипотеке"/>
    <s v="консолидация кредитов"/>
    <n v="2015.9"/>
    <n v="14.2"/>
    <n v="72"/>
    <n v="77828.75"/>
    <n v="2.5901739395788832E-2"/>
  </r>
  <r>
    <n v="1297"/>
    <s v="e6c640ef-c258-4fdc-b92a-af7f8acf34da"/>
    <x v="0"/>
    <n v="6"/>
    <n v="0"/>
    <n v="129010"/>
    <n v="183964"/>
    <n v="173118"/>
    <s v="краткосрочный"/>
    <n v="714"/>
    <n v="672790"/>
    <x v="5"/>
    <s v="в аренде"/>
    <s v="консолидация кредитов"/>
    <n v="17604.45"/>
    <n v="10"/>
    <m/>
    <n v="56065.833333333336"/>
    <n v="0.31399604631460037"/>
  </r>
  <r>
    <n v="1298"/>
    <s v="adb75e4c-be7f-4032-8ced-da782f476bb2"/>
    <x v="0"/>
    <n v="12"/>
    <n v="0"/>
    <n v="1133122"/>
    <n v="1789942"/>
    <n v="109318"/>
    <s v="краткосрочный"/>
    <n v="736"/>
    <n v="1888220"/>
    <x v="6"/>
    <s v="в ипотеке"/>
    <s v="ремонт жилья"/>
    <n v="32556.12"/>
    <n v="17.3"/>
    <m/>
    <n v="157351.66666666666"/>
    <n v="0.20690038237069833"/>
  </r>
  <r>
    <n v="1299"/>
    <s v="bbb3383b-f33c-407c-98f4-9dd63b878928"/>
    <x v="1"/>
    <n v="11"/>
    <n v="0"/>
    <n v="135470"/>
    <n v="270006"/>
    <n v="225060"/>
    <s v="краткосрочный"/>
    <n v="742"/>
    <n v="796917"/>
    <x v="1"/>
    <s v="в аренде"/>
    <s v="консолидация кредитов"/>
    <n v="17864.18"/>
    <n v="15.5"/>
    <n v="14"/>
    <n v="66409.75"/>
    <n v="0.2689993562692225"/>
  </r>
  <r>
    <n v="1300"/>
    <s v="82e6f16a-2597-4559-8eea-5229fe35d6e5"/>
    <x v="0"/>
    <n v="12"/>
    <n v="0"/>
    <n v="8987"/>
    <n v="611688"/>
    <n v="394900"/>
    <s v="краткосрочный"/>
    <n v="747"/>
    <n v="1686269"/>
    <x v="9"/>
    <s v="в аренде"/>
    <s v="консолидация кредитов"/>
    <n v="15878.87"/>
    <n v="9.1"/>
    <n v="54"/>
    <n v="140522.41666666666"/>
    <n v="0.11299883944969635"/>
  </r>
  <r>
    <n v="1301"/>
    <s v="d4683df2-6cb0-4417-a1b7-af6e37757085"/>
    <x v="0"/>
    <n v="13"/>
    <n v="0"/>
    <n v="74252"/>
    <n v="109670"/>
    <n v="198616"/>
    <s v="краткосрочный"/>
    <n v="717"/>
    <n v="773072"/>
    <x v="1"/>
    <s v="в ипотеке"/>
    <s v="консолидация кредитов"/>
    <n v="16492.189999999999"/>
    <n v="13"/>
    <n v="69"/>
    <n v="64422.666666666664"/>
    <n v="0.25599980338183248"/>
  </r>
  <r>
    <n v="1303"/>
    <s v="9da1da45-484e-42cd-b450-b81764db5e56"/>
    <x v="0"/>
    <n v="10"/>
    <n v="0"/>
    <n v="760608"/>
    <n v="1242164"/>
    <n v="756932"/>
    <s v="долгосрочный"/>
    <n v="677"/>
    <n v="1561382"/>
    <x v="2"/>
    <s v="в собственности"/>
    <s v="консолидация кредитов"/>
    <n v="29015.85"/>
    <n v="21"/>
    <m/>
    <n v="130115.16666666667"/>
    <n v="0.22300128988293702"/>
  </r>
  <r>
    <n v="1304"/>
    <s v="306a3005-7f22-4c19-a8e6-cb69c50faa43"/>
    <x v="1"/>
    <n v="9"/>
    <n v="1"/>
    <n v="164958"/>
    <n v="470448"/>
    <n v="399168"/>
    <s v="краткосрочный"/>
    <n v="730"/>
    <n v="1398096"/>
    <x v="0"/>
    <s v="в аренде"/>
    <s v="консолидация кредитов"/>
    <n v="11883.74"/>
    <n v="15.5"/>
    <n v="33"/>
    <n v="116508"/>
    <n v="0.10199934768427919"/>
  </r>
  <r>
    <n v="1306"/>
    <s v="91e4ce3b-d824-4041-aedb-fb4f64142cd9"/>
    <x v="0"/>
    <n v="12"/>
    <n v="0"/>
    <n v="26809"/>
    <n v="229900"/>
    <n v="429264"/>
    <s v="краткосрочный"/>
    <n v="715"/>
    <n v="704387"/>
    <x v="5"/>
    <s v="в аренде"/>
    <s v="консолидация кредитов"/>
    <n v="9391.89"/>
    <n v="13"/>
    <n v="16"/>
    <n v="58698.916666666664"/>
    <n v="0.16000107895233728"/>
  </r>
  <r>
    <n v="1307"/>
    <s v="3ddfc2ab-e751-47bc-88ad-cce07763e3f5"/>
    <x v="0"/>
    <n v="25"/>
    <n v="0"/>
    <n v="185231"/>
    <n v="841082"/>
    <n v="65692"/>
    <s v="краткосрочный"/>
    <n v="684"/>
    <n v="1040193"/>
    <x v="0"/>
    <s v="в аренде"/>
    <s v="консолидация кредитов"/>
    <n v="17509.830000000002"/>
    <n v="16"/>
    <n v="5"/>
    <n v="86682.75"/>
    <n v="0.20199901364458328"/>
  </r>
  <r>
    <n v="1308"/>
    <s v="56577b66-07a6-417b-acca-394d7a42170c"/>
    <x v="0"/>
    <n v="7"/>
    <n v="0"/>
    <n v="18506"/>
    <n v="93192"/>
    <n v="306240"/>
    <s v="краткосрочный"/>
    <n v="714"/>
    <n v="1205683"/>
    <x v="10"/>
    <s v="в аренде"/>
    <s v="консолидация кредитов"/>
    <n v="9725.7199999999993"/>
    <n v="32.200000000000003"/>
    <n v="8"/>
    <n v="100473.58333333333"/>
    <n v="9.6798777124667099E-2"/>
  </r>
  <r>
    <n v="1309"/>
    <s v="cd45d3db-94cb-415b-95ea-a0d7705a015d"/>
    <x v="0"/>
    <n v="18"/>
    <n v="0"/>
    <n v="347225"/>
    <n v="825572"/>
    <n v="256454"/>
    <s v="долгосрочный"/>
    <n v="707"/>
    <n v="1045627"/>
    <x v="2"/>
    <s v="в ипотеке"/>
    <s v="консолидация кредитов"/>
    <n v="29800.36"/>
    <n v="19.5"/>
    <n v="35"/>
    <n v="87135.583333333328"/>
    <n v="0.34199989097450623"/>
  </r>
  <r>
    <n v="1311"/>
    <s v="60715bc6-ea96-44d4-bb93-3a67e777d397"/>
    <x v="0"/>
    <n v="15"/>
    <n v="0"/>
    <n v="271757"/>
    <n v="590370"/>
    <n v="306130"/>
    <s v="долгосрочный"/>
    <n v="714"/>
    <n v="1605158"/>
    <x v="3"/>
    <s v="в собственности"/>
    <s v="консолидация кредитов"/>
    <n v="18191.55"/>
    <n v="13.5"/>
    <n v="18"/>
    <n v="133763.16666666666"/>
    <n v="0.13599820080017044"/>
  </r>
  <r>
    <n v="1313"/>
    <s v="044ed96e-752a-41b9-a21b-18f9b18c1c34"/>
    <x v="1"/>
    <n v="8"/>
    <n v="1"/>
    <n v="93974"/>
    <n v="165616"/>
    <n v="171952"/>
    <s v="краткосрочный"/>
    <n v="729"/>
    <n v="742520"/>
    <x v="2"/>
    <s v="в аренде"/>
    <s v="консолидация кредитов"/>
    <n v="13612.74"/>
    <n v="12"/>
    <n v="72"/>
    <n v="61876.666666666664"/>
    <n v="0.21999795291709315"/>
  </r>
  <r>
    <n v="1316"/>
    <s v="8e31da98-a5d1-43a4-bd7d-08d389ccd9aa"/>
    <x v="0"/>
    <n v="20"/>
    <n v="0"/>
    <n v="2682306"/>
    <n v="3649624"/>
    <n v="324258"/>
    <s v="краткосрочный"/>
    <n v="735"/>
    <n v="2427022"/>
    <x v="6"/>
    <s v="в аренде"/>
    <s v="консолидация кредитов"/>
    <n v="34180.43"/>
    <n v="17.7"/>
    <n v="20"/>
    <n v="202251.83333333334"/>
    <n v="0.16899935806103117"/>
  </r>
  <r>
    <n v="1317"/>
    <s v="da832d82-ba12-4be1-a2c9-944bfa59c9dd"/>
    <x v="0"/>
    <n v="3"/>
    <n v="0"/>
    <n v="37753"/>
    <n v="45034"/>
    <n v="108064"/>
    <s v="краткосрочный"/>
    <n v="715"/>
    <n v="563844"/>
    <x v="5"/>
    <s v="в аренде"/>
    <s v="консолидация кредитов"/>
    <n v="5920.21"/>
    <n v="9.4"/>
    <n v="47"/>
    <n v="46987"/>
    <n v="0.1259967650626769"/>
  </r>
  <r>
    <n v="1318"/>
    <s v="cbd968ff-3af4-493b-86d0-9bbc1a0c9100"/>
    <x v="0"/>
    <n v="7"/>
    <n v="0"/>
    <n v="45410"/>
    <n v="383724"/>
    <n v="111012"/>
    <s v="краткосрочный"/>
    <n v="699"/>
    <n v="325945"/>
    <x v="11"/>
    <s v="в аренде"/>
    <s v="консолидация кредитов"/>
    <n v="2015.52"/>
    <n v="9.1999999999999993"/>
    <m/>
    <n v="27162.083333333332"/>
    <n v="7.4203439230545037E-2"/>
  </r>
  <r>
    <n v="1320"/>
    <s v="48ecb5f6-bd0f-4c88-b254-74e8e1eeb814"/>
    <x v="0"/>
    <n v="6"/>
    <n v="0"/>
    <n v="161025"/>
    <n v="242462"/>
    <n v="325512"/>
    <s v="краткосрочный"/>
    <n v="713"/>
    <n v="930601"/>
    <x v="2"/>
    <s v="в аренде"/>
    <s v="консолидация кредитов"/>
    <n v="15044.77"/>
    <n v="12.2"/>
    <n v="20"/>
    <n v="77550.083333333328"/>
    <n v="0.19400069417505464"/>
  </r>
  <r>
    <n v="1321"/>
    <s v="43de4f4e-4813-4b98-ab3b-ebb116e0a569"/>
    <x v="0"/>
    <n v="8"/>
    <n v="0"/>
    <n v="112385"/>
    <n v="130636"/>
    <n v="67562"/>
    <s v="краткосрочный"/>
    <n v="719"/>
    <n v="1264279"/>
    <x v="0"/>
    <s v="в ипотеке"/>
    <s v="консолидация кредитов"/>
    <n v="19490.77"/>
    <n v="12.5"/>
    <n v="78"/>
    <n v="105356.58333333333"/>
    <n v="0.18499812145895014"/>
  </r>
  <r>
    <n v="1324"/>
    <s v="1918512f-7d02-4e03-ad10-c321db9bd0d6"/>
    <x v="0"/>
    <n v="15"/>
    <n v="0"/>
    <n v="87837"/>
    <n v="309144"/>
    <n v="78430"/>
    <s v="краткосрочный"/>
    <n v="699"/>
    <n v="620977"/>
    <x v="3"/>
    <s v="в аренде"/>
    <s v="путешествие"/>
    <n v="11384.61"/>
    <n v="11.4"/>
    <m/>
    <n v="51748.083333333336"/>
    <n v="0.2200006119389285"/>
  </r>
  <r>
    <n v="1325"/>
    <s v="d942d440-d71a-4c23-b5eb-45d4a4169c9a"/>
    <x v="0"/>
    <n v="8"/>
    <n v="1"/>
    <n v="156522"/>
    <n v="208318"/>
    <n v="218174"/>
    <s v="краткосрочный"/>
    <n v="731"/>
    <n v="1168215"/>
    <x v="2"/>
    <s v="в ипотеке"/>
    <s v="консолидация кредитов"/>
    <n v="12947.93"/>
    <n v="25.4"/>
    <m/>
    <n v="97351.25"/>
    <n v="0.13300219565747742"/>
  </r>
  <r>
    <n v="1327"/>
    <s v="259d8be6-6afb-46b4-9309-14bfdcc9fedc"/>
    <x v="0"/>
    <n v="15"/>
    <n v="0"/>
    <n v="313405"/>
    <n v="707388"/>
    <n v="449680"/>
    <s v="краткосрочный"/>
    <n v="739"/>
    <n v="1747620"/>
    <x v="8"/>
    <s v="в ипотеке"/>
    <s v="консолидация кредитов"/>
    <n v="36263.21"/>
    <n v="9.9"/>
    <n v="45"/>
    <n v="145635"/>
    <n v="0.2490006523157208"/>
  </r>
  <r>
    <n v="1328"/>
    <s v="6201f781-d2a6-4bbf-8f5b-afa83c412559"/>
    <x v="0"/>
    <n v="16"/>
    <n v="1"/>
    <n v="265772"/>
    <n v="575212"/>
    <n v="269478"/>
    <s v="краткосрочный"/>
    <n v="715"/>
    <n v="930905"/>
    <x v="9"/>
    <s v="в ипотеке"/>
    <s v="консолидация кредитов"/>
    <n v="26143.05"/>
    <n v="20.8"/>
    <n v="76"/>
    <n v="77575.416666666672"/>
    <n v="0.33700173487090518"/>
  </r>
  <r>
    <n v="1330"/>
    <s v="4f1eb263-76e7-42e0-abb7-99358e951730"/>
    <x v="0"/>
    <n v="6"/>
    <n v="0"/>
    <n v="354559"/>
    <n v="546656"/>
    <n v="433752"/>
    <s v="краткосрочный"/>
    <n v="724"/>
    <n v="5806362"/>
    <x v="10"/>
    <s v="в аренде"/>
    <s v="бизнес"/>
    <n v="28306.01"/>
    <n v="15.7"/>
    <n v="17"/>
    <n v="483863.5"/>
    <n v="5.8499990183181826E-2"/>
  </r>
  <r>
    <n v="1331"/>
    <s v="511909f0-3ab2-4929-a383-6bf74f93b74d"/>
    <x v="1"/>
    <n v="10"/>
    <n v="0"/>
    <n v="142861"/>
    <n v="386474"/>
    <n v="212058"/>
    <s v="краткосрочный"/>
    <n v="690"/>
    <n v="763116"/>
    <x v="1"/>
    <s v="в аренде"/>
    <s v="иное"/>
    <n v="7313.1"/>
    <n v="6.8"/>
    <m/>
    <n v="63593"/>
    <n v="0.11499850612488796"/>
  </r>
  <r>
    <n v="1332"/>
    <s v="6742cff9-8609-4f27-8de8-be461bde7a04"/>
    <x v="0"/>
    <n v="10"/>
    <n v="0"/>
    <n v="8474"/>
    <n v="755326"/>
    <n v="213752"/>
    <s v="краткосрочный"/>
    <n v="747"/>
    <n v="1153794"/>
    <x v="2"/>
    <s v="в аренде"/>
    <s v="консолидация кредитов"/>
    <n v="19056.810000000001"/>
    <n v="17"/>
    <n v="19"/>
    <n v="96149.5"/>
    <n v="0.1981997826301749"/>
  </r>
  <r>
    <n v="1333"/>
    <s v="4da089b3-2a0e-4bd1-ac95-1ba125bdcdbb"/>
    <x v="0"/>
    <n v="9"/>
    <n v="0"/>
    <n v="99750"/>
    <n v="220814"/>
    <n v="112706"/>
    <s v="краткосрочный"/>
    <n v="744"/>
    <n v="973275"/>
    <x v="2"/>
    <s v="в ипотеке"/>
    <s v="консолидация кредитов"/>
    <n v="7688.92"/>
    <n v="13"/>
    <n v="14"/>
    <n v="81106.25"/>
    <n v="9.4800585651537331E-2"/>
  </r>
  <r>
    <n v="1335"/>
    <s v="6b128802-bdc6-4a16-ae1c-c0851167e752"/>
    <x v="0"/>
    <n v="13"/>
    <n v="1"/>
    <n v="424555"/>
    <n v="664334"/>
    <n v="519508"/>
    <s v="долгосрочный"/>
    <n v="660"/>
    <n v="3084536"/>
    <x v="2"/>
    <s v="в собственности"/>
    <s v="консолидация кредитов"/>
    <n v="35214.980000000003"/>
    <n v="17.600000000000001"/>
    <m/>
    <n v="257044.66666666666"/>
    <n v="0.136999457941162"/>
  </r>
  <r>
    <n v="1336"/>
    <s v="d0ff9097-bed0-480b-80d1-39777a50792c"/>
    <x v="0"/>
    <n v="9"/>
    <n v="0"/>
    <n v="13129"/>
    <n v="183040"/>
    <n v="150216"/>
    <s v="краткосрочный"/>
    <n v="740"/>
    <n v="1760597"/>
    <x v="7"/>
    <s v="в аренде"/>
    <s v="консолидация кредитов"/>
    <n v="9551.2999999999993"/>
    <n v="20.9"/>
    <n v="16"/>
    <n v="146716.41666666666"/>
    <n v="6.5100417642424704E-2"/>
  </r>
  <r>
    <n v="1337"/>
    <s v="c85e8ff9-0e5e-482c-9ad6-35acd16cdeab"/>
    <x v="0"/>
    <n v="10"/>
    <n v="0"/>
    <n v="192223"/>
    <n v="573650"/>
    <n v="327008"/>
    <s v="краткосрочный"/>
    <n v="737"/>
    <n v="941355"/>
    <x v="3"/>
    <s v="в собственности"/>
    <s v="консолидация кредитов"/>
    <n v="3749.84"/>
    <n v="5.7"/>
    <m/>
    <n v="78446.25"/>
    <n v="4.7801392673327281E-2"/>
  </r>
  <r>
    <n v="1338"/>
    <s v="2af8bfa6-3ab7-4f14-b71a-2ee5dfed5038"/>
    <x v="0"/>
    <n v="7"/>
    <n v="1"/>
    <n v="148675"/>
    <n v="214654"/>
    <n v="214522"/>
    <s v="долгосрочный"/>
    <n v="723"/>
    <n v="518757"/>
    <x v="5"/>
    <s v="в аренде"/>
    <s v="консолидация кредитов"/>
    <n v="6441.19"/>
    <n v="17.600000000000001"/>
    <m/>
    <n v="43229.75"/>
    <n v="0.14899901109768157"/>
  </r>
  <r>
    <n v="1339"/>
    <s v="6504d7a6-628f-4b67-b2cf-a62876bf65bd"/>
    <x v="0"/>
    <n v="9"/>
    <n v="0"/>
    <n v="197657"/>
    <n v="908182"/>
    <n v="543466"/>
    <s v="краткосрочный"/>
    <n v="748"/>
    <n v="1163978"/>
    <x v="2"/>
    <s v="в ипотеке"/>
    <s v="консолидация кредитов"/>
    <n v="10572.93"/>
    <n v="25"/>
    <m/>
    <n v="96998.166666666672"/>
    <n v="0.10900133851327087"/>
  </r>
  <r>
    <n v="1342"/>
    <s v="e14cce30-64ca-4c2d-a561-2a9e32794fae"/>
    <x v="1"/>
    <n v="13"/>
    <n v="0"/>
    <n v="132240"/>
    <n v="293348"/>
    <n v="238854"/>
    <s v="долгосрочный"/>
    <n v="703"/>
    <n v="693861"/>
    <x v="8"/>
    <s v="в аренде"/>
    <s v="консолидация кредитов"/>
    <n v="16652.740000000002"/>
    <n v="14"/>
    <n v="39"/>
    <n v="57821.75"/>
    <n v="0.28800131438429316"/>
  </r>
  <r>
    <n v="1344"/>
    <s v="be208dcb-f79d-44b2-9f69-75589499372c"/>
    <x v="0"/>
    <n v="5"/>
    <n v="0"/>
    <n v="530309"/>
    <n v="746988"/>
    <n v="352396"/>
    <s v="краткосрочный"/>
    <n v="699"/>
    <n v="1141254"/>
    <x v="6"/>
    <s v="в аренде"/>
    <s v="консолидация кредитов"/>
    <n v="19972.04"/>
    <n v="13.4"/>
    <m/>
    <n v="95104.5"/>
    <n v="0.21000099890120869"/>
  </r>
  <r>
    <n v="1345"/>
    <s v="1ad45ded-1e86-4f41-ba2c-3fbb11a7228d"/>
    <x v="0"/>
    <n v="6"/>
    <n v="0"/>
    <n v="889162"/>
    <n v="1208394"/>
    <n v="673464"/>
    <s v="краткосрочный"/>
    <n v="739"/>
    <n v="2617326"/>
    <x v="2"/>
    <s v="в аренде"/>
    <s v="консолидация кредитов"/>
    <n v="25737.02"/>
    <n v="21.1"/>
    <m/>
    <n v="218110.5"/>
    <n v="0.11799991288819199"/>
  </r>
  <r>
    <n v="1346"/>
    <s v="804213f4-73b3-49d4-9f6b-cd8bfa09d279"/>
    <x v="0"/>
    <n v="9"/>
    <n v="0"/>
    <n v="191710"/>
    <n v="765468"/>
    <n v="257444"/>
    <s v="краткосрочный"/>
    <n v="739"/>
    <n v="1037609"/>
    <x v="2"/>
    <s v="в ипотеке"/>
    <s v="консолидация кредитов"/>
    <n v="17985.400000000001"/>
    <n v="29.1"/>
    <n v="63"/>
    <n v="86467.416666666672"/>
    <n v="0.20800205086887258"/>
  </r>
  <r>
    <n v="1347"/>
    <s v="1f8a2969-be14-4b17-9ed0-bf7d9465c962"/>
    <x v="0"/>
    <n v="7"/>
    <n v="0"/>
    <n v="129276"/>
    <n v="645194"/>
    <n v="642246"/>
    <s v="долгосрочный"/>
    <n v="691"/>
    <n v="1207830"/>
    <x v="9"/>
    <s v="в ипотеке"/>
    <s v="ремонт жилья"/>
    <n v="12581.42"/>
    <n v="16.899999999999999"/>
    <m/>
    <n v="100652.5"/>
    <n v="0.12499858423784804"/>
  </r>
  <r>
    <n v="1348"/>
    <s v="f1ca4068-7914-4058-b276-a40d4e71d6c0"/>
    <x v="0"/>
    <n v="4"/>
    <n v="1"/>
    <n v="38893"/>
    <n v="281512"/>
    <n v="112728"/>
    <s v="краткосрочный"/>
    <n v="736"/>
    <n v="584079"/>
    <x v="6"/>
    <s v="в ипотеке"/>
    <s v="консолидация кредитов"/>
    <n v="8031.11"/>
    <n v="22.5"/>
    <m/>
    <n v="48673.25"/>
    <n v="0.16500048794769201"/>
  </r>
  <r>
    <n v="1349"/>
    <s v="8f316f59-314a-4dbb-9625-a9f1df648c0d"/>
    <x v="0"/>
    <n v="11"/>
    <n v="1"/>
    <n v="145635"/>
    <n v="201938"/>
    <n v="237930"/>
    <s v="долгосрочный"/>
    <n v="711"/>
    <n v="1245374"/>
    <x v="7"/>
    <s v="в ипотеке"/>
    <s v="консолидация кредитов"/>
    <n v="30511.72"/>
    <n v="22.9"/>
    <n v="44"/>
    <n v="103781.16666666667"/>
    <n v="0.29400054923259999"/>
  </r>
  <r>
    <n v="1350"/>
    <s v="755a116f-d5b7-40fb-b8f0-583c9b52cabc"/>
    <x v="0"/>
    <n v="5"/>
    <n v="1"/>
    <n v="38"/>
    <n v="0"/>
    <n v="287386"/>
    <s v="долгосрочный"/>
    <n v="705"/>
    <n v="700967"/>
    <x v="5"/>
    <s v="в ипотеке"/>
    <s v="приобретение автомобиля"/>
    <n v="34.96"/>
    <n v="6.5"/>
    <m/>
    <n v="58413.916666666664"/>
    <n v="5.9848751795733607E-4"/>
  </r>
  <r>
    <n v="1351"/>
    <s v="a5ceece0-c917-49f4-9c92-933093287117"/>
    <x v="0"/>
    <n v="20"/>
    <n v="0"/>
    <n v="445341"/>
    <n v="935858"/>
    <n v="545842"/>
    <s v="долгосрочный"/>
    <n v="676"/>
    <n v="1123660"/>
    <x v="5"/>
    <s v="в аренде"/>
    <s v="консолидация кредитов"/>
    <n v="36331.800000000003"/>
    <n v="17"/>
    <n v="49"/>
    <n v="93638.333333333328"/>
    <n v="0.38800135272235381"/>
  </r>
  <r>
    <n v="1352"/>
    <s v="0a1cbeab-44e8-4366-bd31-9459dcce1ff0"/>
    <x v="0"/>
    <n v="8"/>
    <n v="0"/>
    <n v="68989"/>
    <n v="272668"/>
    <n v="670758"/>
    <s v="долгосрочный"/>
    <n v="665"/>
    <n v="2124067"/>
    <x v="11"/>
    <s v="в ипотеке"/>
    <s v="иное"/>
    <n v="34693.24"/>
    <n v="15"/>
    <n v="49"/>
    <n v="177005.58333333334"/>
    <n v="0.19600082294955853"/>
  </r>
  <r>
    <n v="1353"/>
    <s v="2d783eed-deb5-42b7-a7a4-d34408141253"/>
    <x v="1"/>
    <n v="13"/>
    <n v="0"/>
    <n v="891708"/>
    <n v="2335982"/>
    <n v="613668"/>
    <s v="долгосрочный"/>
    <n v="738"/>
    <n v="1608787"/>
    <x v="0"/>
    <s v="в ипотеке"/>
    <s v="консолидация кредитов"/>
    <n v="31384.77"/>
    <n v="17.600000000000001"/>
    <m/>
    <n v="134065.58333333334"/>
    <n v="0.23410012636849997"/>
  </r>
  <r>
    <n v="1354"/>
    <s v="85ee2e04-1cd1-428d-a66a-e658f9ea48f7"/>
    <x v="0"/>
    <n v="7"/>
    <n v="0"/>
    <n v="75886"/>
    <n v="291962"/>
    <n v="245278"/>
    <s v="долгосрочный"/>
    <n v="683"/>
    <n v="916009"/>
    <x v="0"/>
    <s v="в ипотеке"/>
    <s v="консолидация кредитов"/>
    <n v="15648.59"/>
    <n v="9.5"/>
    <n v="73"/>
    <n v="76334.083333333328"/>
    <n v="0.20500134824002822"/>
  </r>
  <r>
    <n v="1355"/>
    <s v="48af83bc-a382-4872-aa82-362c7d23c440"/>
    <x v="0"/>
    <n v="20"/>
    <n v="0"/>
    <n v="478154"/>
    <n v="1006654"/>
    <n v="398222"/>
    <s v="краткосрочный"/>
    <n v="719"/>
    <n v="1108175"/>
    <x v="2"/>
    <s v="в аренде"/>
    <s v="консолидация кредитов"/>
    <n v="22440.52"/>
    <n v="31"/>
    <n v="22"/>
    <n v="92347.916666666672"/>
    <n v="0.2429997428204029"/>
  </r>
  <r>
    <n v="1356"/>
    <s v="32821491-7434-4977-b5d3-0c54c17d8869"/>
    <x v="0"/>
    <n v="8"/>
    <n v="0"/>
    <n v="468806"/>
    <n v="714252"/>
    <n v="153362"/>
    <s v="краткосрочный"/>
    <n v="746"/>
    <n v="1892210"/>
    <x v="5"/>
    <s v="в ипотеке"/>
    <s v="консолидация кредитов"/>
    <n v="19174.419999999998"/>
    <n v="31.7"/>
    <n v="18"/>
    <n v="157684.16666666666"/>
    <n v="0.12160016065870066"/>
  </r>
  <r>
    <n v="1357"/>
    <s v="24eeadbe-2a30-47d8-8289-bced495414ac"/>
    <x v="0"/>
    <n v="4"/>
    <n v="0"/>
    <n v="73131"/>
    <n v="193336"/>
    <n v="85954"/>
    <s v="краткосрочный"/>
    <n v="718"/>
    <n v="556719"/>
    <x v="1"/>
    <s v="в аренде"/>
    <s v="консолидация кредитов"/>
    <n v="1874.35"/>
    <n v="4.9000000000000004"/>
    <m/>
    <n v="46393.25"/>
    <n v="4.0401351489710247E-2"/>
  </r>
  <r>
    <n v="1358"/>
    <s v="c4552960-5389-4827-bbc9-ecfa0c7fe071"/>
    <x v="1"/>
    <n v="4"/>
    <n v="0"/>
    <n v="1995"/>
    <n v="289564"/>
    <n v="308858"/>
    <s v="долгосрочный"/>
    <n v="733"/>
    <n v="1095559"/>
    <x v="2"/>
    <s v="в ипотеке"/>
    <s v="консолидация кредитов"/>
    <n v="11868.54"/>
    <n v="16"/>
    <m/>
    <n v="91296.583333333328"/>
    <n v="0.12999982657255338"/>
  </r>
  <r>
    <n v="1360"/>
    <s v="96c6e2cf-9715-47d7-adee-8e58478be793"/>
    <x v="1"/>
    <n v="8"/>
    <n v="0"/>
    <n v="87115"/>
    <n v="478082"/>
    <n v="718916"/>
    <s v="долгосрочный"/>
    <n v="697"/>
    <n v="2522364"/>
    <x v="3"/>
    <s v="в собственности"/>
    <s v="консолидация кредитов"/>
    <n v="8092.48"/>
    <n v="10.6"/>
    <m/>
    <n v="210197"/>
    <n v="3.8499502847328934E-2"/>
  </r>
  <r>
    <n v="1363"/>
    <s v="a2f53cf0-4be4-4fb3-b256-99715f5310ca"/>
    <x v="1"/>
    <n v="23"/>
    <n v="0"/>
    <n v="160265"/>
    <n v="751322"/>
    <n v="261052"/>
    <s v="краткосрочный"/>
    <n v="747"/>
    <n v="2160528"/>
    <x v="10"/>
    <s v="в аренде"/>
    <s v="консолидация кредитов"/>
    <n v="24305.94"/>
    <n v="20.399999999999999"/>
    <n v="50"/>
    <n v="180044"/>
    <n v="0.13499999999999998"/>
  </r>
  <r>
    <n v="1365"/>
    <s v="2fd6c069-3088-425c-a103-2bcd39045412"/>
    <x v="0"/>
    <n v="6"/>
    <n v="0"/>
    <n v="47500"/>
    <n v="56298"/>
    <n v="138534"/>
    <s v="краткосрочный"/>
    <n v="703"/>
    <n v="1215126"/>
    <x v="4"/>
    <s v="в ипотеке"/>
    <s v="консолидация кредитов"/>
    <n v="13568.66"/>
    <n v="14.2"/>
    <n v="47"/>
    <n v="101260.5"/>
    <n v="0.13399756074678676"/>
  </r>
  <r>
    <n v="1367"/>
    <s v="4f136098-a7fb-4473-aa86-4f7e140bde0f"/>
    <x v="0"/>
    <n v="22"/>
    <n v="0"/>
    <n v="407968"/>
    <n v="1769240"/>
    <n v="217470"/>
    <s v="краткосрочный"/>
    <n v="747"/>
    <n v="1877219"/>
    <x v="2"/>
    <s v="в ипотеке"/>
    <s v="консолидация кредитов"/>
    <n v="12201.99"/>
    <n v="30"/>
    <n v="12"/>
    <n v="156434.91666666666"/>
    <n v="7.8000425096911977E-2"/>
  </r>
  <r>
    <n v="1368"/>
    <s v="5e0dbf17-0568-41fa-8534-d5336c6ed89a"/>
    <x v="1"/>
    <n v="20"/>
    <n v="0"/>
    <n v="413060"/>
    <n v="534402"/>
    <n v="644094"/>
    <s v="краткосрочный"/>
    <n v="734"/>
    <n v="2225052"/>
    <x v="1"/>
    <s v="в ипотеке"/>
    <s v="консолидация кредитов"/>
    <n v="34859.11"/>
    <n v="19.399999999999999"/>
    <m/>
    <n v="185421"/>
    <n v="0.18799979506096937"/>
  </r>
  <r>
    <n v="1369"/>
    <s v="748bc205-e205-481b-9012-60f0385f288f"/>
    <x v="0"/>
    <n v="27"/>
    <n v="0"/>
    <n v="227373"/>
    <n v="2289430"/>
    <n v="244420"/>
    <s v="долгосрочный"/>
    <n v="696"/>
    <n v="2461184"/>
    <x v="5"/>
    <s v="в ипотеке"/>
    <s v="приобретение автомобиля"/>
    <n v="31585.22"/>
    <n v="27"/>
    <n v="2"/>
    <n v="205098.66666666666"/>
    <n v="0.15400012351778658"/>
  </r>
  <r>
    <n v="1370"/>
    <s v="27aa06c2-806d-4fe0-8726-a94a767424eb"/>
    <x v="0"/>
    <n v="24"/>
    <n v="0"/>
    <n v="137731"/>
    <n v="239470"/>
    <n v="189376"/>
    <s v="краткосрочный"/>
    <n v="733"/>
    <n v="1127916"/>
    <x v="0"/>
    <s v="в аренде"/>
    <s v="консолидация кредитов"/>
    <n v="18704.55"/>
    <n v="14.4"/>
    <m/>
    <n v="93993"/>
    <n v="0.19899939357186172"/>
  </r>
  <r>
    <n v="1371"/>
    <s v="7db5f79b-ebae-49a4-9055-a7562b285389"/>
    <x v="0"/>
    <n v="13"/>
    <n v="1"/>
    <n v="83600"/>
    <n v="509498"/>
    <n v="108856"/>
    <s v="краткосрочный"/>
    <n v="672"/>
    <n v="1692045"/>
    <x v="4"/>
    <s v="в аренде"/>
    <s v="иное"/>
    <n v="23688.63"/>
    <n v="6"/>
    <n v="17"/>
    <n v="141003.75"/>
    <n v="0.16800000000000001"/>
  </r>
  <r>
    <n v="1372"/>
    <s v="0b0d12e0-e593-49fc-9dd2-e01b8a3ae121"/>
    <x v="0"/>
    <n v="11"/>
    <n v="0"/>
    <n v="251674"/>
    <n v="419298"/>
    <n v="216194"/>
    <s v="краткосрочный"/>
    <n v="731"/>
    <n v="552539"/>
    <x v="2"/>
    <s v="в аренде"/>
    <s v="консолидация кредитов"/>
    <n v="10820.69"/>
    <n v="15.4"/>
    <n v="9"/>
    <n v="46044.916666666664"/>
    <n v="0.23500292287060282"/>
  </r>
  <r>
    <n v="1374"/>
    <s v="eaa4e4e9-ea49-43c9-b49f-8c45fb8e7de6"/>
    <x v="1"/>
    <n v="5"/>
    <n v="0"/>
    <n v="43833"/>
    <n v="111782"/>
    <n v="107492"/>
    <s v="краткосрочный"/>
    <n v="681"/>
    <n v="807576"/>
    <x v="5"/>
    <s v="в аренде"/>
    <s v="иное"/>
    <n v="3936.8"/>
    <n v="9.1"/>
    <n v="16"/>
    <n v="67298"/>
    <n v="5.8498023715415022E-2"/>
  </r>
  <r>
    <n v="1375"/>
    <s v="10b6058c-c637-4a3b-a909-ac130555ed0e"/>
    <x v="0"/>
    <n v="16"/>
    <n v="0"/>
    <n v="361779"/>
    <n v="856680"/>
    <n v="455532"/>
    <s v="краткосрочный"/>
    <n v="716"/>
    <n v="1121285"/>
    <x v="4"/>
    <s v="в аренде"/>
    <s v="консолидация кредитов"/>
    <n v="6419.34"/>
    <n v="14.5"/>
    <m/>
    <n v="93440.416666666672"/>
    <n v="6.8699822079132417E-2"/>
  </r>
  <r>
    <n v="1376"/>
    <s v="2fbbb212-4c9a-4469-a001-4096ab2ed7f7"/>
    <x v="1"/>
    <n v="13"/>
    <n v="0"/>
    <n v="347928"/>
    <n v="540012"/>
    <n v="204600"/>
    <s v="краткосрочный"/>
    <n v="719"/>
    <n v="1007019"/>
    <x v="11"/>
    <s v="в ипотеке"/>
    <s v="консолидация кредитов"/>
    <n v="16028.4"/>
    <n v="16.100000000000001"/>
    <m/>
    <n v="83918.25"/>
    <n v="0.19100016980811682"/>
  </r>
  <r>
    <n v="1378"/>
    <s v="4ea67148-38ca-4688-9356-db14e56d6e10"/>
    <x v="0"/>
    <n v="26"/>
    <n v="0"/>
    <n v="674785"/>
    <n v="1676642"/>
    <n v="505912"/>
    <s v="краткосрочный"/>
    <n v="747"/>
    <n v="1238952"/>
    <x v="2"/>
    <s v="в ипотеке"/>
    <s v="консолидация кредитов"/>
    <n v="13835.04"/>
    <n v="21.9"/>
    <m/>
    <n v="103246"/>
    <n v="0.13400073610599927"/>
  </r>
  <r>
    <n v="1382"/>
    <s v="da1de7f3-8d7e-4680-b47d-5ec0c205b9bc"/>
    <x v="0"/>
    <n v="12"/>
    <n v="0"/>
    <n v="219355"/>
    <n v="310508"/>
    <n v="172040"/>
    <s v="краткосрочный"/>
    <n v="730"/>
    <n v="479275"/>
    <x v="4"/>
    <s v="в аренде"/>
    <s v="консолидация кредитов"/>
    <n v="7828"/>
    <n v="9.6999999999999993"/>
    <m/>
    <n v="39939.583333333336"/>
    <n v="0.19599603567888998"/>
  </r>
  <r>
    <n v="1386"/>
    <s v="68f48b57-2a62-4da7-8e4f-b53aae8c1a4d"/>
    <x v="1"/>
    <n v="10"/>
    <n v="1"/>
    <n v="265354"/>
    <n v="618200"/>
    <n v="780560"/>
    <s v="долгосрочный"/>
    <n v="614"/>
    <n v="1637135"/>
    <x v="6"/>
    <s v="в собственности"/>
    <s v="ремонт жилья"/>
    <n v="43383.839999999997"/>
    <n v="25.7"/>
    <n v="30"/>
    <n v="136427.91666666666"/>
    <n v="0.3179982591539488"/>
  </r>
  <r>
    <n v="1387"/>
    <s v="ac1693b3-7df6-4456-88ea-51a21724661a"/>
    <x v="0"/>
    <n v="9"/>
    <n v="0"/>
    <n v="301169"/>
    <n v="345620"/>
    <n v="441452"/>
    <s v="краткосрочный"/>
    <n v="720"/>
    <n v="869288"/>
    <x v="4"/>
    <s v="в аренде"/>
    <s v="консолидация кредитов"/>
    <n v="20717.79"/>
    <n v="15.6"/>
    <m/>
    <n v="72440.666666666672"/>
    <n v="0.28599667774086379"/>
  </r>
  <r>
    <n v="1388"/>
    <s v="192bc557-cd9b-4c14-a9e6-59ba96fc5f06"/>
    <x v="0"/>
    <n v="16"/>
    <n v="1"/>
    <n v="526870"/>
    <n v="1289772"/>
    <n v="111078"/>
    <s v="краткосрочный"/>
    <n v="745"/>
    <n v="1841879"/>
    <x v="3"/>
    <s v="в собственности"/>
    <s v="консолидация кредитов"/>
    <n v="9454.9699999999993"/>
    <n v="24.4"/>
    <m/>
    <n v="153489.91666666666"/>
    <n v="6.1599942232904548E-2"/>
  </r>
  <r>
    <n v="1389"/>
    <s v="9fb1ad76-eeb4-4e22-9533-4b94d89edf02"/>
    <x v="0"/>
    <n v="8"/>
    <n v="0"/>
    <n v="354692"/>
    <n v="613910"/>
    <n v="444840"/>
    <s v="долгосрочный"/>
    <n v="728"/>
    <n v="916275"/>
    <x v="6"/>
    <s v="в ипотеке"/>
    <s v="консолидация кредитов"/>
    <n v="10995.3"/>
    <n v="7.8"/>
    <m/>
    <n v="76356.25"/>
    <n v="0.14399999999999999"/>
  </r>
  <r>
    <n v="1390"/>
    <s v="61c1ced2-5271-40e4-92c8-e8425fd52143"/>
    <x v="0"/>
    <n v="12"/>
    <n v="0"/>
    <n v="86070"/>
    <n v="324676"/>
    <n v="178178"/>
    <s v="краткосрочный"/>
    <n v="747"/>
    <n v="827127"/>
    <x v="11"/>
    <s v="в ипотеке"/>
    <s v="консолидация кредитов"/>
    <n v="4446"/>
    <n v="39.6"/>
    <n v="34"/>
    <n v="68927.25"/>
    <n v="6.4502790986148445E-2"/>
  </r>
  <r>
    <n v="1391"/>
    <s v="2c433864-b08e-4dfa-850b-395a36e84950"/>
    <x v="0"/>
    <n v="7"/>
    <n v="0"/>
    <n v="356307"/>
    <n v="541420"/>
    <n v="371272"/>
    <s v="долгосрочный"/>
    <n v="681"/>
    <n v="890929"/>
    <x v="1"/>
    <s v="в аренде"/>
    <s v="консолидация кредитов"/>
    <n v="18858.07"/>
    <n v="9.9"/>
    <m/>
    <n v="74244.083333333328"/>
    <n v="0.25400098099848584"/>
  </r>
  <r>
    <n v="1392"/>
    <s v="60f0f4e0-3986-46e3-bb5e-64bdce9c045f"/>
    <x v="1"/>
    <n v="15"/>
    <n v="0"/>
    <n v="308047"/>
    <n v="457886"/>
    <n v="432168"/>
    <s v="долгосрочный"/>
    <n v="693"/>
    <n v="1404632"/>
    <x v="10"/>
    <s v="в аренде"/>
    <s v="консолидация кредитов"/>
    <n v="24229.94"/>
    <n v="12.3"/>
    <n v="17"/>
    <n v="117052.66666666667"/>
    <n v="0.20700032464019044"/>
  </r>
  <r>
    <n v="1393"/>
    <s v="d19fe356-f219-4624-ab6d-be53df6deee7"/>
    <x v="1"/>
    <n v="5"/>
    <n v="0"/>
    <n v="169195"/>
    <n v="201542"/>
    <n v="268708"/>
    <s v="долгосрочный"/>
    <n v="730"/>
    <n v="870219"/>
    <x v="6"/>
    <s v="в аренде"/>
    <s v="консолидация кредитов"/>
    <n v="16454.57"/>
    <n v="23.3"/>
    <m/>
    <n v="72518.25"/>
    <n v="0.22690246937839784"/>
  </r>
  <r>
    <n v="1395"/>
    <s v="f99719f4-0dc6-4ed2-ac0f-2e1e88e7ac3e"/>
    <x v="0"/>
    <n v="11"/>
    <n v="0"/>
    <n v="179949"/>
    <n v="304612"/>
    <n v="215886"/>
    <s v="краткосрочный"/>
    <n v="707"/>
    <n v="783085"/>
    <x v="4"/>
    <s v="в аренде"/>
    <s v="консолидация кредитов"/>
    <n v="8809.5400000000009"/>
    <n v="11"/>
    <m/>
    <n v="65257.083333333336"/>
    <n v="0.13499745238384084"/>
  </r>
  <r>
    <n v="1396"/>
    <s v="7c8e2129-fb3b-480c-b0eb-532a151812c5"/>
    <x v="0"/>
    <n v="10"/>
    <n v="0"/>
    <n v="429229"/>
    <n v="1453254"/>
    <n v="544940"/>
    <s v="долгосрочный"/>
    <n v="708"/>
    <n v="1780870"/>
    <x v="1"/>
    <s v="в ипотеке"/>
    <s v="бизнес"/>
    <n v="16398.900000000001"/>
    <n v="17.399999999999999"/>
    <m/>
    <n v="148405.83333333334"/>
    <n v="0.11050037341299478"/>
  </r>
  <r>
    <n v="1398"/>
    <s v="b5f3fb8d-95f7-4df9-8180-e5ee8a46de70"/>
    <x v="0"/>
    <n v="17"/>
    <n v="0"/>
    <n v="2191726"/>
    <n v="2589576"/>
    <n v="789096"/>
    <s v="долгосрочный"/>
    <n v="681"/>
    <n v="2433900"/>
    <x v="9"/>
    <s v="в ипотеке"/>
    <s v="консолидация кредитов"/>
    <n v="39956.43"/>
    <n v="28.1"/>
    <m/>
    <n v="202825"/>
    <n v="0.19699953161592507"/>
  </r>
  <r>
    <n v="1399"/>
    <s v="bc301b42-c7ac-43a0-afc4-f628d1ae8918"/>
    <x v="0"/>
    <n v="24"/>
    <n v="0"/>
    <n v="616113"/>
    <n v="1017698"/>
    <n v="444444"/>
    <s v="краткосрочный"/>
    <n v="704"/>
    <n v="1458592"/>
    <x v="2"/>
    <s v="в аренде"/>
    <s v="консолидация кредитов"/>
    <n v="25768.37"/>
    <n v="22.5"/>
    <m/>
    <n v="121549.33333333333"/>
    <n v="0.21199927052938725"/>
  </r>
  <r>
    <n v="1400"/>
    <s v="cc58d787-d423-40ee-b1e5-706be95eaf7f"/>
    <x v="0"/>
    <n v="11"/>
    <n v="0"/>
    <n v="732754"/>
    <n v="968550"/>
    <n v="536976"/>
    <s v="краткосрочный"/>
    <n v="668"/>
    <n v="1780775"/>
    <x v="2"/>
    <s v="в аренде"/>
    <s v="консолидация кредитов"/>
    <n v="27453.48"/>
    <n v="38.799999999999997"/>
    <n v="39"/>
    <n v="148397.91666666666"/>
    <n v="0.18499909309149107"/>
  </r>
  <r>
    <n v="1401"/>
    <s v="27f90c43-00bd-4d09-bdec-1a865c679f00"/>
    <x v="0"/>
    <n v="7"/>
    <n v="0"/>
    <n v="100852"/>
    <n v="269698"/>
    <n v="223080"/>
    <s v="краткосрочный"/>
    <n v="721"/>
    <n v="2022930"/>
    <x v="2"/>
    <s v="в аренде"/>
    <s v="консолидация кредитов"/>
    <n v="14379.77"/>
    <n v="8.5"/>
    <m/>
    <n v="168577.5"/>
    <n v="8.5300648069878846E-2"/>
  </r>
  <r>
    <n v="1402"/>
    <s v="0cbfb2a5-ff94-4dbb-bcf9-6bc0bd5c9e95"/>
    <x v="0"/>
    <n v="3"/>
    <n v="0"/>
    <n v="123120"/>
    <n v="145464"/>
    <n v="329780"/>
    <s v="долгосрочный"/>
    <n v="679"/>
    <n v="918194"/>
    <x v="0"/>
    <s v="в ипотеке"/>
    <s v="иное"/>
    <n v="7957.77"/>
    <n v="19.100000000000001"/>
    <m/>
    <n v="76516.166666666672"/>
    <n v="0.10400115879650705"/>
  </r>
  <r>
    <n v="1403"/>
    <s v="28f97812-a3ad-40e0-acf8-426a838504f1"/>
    <x v="0"/>
    <n v="13"/>
    <n v="0"/>
    <n v="191691"/>
    <n v="932624"/>
    <n v="451154"/>
    <s v="долгосрочный"/>
    <n v="726"/>
    <n v="5306301"/>
    <x v="1"/>
    <s v="в собственности"/>
    <s v="ремонт жилья"/>
    <n v="43246.28"/>
    <n v="13"/>
    <m/>
    <n v="442191.75"/>
    <n v="9.7799834574028119E-2"/>
  </r>
  <r>
    <n v="1405"/>
    <s v="31f34c02-a3c9-4384-adff-a591b06a177c"/>
    <x v="0"/>
    <n v="5"/>
    <n v="0"/>
    <n v="63764"/>
    <n v="101112"/>
    <n v="116930"/>
    <s v="краткосрочный"/>
    <n v="724"/>
    <n v="1320557"/>
    <x v="2"/>
    <s v="в ипотеке"/>
    <s v="иное"/>
    <n v="10366.4"/>
    <n v="16.2"/>
    <m/>
    <n v="110046.41666666667"/>
    <n v="9.4200250348905792E-2"/>
  </r>
  <r>
    <n v="1406"/>
    <s v="2446bd8f-e614-4a93-8c99-55c4824eba13"/>
    <x v="0"/>
    <n v="6"/>
    <n v="1"/>
    <n v="45239"/>
    <n v="131274"/>
    <n v="167772"/>
    <s v="краткосрочный"/>
    <n v="719"/>
    <n v="835943"/>
    <x v="9"/>
    <s v="в собственности"/>
    <s v="путешествие"/>
    <n v="11981.78"/>
    <n v="26.1"/>
    <m/>
    <n v="69661.916666666672"/>
    <n v="0.17199899993181353"/>
  </r>
  <r>
    <n v="1407"/>
    <s v="a7abd60b-7a59-425d-9925-460987ec6c3e"/>
    <x v="1"/>
    <n v="18"/>
    <n v="0"/>
    <n v="120498"/>
    <n v="375056"/>
    <n v="392722"/>
    <s v="краткосрочный"/>
    <n v="748"/>
    <n v="1168215"/>
    <x v="3"/>
    <s v="в собственности"/>
    <s v="консолидация кредитов"/>
    <n v="15089.42"/>
    <n v="30.9"/>
    <n v="30"/>
    <n v="97351.25"/>
    <n v="0.15499975603805807"/>
  </r>
  <r>
    <n v="1409"/>
    <s v="9c015267-04ee-4b5f-bed8-0e10f6ea36ea"/>
    <x v="0"/>
    <n v="19"/>
    <n v="0"/>
    <n v="196213"/>
    <n v="584078"/>
    <n v="120164"/>
    <s v="краткосрочный"/>
    <n v="737"/>
    <n v="741228"/>
    <x v="7"/>
    <s v="в собственности"/>
    <s v="консолидация кредитов"/>
    <n v="7288.59"/>
    <n v="11.9"/>
    <m/>
    <n v="61769"/>
    <n v="0.11799753921870194"/>
  </r>
  <r>
    <n v="1410"/>
    <s v="603246c5-8c17-4aa7-8879-e1a5c9c3de87"/>
    <x v="1"/>
    <n v="7"/>
    <n v="0"/>
    <n v="122227"/>
    <n v="202202"/>
    <n v="217514"/>
    <s v="краткосрочный"/>
    <n v="654"/>
    <n v="525996"/>
    <x v="11"/>
    <s v="в собственности"/>
    <s v="консолидация кредитов"/>
    <n v="4996.8100000000004"/>
    <n v="9.6999999999999993"/>
    <m/>
    <n v="43833"/>
    <n v="0.11399653229302124"/>
  </r>
  <r>
    <n v="1411"/>
    <s v="8d4039e2-37db-400c-9fd8-b63fbf875555"/>
    <x v="1"/>
    <n v="9"/>
    <n v="1"/>
    <n v="86583"/>
    <n v="169356"/>
    <n v="234058"/>
    <s v="краткосрочный"/>
    <n v="707"/>
    <n v="2467530"/>
    <x v="8"/>
    <s v="в ипотеке"/>
    <s v="ремонт жилья"/>
    <n v="14126.69"/>
    <n v="17.5"/>
    <n v="36"/>
    <n v="205627.5"/>
    <n v="6.8700392700392701E-2"/>
  </r>
  <r>
    <n v="1412"/>
    <s v="30c4cfc2-15e7-4833-b4fd-8823d362118d"/>
    <x v="0"/>
    <n v="7"/>
    <n v="0"/>
    <n v="156370"/>
    <n v="203214"/>
    <n v="223234"/>
    <s v="краткосрочный"/>
    <n v="724"/>
    <n v="1156758"/>
    <x v="4"/>
    <s v="в аренде"/>
    <s v="консолидация кредитов"/>
    <n v="5668.08"/>
    <n v="13"/>
    <m/>
    <n v="96396.5"/>
    <n v="5.8799645215334581E-2"/>
  </r>
  <r>
    <n v="1413"/>
    <s v="fdd59d55-6bfb-497c-9858-42883d4ba3f6"/>
    <x v="0"/>
    <n v="13"/>
    <n v="0"/>
    <n v="487407"/>
    <n v="990132"/>
    <n v="428846"/>
    <s v="краткосрочный"/>
    <n v="703"/>
    <n v="823042"/>
    <x v="2"/>
    <s v="в ипотеке"/>
    <s v="консолидация кредитов"/>
    <n v="13854.61"/>
    <n v="19.2"/>
    <n v="50"/>
    <n v="68586.833333333328"/>
    <n v="0.20200101574403254"/>
  </r>
  <r>
    <n v="1416"/>
    <s v="a49ad179-164a-4109-8353-b7589d8bf594"/>
    <x v="0"/>
    <n v="8"/>
    <n v="0"/>
    <n v="190817"/>
    <n v="265562"/>
    <n v="348348"/>
    <s v="краткосрочный"/>
    <n v="709"/>
    <n v="846108"/>
    <x v="1"/>
    <s v="в собственности"/>
    <s v="консолидация кредитов"/>
    <n v="6938.04"/>
    <n v="14.9"/>
    <m/>
    <n v="70509"/>
    <n v="9.8399353274050125E-2"/>
  </r>
  <r>
    <n v="1417"/>
    <s v="6181e925-d5d8-46a2-af7c-2eb1e0880257"/>
    <x v="0"/>
    <n v="8"/>
    <n v="1"/>
    <n v="57874"/>
    <n v="183590"/>
    <n v="43758"/>
    <s v="краткосрочный"/>
    <n v="701"/>
    <n v="1228464"/>
    <x v="2"/>
    <s v="в аренде"/>
    <s v="иное"/>
    <n v="7503.86"/>
    <n v="23.8"/>
    <m/>
    <n v="102372"/>
    <n v="7.3299925760950263E-2"/>
  </r>
  <r>
    <n v="1418"/>
    <s v="59d3bc3f-9409-4911-b987-cb2ae9b89ccc"/>
    <x v="0"/>
    <n v="3"/>
    <n v="0"/>
    <n v="117762"/>
    <n v="592856"/>
    <n v="411730"/>
    <s v="долгосрочный"/>
    <n v="725"/>
    <n v="2621164"/>
    <x v="1"/>
    <s v="в аренде"/>
    <s v="консолидация кредитов"/>
    <n v="18020.55"/>
    <n v="16"/>
    <m/>
    <n v="218430.33333333334"/>
    <n v="8.250021746063961E-2"/>
  </r>
  <r>
    <n v="1420"/>
    <s v="69cf6d62-9f60-4786-a2a8-afaedf87ce2e"/>
    <x v="1"/>
    <n v="11"/>
    <n v="0"/>
    <n v="220115"/>
    <n v="407154"/>
    <n v="215578"/>
    <s v="долгосрочный"/>
    <n v="665"/>
    <n v="595783"/>
    <x v="5"/>
    <s v="в собственности"/>
    <s v="консолидация кредитов"/>
    <n v="8291.2199999999993"/>
    <n v="11"/>
    <m/>
    <n v="49648.583333333336"/>
    <n v="0.16699811844245302"/>
  </r>
  <r>
    <n v="1421"/>
    <s v="f7e430c4-029f-4ca6-9ca3-21ffca56f5bf"/>
    <x v="0"/>
    <n v="8"/>
    <n v="0"/>
    <n v="58881"/>
    <n v="112310"/>
    <n v="198308"/>
    <s v="краткосрочный"/>
    <n v="706"/>
    <n v="846431"/>
    <x v="9"/>
    <s v="в аренде"/>
    <s v="консолидация кредитов"/>
    <n v="4753.99"/>
    <n v="16.399999999999999"/>
    <n v="31"/>
    <n v="70535.916666666672"/>
    <n v="6.7398145861859965E-2"/>
  </r>
  <r>
    <n v="1423"/>
    <s v="8d1de553-e0ea-429f-9791-f55fa8c99ee1"/>
    <x v="1"/>
    <n v="15"/>
    <n v="0"/>
    <n v="387714"/>
    <n v="811800"/>
    <n v="292490"/>
    <s v="краткосрочный"/>
    <n v="739"/>
    <n v="1029857"/>
    <x v="2"/>
    <s v="в ипотеке"/>
    <s v="консолидация кредитов"/>
    <n v="21713.01"/>
    <n v="22.1"/>
    <n v="31"/>
    <n v="85821.416666666672"/>
    <n v="0.25300223234876296"/>
  </r>
  <r>
    <n v="1424"/>
    <s v="6944e76f-c877-4782-bd47-8689b418d091"/>
    <x v="0"/>
    <n v="11"/>
    <n v="1"/>
    <n v="141037"/>
    <n v="265100"/>
    <n v="668712"/>
    <s v="краткосрочный"/>
    <n v="684"/>
    <n v="3368890"/>
    <x v="2"/>
    <s v="в ипотеке"/>
    <s v="бизнес"/>
    <n v="53902.239999999998"/>
    <n v="29.7"/>
    <n v="28"/>
    <n v="280740.83333333331"/>
    <n v="0.192"/>
  </r>
  <r>
    <n v="1425"/>
    <s v="e4b13240-43a4-49e6-be12-bf70f69d9492"/>
    <x v="0"/>
    <n v="4"/>
    <n v="1"/>
    <n v="42370"/>
    <n v="225038"/>
    <n v="220880"/>
    <s v="краткосрочный"/>
    <n v="744"/>
    <n v="1239940"/>
    <x v="2"/>
    <s v="в собственности"/>
    <s v="ремонт жилья"/>
    <n v="1797.97"/>
    <n v="13"/>
    <n v="51"/>
    <n v="103328.33333333333"/>
    <n v="1.7400551639595467E-2"/>
  </r>
  <r>
    <n v="1426"/>
    <s v="349a9d0c-f5b0-49df-991e-1d628d2f47c1"/>
    <x v="0"/>
    <n v="6"/>
    <n v="0"/>
    <n v="31160"/>
    <n v="70620"/>
    <n v="110286"/>
    <s v="краткосрочный"/>
    <n v="736"/>
    <n v="969513"/>
    <x v="2"/>
    <s v="в ипотеке"/>
    <s v="ремонт жилья"/>
    <n v="12280.46"/>
    <n v="9.6"/>
    <m/>
    <n v="80792.75"/>
    <n v="0.15199952966076782"/>
  </r>
  <r>
    <n v="1427"/>
    <s v="336159c4-7a7a-4ece-ac14-dbba1de63e4a"/>
    <x v="0"/>
    <n v="5"/>
    <n v="0"/>
    <n v="160569"/>
    <n v="701580"/>
    <n v="249480"/>
    <s v="долгосрочный"/>
    <n v="708"/>
    <n v="1124154"/>
    <x v="1"/>
    <s v="в ипотеке"/>
    <s v="консолидация кредитов"/>
    <n v="7925.28"/>
    <n v="14.9"/>
    <n v="15"/>
    <n v="93679.5"/>
    <n v="8.4599939154243992E-2"/>
  </r>
  <r>
    <n v="1428"/>
    <s v="c91f11ac-68fe-4303-8f44-8a4dc3d1e0fe"/>
    <x v="0"/>
    <n v="14"/>
    <n v="1"/>
    <n v="256348"/>
    <n v="463804"/>
    <n v="334400"/>
    <s v="краткосрочный"/>
    <n v="735"/>
    <n v="1058908"/>
    <x v="0"/>
    <s v="в ипотеке"/>
    <s v="консолидация кредитов"/>
    <n v="20295.61"/>
    <n v="19.3"/>
    <m/>
    <n v="88242.333333333328"/>
    <n v="0.22999856455896076"/>
  </r>
  <r>
    <n v="1429"/>
    <s v="f03980f5-58c2-46b6-ba61-55c5b71c3471"/>
    <x v="1"/>
    <n v="7"/>
    <n v="0"/>
    <n v="207138"/>
    <n v="329890"/>
    <n v="325578"/>
    <s v="краткосрочный"/>
    <n v="747"/>
    <n v="749816"/>
    <x v="10"/>
    <s v="в аренде"/>
    <s v="приобретение автомобиля"/>
    <n v="12934.25"/>
    <n v="14.5"/>
    <m/>
    <n v="62484.666666666664"/>
    <n v="0.20699878370160146"/>
  </r>
  <r>
    <n v="1430"/>
    <s v="5c9f4154-4962-4f0f-abf5-db4f2a8ce2d5"/>
    <x v="0"/>
    <n v="13"/>
    <n v="1"/>
    <n v="178334"/>
    <n v="357258"/>
    <n v="111034"/>
    <s v="краткосрочный"/>
    <n v="701"/>
    <n v="1150716"/>
    <x v="8"/>
    <s v="в аренде"/>
    <s v="консолидация кредитов"/>
    <n v="25891.11"/>
    <n v="16.7"/>
    <n v="2"/>
    <n v="95893"/>
    <n v="0.27"/>
  </r>
  <r>
    <n v="1431"/>
    <s v="9547beca-dd1e-4da8-8a3e-d121eabe920c"/>
    <x v="1"/>
    <n v="10"/>
    <n v="0"/>
    <n v="235505"/>
    <n v="529474"/>
    <n v="420684"/>
    <s v="краткосрочный"/>
    <n v="746"/>
    <n v="810616"/>
    <x v="11"/>
    <s v="в ипотеке"/>
    <s v="консолидация кредитов"/>
    <n v="15469.04"/>
    <n v="17.100000000000001"/>
    <n v="7"/>
    <n v="67551.333333333328"/>
    <n v="0.22899681230076882"/>
  </r>
  <r>
    <n v="1432"/>
    <s v="d40c5b24-8646-4128-8fec-6e005d4bcaff"/>
    <x v="0"/>
    <n v="9"/>
    <n v="1"/>
    <n v="243428"/>
    <n v="319220"/>
    <n v="267806"/>
    <s v="краткосрочный"/>
    <n v="692"/>
    <n v="1060048"/>
    <x v="2"/>
    <s v="в аренде"/>
    <s v="консолидация кредитов"/>
    <n v="10688.83"/>
    <n v="18.5"/>
    <n v="24"/>
    <n v="88337.333333333328"/>
    <n v="0.12100014338973331"/>
  </r>
  <r>
    <n v="1433"/>
    <s v="dace8b80-194b-410d-8eec-5df2afb17310"/>
    <x v="0"/>
    <n v="14"/>
    <n v="0"/>
    <n v="434606"/>
    <n v="944130"/>
    <n v="346544"/>
    <s v="долгосрочный"/>
    <n v="722"/>
    <n v="972686"/>
    <x v="7"/>
    <s v="в ипотеке"/>
    <s v="консолидация кредитов"/>
    <n v="24073.95"/>
    <n v="22.5"/>
    <m/>
    <n v="81057.166666666672"/>
    <n v="0.29699964839629645"/>
  </r>
  <r>
    <n v="1434"/>
    <s v="da591410-ac89-4bdb-9dbb-a4dc0a514350"/>
    <x v="0"/>
    <n v="6"/>
    <n v="0"/>
    <n v="31445"/>
    <n v="246026"/>
    <n v="24684"/>
    <s v="краткосрочный"/>
    <n v="724"/>
    <n v="697547"/>
    <x v="2"/>
    <s v="в ипотеке"/>
    <s v="консолидация кредитов"/>
    <n v="18310.490000000002"/>
    <n v="13.3"/>
    <m/>
    <n v="58128.916666666664"/>
    <n v="0.31499795712690332"/>
  </r>
  <r>
    <n v="1435"/>
    <s v="2448e353-eaa6-48b3-9c84-b1555faf5d2c"/>
    <x v="1"/>
    <n v="9"/>
    <n v="0"/>
    <n v="113316"/>
    <n v="390522"/>
    <n v="207680"/>
    <s v="краткосрочный"/>
    <n v="733"/>
    <n v="529511"/>
    <x v="11"/>
    <s v="в ипотеке"/>
    <s v="консолидация кредитов"/>
    <n v="7589.74"/>
    <n v="14.5"/>
    <m/>
    <n v="44125.916666666664"/>
    <n v="0.17200186587247479"/>
  </r>
  <r>
    <n v="1436"/>
    <s v="9e13a612-6c1e-461d-b830-e77e5752c2b5"/>
    <x v="0"/>
    <n v="5"/>
    <n v="0"/>
    <n v="107293"/>
    <n v="255090"/>
    <n v="110836"/>
    <s v="краткосрочный"/>
    <n v="742"/>
    <n v="765700"/>
    <x v="2"/>
    <s v="в аренде"/>
    <s v="консолидация кредитов"/>
    <n v="3407.46"/>
    <n v="13.9"/>
    <m/>
    <n v="63808.333333333336"/>
    <n v="5.3401488833746895E-2"/>
  </r>
  <r>
    <n v="1437"/>
    <s v="f79fecc8-b33e-43ec-b850-521380e615e7"/>
    <x v="0"/>
    <n v="5"/>
    <n v="0"/>
    <n v="712994"/>
    <n v="1120196"/>
    <n v="676170"/>
    <s v="краткосрочный"/>
    <n v="744"/>
    <n v="1557240"/>
    <x v="2"/>
    <s v="в аренде"/>
    <s v="консолидация кредитов"/>
    <n v="18297.57"/>
    <n v="24.7"/>
    <m/>
    <n v="129770"/>
    <n v="0.14099999999999999"/>
  </r>
  <r>
    <n v="1438"/>
    <s v="f00775f8-f70a-47e2-84c2-7597aab3b430"/>
    <x v="0"/>
    <n v="12"/>
    <n v="0"/>
    <n v="21565"/>
    <n v="402930"/>
    <n v="548790"/>
    <s v="долгосрочный"/>
    <n v="686"/>
    <n v="2972189"/>
    <x v="2"/>
    <s v="в ипотеке"/>
    <s v="бизнес"/>
    <n v="6885.6"/>
    <n v="30"/>
    <n v="41"/>
    <n v="247682.41666666666"/>
    <n v="2.7800116345225691E-2"/>
  </r>
  <r>
    <n v="1439"/>
    <s v="5f071653-25b3-4940-82b2-74a44cb5c052"/>
    <x v="1"/>
    <n v="19"/>
    <n v="0"/>
    <n v="109896"/>
    <n v="130768"/>
    <n v="185306"/>
    <s v="краткосрочный"/>
    <n v="716"/>
    <n v="1223771"/>
    <x v="2"/>
    <s v="в аренде"/>
    <s v="консолидация кредитов"/>
    <n v="17948.349999999999"/>
    <n v="16.100000000000001"/>
    <n v="32"/>
    <n v="101980.91666666667"/>
    <n v="0.17599714325637719"/>
  </r>
  <r>
    <n v="1443"/>
    <s v="28720c21-9466-4e16-8b15-047adae95389"/>
    <x v="0"/>
    <n v="12"/>
    <n v="0"/>
    <n v="811243"/>
    <n v="1369302"/>
    <n v="729542"/>
    <s v="краткосрочный"/>
    <n v="734"/>
    <n v="2044438"/>
    <x v="3"/>
    <s v="в собственности"/>
    <s v="консолидация кредитов"/>
    <n v="57414.77"/>
    <n v="10"/>
    <m/>
    <n v="170369.83333333334"/>
    <n v="0.33700079924164972"/>
  </r>
  <r>
    <n v="1445"/>
    <s v="ad9257ea-3056-4867-a4d3-7b1938405649"/>
    <x v="1"/>
    <n v="29"/>
    <n v="0"/>
    <n v="570912"/>
    <n v="2592348"/>
    <n v="560956"/>
    <s v="долгосрочный"/>
    <n v="668"/>
    <n v="3391253"/>
    <x v="4"/>
    <s v="в ипотеке"/>
    <s v="иное"/>
    <n v="35325.56"/>
    <n v="30.3"/>
    <n v="22"/>
    <n v="282604.41666666669"/>
    <n v="0.12500002801324464"/>
  </r>
  <r>
    <n v="1446"/>
    <s v="6c75b88b-30d4-4109-83c6-f5134fe42195"/>
    <x v="0"/>
    <n v="12"/>
    <n v="0"/>
    <n v="561830"/>
    <n v="1115840"/>
    <n v="782936"/>
    <s v="краткосрочный"/>
    <n v="715"/>
    <n v="1719405"/>
    <x v="11"/>
    <s v="в собственности"/>
    <s v="консолидация кредитов"/>
    <n v="29373.24"/>
    <n v="10.7"/>
    <m/>
    <n v="143283.75"/>
    <n v="0.20500049726504227"/>
  </r>
  <r>
    <n v="1448"/>
    <s v="c2ddd5b7-5938-46f1-bfc0-321c571ebf9e"/>
    <x v="0"/>
    <n v="7"/>
    <n v="0"/>
    <n v="114133"/>
    <n v="211442"/>
    <n v="215798"/>
    <s v="краткосрочный"/>
    <n v="725"/>
    <n v="1358994"/>
    <x v="8"/>
    <s v="в аренде"/>
    <s v="консолидация кредитов"/>
    <n v="2502.87"/>
    <n v="15.5"/>
    <m/>
    <n v="113249.5"/>
    <n v="2.2100494924922404E-2"/>
  </r>
  <r>
    <n v="1451"/>
    <s v="f596990e-f36d-4914-b29e-9d87c99b200e"/>
    <x v="0"/>
    <n v="7"/>
    <n v="0"/>
    <n v="261402"/>
    <n v="441232"/>
    <n v="270116"/>
    <s v="краткосрочный"/>
    <n v="746"/>
    <n v="1652468"/>
    <x v="2"/>
    <s v="в ипотеке"/>
    <s v="консолидация кредитов"/>
    <n v="16937.740000000002"/>
    <n v="14.7"/>
    <m/>
    <n v="137705.66666666666"/>
    <n v="0.1229995860736789"/>
  </r>
  <r>
    <n v="1454"/>
    <s v="4a369b32-499f-4112-adf5-0f739ffbf8bb"/>
    <x v="0"/>
    <n v="12"/>
    <n v="0"/>
    <n v="505343"/>
    <n v="645854"/>
    <n v="585266"/>
    <s v="краткосрочный"/>
    <n v="706"/>
    <n v="1273000"/>
    <x v="2"/>
    <s v="в аренде"/>
    <s v="консолидация кредитов"/>
    <n v="20686.439999999999"/>
    <n v="16.399999999999999"/>
    <m/>
    <n v="106083.33333333333"/>
    <n v="0.19500179104477611"/>
  </r>
  <r>
    <n v="1455"/>
    <s v="57df5806-e920-48df-842e-361487781af6"/>
    <x v="0"/>
    <n v="8"/>
    <n v="0"/>
    <n v="183198"/>
    <n v="564168"/>
    <n v="265320"/>
    <s v="краткосрочный"/>
    <n v="744"/>
    <n v="916560"/>
    <x v="1"/>
    <s v="в аренде"/>
    <s v="консолидация кредитов"/>
    <n v="13137.36"/>
    <n v="9.5"/>
    <m/>
    <n v="76380"/>
    <n v="0.17200000000000001"/>
  </r>
  <r>
    <n v="1457"/>
    <s v="0fde2e42-e7af-4ec6-b51a-b74b5c410f03"/>
    <x v="0"/>
    <n v="10"/>
    <n v="0"/>
    <n v="154508"/>
    <n v="378202"/>
    <n v="432168"/>
    <s v="долгосрочный"/>
    <n v="714"/>
    <n v="2090114"/>
    <x v="4"/>
    <s v="в ипотеке"/>
    <s v="консолидация кредитов"/>
    <n v="18114.41"/>
    <n v="18.7"/>
    <n v="18"/>
    <n v="174176.16666666666"/>
    <n v="0.10400050906314201"/>
  </r>
  <r>
    <n v="1458"/>
    <s v="a76aab6a-4b42-46ab-8898-91351e25d969"/>
    <x v="1"/>
    <n v="15"/>
    <n v="1"/>
    <n v="109459"/>
    <n v="551034"/>
    <n v="324258"/>
    <s v="долгосрочный"/>
    <n v="695"/>
    <n v="896135"/>
    <x v="2"/>
    <s v="в ипотеке"/>
    <s v="ремонт жилья"/>
    <n v="21133.7"/>
    <n v="28.2"/>
    <m/>
    <n v="74677.916666666672"/>
    <n v="0.28299798579455104"/>
  </r>
  <r>
    <n v="1459"/>
    <s v="2f77b396-4687-4189-9781-dd7edec088d1"/>
    <x v="0"/>
    <n v="8"/>
    <n v="0"/>
    <n v="356307"/>
    <n v="574596"/>
    <n v="434236"/>
    <s v="долгосрочный"/>
    <n v="728"/>
    <n v="1828237"/>
    <x v="7"/>
    <s v="в ипотеке"/>
    <s v="консолидация кредитов"/>
    <n v="19166.060000000001"/>
    <n v="12.7"/>
    <m/>
    <n v="152353.08333333334"/>
    <n v="0.1258002764411835"/>
  </r>
  <r>
    <n v="1460"/>
    <s v="30e42314-3fe5-49e7-a758-dabd45d5901c"/>
    <x v="0"/>
    <n v="15"/>
    <n v="0"/>
    <n v="306736"/>
    <n v="369578"/>
    <n v="457402"/>
    <s v="долгосрочный"/>
    <n v="670"/>
    <n v="903526"/>
    <x v="2"/>
    <s v="в ипотеке"/>
    <s v="консолидация кредитов"/>
    <n v="22362.240000000002"/>
    <n v="27.5"/>
    <n v="24"/>
    <n v="75293.833333333328"/>
    <n v="0.29699962148294573"/>
  </r>
  <r>
    <n v="1462"/>
    <s v="5e4a0b86-f639-4aad-a38c-7646c7bb15d3"/>
    <x v="1"/>
    <n v="6"/>
    <n v="0"/>
    <n v="269211"/>
    <n v="551694"/>
    <n v="335258"/>
    <s v="краткосрочный"/>
    <n v="737"/>
    <n v="1534516"/>
    <x v="1"/>
    <s v="в аренде"/>
    <s v="бизнес"/>
    <n v="25319.59"/>
    <n v="13.5"/>
    <m/>
    <n v="127876.33333333333"/>
    <n v="0.19800059432420386"/>
  </r>
  <r>
    <n v="1465"/>
    <s v="4962cffe-c225-4f8c-95b2-7207a1655a4a"/>
    <x v="0"/>
    <n v="23"/>
    <n v="0"/>
    <n v="1762725"/>
    <n v="3836580"/>
    <n v="786104"/>
    <s v="долгосрочный"/>
    <n v="701"/>
    <n v="2715594"/>
    <x v="1"/>
    <s v="в ипотеке"/>
    <s v="консолидация кредитов"/>
    <n v="52501.56"/>
    <n v="38"/>
    <m/>
    <n v="226299.5"/>
    <n v="0.23200033583812602"/>
  </r>
  <r>
    <n v="1467"/>
    <s v="a3de6da6-d59c-4320-b4b9-d32404bc7a1b"/>
    <x v="1"/>
    <n v="5"/>
    <n v="0"/>
    <n v="125191"/>
    <n v="151470"/>
    <n v="291500"/>
    <s v="долгосрочный"/>
    <n v="609"/>
    <n v="840731"/>
    <x v="2"/>
    <s v="в аренде"/>
    <s v="консолидация кредитов"/>
    <n v="20317.46"/>
    <n v="15.1"/>
    <m/>
    <n v="70060.916666666672"/>
    <n v="0.28999706208049897"/>
  </r>
  <r>
    <n v="1471"/>
    <s v="0fdd6b51-cf89-4a42-9064-c88c90581acc"/>
    <x v="0"/>
    <n v="6"/>
    <n v="0"/>
    <n v="775637"/>
    <n v="1228612"/>
    <n v="194722"/>
    <s v="краткосрочный"/>
    <n v="718"/>
    <n v="1643481"/>
    <x v="11"/>
    <s v="в аренде"/>
    <s v="консолидация кредитов"/>
    <n v="18215.3"/>
    <n v="19.899999999999999"/>
    <m/>
    <n v="136956.75"/>
    <n v="0.13300038150730065"/>
  </r>
  <r>
    <n v="1472"/>
    <s v="75fc6688-6d38-4b76-b145-c80552130679"/>
    <x v="0"/>
    <n v="16"/>
    <n v="0"/>
    <n v="301169"/>
    <n v="385308"/>
    <n v="328152"/>
    <s v="краткосрочный"/>
    <n v="699"/>
    <n v="944680"/>
    <x v="9"/>
    <s v="в аренде"/>
    <s v="консолидация кредитов"/>
    <n v="18027.77"/>
    <n v="15.6"/>
    <n v="71"/>
    <n v="78723.333333333328"/>
    <n v="0.2290016090104586"/>
  </r>
  <r>
    <n v="1474"/>
    <s v="af21db09-b0d1-42c7-92e6-170170f5dcf8"/>
    <x v="0"/>
    <n v="7"/>
    <n v="1"/>
    <n v="31673"/>
    <n v="188012"/>
    <n v="29172"/>
    <s v="краткосрочный"/>
    <n v="696"/>
    <n v="406942"/>
    <x v="2"/>
    <s v="в собственности"/>
    <s v="иное"/>
    <n v="8850.9599999999991"/>
    <n v="16.5"/>
    <m/>
    <n v="33911.833333333336"/>
    <n v="0.26099915958539543"/>
  </r>
  <r>
    <n v="1476"/>
    <s v="ad125cf7-946f-459a-a3d0-08d36748b7aa"/>
    <x v="1"/>
    <n v="16"/>
    <n v="1"/>
    <n v="512202"/>
    <n v="1068584"/>
    <n v="229790"/>
    <s v="долгосрочный"/>
    <n v="678"/>
    <n v="2351250"/>
    <x v="8"/>
    <s v="в собственности"/>
    <s v="консолидация кредитов"/>
    <n v="38795.72"/>
    <n v="14.9"/>
    <m/>
    <n v="195937.5"/>
    <n v="0.19800048484848484"/>
  </r>
  <r>
    <n v="1482"/>
    <s v="fd2a90b1-b171-4416-a473-4272aeb1b7e8"/>
    <x v="0"/>
    <n v="8"/>
    <n v="0"/>
    <n v="109877"/>
    <n v="1479500"/>
    <n v="609092"/>
    <s v="краткосрочный"/>
    <n v="750"/>
    <n v="1690848"/>
    <x v="1"/>
    <s v="в аренде"/>
    <s v="консолидация кредитов"/>
    <n v="17049.46"/>
    <n v="23.6"/>
    <m/>
    <n v="140904"/>
    <n v="0.12100053937432577"/>
  </r>
  <r>
    <n v="1483"/>
    <s v="2b7823a3-a277-4ca0-8e70-a52608a32549"/>
    <x v="0"/>
    <n v="6"/>
    <n v="1"/>
    <n v="31312"/>
    <n v="258918"/>
    <n v="166232"/>
    <s v="краткосрочный"/>
    <n v="723"/>
    <n v="1152312"/>
    <x v="2"/>
    <s v="в аренде"/>
    <s v="консолидация кредитов"/>
    <n v="18532.98"/>
    <n v="21.3"/>
    <n v="65"/>
    <n v="96026"/>
    <n v="0.1929996042738425"/>
  </r>
  <r>
    <n v="1485"/>
    <s v="58ddda92-44e9-4eef-b2e4-4de06813de2b"/>
    <x v="0"/>
    <n v="8"/>
    <n v="0"/>
    <n v="195700"/>
    <n v="279400"/>
    <n v="670538"/>
    <s v="долгосрочный"/>
    <n v="603"/>
    <n v="1302849"/>
    <x v="8"/>
    <s v="в аренде"/>
    <s v="консолидация кредитов"/>
    <n v="28120"/>
    <n v="17.5"/>
    <m/>
    <n v="108570.75"/>
    <n v="0.25900161876011724"/>
  </r>
  <r>
    <n v="1488"/>
    <s v="64eae788-ea19-403a-b2d5-9bc9d1c8ce12"/>
    <x v="0"/>
    <n v="11"/>
    <n v="0"/>
    <n v="173242"/>
    <n v="310024"/>
    <n v="206602"/>
    <s v="краткосрочный"/>
    <n v="741"/>
    <n v="1607666"/>
    <x v="2"/>
    <s v="в ипотеке"/>
    <s v="консолидация кредитов"/>
    <n v="18622.28"/>
    <n v="11"/>
    <n v="35"/>
    <n v="133972.16666666666"/>
    <n v="0.13900111092726972"/>
  </r>
  <r>
    <n v="1492"/>
    <s v="9dbdf5a9-9d16-4ade-8c3f-2c0b86636f60"/>
    <x v="0"/>
    <n v="18"/>
    <n v="1"/>
    <n v="170962"/>
    <n v="423896"/>
    <n v="301620"/>
    <s v="краткосрочный"/>
    <n v="724"/>
    <n v="1068674"/>
    <x v="2"/>
    <s v="в ипотеке"/>
    <s v="консолидация кредитов"/>
    <n v="23867.23"/>
    <n v="27.1"/>
    <n v="19"/>
    <n v="89056.166666666672"/>
    <n v="0.26800199125271129"/>
  </r>
  <r>
    <n v="1494"/>
    <s v="3efc3a71-b34c-4ce8-9087-ccd589ea2529"/>
    <x v="0"/>
    <n v="16"/>
    <n v="0"/>
    <n v="224922"/>
    <n v="341770"/>
    <n v="283052"/>
    <s v="краткосрочный"/>
    <n v="714"/>
    <n v="1062442"/>
    <x v="6"/>
    <s v="в ипотеке"/>
    <s v="консолидация кредитов"/>
    <n v="26472.51"/>
    <n v="16.5"/>
    <m/>
    <n v="88536.833333333328"/>
    <n v="0.29899996423334169"/>
  </r>
  <r>
    <n v="1495"/>
    <s v="ed62d057-7b85-4de7-8fd1-9a0a213eef6e"/>
    <x v="0"/>
    <n v="8"/>
    <n v="1"/>
    <n v="306888"/>
    <n v="440330"/>
    <n v="607926"/>
    <s v="долгосрочный"/>
    <n v="647"/>
    <n v="1807166"/>
    <x v="3"/>
    <s v="в аренде"/>
    <s v="консолидация кредитов"/>
    <n v="23643.79"/>
    <n v="16.2"/>
    <m/>
    <n v="150597.16666666666"/>
    <n v="0.15700023130138571"/>
  </r>
  <r>
    <n v="1496"/>
    <s v="70e18920-01ef-4210-99cb-b4cb5f6dd5fd"/>
    <x v="0"/>
    <n v="6"/>
    <n v="0"/>
    <n v="381976"/>
    <n v="446292"/>
    <n v="446028"/>
    <s v="краткосрочный"/>
    <n v="693"/>
    <n v="2118633"/>
    <x v="6"/>
    <s v="в аренде"/>
    <s v="консолидация кредитов"/>
    <n v="16083.88"/>
    <n v="16.8"/>
    <m/>
    <n v="176552.75"/>
    <n v="9.1099572224165301E-2"/>
  </r>
  <r>
    <n v="1497"/>
    <s v="c8a92289-6e3a-418e-acf6-c0ebcd93983c"/>
    <x v="1"/>
    <n v="12"/>
    <n v="0"/>
    <n v="380114"/>
    <n v="1202542"/>
    <n v="531850"/>
    <s v="краткосрочный"/>
    <n v="749"/>
    <n v="1626799"/>
    <x v="10"/>
    <s v="в ипотеке"/>
    <s v="консолидация кредитов"/>
    <n v="6547.97"/>
    <n v="15.8"/>
    <n v="70"/>
    <n v="135566.58333333334"/>
    <n v="4.830076733511638E-2"/>
  </r>
  <r>
    <n v="1499"/>
    <s v="b1c51dbc-523f-466a-a72c-c18d0d619b84"/>
    <x v="1"/>
    <n v="14"/>
    <n v="0"/>
    <n v="479845"/>
    <n v="736890"/>
    <n v="492536"/>
    <s v="долгосрочный"/>
    <n v="693"/>
    <n v="1070707"/>
    <x v="0"/>
    <s v="в ипотеке"/>
    <s v="консолидация кредитов"/>
    <n v="21146.43"/>
    <n v="19.8"/>
    <n v="10"/>
    <n v="89225.583333333328"/>
    <n v="0.23699962734903202"/>
  </r>
  <r>
    <n v="1501"/>
    <s v="3c5478e3-eabc-4103-af2c-c132af2998e7"/>
    <x v="1"/>
    <n v="4"/>
    <n v="0"/>
    <n v="131404"/>
    <n v="242660"/>
    <n v="107448"/>
    <s v="краткосрочный"/>
    <n v="692"/>
    <n v="668059"/>
    <x v="3"/>
    <s v="в аренде"/>
    <s v="иное"/>
    <n v="4804.53"/>
    <n v="17.399999999999999"/>
    <m/>
    <n v="55671.583333333336"/>
    <n v="8.6301299735502393E-2"/>
  </r>
  <r>
    <n v="1502"/>
    <s v="be88bd89-226e-4349-90e1-8647f88bb5d0"/>
    <x v="1"/>
    <n v="7"/>
    <n v="0"/>
    <n v="104329"/>
    <n v="408078"/>
    <n v="184492"/>
    <s v="краткосрочный"/>
    <n v="741"/>
    <n v="758708"/>
    <x v="5"/>
    <s v="в аренде"/>
    <s v="консолидация кредитов"/>
    <n v="14099.33"/>
    <n v="10.5"/>
    <n v="80"/>
    <n v="63225.666666666664"/>
    <n v="0.22300010017028951"/>
  </r>
  <r>
    <n v="1503"/>
    <s v="621b894b-261a-41dc-88a3-ea6d863a3a61"/>
    <x v="0"/>
    <n v="12"/>
    <n v="0"/>
    <n v="232579"/>
    <n v="1235366"/>
    <n v="483010"/>
    <s v="краткосрочный"/>
    <n v="749"/>
    <n v="1536112"/>
    <x v="2"/>
    <s v="в аренде"/>
    <s v="консолидация кредитов"/>
    <n v="27394.01"/>
    <n v="16"/>
    <m/>
    <n v="128009.33333333333"/>
    <n v="0.21400009895111816"/>
  </r>
  <r>
    <n v="1506"/>
    <s v="b5b425c5-c4b6-48c4-95e3-53792305f6ed"/>
    <x v="0"/>
    <n v="7"/>
    <n v="0"/>
    <n v="458793"/>
    <n v="578688"/>
    <n v="267586"/>
    <s v="краткосрочный"/>
    <n v="722"/>
    <n v="1315237"/>
    <x v="4"/>
    <s v="в аренде"/>
    <s v="консолидация кредитов"/>
    <n v="25318.26"/>
    <n v="13.9"/>
    <m/>
    <n v="109603.08333333333"/>
    <n v="0.23099952327983472"/>
  </r>
  <r>
    <n v="1507"/>
    <s v="3af35d63-33c0-4d72-868d-e485331e0da6"/>
    <x v="0"/>
    <n v="4"/>
    <n v="0"/>
    <n v="186181"/>
    <n v="564344"/>
    <n v="342144"/>
    <s v="краткосрочный"/>
    <n v="696"/>
    <n v="671593"/>
    <x v="6"/>
    <s v="в аренде"/>
    <s v="консолидация кредитов"/>
    <n v="10577.49"/>
    <n v="8.4"/>
    <m/>
    <n v="55966.083333333336"/>
    <n v="0.18899821767052366"/>
  </r>
  <r>
    <n v="1508"/>
    <s v="265c20dd-90b0-4fd3-8429-1dd4bf918af3"/>
    <x v="1"/>
    <n v="12"/>
    <n v="1"/>
    <n v="206207"/>
    <n v="414546"/>
    <n v="475332"/>
    <s v="долгосрочный"/>
    <n v="667"/>
    <n v="988969"/>
    <x v="2"/>
    <s v="в ипотеке"/>
    <s v="консолидация кредитов"/>
    <n v="11702.86"/>
    <n v="15.3"/>
    <m/>
    <n v="82414.083333333328"/>
    <n v="0.14200073005321706"/>
  </r>
  <r>
    <n v="1509"/>
    <s v="4d1a6974-a684-474e-b47c-b1496352e95c"/>
    <x v="0"/>
    <n v="13"/>
    <n v="0"/>
    <n v="344831"/>
    <n v="413314"/>
    <n v="384648"/>
    <s v="краткосрочный"/>
    <n v="745"/>
    <n v="1267110"/>
    <x v="2"/>
    <s v="в аренде"/>
    <s v="консолидация кредитов"/>
    <n v="26081.3"/>
    <n v="20.9"/>
    <m/>
    <n v="105592.5"/>
    <n v="0.24699955015744487"/>
  </r>
  <r>
    <n v="1510"/>
    <s v="e104b113-a9e7-459f-b196-cff5c6de9f12"/>
    <x v="0"/>
    <n v="6"/>
    <n v="0"/>
    <n v="85424"/>
    <n v="182842"/>
    <n v="206074"/>
    <s v="краткосрочный"/>
    <n v="682"/>
    <n v="578930"/>
    <x v="7"/>
    <s v="в аренде"/>
    <s v="консолидация кредитов"/>
    <n v="11385.56"/>
    <n v="9.8000000000000007"/>
    <n v="65"/>
    <n v="48244.166666666664"/>
    <n v="0.23599868723334427"/>
  </r>
  <r>
    <n v="1511"/>
    <s v="1c80d5ad-8367-4894-ab6f-cdda4c5504af"/>
    <x v="0"/>
    <n v="19"/>
    <n v="3"/>
    <n v="80408"/>
    <n v="151140"/>
    <n v="248952"/>
    <s v="долгосрочный"/>
    <n v="713"/>
    <n v="1156150"/>
    <x v="7"/>
    <s v="в аренде"/>
    <s v="консолидация кредитов"/>
    <n v="31023.58"/>
    <n v="15.4"/>
    <n v="67"/>
    <n v="96345.833333333328"/>
    <n v="0.32200230073952346"/>
  </r>
  <r>
    <n v="1512"/>
    <s v="a1a1755e-9ef6-4af4-b331-444e2756dac4"/>
    <x v="1"/>
    <n v="7"/>
    <n v="0"/>
    <n v="603022"/>
    <n v="778404"/>
    <n v="540628"/>
    <s v="долгосрочный"/>
    <n v="722"/>
    <n v="2898659"/>
    <x v="2"/>
    <s v="в аренде"/>
    <s v="консолидация кредитов"/>
    <n v="27778.95"/>
    <n v="25.2"/>
    <m/>
    <n v="241554.91666666666"/>
    <n v="0.11500055715418751"/>
  </r>
  <r>
    <n v="1513"/>
    <s v="3e7e8f60-1fc1-411f-886b-3964cb9bc807"/>
    <x v="0"/>
    <n v="10"/>
    <n v="1"/>
    <n v="120422"/>
    <n v="188958"/>
    <n v="322652"/>
    <s v="краткосрочный"/>
    <n v="733"/>
    <n v="724470"/>
    <x v="9"/>
    <s v="в аренде"/>
    <s v="консолидация кредитов"/>
    <n v="11048.31"/>
    <n v="14.8"/>
    <n v="42"/>
    <n v="60372.5"/>
    <n v="0.18300236034618411"/>
  </r>
  <r>
    <n v="1514"/>
    <s v="65dd53bb-6b66-46c4-87c5-137dbed15bf6"/>
    <x v="1"/>
    <n v="14"/>
    <n v="0"/>
    <n v="285171"/>
    <n v="530860"/>
    <n v="193996"/>
    <s v="краткосрочный"/>
    <n v="735"/>
    <n v="2233944"/>
    <x v="2"/>
    <s v="в аренде"/>
    <s v="консолидация кредитов"/>
    <n v="8246.9500000000007"/>
    <n v="16.5"/>
    <n v="16"/>
    <n v="186162"/>
    <n v="4.4299857113696675E-2"/>
  </r>
  <r>
    <n v="1515"/>
    <s v="e49ded88-29f1-40f8-8048-5ef1a30eeef6"/>
    <x v="0"/>
    <n v="3"/>
    <n v="0"/>
    <n v="120498"/>
    <n v="356840"/>
    <n v="87648"/>
    <s v="краткосрочный"/>
    <n v="746"/>
    <n v="305102"/>
    <x v="9"/>
    <s v="в аренде"/>
    <s v="консолидация кредитов"/>
    <n v="5313.73"/>
    <n v="11.4"/>
    <m/>
    <n v="25425.166666666668"/>
    <n v="0.20899489351102252"/>
  </r>
  <r>
    <n v="1516"/>
    <s v="8cbfe936-992a-436f-b005-6edb06018847"/>
    <x v="1"/>
    <n v="15"/>
    <n v="0"/>
    <n v="477983"/>
    <n v="769758"/>
    <n v="781088"/>
    <s v="краткосрочный"/>
    <n v="731"/>
    <n v="1541888"/>
    <x v="2"/>
    <s v="в ипотеке"/>
    <s v="консолидация кредитов"/>
    <n v="22999.69"/>
    <n v="20.100000000000001"/>
    <m/>
    <n v="128490.66666666667"/>
    <n v="0.17899891561514195"/>
  </r>
  <r>
    <n v="1517"/>
    <s v="e604834b-2b48-44dd-9e24-19fad4c81602"/>
    <x v="1"/>
    <n v="9"/>
    <n v="0"/>
    <n v="585884"/>
    <n v="784278"/>
    <n v="621918"/>
    <s v="долгосрочный"/>
    <n v="715"/>
    <n v="2148425"/>
    <x v="2"/>
    <s v="в ипотеке"/>
    <s v="консолидация кредитов"/>
    <n v="20947.12"/>
    <n v="20.5"/>
    <n v="19"/>
    <n v="179035.41666666666"/>
    <n v="0.11699986734468273"/>
  </r>
  <r>
    <n v="1522"/>
    <s v="91688b35-d725-4ac5-85f8-981a9a75b06d"/>
    <x v="0"/>
    <n v="9"/>
    <n v="1"/>
    <n v="33364"/>
    <n v="58014"/>
    <n v="133914"/>
    <s v="краткосрочный"/>
    <n v="699"/>
    <n v="1831182"/>
    <x v="4"/>
    <s v="в ипотеке"/>
    <s v="иное"/>
    <n v="17243.45"/>
    <n v="16.5"/>
    <n v="61"/>
    <n v="152598.5"/>
    <n v="0.11299881715744257"/>
  </r>
  <r>
    <n v="1523"/>
    <s v="f0dbbaf0-b2d7-48d5-8248-073986908b40"/>
    <x v="0"/>
    <n v="17"/>
    <n v="0"/>
    <n v="457900"/>
    <n v="1109218"/>
    <n v="286968"/>
    <s v="краткосрочный"/>
    <n v="719"/>
    <n v="1408185"/>
    <x v="2"/>
    <s v="в ипотеке"/>
    <s v="консолидация кредитов"/>
    <n v="20066.66"/>
    <n v="17.899999999999999"/>
    <n v="6"/>
    <n v="117348.75"/>
    <n v="0.17100020238818053"/>
  </r>
  <r>
    <n v="1524"/>
    <s v="a1156a6b-62a3-4cea-b7d3-27592e8f26ed"/>
    <x v="0"/>
    <n v="19"/>
    <n v="0"/>
    <n v="474430"/>
    <n v="682396"/>
    <n v="568392"/>
    <s v="долгосрочный"/>
    <n v="712"/>
    <n v="1906916"/>
    <x v="9"/>
    <s v="в ипотеке"/>
    <s v="консолидация кредитов"/>
    <n v="34006.58"/>
    <n v="18.100000000000001"/>
    <m/>
    <n v="158909.66666666666"/>
    <n v="0.21399944203100715"/>
  </r>
  <r>
    <n v="1526"/>
    <s v="81e5428b-a03d-4f53-b150-00aef1d1ed68"/>
    <x v="1"/>
    <n v="12"/>
    <n v="0"/>
    <n v="120194"/>
    <n v="529166"/>
    <n v="431948"/>
    <s v="краткосрочный"/>
    <n v="671"/>
    <n v="932615"/>
    <x v="1"/>
    <s v="в ипотеке"/>
    <s v="бизнес"/>
    <n v="10258.67"/>
    <n v="16.2"/>
    <m/>
    <n v="77717.916666666672"/>
    <n v="0.13199877763064072"/>
  </r>
  <r>
    <n v="1527"/>
    <s v="1e1534ac-8c70-4298-a7e0-eb74462ae000"/>
    <x v="0"/>
    <n v="9"/>
    <n v="0"/>
    <n v="277134"/>
    <n v="438372"/>
    <n v="479490"/>
    <s v="краткосрочный"/>
    <n v="747"/>
    <n v="1223524"/>
    <x v="8"/>
    <s v="в ипотеке"/>
    <s v="консолидация кредитов"/>
    <n v="28344.77"/>
    <n v="25.9"/>
    <n v="78"/>
    <n v="101960.33333333333"/>
    <n v="0.27799801229890059"/>
  </r>
  <r>
    <n v="1531"/>
    <s v="0e467f42-e276-4bee-a032-de91fc0571c2"/>
    <x v="0"/>
    <n v="9"/>
    <n v="0"/>
    <n v="283708"/>
    <n v="585574"/>
    <n v="352418"/>
    <s v="краткосрочный"/>
    <n v="745"/>
    <n v="1512305"/>
    <x v="2"/>
    <s v="в аренде"/>
    <s v="консолидация кредитов"/>
    <n v="8204.39"/>
    <n v="25.9"/>
    <m/>
    <n v="126025.41666666667"/>
    <n v="6.5101074188077132E-2"/>
  </r>
  <r>
    <n v="1532"/>
    <s v="1e8561ec-4905-42f6-b4e3-2310e45227e0"/>
    <x v="0"/>
    <n v="12"/>
    <n v="0"/>
    <n v="271548"/>
    <n v="335566"/>
    <n v="408540"/>
    <s v="краткосрочный"/>
    <n v="718"/>
    <n v="1335054"/>
    <x v="0"/>
    <s v="в ипотеке"/>
    <s v="консолидация кредитов"/>
    <n v="21027.11"/>
    <n v="14.7"/>
    <n v="18"/>
    <n v="111254.5"/>
    <n v="0.18900008538980445"/>
  </r>
  <r>
    <n v="1533"/>
    <s v="90dcefd9-b407-45eb-9937-cf0b0177eb10"/>
    <x v="1"/>
    <n v="17"/>
    <n v="0"/>
    <n v="130302"/>
    <n v="369798"/>
    <n v="300388"/>
    <s v="краткосрочный"/>
    <n v="692"/>
    <n v="1152996"/>
    <x v="1"/>
    <s v="в ипотеке"/>
    <s v="консолидация кредитов"/>
    <n v="25750.32"/>
    <n v="10.1"/>
    <n v="28"/>
    <n v="96083"/>
    <n v="0.26800079098279611"/>
  </r>
  <r>
    <n v="1534"/>
    <s v="e5ba349d-d3a4-4822-870b-d333152133db"/>
    <x v="0"/>
    <n v="14"/>
    <n v="0"/>
    <n v="290776"/>
    <n v="1058750"/>
    <n v="327800"/>
    <s v="краткосрочный"/>
    <n v="749"/>
    <n v="1226735"/>
    <x v="4"/>
    <s v="в ипотеке"/>
    <s v="консолидация кредитов"/>
    <n v="19627.57"/>
    <n v="14.1"/>
    <n v="79"/>
    <n v="102227.91666666667"/>
    <n v="0.19199814140788352"/>
  </r>
  <r>
    <n v="1536"/>
    <s v="0f772e7e-f71a-4fd0-ac87-50db06d4f263"/>
    <x v="0"/>
    <n v="5"/>
    <n v="0"/>
    <n v="68153"/>
    <n v="96580"/>
    <n v="188672"/>
    <s v="краткосрочный"/>
    <n v="652"/>
    <n v="1008748"/>
    <x v="2"/>
    <s v="в аренде"/>
    <s v="консолидация кредитов"/>
    <n v="3127.21"/>
    <n v="11"/>
    <n v="47"/>
    <n v="84062.333333333328"/>
    <n v="3.7201084909214199E-2"/>
  </r>
  <r>
    <n v="1538"/>
    <s v="eb6e6610-5f80-4552-8839-ce4d88ada950"/>
    <x v="0"/>
    <n v="11"/>
    <n v="0"/>
    <n v="106571"/>
    <n v="333498"/>
    <n v="225126"/>
    <s v="краткосрочный"/>
    <n v="725"/>
    <n v="1263785"/>
    <x v="10"/>
    <s v="в ипотеке"/>
    <s v="консолидация кредитов"/>
    <n v="15165.23"/>
    <n v="10.6"/>
    <n v="48"/>
    <n v="105315.41666666667"/>
    <n v="0.14399819589566262"/>
  </r>
  <r>
    <n v="1539"/>
    <s v="823f3d4a-da40-4f0e-85f7-83e3fd0aa351"/>
    <x v="1"/>
    <n v="11"/>
    <n v="0"/>
    <n v="341411"/>
    <n v="945758"/>
    <n v="450208"/>
    <s v="долгосрочный"/>
    <n v="658"/>
    <n v="1030370"/>
    <x v="1"/>
    <s v="в аренде"/>
    <s v="консолидация кредитов"/>
    <n v="12536.01"/>
    <n v="18.7"/>
    <n v="26"/>
    <n v="85864.166666666672"/>
    <n v="0.1459981560022128"/>
  </r>
  <r>
    <n v="1540"/>
    <s v="85bc0dad-26b3-429d-83e8-486559bb4640"/>
    <x v="0"/>
    <n v="12"/>
    <n v="1"/>
    <n v="94278"/>
    <n v="983378"/>
    <n v="328658"/>
    <s v="краткосрочный"/>
    <n v="731"/>
    <n v="1589464"/>
    <x v="1"/>
    <s v="в аренде"/>
    <s v="консолидация кредитов"/>
    <n v="20133.16"/>
    <n v="20.6"/>
    <n v="78"/>
    <n v="132455.33333333334"/>
    <n v="0.15199961748111313"/>
  </r>
  <r>
    <n v="1542"/>
    <s v="ce2d5b7f-5c98-40ac-a6fc-e3f23ad7878d"/>
    <x v="0"/>
    <n v="13"/>
    <n v="0"/>
    <n v="579025"/>
    <n v="687632"/>
    <n v="399630"/>
    <s v="краткосрочный"/>
    <n v="712"/>
    <n v="1335985"/>
    <x v="5"/>
    <s v="в аренде"/>
    <s v="консолидация кредитов"/>
    <n v="28946.5"/>
    <n v="10.199999999999999"/>
    <m/>
    <n v="111332.08333333333"/>
    <n v="0.26000142217165612"/>
  </r>
  <r>
    <n v="1543"/>
    <s v="9d143754-01a5-444d-8f02-acf85b51c55c"/>
    <x v="1"/>
    <n v="8"/>
    <n v="0"/>
    <n v="242991"/>
    <n v="318296"/>
    <n v="365178"/>
    <s v="долгосрочный"/>
    <n v="714"/>
    <n v="788614"/>
    <x v="5"/>
    <s v="в аренде"/>
    <s v="консолидация кредитов"/>
    <n v="10514.79"/>
    <n v="19.3"/>
    <m/>
    <n v="65717.833333333328"/>
    <n v="0.15999903628391079"/>
  </r>
  <r>
    <n v="1545"/>
    <s v="e4f235d2-1867-4741-813e-9896f760ceb6"/>
    <x v="0"/>
    <n v="6"/>
    <n v="1"/>
    <n v="27322"/>
    <n v="158202"/>
    <n v="86218"/>
    <s v="краткосрочный"/>
    <n v="720"/>
    <n v="468255"/>
    <x v="7"/>
    <s v="в аренде"/>
    <s v="консолидация кредитов"/>
    <n v="12721.07"/>
    <n v="13.9"/>
    <m/>
    <n v="39021.25"/>
    <n v="0.32600365185636032"/>
  </r>
  <r>
    <n v="1546"/>
    <s v="f1a06b3f-5500-4988-b7dc-551304c90e22"/>
    <x v="0"/>
    <n v="14"/>
    <n v="1"/>
    <n v="91371"/>
    <n v="542564"/>
    <n v="460284"/>
    <s v="долгосрочный"/>
    <n v="639"/>
    <n v="1211497"/>
    <x v="4"/>
    <s v="в аренде"/>
    <s v="консолидация кредитов"/>
    <n v="13225.52"/>
    <n v="9.4"/>
    <m/>
    <n v="100958.08333333333"/>
    <n v="0.13100010978153476"/>
  </r>
  <r>
    <n v="1547"/>
    <s v="3a91fac6-fd28-464a-990f-f0a533d2efe0"/>
    <x v="0"/>
    <n v="30"/>
    <n v="0"/>
    <n v="637165"/>
    <n v="1901482"/>
    <n v="618398"/>
    <s v="краткосрочный"/>
    <n v="714"/>
    <n v="4100941"/>
    <x v="2"/>
    <s v="в ипотеке"/>
    <s v="консолидация кредитов"/>
    <n v="16403.650000000001"/>
    <n v="26.1"/>
    <m/>
    <n v="341745.08333333331"/>
    <n v="4.7999666418024556E-2"/>
  </r>
  <r>
    <n v="1549"/>
    <s v="49b74cc7-4736-40f6-9f72-e9c98a787c08"/>
    <x v="1"/>
    <n v="5"/>
    <n v="0"/>
    <n v="277647"/>
    <n v="344960"/>
    <n v="179256"/>
    <s v="краткосрочный"/>
    <n v="702"/>
    <n v="677312"/>
    <x v="2"/>
    <s v="в ипотеке"/>
    <s v="консолидация кредитов"/>
    <n v="6208.63"/>
    <n v="14"/>
    <m/>
    <n v="56442.666666666664"/>
    <n v="0.10999887791741472"/>
  </r>
  <r>
    <n v="1550"/>
    <s v="0c1ed830-7fe1-402b-af4a-ab7e722c2a49"/>
    <x v="0"/>
    <n v="7"/>
    <n v="0"/>
    <n v="91295"/>
    <n v="132308"/>
    <n v="132330"/>
    <s v="краткосрочный"/>
    <n v="692"/>
    <n v="761900"/>
    <x v="3"/>
    <s v="в аренде"/>
    <s v="консолидация кредитов"/>
    <n v="10730.06"/>
    <n v="7.4"/>
    <m/>
    <n v="63491.666666666664"/>
    <n v="0.16899950124688279"/>
  </r>
  <r>
    <n v="1552"/>
    <s v="68dcbeb3-fa40-459b-abbc-27190252dab6"/>
    <x v="0"/>
    <n v="23"/>
    <n v="0"/>
    <n v="333431"/>
    <n v="547624"/>
    <n v="324500"/>
    <s v="краткосрочный"/>
    <n v="711"/>
    <n v="971508"/>
    <x v="3"/>
    <s v="в ипотеке"/>
    <s v="консолидация кредитов"/>
    <n v="19915.8"/>
    <n v="15.1"/>
    <m/>
    <n v="80959"/>
    <n v="0.24599859187984041"/>
  </r>
  <r>
    <n v="1553"/>
    <s v="5f182706-5f96-4d9c-a103-3796e3a0a612"/>
    <x v="0"/>
    <n v="16"/>
    <n v="0"/>
    <n v="356193"/>
    <n v="1422190"/>
    <n v="643500"/>
    <s v="долгосрочный"/>
    <n v="739"/>
    <n v="1852500"/>
    <x v="2"/>
    <s v="в ипотеке"/>
    <s v="консолидация кредитов"/>
    <n v="20377.5"/>
    <n v="22.7"/>
    <m/>
    <n v="154375"/>
    <n v="0.13200000000000001"/>
  </r>
  <r>
    <n v="1555"/>
    <s v="20cec3d1-26e8-4b68-9d5e-92c9482ef377"/>
    <x v="1"/>
    <n v="11"/>
    <n v="0"/>
    <n v="289180"/>
    <n v="558052"/>
    <n v="172370"/>
    <s v="краткосрочный"/>
    <n v="742"/>
    <n v="800166"/>
    <x v="11"/>
    <s v="в ипотеке"/>
    <s v="консолидация кредитов"/>
    <n v="20737.740000000002"/>
    <n v="25.5"/>
    <m/>
    <n v="66680.5"/>
    <n v="0.31100156717481126"/>
  </r>
  <r>
    <n v="1557"/>
    <s v="f3d82ff4-05d0-4513-9254-a267db8be887"/>
    <x v="1"/>
    <n v="14"/>
    <n v="0"/>
    <n v="718694"/>
    <n v="1524138"/>
    <n v="262790"/>
    <s v="долгосрочный"/>
    <n v="728"/>
    <n v="756504"/>
    <x v="2"/>
    <s v="в ипотеке"/>
    <s v="консолидация кредитов"/>
    <n v="10339.040000000001"/>
    <n v="16"/>
    <n v="21"/>
    <n v="63042"/>
    <n v="0.16400241109101871"/>
  </r>
  <r>
    <n v="1559"/>
    <s v="60218360-9629-4cba-a91b-111951e7dbba"/>
    <x v="0"/>
    <n v="8"/>
    <n v="0"/>
    <n v="68780"/>
    <n v="143770"/>
    <n v="292952"/>
    <s v="долгосрочный"/>
    <n v="649"/>
    <n v="2062260"/>
    <x v="7"/>
    <s v="в ипотеке"/>
    <s v="ремонт жилья"/>
    <n v="18388.580000000002"/>
    <n v="9.1"/>
    <n v="43"/>
    <n v="171855"/>
    <n v="0.10700055279159758"/>
  </r>
  <r>
    <n v="1560"/>
    <s v="4d99f63f-df13-4e54-aec1-1f0e77dee138"/>
    <x v="0"/>
    <n v="8"/>
    <n v="0"/>
    <n v="367802"/>
    <n v="835076"/>
    <n v="380050"/>
    <s v="долгосрочный"/>
    <n v="698"/>
    <n v="1520817"/>
    <x v="10"/>
    <s v="в аренде"/>
    <s v="консолидация кредитов"/>
    <n v="18249.689999999999"/>
    <n v="19.8"/>
    <n v="15"/>
    <n v="126734.75"/>
    <n v="0.1439991004834901"/>
  </r>
  <r>
    <n v="1561"/>
    <s v="359d092f-2884-4cad-adec-5c3bfe2fbf76"/>
    <x v="0"/>
    <n v="9"/>
    <n v="0"/>
    <n v="175864"/>
    <n v="557898"/>
    <n v="360998"/>
    <s v="долгосрочный"/>
    <n v="729"/>
    <n v="2319672"/>
    <x v="7"/>
    <s v="в аренде"/>
    <s v="консолидация кредитов"/>
    <n v="17126.98"/>
    <n v="23.4"/>
    <n v="7"/>
    <n v="193306"/>
    <n v="8.8600353843129545E-2"/>
  </r>
  <r>
    <n v="1562"/>
    <s v="a8694f04-0d6f-4b18-851a-2b5496bbc394"/>
    <x v="0"/>
    <n v="10"/>
    <n v="0"/>
    <n v="130853"/>
    <n v="470514"/>
    <n v="768856"/>
    <s v="краткосрочный"/>
    <n v="739"/>
    <n v="3737395"/>
    <x v="5"/>
    <s v="в ипотеке"/>
    <s v="консолидация кредитов"/>
    <n v="29026.87"/>
    <n v="19.7"/>
    <n v="43"/>
    <n v="311449.58333333331"/>
    <n v="9.319925777179025E-2"/>
  </r>
  <r>
    <n v="1564"/>
    <s v="02c36826-da5d-41b3-8b8e-5b58add0c339"/>
    <x v="0"/>
    <n v="15"/>
    <n v="0"/>
    <n v="262637"/>
    <n v="1055912"/>
    <n v="354530"/>
    <s v="долгосрочный"/>
    <n v="724"/>
    <n v="822890"/>
    <x v="6"/>
    <s v="в аренде"/>
    <s v="консолидация кредитов"/>
    <n v="15730.86"/>
    <n v="11"/>
    <m/>
    <n v="68574.166666666672"/>
    <n v="0.22939921496190255"/>
  </r>
  <r>
    <n v="1565"/>
    <s v="dd44a6d0-4997-487f-adf0-e85f537dd45b"/>
    <x v="0"/>
    <n v="8"/>
    <n v="1"/>
    <n v="232617"/>
    <n v="406252"/>
    <n v="218350"/>
    <s v="долгосрочный"/>
    <n v="676"/>
    <n v="1282310"/>
    <x v="6"/>
    <s v="в аренде"/>
    <s v="консолидация кредитов"/>
    <n v="7020.69"/>
    <n v="16.899999999999999"/>
    <m/>
    <n v="106859.16666666667"/>
    <n v="6.5700400059268027E-2"/>
  </r>
  <r>
    <n v="1567"/>
    <s v="b1db9aaf-739a-4e1a-9453-1cb51ed562f1"/>
    <x v="0"/>
    <n v="5"/>
    <n v="0"/>
    <n v="67735"/>
    <n v="122540"/>
    <n v="112904"/>
    <s v="краткосрочный"/>
    <n v="749"/>
    <n v="1337353"/>
    <x v="6"/>
    <s v="в ипотеке"/>
    <s v="консолидация кредитов"/>
    <n v="12259.18"/>
    <n v="11.5"/>
    <m/>
    <n v="111446.08333333333"/>
    <n v="0.11000099450182563"/>
  </r>
  <r>
    <n v="1569"/>
    <s v="06d51e8e-ef9f-4ccf-9b6d-219e97b15fb3"/>
    <x v="0"/>
    <n v="19"/>
    <n v="0"/>
    <n v="334267"/>
    <n v="716760"/>
    <n v="244310"/>
    <s v="краткосрочный"/>
    <n v="743"/>
    <n v="1216361"/>
    <x v="9"/>
    <s v="в аренде"/>
    <s v="консолидация кредитов"/>
    <n v="24732.49"/>
    <n v="28"/>
    <n v="44"/>
    <n v="101363.41666666667"/>
    <n v="0.24399818803792625"/>
  </r>
  <r>
    <n v="1570"/>
    <s v="daef3dd3-ac49-43e3-a90e-e44f45af8dca"/>
    <x v="0"/>
    <n v="6"/>
    <n v="0"/>
    <n v="164483"/>
    <n v="278454"/>
    <n v="118184"/>
    <s v="краткосрочный"/>
    <n v="704"/>
    <n v="286330"/>
    <x v="3"/>
    <s v="в аренде"/>
    <s v="консолидация кредитов"/>
    <n v="7349.01"/>
    <n v="13"/>
    <n v="38"/>
    <n v="23860.833333333332"/>
    <n v="0.30799469143994695"/>
  </r>
  <r>
    <n v="1571"/>
    <s v="b8a66042-638c-4b8e-88f1-6b9c7d094bb4"/>
    <x v="0"/>
    <n v="6"/>
    <n v="1"/>
    <n v="64125"/>
    <n v="160380"/>
    <n v="68244"/>
    <s v="краткосрочный"/>
    <n v="740"/>
    <n v="1871310"/>
    <x v="8"/>
    <s v="в собственности"/>
    <s v="консолидация кредитов"/>
    <n v="2744.74"/>
    <n v="20.7"/>
    <n v="14"/>
    <n v="155942.5"/>
    <n v="1.7600974718245507E-2"/>
  </r>
  <r>
    <n v="1573"/>
    <s v="4287473b-57b4-44f6-bdc2-8bb70a8c5b85"/>
    <x v="0"/>
    <n v="9"/>
    <n v="0"/>
    <n v="412680"/>
    <n v="651882"/>
    <n v="422092"/>
    <s v="краткосрочный"/>
    <n v="723"/>
    <n v="1013384"/>
    <x v="2"/>
    <s v="в аренде"/>
    <s v="консолидация кредитов"/>
    <n v="11653.84"/>
    <n v="29"/>
    <n v="65"/>
    <n v="84448.666666666672"/>
    <n v="0.13799910004499774"/>
  </r>
  <r>
    <n v="1575"/>
    <s v="29ccf1c2-c56f-47bc-ba23-cc40f58076b9"/>
    <x v="0"/>
    <n v="11"/>
    <n v="0"/>
    <n v="38019"/>
    <n v="285912"/>
    <n v="343486"/>
    <s v="краткосрочный"/>
    <n v="751"/>
    <n v="6489070"/>
    <x v="6"/>
    <s v="в ипотеке"/>
    <s v="иное"/>
    <n v="3785.37"/>
    <n v="15.4"/>
    <m/>
    <n v="540755.83333333337"/>
    <n v="7.0001464000234237E-3"/>
  </r>
  <r>
    <n v="1576"/>
    <s v="5875264a-d7cf-4f6b-8be6-9cb4ed78142b"/>
    <x v="1"/>
    <n v="12"/>
    <n v="0"/>
    <n v="94411"/>
    <n v="153098"/>
    <n v="132814"/>
    <s v="краткосрочный"/>
    <n v="717"/>
    <n v="1022523"/>
    <x v="2"/>
    <s v="в ипотеке"/>
    <s v="ремонт жилья"/>
    <n v="26074.27"/>
    <n v="14.9"/>
    <n v="25"/>
    <n v="85210.25"/>
    <n v="0.30599921957745696"/>
  </r>
  <r>
    <n v="1577"/>
    <s v="01d86d59-a20f-4d2e-9cb4-b9157a6b13e8"/>
    <x v="0"/>
    <n v="12"/>
    <n v="0"/>
    <n v="93138"/>
    <n v="194326"/>
    <n v="218416"/>
    <s v="краткосрочный"/>
    <n v="716"/>
    <n v="867711"/>
    <x v="5"/>
    <s v="в ипотеке"/>
    <s v="консолидация кредитов"/>
    <n v="12798.59"/>
    <n v="12.4"/>
    <n v="31"/>
    <n v="72309.25"/>
    <n v="0.17699796360769887"/>
  </r>
  <r>
    <n v="1578"/>
    <s v="3ff1f7f8-d578-48f8-9466-7550c3aa0e85"/>
    <x v="0"/>
    <n v="6"/>
    <n v="0"/>
    <n v="343748"/>
    <n v="510928"/>
    <n v="436788"/>
    <s v="долгосрочный"/>
    <n v="720"/>
    <n v="980780"/>
    <x v="7"/>
    <s v="в аренде"/>
    <s v="консолидация кредитов"/>
    <n v="7691.01"/>
    <n v="18"/>
    <n v="29"/>
    <n v="81731.666666666672"/>
    <n v="9.4100736148779535E-2"/>
  </r>
  <r>
    <n v="1580"/>
    <s v="6b257294-0226-467c-8767-3ef94c7fb2c7"/>
    <x v="0"/>
    <n v="19"/>
    <n v="0"/>
    <n v="92625"/>
    <n v="957638"/>
    <n v="43890"/>
    <s v="краткосрочный"/>
    <n v="749"/>
    <n v="1326808"/>
    <x v="7"/>
    <s v="в ипотеке"/>
    <s v="иное"/>
    <n v="6269.24"/>
    <n v="33.5"/>
    <m/>
    <n v="110567.33333333333"/>
    <n v="5.6700652995761255E-2"/>
  </r>
  <r>
    <n v="1581"/>
    <s v="145159fa-cfd1-4b9c-9848-f80631497bb6"/>
    <x v="0"/>
    <n v="11"/>
    <n v="0"/>
    <n v="112176"/>
    <n v="195294"/>
    <n v="173646"/>
    <s v="краткосрочный"/>
    <n v="710"/>
    <n v="875026"/>
    <x v="9"/>
    <s v="в ипотеке"/>
    <s v="консолидация кредитов"/>
    <n v="13949.61"/>
    <n v="21.4"/>
    <n v="19"/>
    <n v="72918.833333333328"/>
    <n v="0.19130325270334828"/>
  </r>
  <r>
    <n v="1582"/>
    <s v="b28905eb-a713-4f51-88ca-e264d2667f54"/>
    <x v="0"/>
    <n v="17"/>
    <n v="0"/>
    <n v="287527"/>
    <n v="545776"/>
    <n v="438372"/>
    <s v="краткосрочный"/>
    <n v="737"/>
    <n v="1703673"/>
    <x v="2"/>
    <s v="в ипотеке"/>
    <s v="консолидация кредитов"/>
    <n v="18314.48"/>
    <n v="18"/>
    <n v="14"/>
    <n v="141972.75"/>
    <n v="0.12899996654287529"/>
  </r>
  <r>
    <n v="1583"/>
    <s v="33748f75-2183-410f-80f1-6137f15dc6cf"/>
    <x v="0"/>
    <n v="5"/>
    <n v="0"/>
    <n v="52839"/>
    <n v="179982"/>
    <n v="44924"/>
    <s v="краткосрочный"/>
    <n v="647"/>
    <n v="582027"/>
    <x v="3"/>
    <s v="в аренде"/>
    <s v="иное"/>
    <n v="1668.39"/>
    <n v="6.4"/>
    <m/>
    <n v="48502.25"/>
    <n v="3.4398198021741259E-2"/>
  </r>
  <r>
    <n v="1584"/>
    <s v="f1f9e87c-d5a6-4315-be58-ef2992d3d185"/>
    <x v="0"/>
    <n v="12"/>
    <n v="0"/>
    <n v="193325"/>
    <n v="328724"/>
    <n v="257840"/>
    <s v="краткосрочный"/>
    <n v="741"/>
    <n v="835088"/>
    <x v="8"/>
    <s v="в ипотеке"/>
    <s v="консолидация кредитов"/>
    <n v="15448.9"/>
    <n v="27.2"/>
    <n v="34"/>
    <n v="69590.666666666672"/>
    <n v="0.22199672369858026"/>
  </r>
  <r>
    <n v="1586"/>
    <s v="8c6678d2-f486-428d-9ea2-a9a54ffb5246"/>
    <x v="0"/>
    <n v="16"/>
    <n v="0"/>
    <n v="392502"/>
    <n v="598774"/>
    <n v="522456"/>
    <s v="краткосрочный"/>
    <n v="735"/>
    <n v="2068055"/>
    <x v="10"/>
    <s v="в ипотеке"/>
    <s v="консолидация кредитов"/>
    <n v="44290.71"/>
    <n v="24.5"/>
    <n v="39"/>
    <n v="172337.91666666666"/>
    <n v="0.25699921907299372"/>
  </r>
  <r>
    <n v="1587"/>
    <s v="d85626a4-48c9-4746-b073-3348864324f5"/>
    <x v="0"/>
    <n v="10"/>
    <n v="0"/>
    <n v="334704"/>
    <n v="1203598"/>
    <n v="337766"/>
    <s v="краткосрочный"/>
    <n v="746"/>
    <n v="1050111"/>
    <x v="8"/>
    <s v="в ипотеке"/>
    <s v="консолидация кредитов"/>
    <n v="16276.73"/>
    <n v="19.2"/>
    <m/>
    <n v="87509.25"/>
    <n v="0.18600010855995222"/>
  </r>
  <r>
    <n v="1589"/>
    <s v="94c8b781-f9eb-4dc1-932d-ab47ad51d042"/>
    <x v="0"/>
    <n v="12"/>
    <n v="0"/>
    <n v="292429"/>
    <n v="538340"/>
    <n v="324104"/>
    <s v="краткосрочный"/>
    <n v="721"/>
    <n v="3358782"/>
    <x v="2"/>
    <s v="в ипотеке"/>
    <s v="консолидация кредитов"/>
    <n v="22084.080000000002"/>
    <n v="13.4"/>
    <m/>
    <n v="279898.5"/>
    <n v="7.890031565013747E-2"/>
  </r>
  <r>
    <n v="1590"/>
    <s v="a18cb579-6dd3-484e-abd9-65846d31bca7"/>
    <x v="0"/>
    <n v="7"/>
    <n v="0"/>
    <n v="180481"/>
    <n v="257048"/>
    <n v="116138"/>
    <s v="краткосрочный"/>
    <n v="718"/>
    <n v="361399"/>
    <x v="11"/>
    <s v="в аренде"/>
    <s v="консолидация кредитов"/>
    <n v="5421.08"/>
    <n v="24.5"/>
    <m/>
    <n v="30116.583333333332"/>
    <n v="0.18000315440828557"/>
  </r>
  <r>
    <n v="1591"/>
    <s v="fa54d330-b6a8-4c39-b245-9527bb483378"/>
    <x v="0"/>
    <n v="12"/>
    <n v="0"/>
    <n v="427177"/>
    <n v="635778"/>
    <n v="558866"/>
    <s v="долгосрочный"/>
    <n v="685"/>
    <n v="1835989"/>
    <x v="1"/>
    <s v="в ипотеке"/>
    <s v="консолидация кредитов"/>
    <n v="27233.84"/>
    <n v="26.6"/>
    <m/>
    <n v="152999.08333333334"/>
    <n v="0.17800002069729176"/>
  </r>
  <r>
    <n v="1592"/>
    <s v="58569d71-b1d2-4226-b524-8fd1bacb5453"/>
    <x v="0"/>
    <n v="7"/>
    <n v="1"/>
    <n v="141037"/>
    <n v="174460"/>
    <n v="529496"/>
    <s v="долгосрочный"/>
    <n v="721"/>
    <n v="1043024"/>
    <x v="8"/>
    <s v="в ипотеке"/>
    <s v="консолидация кредитов"/>
    <n v="13646.37"/>
    <n v="17.899999999999999"/>
    <n v="66"/>
    <n v="86918.666666666672"/>
    <n v="0.15700160303118624"/>
  </r>
  <r>
    <n v="1593"/>
    <s v="c03878ff-cce3-496a-8055-b5baa510084b"/>
    <x v="0"/>
    <n v="11"/>
    <n v="1"/>
    <n v="92416"/>
    <n v="321332"/>
    <n v="189244"/>
    <s v="краткосрочный"/>
    <n v="645"/>
    <n v="482125"/>
    <x v="2"/>
    <s v="в собственности"/>
    <s v="консолидация кредитов"/>
    <n v="6106.98"/>
    <n v="15.2"/>
    <m/>
    <n v="40177.083333333336"/>
    <n v="0.15200157635467978"/>
  </r>
  <r>
    <n v="1594"/>
    <s v="945ebe95-ca44-41f5-b1fa-dfdefa4e0477"/>
    <x v="1"/>
    <n v="8"/>
    <n v="0"/>
    <n v="690042"/>
    <n v="861916"/>
    <n v="131538"/>
    <s v="краткосрочный"/>
    <n v="737"/>
    <n v="1098143"/>
    <x v="2"/>
    <s v="в ипотеке"/>
    <s v="ремонт жилья"/>
    <n v="26538.44"/>
    <n v="21.8"/>
    <m/>
    <n v="91511.916666666672"/>
    <n v="0.28999982698063909"/>
  </r>
  <r>
    <n v="1596"/>
    <s v="a75fc3a1-677e-408b-bc43-8cd272905092"/>
    <x v="1"/>
    <n v="23"/>
    <n v="0"/>
    <n v="145578"/>
    <n v="581218"/>
    <n v="239360"/>
    <s v="долгосрочный"/>
    <n v="730"/>
    <n v="563787"/>
    <x v="3"/>
    <s v="в ипотеке"/>
    <s v="консолидация кредитов"/>
    <n v="9819.2000000000007"/>
    <n v="9"/>
    <m/>
    <n v="46982.25"/>
    <n v="0.20899807906177334"/>
  </r>
  <r>
    <n v="1597"/>
    <s v="ed74b109-325f-44b5-9d66-619bb2a8fff0"/>
    <x v="0"/>
    <n v="5"/>
    <n v="0"/>
    <n v="272137"/>
    <n v="361350"/>
    <n v="519178"/>
    <s v="долгосрочный"/>
    <n v="715"/>
    <n v="1120962"/>
    <x v="2"/>
    <s v="в ипотеке"/>
    <s v="консолидация кредитов"/>
    <n v="17281.45"/>
    <n v="27.1"/>
    <n v="16"/>
    <n v="93413.5"/>
    <n v="0.18499949150818673"/>
  </r>
  <r>
    <n v="1598"/>
    <s v="33aa069d-a514-4c4e-b8c5-eaf9d20831aa"/>
    <x v="0"/>
    <n v="12"/>
    <n v="1"/>
    <n v="184186"/>
    <n v="318296"/>
    <n v="187726"/>
    <s v="краткосрочный"/>
    <n v="725"/>
    <n v="694811"/>
    <x v="11"/>
    <s v="в ипотеке"/>
    <s v="консолидация кредитов"/>
    <n v="16964.91"/>
    <n v="22.5"/>
    <m/>
    <n v="57900.916666666664"/>
    <n v="0.29299898821406112"/>
  </r>
  <r>
    <n v="1599"/>
    <s v="8c979501-9968-4e5b-8eca-8c22405a899c"/>
    <x v="0"/>
    <n v="13"/>
    <n v="0"/>
    <n v="43738"/>
    <n v="267960"/>
    <n v="78452"/>
    <s v="краткосрочный"/>
    <n v="724"/>
    <n v="941070"/>
    <x v="6"/>
    <s v="в собственности"/>
    <s v="иное"/>
    <n v="22507.21"/>
    <n v="22.4"/>
    <n v="38"/>
    <n v="78422.5"/>
    <n v="0.28699939430648091"/>
  </r>
  <r>
    <n v="1600"/>
    <s v="63c5a3e5-1b7d-423b-9a8e-b93e8ff2ad3b"/>
    <x v="0"/>
    <n v="11"/>
    <n v="1"/>
    <n v="79192"/>
    <n v="203302"/>
    <n v="427328"/>
    <s v="краткосрочный"/>
    <n v="710"/>
    <n v="1029895"/>
    <x v="9"/>
    <s v="в ипотеке"/>
    <s v="консолидация кредитов"/>
    <n v="23172.78"/>
    <n v="19.7"/>
    <n v="33"/>
    <n v="85824.583333333328"/>
    <n v="0.27000166036343509"/>
  </r>
  <r>
    <n v="1601"/>
    <s v="649c03f7-478d-439f-abcf-260688117cc7"/>
    <x v="0"/>
    <n v="12"/>
    <n v="0"/>
    <n v="197809"/>
    <n v="235862"/>
    <n v="105798"/>
    <s v="краткосрочный"/>
    <n v="689"/>
    <n v="228437"/>
    <x v="6"/>
    <s v="в аренде"/>
    <s v="консолидация кредитов"/>
    <n v="7138.49"/>
    <n v="12.5"/>
    <n v="33"/>
    <n v="19036.416666666668"/>
    <n v="0.37499126673875072"/>
  </r>
  <r>
    <n v="1602"/>
    <s v="cc3cdc8d-b2ec-48c3-8c50-5e597443296e"/>
    <x v="0"/>
    <n v="9"/>
    <n v="0"/>
    <n v="333621"/>
    <n v="568106"/>
    <n v="326744"/>
    <s v="долгосрочный"/>
    <n v="724"/>
    <n v="1693071"/>
    <x v="3"/>
    <s v="в аренде"/>
    <s v="консолидация кредитов"/>
    <n v="27653.55"/>
    <n v="15.2"/>
    <n v="4"/>
    <n v="141089.25"/>
    <n v="0.19600040399959601"/>
  </r>
  <r>
    <n v="1604"/>
    <s v="b8602659-ced8-47b6-bb1e-34036163c025"/>
    <x v="0"/>
    <n v="6"/>
    <n v="0"/>
    <n v="502170"/>
    <n v="1321518"/>
    <n v="336006"/>
    <s v="краткосрочный"/>
    <n v="739"/>
    <n v="2321496"/>
    <x v="2"/>
    <s v="в ипотеке"/>
    <s v="иное"/>
    <n v="9111.83"/>
    <n v="24.1"/>
    <m/>
    <n v="193458"/>
    <n v="4.7099783932429778E-2"/>
  </r>
  <r>
    <n v="1605"/>
    <s v="686dbe54-31da-48de-aa5e-23209628ee30"/>
    <x v="0"/>
    <n v="5"/>
    <n v="0"/>
    <n v="124203"/>
    <n v="191246"/>
    <n v="213664"/>
    <s v="краткосрочный"/>
    <n v="736"/>
    <n v="776948"/>
    <x v="4"/>
    <s v="в аренде"/>
    <s v="консолидация кредитов"/>
    <n v="8028.45"/>
    <n v="8"/>
    <n v="20"/>
    <n v="64745.666666666664"/>
    <n v="0.12399980436271153"/>
  </r>
  <r>
    <n v="1606"/>
    <s v="1f364296-f23f-4f4e-ac15-ca0328004750"/>
    <x v="1"/>
    <n v="6"/>
    <n v="0"/>
    <n v="69597"/>
    <n v="125906"/>
    <n v="64460"/>
    <s v="краткосрочный"/>
    <n v="725"/>
    <n v="280706"/>
    <x v="11"/>
    <s v="в аренде"/>
    <s v="консолидация кредитов"/>
    <n v="3508.73"/>
    <n v="7"/>
    <m/>
    <n v="23392.166666666668"/>
    <n v="0.14999593881142548"/>
  </r>
  <r>
    <n v="1609"/>
    <s v="d37955be-29fb-42e9-b9fc-2795dfd2a381"/>
    <x v="0"/>
    <n v="9"/>
    <n v="0"/>
    <n v="50996"/>
    <n v="164934"/>
    <n v="200706"/>
    <s v="краткосрочный"/>
    <n v="701"/>
    <n v="655899"/>
    <x v="4"/>
    <s v="в аренде"/>
    <s v="консолидация кредитов"/>
    <n v="12352.66"/>
    <n v="8.1999999999999993"/>
    <m/>
    <n v="54658.25"/>
    <n v="0.22599808812027461"/>
  </r>
  <r>
    <n v="1610"/>
    <s v="3c0cf898-1a00-4d16-a4ed-7f09fa5e71ea"/>
    <x v="0"/>
    <n v="8"/>
    <n v="0"/>
    <n v="982566"/>
    <n v="1182654"/>
    <n v="208582"/>
    <s v="долгосрочный"/>
    <n v="691"/>
    <n v="1262797"/>
    <x v="6"/>
    <s v="в ипотеке"/>
    <s v="консолидация кредитов"/>
    <n v="26150.65"/>
    <n v="20"/>
    <m/>
    <n v="105233.08333333333"/>
    <n v="0.24850217414200385"/>
  </r>
  <r>
    <n v="1611"/>
    <s v="c7624725-b91d-4eec-a065-0430f9e4a8ce"/>
    <x v="0"/>
    <n v="10"/>
    <n v="0"/>
    <n v="119738"/>
    <n v="298804"/>
    <n v="137610"/>
    <s v="краткосрочный"/>
    <n v="735"/>
    <n v="1114122"/>
    <x v="8"/>
    <s v="в ипотеке"/>
    <s v="консолидация кредитов"/>
    <n v="8615.93"/>
    <n v="10.7"/>
    <m/>
    <n v="92843.5"/>
    <n v="9.2800573007264922E-2"/>
  </r>
  <r>
    <n v="1612"/>
    <s v="80f1cdaf-3225-4f44-8b1c-f88bbcae57c5"/>
    <x v="0"/>
    <n v="10"/>
    <n v="1"/>
    <n v="65683"/>
    <n v="140844"/>
    <n v="206690"/>
    <s v="краткосрочный"/>
    <n v="655"/>
    <n v="1499176"/>
    <x v="5"/>
    <s v="в ипотеке"/>
    <s v="консолидация кредитов"/>
    <n v="22737.49"/>
    <n v="15.7"/>
    <n v="13"/>
    <n v="124931.33333333333"/>
    <n v="0.18199989861097032"/>
  </r>
  <r>
    <n v="1614"/>
    <s v="7d960bb3-0274-4b69-9d07-11e7af87ba70"/>
    <x v="0"/>
    <n v="10"/>
    <n v="0"/>
    <n v="2114738"/>
    <n v="2817760"/>
    <n v="540518"/>
    <s v="долгосрочный"/>
    <n v="687"/>
    <n v="1556024"/>
    <x v="2"/>
    <s v="в ипотеке"/>
    <s v="консолидация кредитов"/>
    <n v="27360.19"/>
    <n v="14.6"/>
    <m/>
    <n v="129668.66666666667"/>
    <n v="0.21100078147894891"/>
  </r>
  <r>
    <n v="1615"/>
    <s v="9804713b-61de-44a9-9efc-14e520018481"/>
    <x v="1"/>
    <n v="8"/>
    <n v="2"/>
    <n v="100111"/>
    <n v="287650"/>
    <n v="347688"/>
    <s v="долгосрочный"/>
    <n v="703"/>
    <n v="1058699"/>
    <x v="0"/>
    <s v="в ипотеке"/>
    <s v="консолидация кредитов"/>
    <n v="9439.9599999999991"/>
    <n v="15.2"/>
    <n v="48"/>
    <n v="88224.916666666672"/>
    <n v="0.10699879758080436"/>
  </r>
  <r>
    <n v="1617"/>
    <s v="d18edc72-d117-4491-b73f-f6f4761c36cb"/>
    <x v="0"/>
    <n v="13"/>
    <n v="0"/>
    <n v="68989"/>
    <n v="108526"/>
    <n v="211508"/>
    <s v="краткосрочный"/>
    <n v="722"/>
    <n v="908010"/>
    <x v="9"/>
    <s v="в ипотеке"/>
    <s v="консолидация кредитов"/>
    <n v="13090.62"/>
    <n v="12.5"/>
    <n v="18"/>
    <n v="75667.5"/>
    <n v="0.17300188323917137"/>
  </r>
  <r>
    <n v="1618"/>
    <s v="90b0ee93-dabc-4e96-851b-e5865bb02fa0"/>
    <x v="0"/>
    <n v="5"/>
    <n v="0"/>
    <n v="149055"/>
    <n v="221540"/>
    <n v="175934"/>
    <s v="краткосрочный"/>
    <n v="739"/>
    <n v="816677"/>
    <x v="1"/>
    <s v="в аренде"/>
    <s v="консолидация кредитов"/>
    <n v="3763.52"/>
    <n v="13.5"/>
    <n v="12"/>
    <n v="68056.416666666672"/>
    <n v="5.5300002326501167E-2"/>
  </r>
  <r>
    <n v="1619"/>
    <s v="7d592a84-c9c5-41ef-9e95-56182f1d657d"/>
    <x v="0"/>
    <n v="11"/>
    <n v="0"/>
    <n v="48013"/>
    <n v="96866"/>
    <n v="396506"/>
    <s v="долгосрочный"/>
    <n v="721"/>
    <n v="1750280"/>
    <x v="2"/>
    <s v="в ипотеке"/>
    <s v="консолидация кредитов"/>
    <n v="13491.71"/>
    <n v="25.8"/>
    <n v="41"/>
    <n v="145856.66666666666"/>
    <n v="9.2499782891880156E-2"/>
  </r>
  <r>
    <n v="1620"/>
    <s v="51a37845-1b53-450c-9e65-83d462be3270"/>
    <x v="1"/>
    <n v="10"/>
    <n v="0"/>
    <n v="455031"/>
    <n v="1039214"/>
    <n v="770616"/>
    <s v="долгосрочный"/>
    <n v="694"/>
    <n v="1996596"/>
    <x v="4"/>
    <s v="в аренде"/>
    <s v="консолидация кредитов"/>
    <n v="50414.03"/>
    <n v="15.4"/>
    <m/>
    <n v="166383"/>
    <n v="0.30299988580564119"/>
  </r>
  <r>
    <n v="1621"/>
    <s v="2728bf13-764f-44da-8938-0c1cea146b4e"/>
    <x v="0"/>
    <n v="7"/>
    <n v="0"/>
    <n v="236531"/>
    <n v="377740"/>
    <n v="143352"/>
    <s v="краткосрочный"/>
    <n v="699"/>
    <n v="671783"/>
    <x v="3"/>
    <s v="в аренде"/>
    <s v="консолидация кредитов"/>
    <n v="11868.16"/>
    <n v="9.9"/>
    <m/>
    <n v="55981.916666666664"/>
    <n v="0.21199988686822976"/>
  </r>
  <r>
    <n v="1622"/>
    <s v="ced8bb43-4628-43bb-8018-eeb25fc8403e"/>
    <x v="1"/>
    <n v="6"/>
    <n v="1"/>
    <n v="111169"/>
    <n v="242880"/>
    <n v="242748"/>
    <s v="долгосрочный"/>
    <n v="680"/>
    <n v="795910"/>
    <x v="2"/>
    <s v="в ипотеке"/>
    <s v="консолидация кредитов"/>
    <n v="8887.44"/>
    <n v="11.3"/>
    <n v="28"/>
    <n v="66325.833333333328"/>
    <n v="0.1339966579135832"/>
  </r>
  <r>
    <n v="1623"/>
    <s v="6fb791ca-5124-4149-a445-b9f1bc40d990"/>
    <x v="0"/>
    <n v="7"/>
    <n v="0"/>
    <n v="36347"/>
    <n v="243298"/>
    <n v="65230"/>
    <s v="краткосрочный"/>
    <n v="741"/>
    <n v="1107776"/>
    <x v="2"/>
    <s v="в аренде"/>
    <s v="приобретение автомобиля"/>
    <n v="5686.7"/>
    <n v="18.2"/>
    <m/>
    <n v="92314.666666666672"/>
    <n v="6.1601262349066953E-2"/>
  </r>
  <r>
    <n v="1624"/>
    <s v="4c4f7973-829d-48bd-91db-1f96ce1d6f24"/>
    <x v="1"/>
    <n v="9"/>
    <n v="0"/>
    <n v="397119"/>
    <n v="594858"/>
    <n v="265716"/>
    <s v="краткосрочный"/>
    <n v="719"/>
    <n v="658312"/>
    <x v="8"/>
    <s v="в аренде"/>
    <s v="консолидация кредитов"/>
    <n v="11959.36"/>
    <n v="27.5"/>
    <m/>
    <n v="54859.333333333336"/>
    <n v="0.21800046178711613"/>
  </r>
  <r>
    <n v="1626"/>
    <s v="0d327452-6657-45d3-9260-cd9ae68ffaa2"/>
    <x v="0"/>
    <n v="6"/>
    <n v="0"/>
    <n v="75544"/>
    <n v="403062"/>
    <n v="387244"/>
    <s v="краткосрочный"/>
    <n v="725"/>
    <n v="2316480"/>
    <x v="4"/>
    <s v="в аренде"/>
    <s v="иное"/>
    <n v="4285.45"/>
    <n v="7.1"/>
    <m/>
    <n v="193040"/>
    <n v="2.2199803149606297E-2"/>
  </r>
  <r>
    <n v="1630"/>
    <s v="dbec6e5e-d9f4-4a31-bb2d-c48788f08448"/>
    <x v="0"/>
    <n v="11"/>
    <n v="0"/>
    <n v="261155"/>
    <n v="316316"/>
    <n v="334158"/>
    <s v="долгосрочный"/>
    <n v="674"/>
    <n v="1074013"/>
    <x v="6"/>
    <s v="в собственности"/>
    <s v="консолидация кредитов"/>
    <n v="9003.91"/>
    <n v="10.7"/>
    <m/>
    <n v="89501.083333333328"/>
    <n v="0.10060112866417818"/>
  </r>
  <r>
    <n v="1633"/>
    <s v="b1559fc5-f350-4930-ac2d-cfb347693b93"/>
    <x v="1"/>
    <n v="5"/>
    <n v="0"/>
    <n v="423282"/>
    <n v="527010"/>
    <n v="191686"/>
    <s v="краткосрочный"/>
    <n v="710"/>
    <n v="1166334"/>
    <x v="7"/>
    <s v="в ипотеке"/>
    <s v="иное"/>
    <n v="13510.14"/>
    <n v="23.4"/>
    <n v="16"/>
    <n v="97194.5"/>
    <n v="0.1390010751637181"/>
  </r>
  <r>
    <n v="1635"/>
    <s v="29b4a514-5220-40d8-bd70-aeb73d08831e"/>
    <x v="0"/>
    <n v="10"/>
    <n v="0"/>
    <n v="292220"/>
    <n v="716870"/>
    <n v="323840"/>
    <s v="долгосрочный"/>
    <n v="672"/>
    <n v="1277161"/>
    <x v="8"/>
    <s v="в аренде"/>
    <s v="иное"/>
    <n v="15112.98"/>
    <n v="8.5"/>
    <m/>
    <n v="106430.08333333333"/>
    <n v="0.14199913714872284"/>
  </r>
  <r>
    <n v="1636"/>
    <s v="96b7db3f-0a45-4260-b8e2-6d04c2f7c0b0"/>
    <x v="0"/>
    <n v="12"/>
    <n v="0"/>
    <n v="288895"/>
    <n v="427218"/>
    <n v="348612"/>
    <s v="краткосрочный"/>
    <n v="719"/>
    <n v="715065"/>
    <x v="2"/>
    <s v="в аренде"/>
    <s v="консолидация кредитов"/>
    <n v="19247.189999999999"/>
    <n v="12"/>
    <m/>
    <n v="59588.75"/>
    <n v="0.32300039856516538"/>
  </r>
  <r>
    <n v="1638"/>
    <s v="8f29694d-8b10-433d-908c-f78f736ae40d"/>
    <x v="1"/>
    <n v="10"/>
    <n v="0"/>
    <n v="350854"/>
    <n v="766502"/>
    <n v="265760"/>
    <s v="долгосрочный"/>
    <n v="711"/>
    <n v="994612"/>
    <x v="1"/>
    <s v="в ипотеке"/>
    <s v="иное"/>
    <n v="15002.21"/>
    <n v="34.200000000000003"/>
    <n v="11"/>
    <n v="82884.333333333328"/>
    <n v="0.1810017574692443"/>
  </r>
  <r>
    <n v="1639"/>
    <s v="569bdc25-e6f9-4f99-bcfe-2ae85a5e944d"/>
    <x v="0"/>
    <n v="10"/>
    <n v="0"/>
    <n v="82346"/>
    <n v="226996"/>
    <n v="106766"/>
    <s v="краткосрочный"/>
    <n v="728"/>
    <n v="1786608"/>
    <x v="3"/>
    <s v="в аренде"/>
    <s v="консолидация кредитов"/>
    <n v="22034.87"/>
    <n v="11.9"/>
    <n v="6"/>
    <n v="148884"/>
    <n v="0.14800025523226135"/>
  </r>
  <r>
    <n v="1640"/>
    <s v="a0f51fd3-d44e-478a-93e5-8eb103aae837"/>
    <x v="0"/>
    <n v="8"/>
    <n v="0"/>
    <n v="75962"/>
    <n v="158180"/>
    <n v="109890"/>
    <s v="краткосрочный"/>
    <n v="718"/>
    <n v="778145"/>
    <x v="5"/>
    <s v="в ипотеке"/>
    <s v="консолидация кредитов"/>
    <n v="6056.63"/>
    <n v="15.1"/>
    <n v="8"/>
    <n v="64845.416666666664"/>
    <n v="9.3401049932853142E-2"/>
  </r>
  <r>
    <n v="1642"/>
    <s v="bd2970f9-92ce-4192-b80c-ff83cea87bd3"/>
    <x v="0"/>
    <n v="13"/>
    <n v="0"/>
    <n v="111150"/>
    <n v="262130"/>
    <n v="221716"/>
    <s v="долгосрочный"/>
    <n v="719"/>
    <n v="1131906"/>
    <x v="2"/>
    <s v="в аренде"/>
    <s v="консолидация кредитов"/>
    <n v="20940.28"/>
    <n v="14.7"/>
    <n v="27"/>
    <n v="94325.5"/>
    <n v="0.22200020143015409"/>
  </r>
  <r>
    <n v="1643"/>
    <s v="01bd144a-479e-4317-adff-8138388bf998"/>
    <x v="0"/>
    <n v="9"/>
    <n v="0"/>
    <n v="428906"/>
    <n v="1232308"/>
    <n v="510488"/>
    <s v="долгосрочный"/>
    <n v="685"/>
    <n v="1102171"/>
    <x v="0"/>
    <s v="в аренде"/>
    <s v="консолидация кредитов"/>
    <n v="14971.05"/>
    <n v="26"/>
    <n v="15"/>
    <n v="91847.583333333328"/>
    <n v="0.16299884500680928"/>
  </r>
  <r>
    <n v="1644"/>
    <s v="4143f442-9590-4552-9eb3-baf1ca0326a9"/>
    <x v="1"/>
    <n v="22"/>
    <n v="1"/>
    <n v="185117"/>
    <n v="570064"/>
    <n v="352000"/>
    <s v="долгосрочный"/>
    <n v="716"/>
    <n v="1140000"/>
    <x v="7"/>
    <s v="в ипотеке"/>
    <s v="консолидация кредитов"/>
    <n v="6726"/>
    <n v="25.8"/>
    <m/>
    <n v="95000"/>
    <n v="7.0800000000000002E-2"/>
  </r>
  <r>
    <n v="1645"/>
    <s v="dd151820-42c3-401b-aae1-c49ced57a6ba"/>
    <x v="0"/>
    <n v="9"/>
    <n v="1"/>
    <n v="160854"/>
    <n v="763290"/>
    <n v="74272"/>
    <s v="краткосрочный"/>
    <n v="740"/>
    <n v="1072303"/>
    <x v="0"/>
    <s v="в ипотеке"/>
    <s v="консолидация кредитов"/>
    <n v="10186.85"/>
    <n v="27.2"/>
    <m/>
    <n v="89358.583333333328"/>
    <n v="0.11399968106029733"/>
  </r>
  <r>
    <n v="1647"/>
    <s v="a55184ff-cd24-4248-893a-4e0f93d91e47"/>
    <x v="0"/>
    <n v="7"/>
    <n v="0"/>
    <n v="79496"/>
    <n v="196262"/>
    <n v="215666"/>
    <s v="краткосрочный"/>
    <n v="691"/>
    <n v="651909"/>
    <x v="1"/>
    <s v="в аренде"/>
    <s v="иное"/>
    <n v="2982.62"/>
    <n v="11.3"/>
    <n v="36"/>
    <n v="54325.75"/>
    <n v="5.4902509399318004E-2"/>
  </r>
  <r>
    <n v="1648"/>
    <s v="93479576-2563-451f-9752-120784c76ef2"/>
    <x v="0"/>
    <n v="10"/>
    <n v="0"/>
    <n v="162070"/>
    <n v="700260"/>
    <n v="108240"/>
    <s v="краткосрочный"/>
    <n v="721"/>
    <n v="1458136"/>
    <x v="2"/>
    <s v="в ипотеке"/>
    <s v="иное"/>
    <n v="24788.35"/>
    <n v="19.7"/>
    <n v="23"/>
    <n v="121511.33333333333"/>
    <n v="0.20400031272803085"/>
  </r>
  <r>
    <n v="1649"/>
    <s v="8b2f90cf-d08b-4b9e-9583-c415a383050d"/>
    <x v="0"/>
    <n v="9"/>
    <n v="0"/>
    <n v="271966"/>
    <n v="775654"/>
    <n v="263714"/>
    <s v="краткосрочный"/>
    <n v="743"/>
    <n v="3416238"/>
    <x v="2"/>
    <s v="в ипотеке"/>
    <s v="ремонт жилья"/>
    <n v="14547.54"/>
    <n v="13.8"/>
    <m/>
    <n v="284686.5"/>
    <n v="5.1100210231254384E-2"/>
  </r>
  <r>
    <n v="1650"/>
    <s v="bc1b324c-f66d-4f60-a8ec-525fe6456ab4"/>
    <x v="0"/>
    <n v="9"/>
    <n v="0"/>
    <n v="341145"/>
    <n v="530222"/>
    <n v="436480"/>
    <s v="краткосрочный"/>
    <n v="679"/>
    <n v="2261760"/>
    <x v="1"/>
    <s v="в ипотеке"/>
    <s v="консолидация кредитов"/>
    <n v="19790.400000000001"/>
    <n v="15.7"/>
    <n v="30"/>
    <n v="188480"/>
    <n v="0.10500000000000001"/>
  </r>
  <r>
    <n v="1652"/>
    <s v="10cb1231-2c52-4636-9837-3d00cd32ff99"/>
    <x v="0"/>
    <n v="7"/>
    <n v="0"/>
    <n v="264708"/>
    <n v="1001660"/>
    <n v="433928"/>
    <s v="краткосрочный"/>
    <n v="747"/>
    <n v="1030579"/>
    <x v="7"/>
    <s v="в собственности"/>
    <s v="консолидация кредитов"/>
    <n v="13740.99"/>
    <n v="20"/>
    <m/>
    <n v="85881.583333333328"/>
    <n v="0.1599992625504692"/>
  </r>
  <r>
    <n v="1653"/>
    <s v="c7ca1a28-e92a-4008-8150-db0bce34b03f"/>
    <x v="0"/>
    <n v="10"/>
    <n v="0"/>
    <n v="323323"/>
    <n v="446226"/>
    <n v="356422"/>
    <s v="краткосрочный"/>
    <n v="723"/>
    <n v="1303932"/>
    <x v="10"/>
    <s v="в аренде"/>
    <s v="консолидация кредитов"/>
    <n v="15321.22"/>
    <n v="21.1"/>
    <m/>
    <n v="108661"/>
    <n v="0.14100017485574401"/>
  </r>
  <r>
    <n v="1654"/>
    <s v="2014280f-4223-404a-b077-e79ba9a79cff"/>
    <x v="0"/>
    <n v="9"/>
    <n v="1"/>
    <n v="137047"/>
    <n v="337612"/>
    <n v="544346"/>
    <s v="долгосрочный"/>
    <n v="684"/>
    <n v="1692387"/>
    <x v="4"/>
    <s v="в ипотеке"/>
    <s v="ремонт жилья"/>
    <n v="3511.77"/>
    <n v="31.9"/>
    <m/>
    <n v="141032.25"/>
    <n v="2.4900474891381228E-2"/>
  </r>
  <r>
    <n v="1655"/>
    <s v="49abfdda-f725-47f1-9ecc-e56a426dfc43"/>
    <x v="0"/>
    <n v="9"/>
    <n v="0"/>
    <n v="105298"/>
    <n v="330418"/>
    <n v="440220"/>
    <s v="долгосрочный"/>
    <n v="661"/>
    <n v="1083551"/>
    <x v="2"/>
    <s v="в ипотеке"/>
    <s v="консолидация кредитов"/>
    <n v="17336.740000000002"/>
    <n v="11.9"/>
    <n v="18"/>
    <n v="90295.916666666672"/>
    <n v="0.1919991583229585"/>
  </r>
  <r>
    <n v="1656"/>
    <s v="b568aacf-dd27-46b8-acf1-522c7de59985"/>
    <x v="0"/>
    <n v="15"/>
    <n v="0"/>
    <n v="71516"/>
    <n v="507958"/>
    <n v="394174"/>
    <s v="краткосрочный"/>
    <n v="654"/>
    <n v="1915846"/>
    <x v="3"/>
    <s v="в собственности"/>
    <s v="приобретение жилья"/>
    <n v="22990.19"/>
    <n v="27"/>
    <n v="29"/>
    <n v="159653.83333333334"/>
    <n v="0.14400023801495526"/>
  </r>
  <r>
    <n v="1657"/>
    <s v="8bac7b01-376b-4d3c-8134-965683795f55"/>
    <x v="1"/>
    <n v="15"/>
    <n v="0"/>
    <n v="433276"/>
    <n v="534270"/>
    <n v="259512"/>
    <s v="долгосрочный"/>
    <n v="713"/>
    <n v="1251359"/>
    <x v="9"/>
    <s v="в аренде"/>
    <s v="консолидация кредитов"/>
    <n v="25861.47"/>
    <n v="28.4"/>
    <n v="55"/>
    <n v="104279.91666666667"/>
    <n v="0.24800048587176021"/>
  </r>
  <r>
    <n v="1659"/>
    <s v="40061953-706e-4329-919c-faa927a9adbe"/>
    <x v="1"/>
    <n v="16"/>
    <n v="0"/>
    <n v="265696"/>
    <n v="479952"/>
    <n v="90090"/>
    <s v="краткосрочный"/>
    <n v="711"/>
    <n v="1653437"/>
    <x v="3"/>
    <s v="в аренде"/>
    <s v="приобретение автомобиля"/>
    <n v="27695.16"/>
    <n v="18.5"/>
    <m/>
    <n v="137786.41666666666"/>
    <n v="0.2010006549992531"/>
  </r>
  <r>
    <n v="1660"/>
    <s v="4de7f66c-71a9-4b46-841b-1690269e98a2"/>
    <x v="0"/>
    <n v="11"/>
    <n v="1"/>
    <n v="140125"/>
    <n v="377322"/>
    <n v="218020"/>
    <s v="краткосрочный"/>
    <n v="737"/>
    <n v="860491"/>
    <x v="2"/>
    <s v="в ипотеке"/>
    <s v="консолидация кредитов"/>
    <n v="6403.38"/>
    <n v="24.9"/>
    <n v="78"/>
    <n v="71707.583333333328"/>
    <n v="8.929850515577735E-2"/>
  </r>
  <r>
    <n v="1661"/>
    <s v="4a448cc6-5759-4e8d-bdbb-ab728bfb7dc8"/>
    <x v="0"/>
    <n v="18"/>
    <n v="0"/>
    <n v="448647"/>
    <n v="700128"/>
    <n v="197472"/>
    <s v="краткосрочный"/>
    <n v="720"/>
    <n v="909530"/>
    <x v="0"/>
    <s v="в ипотеке"/>
    <s v="консолидация кредитов"/>
    <n v="17357.07"/>
    <n v="17.100000000000001"/>
    <m/>
    <n v="75794.166666666672"/>
    <n v="0.22900271568832253"/>
  </r>
  <r>
    <n v="1662"/>
    <s v="e774b29a-b846-4025-b71f-7085b26d3420"/>
    <x v="0"/>
    <n v="9"/>
    <n v="0"/>
    <n v="552577"/>
    <n v="771804"/>
    <n v="717794"/>
    <s v="долгосрочный"/>
    <n v="646"/>
    <n v="1549792"/>
    <x v="2"/>
    <s v="в ипотеке"/>
    <s v="консолидация кредитов"/>
    <n v="26346.54"/>
    <n v="22.6"/>
    <n v="76"/>
    <n v="129149.33333333333"/>
    <n v="0.20400058846606514"/>
  </r>
  <r>
    <n v="1663"/>
    <s v="476d4337-26cd-4f3f-9b78-06e0947f59bb"/>
    <x v="0"/>
    <n v="18"/>
    <n v="1"/>
    <n v="112347"/>
    <n v="357390"/>
    <n v="216414"/>
    <s v="краткосрочный"/>
    <n v="706"/>
    <n v="1682127"/>
    <x v="2"/>
    <s v="в ипотеке"/>
    <s v="медицина"/>
    <n v="11816.86"/>
    <n v="16.100000000000001"/>
    <n v="47"/>
    <n v="140177.25"/>
    <n v="8.4299413777913321E-2"/>
  </r>
  <r>
    <n v="1666"/>
    <s v="de5dd7c7-007d-48fb-b46e-86834df7030b"/>
    <x v="0"/>
    <n v="9"/>
    <n v="1"/>
    <n v="126388"/>
    <n v="206712"/>
    <n v="215512"/>
    <s v="краткосрочный"/>
    <n v="708"/>
    <n v="1535048"/>
    <x v="2"/>
    <s v="в ипотеке"/>
    <s v="консолидация кредитов"/>
    <n v="9325.39"/>
    <n v="15.8"/>
    <n v="38"/>
    <n v="127920.66666666667"/>
    <n v="7.2899792058619656E-2"/>
  </r>
  <r>
    <n v="1667"/>
    <s v="ea28c5f1-320b-41e9-b363-0ef8ff11f147"/>
    <x v="1"/>
    <n v="14"/>
    <n v="0"/>
    <n v="444790"/>
    <n v="682132"/>
    <n v="429220"/>
    <s v="краткосрочный"/>
    <n v="731"/>
    <n v="1297415"/>
    <x v="2"/>
    <s v="в ипотеке"/>
    <s v="консолидация кредитов"/>
    <n v="25515.86"/>
    <n v="22.2"/>
    <m/>
    <n v="108117.91666666667"/>
    <n v="0.236000292890093"/>
  </r>
  <r>
    <n v="1668"/>
    <s v="b1e73481-ba55-4b0f-bb94-f5221888d790"/>
    <x v="0"/>
    <n v="13"/>
    <n v="0"/>
    <n v="261231"/>
    <n v="598972"/>
    <n v="445456"/>
    <s v="краткосрочный"/>
    <n v="745"/>
    <n v="2885340"/>
    <x v="1"/>
    <s v="в ипотеке"/>
    <s v="консолидация кредитов"/>
    <n v="53859.68"/>
    <n v="15.6"/>
    <m/>
    <n v="240445"/>
    <n v="0.224"/>
  </r>
  <r>
    <n v="1671"/>
    <s v="650bb2dc-df1e-4744-af4d-e4f2d7016c6d"/>
    <x v="0"/>
    <n v="16"/>
    <n v="0"/>
    <n v="359138"/>
    <n v="973852"/>
    <n v="263626"/>
    <s v="краткосрочный"/>
    <n v="744"/>
    <n v="1290195"/>
    <x v="9"/>
    <s v="в ипотеке"/>
    <s v="консолидация кредитов"/>
    <n v="29459.5"/>
    <n v="11.2"/>
    <m/>
    <n v="107516.25"/>
    <n v="0.27400044179368233"/>
  </r>
  <r>
    <n v="1672"/>
    <s v="e5d35061-0c80-43fa-953d-837443a4dbec"/>
    <x v="0"/>
    <n v="7"/>
    <n v="0"/>
    <n v="217322"/>
    <n v="793804"/>
    <n v="264924"/>
    <s v="краткосрочный"/>
    <n v="749"/>
    <n v="2497721"/>
    <x v="2"/>
    <s v="в ипотеке"/>
    <s v="ремонт жилья"/>
    <n v="16713.919999999998"/>
    <n v="19.899999999999999"/>
    <m/>
    <n v="208143.41666666666"/>
    <n v="8.0300017495949297E-2"/>
  </r>
  <r>
    <n v="1673"/>
    <s v="524a08da-9a15-4796-b930-736dd4567d90"/>
    <x v="1"/>
    <n v="12"/>
    <n v="0"/>
    <n v="118617"/>
    <n v="224422"/>
    <n v="213356"/>
    <s v="краткосрочный"/>
    <n v="729"/>
    <n v="799083"/>
    <x v="9"/>
    <s v="в ипотеке"/>
    <s v="консолидация кредитов"/>
    <n v="6306.1"/>
    <n v="10"/>
    <n v="18"/>
    <n v="66590.25"/>
    <n v="9.4700049932234825E-2"/>
  </r>
  <r>
    <n v="1674"/>
    <s v="75cdaf88-6cad-4a52-9264-53dae3afdb4d"/>
    <x v="0"/>
    <n v="13"/>
    <n v="0"/>
    <n v="194313"/>
    <n v="635558"/>
    <n v="268664"/>
    <s v="краткосрочный"/>
    <n v="740"/>
    <n v="1102171"/>
    <x v="10"/>
    <s v="в ипотеке"/>
    <s v="консолидация кредитов"/>
    <n v="27462.41"/>
    <n v="13.2"/>
    <m/>
    <n v="91847.583333333328"/>
    <n v="0.29899981037425227"/>
  </r>
  <r>
    <n v="1676"/>
    <s v="0594396c-a1e1-4efb-9baf-6a80716d7c3d"/>
    <x v="0"/>
    <n v="5"/>
    <n v="0"/>
    <n v="122265"/>
    <n v="169752"/>
    <n v="174108"/>
    <s v="долгосрочный"/>
    <n v="643"/>
    <n v="1221662"/>
    <x v="5"/>
    <s v="в аренде"/>
    <s v="консолидация кредитов"/>
    <n v="10567.42"/>
    <n v="8.9"/>
    <m/>
    <n v="101805.16666666667"/>
    <n v="0.10380042925129863"/>
  </r>
  <r>
    <n v="1677"/>
    <s v="df80bc8e-d8fe-4ef3-b31d-ce38a91fce7d"/>
    <x v="0"/>
    <n v="11"/>
    <n v="0"/>
    <n v="192660"/>
    <n v="505868"/>
    <n v="506264"/>
    <s v="долгосрочный"/>
    <n v="633"/>
    <n v="1821796"/>
    <x v="2"/>
    <s v="в ипотеке"/>
    <s v="консолидация кредитов"/>
    <n v="21405.97"/>
    <n v="23.3"/>
    <n v="17"/>
    <n v="151816.33333333334"/>
    <n v="0.14099912394142922"/>
  </r>
  <r>
    <n v="1678"/>
    <s v="2afaa2bf-afe8-40eb-851b-c076bd9217e7"/>
    <x v="0"/>
    <n v="10"/>
    <n v="0"/>
    <n v="207974"/>
    <n v="254540"/>
    <n v="482944"/>
    <s v="долгосрочный"/>
    <n v="696"/>
    <n v="1327872"/>
    <x v="2"/>
    <s v="в ипотеке"/>
    <s v="консолидация кредитов"/>
    <n v="11618.88"/>
    <n v="22.8"/>
    <n v="39"/>
    <n v="110656"/>
    <n v="0.105"/>
  </r>
  <r>
    <n v="1680"/>
    <s v="0f606a5d-9a63-4f00-8415-9d6cad41e08f"/>
    <x v="0"/>
    <n v="4"/>
    <n v="0"/>
    <n v="0"/>
    <n v="0"/>
    <n v="32406"/>
    <s v="краткосрочный"/>
    <n v="732"/>
    <n v="1586253"/>
    <x v="4"/>
    <s v="в ипотеке"/>
    <s v="иное"/>
    <n v="10204.9"/>
    <n v="21.9"/>
    <n v="10"/>
    <n v="132187.75"/>
    <n v="7.7200043120485826E-2"/>
  </r>
  <r>
    <n v="1681"/>
    <s v="4959fbc6-301c-4a74-8e4d-2c186f722e1f"/>
    <x v="0"/>
    <n v="9"/>
    <n v="0"/>
    <n v="263359"/>
    <n v="1040798"/>
    <n v="454058"/>
    <s v="краткосрочный"/>
    <n v="749"/>
    <n v="2644116"/>
    <x v="5"/>
    <s v="в ипотеке"/>
    <s v="консолидация кредитов"/>
    <n v="9805.33"/>
    <n v="29.5"/>
    <m/>
    <n v="220343"/>
    <n v="4.4500301802190223E-2"/>
  </r>
  <r>
    <n v="1682"/>
    <s v="45153cbc-4c45-48cd-a927-33113dc00dab"/>
    <x v="0"/>
    <n v="9"/>
    <n v="0"/>
    <n v="348764"/>
    <n v="702328"/>
    <n v="352880"/>
    <s v="долгосрочный"/>
    <n v="670"/>
    <n v="1055868"/>
    <x v="10"/>
    <s v="в аренде"/>
    <s v="консолидация кредитов"/>
    <n v="28772.46"/>
    <n v="16.5"/>
    <m/>
    <n v="87989"/>
    <n v="0.32700064780824872"/>
  </r>
  <r>
    <n v="1683"/>
    <s v="b4775d32-426f-4619-a30c-67a3ae73d1a0"/>
    <x v="1"/>
    <n v="13"/>
    <n v="1"/>
    <n v="381691"/>
    <n v="598862"/>
    <n v="335060"/>
    <s v="долгосрочный"/>
    <n v="681"/>
    <n v="1936955"/>
    <x v="8"/>
    <s v="в ипотеке"/>
    <s v="консолидация кредитов"/>
    <n v="20983.599999999999"/>
    <n v="17.5"/>
    <m/>
    <n v="161412.91666666666"/>
    <n v="0.12999950953945755"/>
  </r>
  <r>
    <n v="1684"/>
    <s v="8a589bd6-5856-45e9-87f9-68ddda842c4e"/>
    <x v="0"/>
    <n v="8"/>
    <n v="1"/>
    <n v="31008"/>
    <n v="398992"/>
    <n v="266992"/>
    <s v="краткосрочный"/>
    <n v="745"/>
    <n v="864671"/>
    <x v="4"/>
    <s v="в аренде"/>
    <s v="консолидация кредитов"/>
    <n v="1441.15"/>
    <n v="17.2"/>
    <m/>
    <n v="72055.916666666672"/>
    <n v="2.0000439473510732E-2"/>
  </r>
  <r>
    <n v="1685"/>
    <s v="7121f2ba-7291-4d14-9df7-37b1497c8aa9"/>
    <x v="0"/>
    <n v="9"/>
    <n v="0"/>
    <n v="94468"/>
    <n v="504108"/>
    <n v="403172"/>
    <s v="краткосрочный"/>
    <n v="738"/>
    <n v="1973074"/>
    <x v="3"/>
    <s v="в аренде"/>
    <s v="иное"/>
    <n v="11443.89"/>
    <n v="6"/>
    <m/>
    <n v="164422.83333333334"/>
    <n v="6.9600369778325594E-2"/>
  </r>
  <r>
    <n v="1686"/>
    <s v="51912caf-1e03-4ac7-bfec-e899a2e2375b"/>
    <x v="0"/>
    <n v="14"/>
    <n v="0"/>
    <n v="174401"/>
    <n v="332706"/>
    <n v="284328"/>
    <s v="краткосрочный"/>
    <n v="677"/>
    <n v="1818908"/>
    <x v="6"/>
    <s v="в ипотеке"/>
    <s v="ремонт жилья"/>
    <n v="23039.4"/>
    <n v="10.1"/>
    <n v="36"/>
    <n v="151575.66666666666"/>
    <n v="0.15199933146701208"/>
  </r>
  <r>
    <n v="1687"/>
    <s v="2e3817d2-1fd0-433a-8474-6855663ba1f9"/>
    <x v="1"/>
    <n v="13"/>
    <n v="2"/>
    <n v="252301"/>
    <n v="404052"/>
    <n v="242528"/>
    <s v="краткосрочный"/>
    <n v="698"/>
    <n v="582730"/>
    <x v="11"/>
    <s v="в аренде"/>
    <s v="консолидация кредитов"/>
    <n v="13451.43"/>
    <n v="14.2"/>
    <n v="30"/>
    <n v="48560.833333333336"/>
    <n v="0.27700163025758068"/>
  </r>
  <r>
    <n v="1690"/>
    <s v="bb578c23-5a0d-474b-ba68-14cacc9b4081"/>
    <x v="0"/>
    <n v="6"/>
    <n v="0"/>
    <n v="60306"/>
    <n v="114664"/>
    <n v="157410"/>
    <s v="краткосрочный"/>
    <n v="743"/>
    <n v="699124"/>
    <x v="6"/>
    <s v="в ипотеке"/>
    <s v="консолидация кредитов"/>
    <n v="8739.0499999999993"/>
    <n v="9.6999999999999993"/>
    <m/>
    <n v="58260.333333333336"/>
    <n v="0.15"/>
  </r>
  <r>
    <n v="1691"/>
    <s v="f4bdfc41-dee0-4457-adf1-0b83d61b8173"/>
    <x v="0"/>
    <n v="11"/>
    <n v="0"/>
    <n v="110523"/>
    <n v="699248"/>
    <n v="472450"/>
    <s v="краткосрочный"/>
    <n v="747"/>
    <n v="1398913"/>
    <x v="2"/>
    <s v="в ипотеке"/>
    <s v="консолидация кредитов"/>
    <n v="17952.72"/>
    <n v="23.8"/>
    <n v="4"/>
    <n v="116576.08333333333"/>
    <n v="0.15400002716394803"/>
  </r>
  <r>
    <n v="1692"/>
    <s v="7b439716-513e-46a3-bcec-9f8fec82101a"/>
    <x v="0"/>
    <n v="10"/>
    <n v="0"/>
    <n v="1096452"/>
    <n v="2057660"/>
    <n v="772552"/>
    <s v="долгосрочный"/>
    <n v="717"/>
    <n v="1620339"/>
    <x v="2"/>
    <s v="в ипотеке"/>
    <s v="консолидация кредитов"/>
    <n v="19038.95"/>
    <n v="24.3"/>
    <m/>
    <n v="135028.25"/>
    <n v="0.14099975375523272"/>
  </r>
  <r>
    <n v="1693"/>
    <s v="7d20bfbe-3a36-4eb8-b237-cab70920d527"/>
    <x v="1"/>
    <n v="19"/>
    <n v="1"/>
    <n v="115672"/>
    <n v="379412"/>
    <n v="171710"/>
    <s v="краткосрочный"/>
    <n v="731"/>
    <n v="926820"/>
    <x v="10"/>
    <s v="в аренде"/>
    <s v="консолидация кредитов"/>
    <n v="12203.13"/>
    <n v="16.5"/>
    <m/>
    <n v="77235"/>
    <n v="0.158"/>
  </r>
  <r>
    <n v="1694"/>
    <s v="afe5a05c-8165-4767-82e8-28d0b6e55136"/>
    <x v="0"/>
    <n v="11"/>
    <n v="1"/>
    <n v="203889"/>
    <n v="618002"/>
    <n v="240240"/>
    <s v="краткосрочный"/>
    <n v="743"/>
    <n v="1400566"/>
    <x v="7"/>
    <s v="в ипотеке"/>
    <s v="консолидация кредитов"/>
    <n v="19689.7"/>
    <n v="22.1"/>
    <n v="6"/>
    <n v="116713.83333333333"/>
    <n v="0.16870065387850341"/>
  </r>
  <r>
    <n v="1695"/>
    <s v="64cba960-e172-4db3-bc0e-a4fa5fc127bf"/>
    <x v="0"/>
    <n v="5"/>
    <n v="0"/>
    <n v="48070"/>
    <n v="154198"/>
    <n v="44088"/>
    <s v="краткосрочный"/>
    <n v="735"/>
    <n v="868224"/>
    <x v="6"/>
    <s v="в ипотеке"/>
    <s v="ремонт жилья"/>
    <n v="12719.36"/>
    <n v="13.2"/>
    <m/>
    <n v="72352"/>
    <n v="0.1757983193277311"/>
  </r>
  <r>
    <n v="1696"/>
    <s v="208fecb9-40fb-47aa-8e3b-e5d28faceea9"/>
    <x v="0"/>
    <n v="17"/>
    <n v="0"/>
    <n v="116033"/>
    <n v="574112"/>
    <n v="224730"/>
    <s v="краткосрочный"/>
    <n v="747"/>
    <n v="873392"/>
    <x v="8"/>
    <s v="в ипотеке"/>
    <s v="консолидация кредитов"/>
    <n v="3879.42"/>
    <n v="10.9"/>
    <m/>
    <n v="72782.666666666672"/>
    <n v="5.3301427079707621E-2"/>
  </r>
  <r>
    <n v="1699"/>
    <s v="0890811f-0a70-4caa-b8ca-adadcaa4a826"/>
    <x v="0"/>
    <n v="9"/>
    <n v="0"/>
    <n v="253232"/>
    <n v="430584"/>
    <n v="225280"/>
    <s v="краткосрочный"/>
    <n v="743"/>
    <n v="778240"/>
    <x v="1"/>
    <s v="в ипотеке"/>
    <s v="консолидация кредитов"/>
    <n v="7717.61"/>
    <n v="24"/>
    <n v="15"/>
    <n v="64853.333333333336"/>
    <n v="0.11900097656249999"/>
  </r>
  <r>
    <n v="1700"/>
    <s v="dfe87834-58da-4fd1-a688-16b7b5c1b8d9"/>
    <x v="1"/>
    <n v="14"/>
    <n v="0"/>
    <n v="280421"/>
    <n v="753346"/>
    <n v="324830"/>
    <s v="краткосрочный"/>
    <n v="717"/>
    <n v="709916"/>
    <x v="0"/>
    <s v="в аренде"/>
    <s v="консолидация кредитов"/>
    <n v="12955.91"/>
    <n v="13.8"/>
    <n v="0"/>
    <n v="59159.666666666664"/>
    <n v="0.21899903650572744"/>
  </r>
  <r>
    <n v="1701"/>
    <s v="94b29841-fd9f-44c6-8e2d-8ae244c7bb83"/>
    <x v="0"/>
    <n v="9"/>
    <n v="0"/>
    <n v="336053"/>
    <n v="481580"/>
    <n v="752686"/>
    <s v="долгосрочный"/>
    <n v="715"/>
    <n v="1671525"/>
    <x v="8"/>
    <s v="в ипотеке"/>
    <s v="консолидация кредитов"/>
    <n v="16018.71"/>
    <n v="13.1"/>
    <m/>
    <n v="139293.75"/>
    <n v="0.11499948849104859"/>
  </r>
  <r>
    <n v="1702"/>
    <s v="483f9f34-14a6-4344-802d-8e371c06e157"/>
    <x v="1"/>
    <n v="11"/>
    <n v="0"/>
    <n v="140410"/>
    <n v="193314"/>
    <n v="112442"/>
    <s v="краткосрочный"/>
    <n v="724"/>
    <n v="1420782"/>
    <x v="2"/>
    <s v="в аренде"/>
    <s v="консолидация кредитов"/>
    <n v="23206.03"/>
    <n v="28.4"/>
    <m/>
    <n v="118398.5"/>
    <n v="0.19599935809997593"/>
  </r>
  <r>
    <n v="1703"/>
    <s v="b1b25b17-bfbe-450f-911b-0f187ae6abf2"/>
    <x v="0"/>
    <n v="25"/>
    <n v="0"/>
    <n v="674918"/>
    <n v="3256132"/>
    <n v="520608"/>
    <s v="краткосрочный"/>
    <n v="748"/>
    <n v="1386316"/>
    <x v="2"/>
    <s v="в ипотеке"/>
    <s v="консолидация кредитов"/>
    <n v="23913.97"/>
    <n v="29"/>
    <n v="40"/>
    <n v="115526.33333333333"/>
    <n v="0.20700016446466751"/>
  </r>
  <r>
    <n v="1704"/>
    <s v="a8821e0c-35c7-4279-a9e9-96984c838262"/>
    <x v="0"/>
    <n v="29"/>
    <n v="0"/>
    <n v="98648"/>
    <n v="562628"/>
    <n v="172040"/>
    <s v="краткосрочный"/>
    <n v="731"/>
    <n v="612902"/>
    <x v="4"/>
    <s v="в собственности"/>
    <s v="консолидация кредитов"/>
    <n v="11134.19"/>
    <n v="9.8000000000000007"/>
    <n v="29"/>
    <n v="51075.166666666664"/>
    <n v="0.21799615599231201"/>
  </r>
  <r>
    <n v="1706"/>
    <s v="5a169042-6120-4528-be22-c8d81582246a"/>
    <x v="1"/>
    <n v="8"/>
    <n v="0"/>
    <n v="324501"/>
    <n v="393844"/>
    <n v="215138"/>
    <s v="краткосрочный"/>
    <n v="734"/>
    <n v="1746461"/>
    <x v="2"/>
    <s v="в ипотеке"/>
    <s v="консолидация кредитов"/>
    <n v="11424.7"/>
    <n v="25.8"/>
    <n v="25"/>
    <n v="145538.41666666666"/>
    <n v="7.8499548515540862E-2"/>
  </r>
  <r>
    <n v="1707"/>
    <s v="9ce8ebe2-7dde-428f-8f8d-ac7e2b101845"/>
    <x v="1"/>
    <n v="6"/>
    <n v="0"/>
    <n v="234099"/>
    <n v="311212"/>
    <n v="345664"/>
    <s v="долгосрочный"/>
    <n v="719"/>
    <n v="1306060"/>
    <x v="8"/>
    <s v="в ипотеке"/>
    <s v="консолидация кредитов"/>
    <n v="17958.419999999998"/>
    <n v="21.6"/>
    <m/>
    <n v="108838.33333333333"/>
    <n v="0.16500087285423334"/>
  </r>
  <r>
    <n v="1708"/>
    <s v="353a480d-6ee8-4588-acc6-6a1c77363429"/>
    <x v="0"/>
    <n v="5"/>
    <n v="0"/>
    <n v="703"/>
    <n v="205480"/>
    <n v="37752"/>
    <s v="краткосрочный"/>
    <n v="715"/>
    <n v="767372"/>
    <x v="4"/>
    <s v="в аренде"/>
    <s v="иное"/>
    <n v="11446.74"/>
    <n v="14.2"/>
    <n v="9"/>
    <n v="63947.666666666664"/>
    <n v="0.17900168366841637"/>
  </r>
  <r>
    <n v="1709"/>
    <s v="1fa5ff55-f380-45bd-90ce-c8b35b0b0b29"/>
    <x v="1"/>
    <n v="9"/>
    <n v="0"/>
    <n v="156503"/>
    <n v="495154"/>
    <n v="156266"/>
    <s v="краткосрочный"/>
    <n v="737"/>
    <n v="965998"/>
    <x v="10"/>
    <s v="в ипотеке"/>
    <s v="консолидация кредитов"/>
    <n v="21734.86"/>
    <n v="15"/>
    <m/>
    <n v="80499.833333333328"/>
    <n v="0.26999881987333307"/>
  </r>
  <r>
    <n v="1710"/>
    <s v="b4f7b5d3-e138-46cd-b77b-2b28b70e2890"/>
    <x v="0"/>
    <n v="14"/>
    <n v="0"/>
    <n v="101479"/>
    <n v="1129722"/>
    <n v="197714"/>
    <s v="долгосрочный"/>
    <n v="746"/>
    <n v="1081480"/>
    <x v="2"/>
    <s v="в ипотеке"/>
    <s v="иное"/>
    <n v="7209.93"/>
    <n v="20.5"/>
    <m/>
    <n v="90123.333333333328"/>
    <n v="8.0000702740688698E-2"/>
  </r>
  <r>
    <n v="1714"/>
    <s v="ea91b8ee-58bb-416f-a519-8dad286fb595"/>
    <x v="1"/>
    <n v="13"/>
    <n v="1"/>
    <n v="173831"/>
    <n v="575102"/>
    <n v="549890"/>
    <s v="краткосрочный"/>
    <n v="713"/>
    <n v="1082791"/>
    <x v="3"/>
    <s v="в аренде"/>
    <s v="консолидация кредитов"/>
    <n v="18226.89"/>
    <n v="32.4"/>
    <n v="5"/>
    <n v="90232.583333333328"/>
    <n v="0.20199898225973434"/>
  </r>
  <r>
    <n v="1715"/>
    <s v="64c41a05-5d70-4d73-8292-23194f167da1"/>
    <x v="0"/>
    <n v="7"/>
    <n v="0"/>
    <n v="144438"/>
    <n v="268884"/>
    <n v="257950"/>
    <s v="долгосрочный"/>
    <n v="730"/>
    <n v="851466"/>
    <x v="1"/>
    <s v="в аренде"/>
    <s v="консолидация кредитов"/>
    <n v="19299.63"/>
    <n v="8.1999999999999993"/>
    <m/>
    <n v="70955.5"/>
    <n v="0.27199625117150894"/>
  </r>
  <r>
    <n v="1716"/>
    <s v="a97b4197-7c89-4078-a3b1-1618f4bb35be"/>
    <x v="0"/>
    <n v="3"/>
    <n v="0"/>
    <n v="97755"/>
    <n v="118162"/>
    <n v="171820"/>
    <s v="краткосрочный"/>
    <n v="719"/>
    <n v="649249"/>
    <x v="9"/>
    <s v="в аренде"/>
    <s v="консолидация кредитов"/>
    <n v="3468.07"/>
    <n v="20.5"/>
    <m/>
    <n v="54104.083333333336"/>
    <n v="6.4099967808960809E-2"/>
  </r>
  <r>
    <n v="1717"/>
    <s v="3eb3d13f-9afa-4f01-b614-cb93795727e2"/>
    <x v="1"/>
    <n v="7"/>
    <n v="1"/>
    <n v="226423"/>
    <n v="306636"/>
    <n v="321794"/>
    <s v="долгосрочный"/>
    <n v="720"/>
    <n v="741076"/>
    <x v="1"/>
    <s v="в собственности"/>
    <s v="консолидация кредитов"/>
    <n v="12536.58"/>
    <n v="30.6"/>
    <m/>
    <n v="61756.333333333336"/>
    <n v="0.20300071787508972"/>
  </r>
  <r>
    <n v="1718"/>
    <s v="4a1f3508-77ef-493d-89bd-128026651e39"/>
    <x v="0"/>
    <n v="8"/>
    <n v="0"/>
    <n v="68628"/>
    <n v="309210"/>
    <n v="154506"/>
    <s v="краткосрочный"/>
    <n v="718"/>
    <n v="732963"/>
    <x v="3"/>
    <s v="в собственности"/>
    <s v="консолидация кредитов"/>
    <n v="5094.09"/>
    <n v="10"/>
    <m/>
    <n v="61080.25"/>
    <n v="8.3399953340073107E-2"/>
  </r>
  <r>
    <n v="1720"/>
    <s v="4d598004-cc29-4049-9b5e-03f101b399aa"/>
    <x v="0"/>
    <n v="6"/>
    <n v="0"/>
    <n v="270370"/>
    <n v="692648"/>
    <n v="404404"/>
    <s v="краткосрочный"/>
    <n v="748"/>
    <n v="2522364"/>
    <x v="10"/>
    <s v="в ипотеке"/>
    <s v="консолидация кредитов"/>
    <n v="6852.54"/>
    <n v="24.9"/>
    <m/>
    <n v="210197"/>
    <n v="3.2600560426647385E-2"/>
  </r>
  <r>
    <n v="1721"/>
    <s v="2288c274-d686-4215-a9ef-9c82b313ca16"/>
    <x v="1"/>
    <n v="4"/>
    <n v="0"/>
    <n v="109212"/>
    <n v="239030"/>
    <n v="22198"/>
    <s v="краткосрочный"/>
    <n v="747"/>
    <n v="1437407"/>
    <x v="3"/>
    <s v="в аренде"/>
    <s v="медицина"/>
    <n v="2898.83"/>
    <n v="23"/>
    <m/>
    <n v="119783.91666666667"/>
    <n v="2.420049436241788E-2"/>
  </r>
  <r>
    <n v="1722"/>
    <s v="c6f9d8c6-d3c1-4ee0-8638-12a29a11b9f6"/>
    <x v="0"/>
    <n v="32"/>
    <n v="0"/>
    <n v="188499"/>
    <n v="1705198"/>
    <n v="113784"/>
    <s v="краткосрочный"/>
    <n v="723"/>
    <n v="786125"/>
    <x v="7"/>
    <s v="в аренде"/>
    <s v="консолидация кредитов"/>
    <n v="13429.77"/>
    <n v="9"/>
    <m/>
    <n v="65510.416666666664"/>
    <n v="0.20500205438066466"/>
  </r>
  <r>
    <n v="1724"/>
    <s v="12a1dc68-9813-4265-8355-2821cfe623f4"/>
    <x v="1"/>
    <n v="12"/>
    <n v="0"/>
    <n v="344470"/>
    <n v="470360"/>
    <n v="357808"/>
    <s v="долгосрочный"/>
    <n v="586"/>
    <n v="1030066"/>
    <x v="2"/>
    <s v="в ипотеке"/>
    <s v="консолидация кредитов"/>
    <n v="24978.92"/>
    <n v="15.2"/>
    <n v="39"/>
    <n v="85838.833333333328"/>
    <n v="0.29099789722211972"/>
  </r>
  <r>
    <n v="1725"/>
    <s v="fdad9d0d-c631-4e4d-8914-cbe37e5ada02"/>
    <x v="0"/>
    <n v="7"/>
    <n v="0"/>
    <n v="233947"/>
    <n v="351362"/>
    <n v="130064"/>
    <s v="краткосрочный"/>
    <n v="710"/>
    <n v="936035"/>
    <x v="0"/>
    <s v="в аренде"/>
    <s v="консолидация кредитов"/>
    <n v="12558.43"/>
    <n v="15.8"/>
    <n v="64"/>
    <n v="78002.916666666672"/>
    <n v="0.16099949254034304"/>
  </r>
  <r>
    <n v="1727"/>
    <s v="27d3f54e-a464-47de-add1-24b30505915a"/>
    <x v="0"/>
    <n v="9"/>
    <n v="0"/>
    <n v="205333"/>
    <n v="424578"/>
    <n v="757768"/>
    <s v="краткосрочный"/>
    <n v="716"/>
    <n v="2393335"/>
    <x v="9"/>
    <s v="в ипотеке"/>
    <s v="ремонт жилья"/>
    <n v="21739.42"/>
    <n v="22.2"/>
    <n v="13"/>
    <n v="199444.58333333334"/>
    <n v="0.10899980153217162"/>
  </r>
  <r>
    <n v="1729"/>
    <s v="f2e2c480-fa67-4014-aa27-fcb2cbac5a81"/>
    <x v="1"/>
    <n v="8"/>
    <n v="0"/>
    <n v="108509"/>
    <n v="209396"/>
    <n v="151096"/>
    <s v="краткосрочный"/>
    <n v="721"/>
    <n v="671137"/>
    <x v="7"/>
    <s v="в ипотеке"/>
    <s v="консолидация кредитов"/>
    <n v="12863.57"/>
    <n v="17.899999999999999"/>
    <n v="8"/>
    <n v="55928.083333333336"/>
    <n v="0.23000198171163264"/>
  </r>
  <r>
    <n v="1730"/>
    <s v="124273e4-98b8-41b3-a877-da1a539fd702"/>
    <x v="1"/>
    <n v="16"/>
    <n v="0"/>
    <n v="608095"/>
    <n v="1747174"/>
    <n v="300674"/>
    <s v="долгосрочный"/>
    <n v="737"/>
    <n v="1813854"/>
    <x v="2"/>
    <s v="в ипотеке"/>
    <s v="консолидация кредитов"/>
    <n v="32845.68"/>
    <n v="28.2"/>
    <m/>
    <n v="151154.5"/>
    <n v="0.21729872415310164"/>
  </r>
  <r>
    <n v="1731"/>
    <s v="c4c869e3-2a17-4ff7-ad41-f39de0b214a6"/>
    <x v="0"/>
    <n v="25"/>
    <n v="1"/>
    <n v="43206"/>
    <n v="685168"/>
    <n v="369754"/>
    <s v="долгосрочный"/>
    <n v="683"/>
    <n v="1257971"/>
    <x v="7"/>
    <s v="в аренде"/>
    <s v="консолидация кредитов"/>
    <n v="28304.3"/>
    <n v="18.8"/>
    <m/>
    <n v="104830.91666666667"/>
    <n v="0.2699995468893957"/>
  </r>
  <r>
    <n v="1732"/>
    <s v="b96ec9d5-8be9-40d2-8edd-18ca8c2b62ce"/>
    <x v="0"/>
    <n v="9"/>
    <n v="2"/>
    <n v="227810"/>
    <n v="436722"/>
    <n v="335786"/>
    <s v="краткосрочный"/>
    <n v="704"/>
    <n v="1159950"/>
    <x v="4"/>
    <s v="в аренде"/>
    <s v="консолидация кредитов"/>
    <n v="18462.490000000002"/>
    <n v="15.3"/>
    <m/>
    <n v="96662.5"/>
    <n v="0.19099950859950862"/>
  </r>
  <r>
    <n v="1733"/>
    <s v="6c85e576-941f-4976-be30-658881607d79"/>
    <x v="0"/>
    <n v="12"/>
    <n v="0"/>
    <n v="243352"/>
    <n v="553564"/>
    <n v="216062"/>
    <s v="долгосрочный"/>
    <n v="724"/>
    <n v="2145898"/>
    <x v="2"/>
    <s v="в ипотеке"/>
    <s v="консолидация кредитов"/>
    <n v="33082.42"/>
    <n v="14.9"/>
    <m/>
    <n v="178824.83333333334"/>
    <n v="0.18499902604876836"/>
  </r>
  <r>
    <n v="1734"/>
    <s v="f4d3a933-cecf-432e-a547-6cba6db72612"/>
    <x v="0"/>
    <n v="6"/>
    <n v="0"/>
    <n v="35682"/>
    <n v="60654"/>
    <n v="86592"/>
    <s v="краткосрочный"/>
    <n v="750"/>
    <n v="1065786"/>
    <x v="9"/>
    <s v="в аренде"/>
    <s v="консолидация кредитов"/>
    <n v="17407.8"/>
    <n v="11.8"/>
    <m/>
    <n v="88815.5"/>
    <n v="0.19599957214675365"/>
  </r>
  <r>
    <n v="1735"/>
    <s v="6491574f-763e-40b9-8630-2905c89598b4"/>
    <x v="0"/>
    <n v="11"/>
    <n v="0"/>
    <n v="374965"/>
    <n v="977878"/>
    <n v="329384"/>
    <s v="долгосрочный"/>
    <n v="710"/>
    <n v="738644"/>
    <x v="8"/>
    <s v="в ипотеке"/>
    <s v="консолидация кредитов"/>
    <n v="14957.56"/>
    <n v="15.4"/>
    <m/>
    <n v="61553.666666666664"/>
    <n v="0.24300030867373187"/>
  </r>
  <r>
    <n v="1736"/>
    <s v="5bb9b80c-71bb-4f64-8e1e-62eea2969362"/>
    <x v="1"/>
    <n v="9"/>
    <n v="0"/>
    <n v="200564"/>
    <n v="323906"/>
    <n v="131318"/>
    <s v="краткосрочный"/>
    <n v="732"/>
    <n v="1361027"/>
    <x v="1"/>
    <s v="в аренде"/>
    <s v="консолидация кредитов"/>
    <n v="19961.59"/>
    <n v="30.2"/>
    <n v="25"/>
    <n v="113418.91666666667"/>
    <n v="0.17599877151592141"/>
  </r>
  <r>
    <n v="1737"/>
    <s v="4a944c24-87b1-4079-9f7a-e28f03eb42ce"/>
    <x v="0"/>
    <n v="9"/>
    <n v="0"/>
    <n v="110466"/>
    <n v="167640"/>
    <n v="132308"/>
    <s v="краткосрочный"/>
    <n v="716"/>
    <n v="721601"/>
    <x v="11"/>
    <s v="в ипотеке"/>
    <s v="иное"/>
    <n v="5526.34"/>
    <n v="25.4"/>
    <n v="31"/>
    <n v="60133.416666666664"/>
    <n v="9.190131388398852E-2"/>
  </r>
  <r>
    <n v="1738"/>
    <s v="3a1aa0e3-db3a-4d9b-be76-32b37f9bda3b"/>
    <x v="0"/>
    <n v="19"/>
    <n v="0"/>
    <n v="439831"/>
    <n v="755612"/>
    <n v="108614"/>
    <s v="краткосрочный"/>
    <n v="701"/>
    <n v="1838345"/>
    <x v="2"/>
    <s v="в аренде"/>
    <s v="иное"/>
    <n v="36613.760000000002"/>
    <n v="17.5"/>
    <n v="31"/>
    <n v="153195.41666666666"/>
    <n v="0.23900036173841149"/>
  </r>
  <r>
    <n v="1739"/>
    <s v="464c6df6-9bf3-4c1a-b5cb-6084d36bdc76"/>
    <x v="0"/>
    <n v="14"/>
    <n v="0"/>
    <n v="58045"/>
    <n v="193138"/>
    <n v="210650"/>
    <s v="краткосрочный"/>
    <n v="707"/>
    <n v="1705554"/>
    <x v="4"/>
    <s v="в ипотеке"/>
    <s v="консолидация кредитов"/>
    <n v="19329.650000000001"/>
    <n v="16"/>
    <n v="34"/>
    <n v="142129.5"/>
    <n v="0.13600026736180737"/>
  </r>
  <r>
    <n v="1742"/>
    <s v="1894c80f-a3e7-4e01-8c22-64c8d49b7f43"/>
    <x v="1"/>
    <n v="10"/>
    <n v="0"/>
    <n v="106001"/>
    <n v="259490"/>
    <n v="174592"/>
    <s v="краткосрочный"/>
    <n v="685"/>
    <n v="452352"/>
    <x v="9"/>
    <s v="в собственности"/>
    <s v="ремонт жилья"/>
    <n v="9725.5300000000007"/>
    <n v="10.9"/>
    <m/>
    <n v="37696"/>
    <n v="0.25799899193548387"/>
  </r>
  <r>
    <n v="1743"/>
    <s v="ec2502b6-b5fb-4b48-b06c-99c0ced63970"/>
    <x v="0"/>
    <n v="7"/>
    <n v="0"/>
    <n v="35568"/>
    <n v="370986"/>
    <n v="268994"/>
    <s v="краткосрочный"/>
    <n v="751"/>
    <n v="1490645"/>
    <x v="2"/>
    <s v="в ипотеке"/>
    <s v="консолидация кредитов"/>
    <n v="10161.200000000001"/>
    <n v="26.4"/>
    <m/>
    <n v="124220.41666666667"/>
    <n v="8.1799757822955843E-2"/>
  </r>
  <r>
    <n v="1744"/>
    <s v="23c9fb16-14b9-403b-a1b7-6a6f53e3acdb"/>
    <x v="1"/>
    <n v="7"/>
    <n v="1"/>
    <n v="27569"/>
    <n v="37290"/>
    <n v="71258"/>
    <s v="долгосрочный"/>
    <n v="722"/>
    <n v="719549"/>
    <x v="4"/>
    <s v="в аренде"/>
    <s v="консолидация кредитов"/>
    <n v="12592.06"/>
    <n v="16.3"/>
    <m/>
    <n v="59962.416666666664"/>
    <n v="0.2099992078371313"/>
  </r>
  <r>
    <n v="1745"/>
    <s v="ea180b24-4885-4db7-9994-cce672820151"/>
    <x v="1"/>
    <n v="9"/>
    <n v="0"/>
    <n v="186941"/>
    <n v="365024"/>
    <n v="269896"/>
    <s v="краткосрочный"/>
    <n v="696"/>
    <n v="1482912"/>
    <x v="4"/>
    <s v="в аренде"/>
    <s v="консолидация кредитов"/>
    <n v="12604.79"/>
    <n v="10"/>
    <m/>
    <n v="123576"/>
    <n v="0.10200030750307504"/>
  </r>
  <r>
    <n v="1747"/>
    <s v="0cb93236-178f-4c4e-bd3e-483e49924f08"/>
    <x v="0"/>
    <n v="14"/>
    <n v="0"/>
    <n v="342608"/>
    <n v="1035804"/>
    <n v="360624"/>
    <s v="долгосрочный"/>
    <n v="734"/>
    <n v="1206861"/>
    <x v="2"/>
    <s v="в ипотеке"/>
    <s v="консолидация кредитов"/>
    <n v="19510.91"/>
    <n v="15.2"/>
    <m/>
    <n v="100571.75"/>
    <n v="0.19399990554007462"/>
  </r>
  <r>
    <n v="1748"/>
    <s v="85d23b5e-2312-4e0a-89e6-3ffb241653d1"/>
    <x v="0"/>
    <n v="15"/>
    <n v="0"/>
    <n v="305900"/>
    <n v="587378"/>
    <n v="359876"/>
    <s v="краткосрочный"/>
    <n v="718"/>
    <n v="961571"/>
    <x v="2"/>
    <s v="в ипотеке"/>
    <s v="иное"/>
    <n v="24199.35"/>
    <n v="16.600000000000001"/>
    <n v="37"/>
    <n v="80130.916666666672"/>
    <n v="0.30199766839890135"/>
  </r>
  <r>
    <n v="1749"/>
    <s v="322db8fc-2a16-4349-9903-eb8f9d0dab92"/>
    <x v="0"/>
    <n v="16"/>
    <n v="0"/>
    <n v="389234"/>
    <n v="519222"/>
    <n v="568656"/>
    <s v="долгосрочный"/>
    <n v="690"/>
    <n v="1408033"/>
    <x v="2"/>
    <s v="в ипотеке"/>
    <s v="консолидация кредитов"/>
    <n v="27573.94"/>
    <n v="22.5"/>
    <m/>
    <n v="117336.08333333333"/>
    <n v="0.23499966264995209"/>
  </r>
  <r>
    <n v="1750"/>
    <s v="4fc0a4e1-30e1-4df5-bcb5-ec7db9fc1fd9"/>
    <x v="1"/>
    <n v="10"/>
    <n v="0"/>
    <n v="331854"/>
    <n v="499026"/>
    <n v="554510"/>
    <s v="краткосрочный"/>
    <n v="732"/>
    <n v="1877181"/>
    <x v="5"/>
    <s v="в аренде"/>
    <s v="консолидация кредитов"/>
    <n v="27688.32"/>
    <n v="13.6"/>
    <m/>
    <n v="156431.75"/>
    <n v="0.17699936234172411"/>
  </r>
  <r>
    <n v="1751"/>
    <s v="1fab6177-f5c3-4f5d-8d6a-76fceb9054bb"/>
    <x v="0"/>
    <n v="9"/>
    <n v="0"/>
    <n v="324216"/>
    <n v="574002"/>
    <n v="402336"/>
    <s v="долгосрочный"/>
    <n v="696"/>
    <n v="1544320"/>
    <x v="5"/>
    <s v="в аренде"/>
    <s v="консолидация кредитов"/>
    <n v="23035.98"/>
    <n v="12.2"/>
    <m/>
    <n v="128693.33333333333"/>
    <n v="0.17899901574803151"/>
  </r>
  <r>
    <n v="1752"/>
    <s v="4ccbe775-c172-4f1f-8642-3831c4be2f2f"/>
    <x v="0"/>
    <n v="5"/>
    <n v="0"/>
    <n v="245423"/>
    <n v="631488"/>
    <n v="550330"/>
    <s v="долгосрочный"/>
    <n v="733"/>
    <n v="1996197"/>
    <x v="2"/>
    <s v="в ипотеке"/>
    <s v="консолидация кредитов"/>
    <n v="7535.78"/>
    <n v="39.9"/>
    <m/>
    <n v="166349.75"/>
    <n v="4.5300819508295023E-2"/>
  </r>
  <r>
    <n v="1753"/>
    <s v="5505ca45-e465-42b1-9dbb-d434bae74e1d"/>
    <x v="0"/>
    <n v="11"/>
    <n v="0"/>
    <n v="177498"/>
    <n v="276980"/>
    <n v="336490"/>
    <s v="долгосрочный"/>
    <n v="686"/>
    <n v="1263538"/>
    <x v="3"/>
    <s v="в ипотеке"/>
    <s v="консолидация кредитов"/>
    <n v="25060.05"/>
    <n v="22.8"/>
    <n v="24"/>
    <n v="105294.83333333333"/>
    <n v="0.23799885717722777"/>
  </r>
  <r>
    <n v="1755"/>
    <s v="295d68cc-7359-4604-96c2-2e0464dc5e5d"/>
    <x v="1"/>
    <n v="7"/>
    <n v="0"/>
    <n v="327009"/>
    <n v="554378"/>
    <n v="441408"/>
    <s v="краткосрочный"/>
    <n v="738"/>
    <n v="868604"/>
    <x v="11"/>
    <s v="в ипотеке"/>
    <s v="консолидация кредитов"/>
    <n v="11943.21"/>
    <n v="28.8"/>
    <m/>
    <n v="72383.666666666672"/>
    <n v="0.16499868754921687"/>
  </r>
  <r>
    <n v="1756"/>
    <s v="03c4d4ba-1def-4e5d-b87e-3d62069d1660"/>
    <x v="0"/>
    <n v="18"/>
    <n v="0"/>
    <n v="140999"/>
    <n v="519970"/>
    <n v="261008"/>
    <s v="краткосрочный"/>
    <n v="749"/>
    <n v="1744029"/>
    <x v="4"/>
    <s v="в ипотеке"/>
    <s v="консолидация кредитов"/>
    <n v="38368.6"/>
    <n v="13.2"/>
    <n v="46"/>
    <n v="145335.75"/>
    <n v="0.26399973853645781"/>
  </r>
  <r>
    <n v="1757"/>
    <s v="5a0dd0f3-f6e4-4713-8e89-d695cb0e2ce9"/>
    <x v="1"/>
    <n v="15"/>
    <n v="0"/>
    <n v="14649"/>
    <n v="678744"/>
    <n v="151118"/>
    <s v="краткосрочный"/>
    <n v="738"/>
    <n v="932235"/>
    <x v="2"/>
    <s v="в аренде"/>
    <s v="консолидация кредитов"/>
    <n v="22140.51"/>
    <n v="9.9"/>
    <n v="6"/>
    <n v="77686.25"/>
    <n v="0.28499908284928155"/>
  </r>
  <r>
    <n v="1758"/>
    <s v="b33a9ce3-60a4-4e4f-8d8c-51c7944b4c0e"/>
    <x v="1"/>
    <n v="18"/>
    <n v="1"/>
    <n v="333830"/>
    <n v="686576"/>
    <n v="313698"/>
    <s v="краткосрочный"/>
    <n v="747"/>
    <n v="1411035"/>
    <x v="5"/>
    <s v="в аренде"/>
    <s v="консолидация кредитов"/>
    <n v="19049.02"/>
    <n v="22.5"/>
    <n v="68"/>
    <n v="117586.25"/>
    <n v="0.1620004039587962"/>
  </r>
  <r>
    <n v="1759"/>
    <s v="dec07619-7502-4afa-8066-bd69a8109611"/>
    <x v="0"/>
    <n v="14"/>
    <n v="0"/>
    <n v="489820"/>
    <n v="1136586"/>
    <n v="614394"/>
    <s v="краткосрочный"/>
    <n v="724"/>
    <n v="1705554"/>
    <x v="2"/>
    <s v="в ипотеке"/>
    <s v="консолидация кредитов"/>
    <n v="14639.31"/>
    <n v="16.600000000000001"/>
    <n v="7"/>
    <n v="142129.5"/>
    <n v="0.10299979947864447"/>
  </r>
  <r>
    <n v="1760"/>
    <s v="bd1e4061-1540-4680-846c-316f10d23c63"/>
    <x v="1"/>
    <n v="10"/>
    <n v="0"/>
    <n v="163001"/>
    <n v="249986"/>
    <n v="199078"/>
    <s v="краткосрочный"/>
    <n v="721"/>
    <n v="1031548"/>
    <x v="2"/>
    <s v="в аренде"/>
    <s v="консолидация кредитов"/>
    <n v="20716.84"/>
    <n v="37.1"/>
    <n v="70"/>
    <n v="85962.333333333328"/>
    <n v="0.24099904221616447"/>
  </r>
  <r>
    <n v="1761"/>
    <s v="ee8d7b44-2acb-4285-853e-a3d9e4dd01b4"/>
    <x v="0"/>
    <n v="27"/>
    <n v="0"/>
    <n v="1261334"/>
    <n v="3502400"/>
    <n v="626098"/>
    <s v="краткосрочный"/>
    <n v="748"/>
    <n v="2413950"/>
    <x v="2"/>
    <s v="в ипотеке"/>
    <s v="консолидация кредитов"/>
    <n v="21323.32"/>
    <n v="39.6"/>
    <m/>
    <n v="201162.5"/>
    <n v="0.10600047225501771"/>
  </r>
  <r>
    <n v="1762"/>
    <s v="386fbae9-f1d7-4b31-bc8c-3b08e6c32cde"/>
    <x v="0"/>
    <n v="8"/>
    <n v="0"/>
    <n v="155572"/>
    <n v="296296"/>
    <n v="54868"/>
    <s v="краткосрочный"/>
    <n v="701"/>
    <n v="473822"/>
    <x v="5"/>
    <s v="в аренде"/>
    <s v="консолидация кредитов"/>
    <n v="3987.91"/>
    <n v="6.6"/>
    <m/>
    <n v="39485.166666666664"/>
    <n v="0.1009976742320956"/>
  </r>
  <r>
    <n v="1763"/>
    <s v="b7bd8b48-bd4f-4574-bed3-ccfc89c24233"/>
    <x v="0"/>
    <n v="24"/>
    <n v="0"/>
    <n v="248938"/>
    <n v="557502"/>
    <n v="396484"/>
    <s v="краткосрочный"/>
    <n v="723"/>
    <n v="1141368"/>
    <x v="7"/>
    <s v="в ипотеке"/>
    <s v="консолидация кредитов"/>
    <n v="23968.69"/>
    <n v="17"/>
    <n v="44"/>
    <n v="95114"/>
    <n v="0.25199960047942466"/>
  </r>
  <r>
    <n v="1764"/>
    <s v="a912d984-3920-46d0-9b82-334da50596d2"/>
    <x v="1"/>
    <n v="12"/>
    <n v="0"/>
    <n v="130663"/>
    <n v="239008"/>
    <n v="110726"/>
    <s v="краткосрочный"/>
    <n v="710"/>
    <n v="1606526"/>
    <x v="8"/>
    <s v="в ипотеке"/>
    <s v="ремонт жилья"/>
    <n v="16333.16"/>
    <n v="25.6"/>
    <m/>
    <n v="133877.16666666666"/>
    <n v="0.12200108806206686"/>
  </r>
  <r>
    <n v="1768"/>
    <s v="992b007f-65e9-4673-9136-55062a615c1c"/>
    <x v="0"/>
    <n v="9"/>
    <n v="0"/>
    <n v="620787"/>
    <n v="858792"/>
    <n v="729344"/>
    <s v="долгосрочный"/>
    <n v="685"/>
    <n v="4673088"/>
    <x v="4"/>
    <s v="в аренде"/>
    <s v="консолидация кредитов"/>
    <n v="56076.98"/>
    <n v="8.1"/>
    <m/>
    <n v="389424"/>
    <n v="0.14399980483996877"/>
  </r>
  <r>
    <n v="1769"/>
    <s v="acffb102-0839-4764-86f4-e76bffbf69df"/>
    <x v="0"/>
    <n v="22"/>
    <n v="0"/>
    <n v="640338"/>
    <n v="924484"/>
    <n v="457666"/>
    <s v="краткосрочный"/>
    <n v="745"/>
    <n v="3293745"/>
    <x v="7"/>
    <s v="в ипотеке"/>
    <s v="консолидация кредитов"/>
    <n v="51602.1"/>
    <n v="19.7"/>
    <n v="76"/>
    <n v="274478.75"/>
    <n v="0.18800034611058233"/>
  </r>
  <r>
    <n v="1770"/>
    <s v="e13b36eb-1f88-4b41-8827-b1133c8bfb38"/>
    <x v="0"/>
    <n v="6"/>
    <n v="0"/>
    <n v="101422"/>
    <n v="131384"/>
    <n v="151272"/>
    <s v="краткосрочный"/>
    <n v="698"/>
    <n v="1022846"/>
    <x v="2"/>
    <s v="в ипотеке"/>
    <s v="иное"/>
    <n v="4185.13"/>
    <n v="10.3"/>
    <m/>
    <n v="85237.166666666672"/>
    <n v="4.9099825389159267E-2"/>
  </r>
  <r>
    <n v="1771"/>
    <s v="206499dc-8502-434b-a892-74231226cb29"/>
    <x v="0"/>
    <n v="14"/>
    <n v="0"/>
    <n v="949924"/>
    <n v="1964138"/>
    <n v="755150"/>
    <s v="долгосрочный"/>
    <n v="723"/>
    <n v="1490664"/>
    <x v="2"/>
    <s v="в ипотеке"/>
    <s v="консолидация кредитов"/>
    <n v="24720.33"/>
    <n v="25.8"/>
    <n v="42"/>
    <n v="124222"/>
    <n v="0.19900122361578465"/>
  </r>
  <r>
    <n v="1772"/>
    <s v="d25bc86d-2a6f-4853-b064-ec966a73ceff"/>
    <x v="0"/>
    <n v="12"/>
    <n v="0"/>
    <n v="80940"/>
    <n v="737924"/>
    <n v="267388"/>
    <s v="краткосрочный"/>
    <n v="745"/>
    <n v="2309184"/>
    <x v="1"/>
    <s v="в аренде"/>
    <s v="иное"/>
    <n v="20205.36"/>
    <n v="9.8000000000000007"/>
    <m/>
    <n v="192432"/>
    <n v="0.105"/>
  </r>
  <r>
    <n v="1773"/>
    <s v="5d789cde-6e92-4d61-a1a8-da8dd8c3668e"/>
    <x v="0"/>
    <n v="7"/>
    <n v="0"/>
    <n v="198778"/>
    <n v="582692"/>
    <n v="80102"/>
    <s v="краткосрочный"/>
    <n v="747"/>
    <n v="1479530"/>
    <x v="4"/>
    <s v="в аренде"/>
    <s v="консолидация кредитов"/>
    <n v="12452.6"/>
    <n v="15.2"/>
    <m/>
    <n v="123294.16666666667"/>
    <n v="0.10099910106587903"/>
  </r>
  <r>
    <n v="1774"/>
    <s v="7c8ca538-9ede-4473-b978-e8de6cace8f0"/>
    <x v="1"/>
    <n v="24"/>
    <n v="0"/>
    <n v="52383"/>
    <n v="196262"/>
    <n v="288222"/>
    <s v="краткосрочный"/>
    <n v="659"/>
    <n v="734027"/>
    <x v="5"/>
    <s v="в аренде"/>
    <s v="консолидация кредитов"/>
    <n v="20002.439999999999"/>
    <n v="8.9"/>
    <m/>
    <n v="61168.916666666664"/>
    <n v="0.32700333911422874"/>
  </r>
  <r>
    <n v="1775"/>
    <s v="ed635a2a-c667-45e4-9c56-a03c5af5fb97"/>
    <x v="1"/>
    <n v="11"/>
    <n v="0"/>
    <n v="208658"/>
    <n v="399344"/>
    <n v="419298"/>
    <s v="долгосрочный"/>
    <n v="687"/>
    <n v="1524712"/>
    <x v="2"/>
    <s v="в ипотеке"/>
    <s v="консолидация кредитов"/>
    <n v="24268.32"/>
    <n v="10.5"/>
    <m/>
    <n v="127059.33333333333"/>
    <n v="0.19099990030904199"/>
  </r>
  <r>
    <n v="1776"/>
    <s v="d438794b-f38a-4784-a6e6-ca98a1201e08"/>
    <x v="1"/>
    <n v="9"/>
    <n v="0"/>
    <n v="99636"/>
    <n v="226226"/>
    <n v="76186"/>
    <s v="краткосрочный"/>
    <n v="705"/>
    <n v="451117"/>
    <x v="4"/>
    <s v="в ипотеке"/>
    <s v="консолидация кредитов"/>
    <n v="3740.53"/>
    <n v="14.8"/>
    <n v="26"/>
    <n v="37593.083333333336"/>
    <n v="9.950048435328307E-2"/>
  </r>
  <r>
    <n v="1777"/>
    <s v="04e5927e-4063-4b87-96bc-b0926869c8dd"/>
    <x v="1"/>
    <n v="25"/>
    <n v="0"/>
    <n v="403180"/>
    <n v="745734"/>
    <n v="105248"/>
    <s v="краткосрочный"/>
    <n v="652"/>
    <n v="1117181"/>
    <x v="4"/>
    <s v="в аренде"/>
    <s v="иное"/>
    <n v="31560.52"/>
    <n v="15"/>
    <m/>
    <n v="93098.416666666672"/>
    <n v="0.33900168370210376"/>
  </r>
  <r>
    <n v="1782"/>
    <s v="df37ec52-079d-4fe1-ac3e-9af957a1e86c"/>
    <x v="0"/>
    <n v="10"/>
    <n v="0"/>
    <n v="761672"/>
    <n v="1070322"/>
    <n v="266486"/>
    <s v="краткосрочный"/>
    <n v="706"/>
    <n v="1304141"/>
    <x v="2"/>
    <s v="в ипотеке"/>
    <s v="путешествие"/>
    <n v="28147.93"/>
    <n v="16.399999999999999"/>
    <m/>
    <n v="108678.41666666667"/>
    <n v="0.25900202508777809"/>
  </r>
  <r>
    <n v="1783"/>
    <s v="15979d91-955d-4351-8a60-e97babba6c68"/>
    <x v="0"/>
    <n v="17"/>
    <n v="0"/>
    <n v="274189"/>
    <n v="851180"/>
    <n v="224994"/>
    <s v="краткосрочный"/>
    <n v="735"/>
    <n v="1282462"/>
    <x v="6"/>
    <s v="в ипотеке"/>
    <s v="консолидация кредитов"/>
    <n v="17740.87"/>
    <n v="14.7"/>
    <n v="14"/>
    <n v="106871.83333333333"/>
    <n v="0.16600136300334825"/>
  </r>
  <r>
    <n v="1787"/>
    <s v="7d33560e-5b32-4864-a54b-a5bf715bd882"/>
    <x v="0"/>
    <n v="16"/>
    <n v="0"/>
    <n v="846222"/>
    <n v="1092344"/>
    <n v="206382"/>
    <s v="краткосрочный"/>
    <n v="665"/>
    <n v="1336802"/>
    <x v="11"/>
    <s v="в собственности"/>
    <s v="иное"/>
    <n v="22168.82"/>
    <n v="15.9"/>
    <m/>
    <n v="111400.16666666667"/>
    <n v="0.19900167713692826"/>
  </r>
  <r>
    <n v="1788"/>
    <s v="c1df0fdb-52a5-4e7d-a420-01751a56e47e"/>
    <x v="1"/>
    <n v="9"/>
    <n v="0"/>
    <n v="213237"/>
    <n v="447282"/>
    <n v="297330"/>
    <s v="краткосрочный"/>
    <n v="732"/>
    <n v="803035"/>
    <x v="11"/>
    <s v="в ипотеке"/>
    <s v="ремонт жилья"/>
    <n v="9034.1200000000008"/>
    <n v="11.1"/>
    <m/>
    <n v="66919.583333333328"/>
    <n v="0.13499964509641549"/>
  </r>
  <r>
    <n v="1790"/>
    <s v="903248cd-fa88-4cfc-9a3b-87ad94994897"/>
    <x v="0"/>
    <n v="25"/>
    <n v="0"/>
    <n v="554401"/>
    <n v="1017346"/>
    <n v="720126"/>
    <s v="краткосрочный"/>
    <n v="676"/>
    <n v="1920919"/>
    <x v="2"/>
    <s v="в собственности"/>
    <s v="консолидация кредитов"/>
    <n v="31855.21"/>
    <n v="24.3"/>
    <n v="5"/>
    <n v="160076.58333333334"/>
    <n v="0.19899981206911899"/>
  </r>
  <r>
    <n v="1793"/>
    <s v="80caf145-783c-4f8d-aa6a-bd2d57e89c56"/>
    <x v="0"/>
    <n v="9"/>
    <n v="0"/>
    <n v="286539"/>
    <n v="282128"/>
    <n v="393778"/>
    <s v="краткосрочный"/>
    <n v="710"/>
    <n v="1757101"/>
    <x v="10"/>
    <s v="в ипотеке"/>
    <s v="консолидация кредитов"/>
    <n v="15667.59"/>
    <n v="19.600000000000001"/>
    <n v="38"/>
    <n v="146425.08333333334"/>
    <n v="0.10700072448880285"/>
  </r>
  <r>
    <n v="1794"/>
    <s v="cac82069-9262-42f7-b497-c5e38d7c743b"/>
    <x v="1"/>
    <n v="10"/>
    <n v="1"/>
    <n v="26904"/>
    <n v="255288"/>
    <n v="370282"/>
    <s v="долгосрочный"/>
    <n v="680"/>
    <n v="999001"/>
    <x v="1"/>
    <s v="в ипотеке"/>
    <s v="консолидация кредитов"/>
    <n v="11155.47"/>
    <n v="15.5"/>
    <m/>
    <n v="83250.083333333328"/>
    <n v="0.13399950550600048"/>
  </r>
  <r>
    <n v="1795"/>
    <s v="15e77ff6-fe81-4749-b5ab-182542d22e8a"/>
    <x v="0"/>
    <n v="10"/>
    <n v="1"/>
    <n v="364667"/>
    <n v="497926"/>
    <n v="436876"/>
    <s v="долгосрочный"/>
    <n v="721"/>
    <n v="886654"/>
    <x v="2"/>
    <s v="в аренде"/>
    <s v="консолидация кредитов"/>
    <n v="11305"/>
    <n v="25.5"/>
    <n v="54"/>
    <n v="73887.833333333328"/>
    <n v="0.15300218574551067"/>
  </r>
  <r>
    <n v="1796"/>
    <s v="b46d7e04-32da-405c-9396-4225cfeb94fc"/>
    <x v="0"/>
    <n v="15"/>
    <n v="0"/>
    <n v="605777"/>
    <n v="1209362"/>
    <n v="270204"/>
    <s v="краткосрочный"/>
    <n v="749"/>
    <n v="1633506"/>
    <x v="10"/>
    <s v="в ипотеке"/>
    <s v="консолидация кредитов"/>
    <n v="31308.959999999999"/>
    <n v="19.5"/>
    <n v="14"/>
    <n v="136125.5"/>
    <n v="0.2300006978854072"/>
  </r>
  <r>
    <n v="1797"/>
    <s v="cf80b3b2-3622-46a0-8bf6-f92bf329c3c7"/>
    <x v="0"/>
    <n v="5"/>
    <n v="0"/>
    <n v="457254"/>
    <n v="545270"/>
    <n v="87934"/>
    <s v="краткосрочный"/>
    <n v="729"/>
    <n v="1180964"/>
    <x v="2"/>
    <s v="в собственности"/>
    <s v="консолидация кредитов"/>
    <n v="23521.05"/>
    <n v="16.3"/>
    <m/>
    <n v="98413.666666666672"/>
    <n v="0.23900186627196085"/>
  </r>
  <r>
    <n v="1799"/>
    <s v="bb94fa1f-3774-4f49-925d-d9adb7dfa19a"/>
    <x v="0"/>
    <n v="14"/>
    <n v="1"/>
    <n v="444448"/>
    <n v="1111484"/>
    <n v="220176"/>
    <s v="краткосрочный"/>
    <n v="747"/>
    <n v="1357683"/>
    <x v="2"/>
    <s v="в ипотеке"/>
    <s v="консолидация кредитов"/>
    <n v="10420.36"/>
    <n v="23.7"/>
    <m/>
    <n v="113140.25"/>
    <n v="9.2101263697048574E-2"/>
  </r>
  <r>
    <n v="1800"/>
    <s v="e91506f3-e37a-4025-ab10-407a25f8cb14"/>
    <x v="0"/>
    <n v="7"/>
    <n v="0"/>
    <n v="126939"/>
    <n v="347490"/>
    <n v="499884"/>
    <s v="долгосрочный"/>
    <n v="737"/>
    <n v="1126206"/>
    <x v="2"/>
    <s v="в ипотеке"/>
    <s v="консолидация кредитов"/>
    <n v="28061.29"/>
    <n v="19.7"/>
    <m/>
    <n v="93850.5"/>
    <n v="0.29899989877517968"/>
  </r>
  <r>
    <n v="1801"/>
    <s v="5ce0f793-44ef-494d-8105-5cc4ba5622e2"/>
    <x v="0"/>
    <n v="12"/>
    <n v="0"/>
    <n v="1617375"/>
    <n v="3885398"/>
    <n v="109780"/>
    <s v="краткосрочный"/>
    <n v="748"/>
    <n v="2028934"/>
    <x v="2"/>
    <s v="в собственности"/>
    <s v="консолидация кредитов"/>
    <n v="45989.120000000003"/>
    <n v="22.2"/>
    <m/>
    <n v="169077.83333333334"/>
    <n v="0.27199970033524995"/>
  </r>
  <r>
    <n v="1802"/>
    <s v="29911bdf-fafc-49a2-a45c-a854ff0f444f"/>
    <x v="0"/>
    <n v="11"/>
    <n v="0"/>
    <n v="255683"/>
    <n v="627198"/>
    <n v="433466"/>
    <s v="краткосрочный"/>
    <n v="748"/>
    <n v="947720"/>
    <x v="9"/>
    <s v="в ипотеке"/>
    <s v="консолидация кредитов"/>
    <n v="12162.47"/>
    <n v="15.9"/>
    <n v="58"/>
    <n v="78976.666666666672"/>
    <n v="0.15400080192461907"/>
  </r>
  <r>
    <n v="1803"/>
    <s v="bf87fb55-da6c-4fc8-ad65-56ccb8aae0f8"/>
    <x v="0"/>
    <n v="11"/>
    <n v="0"/>
    <n v="430559"/>
    <n v="761112"/>
    <n v="660132"/>
    <s v="долгосрочный"/>
    <n v="714"/>
    <n v="1520304"/>
    <x v="10"/>
    <s v="в ипотеке"/>
    <s v="консолидация кредитов"/>
    <n v="30532.81"/>
    <n v="12.6"/>
    <n v="78"/>
    <n v="126692"/>
    <n v="0.24100029994001201"/>
  </r>
  <r>
    <n v="1805"/>
    <s v="f95c7892-188a-472f-ad85-39dec27ffe67"/>
    <x v="0"/>
    <n v="6"/>
    <n v="1"/>
    <n v="178505"/>
    <n v="283536"/>
    <n v="269852"/>
    <s v="долгосрочный"/>
    <n v="709"/>
    <n v="1495471"/>
    <x v="4"/>
    <s v="в аренде"/>
    <s v="консолидация кредитов"/>
    <n v="10505.86"/>
    <n v="19.3"/>
    <m/>
    <n v="124622.58333333333"/>
    <n v="8.4301414069547331E-2"/>
  </r>
  <r>
    <n v="1806"/>
    <s v="f1c23786-bf76-48be-8b27-9da9ee7e5a26"/>
    <x v="0"/>
    <n v="6"/>
    <n v="0"/>
    <n v="103550"/>
    <n v="224510"/>
    <n v="467082"/>
    <s v="долгосрочный"/>
    <n v="724"/>
    <n v="1260574"/>
    <x v="2"/>
    <s v="в ипотеке"/>
    <s v="консолидация кредитов"/>
    <n v="9391.1299999999992"/>
    <n v="23.6"/>
    <m/>
    <n v="105047.83333333333"/>
    <n v="8.9398607301118371E-2"/>
  </r>
  <r>
    <n v="1808"/>
    <s v="33eaf352-8701-497e-b4e9-0442605335ce"/>
    <x v="1"/>
    <n v="11"/>
    <n v="0"/>
    <n v="280174"/>
    <n v="483472"/>
    <n v="377190"/>
    <s v="долгосрочный"/>
    <n v="700"/>
    <n v="4690454"/>
    <x v="10"/>
    <s v="в ипотеке"/>
    <s v="консолидация кредитов"/>
    <n v="26969.93"/>
    <n v="21.9"/>
    <n v="9"/>
    <n v="390871.16666666669"/>
    <n v="6.8999538211013262E-2"/>
  </r>
  <r>
    <n v="1809"/>
    <s v="d5bfc52d-e31b-4990-be6a-6d9299706138"/>
    <x v="0"/>
    <n v="17"/>
    <n v="0"/>
    <n v="193458"/>
    <n v="520960"/>
    <n v="314468"/>
    <s v="долгосрочный"/>
    <n v="629"/>
    <n v="921462"/>
    <x v="7"/>
    <s v="в ипотеке"/>
    <s v="консолидация кредитов"/>
    <n v="13668.22"/>
    <n v="26.5"/>
    <m/>
    <n v="76788.5"/>
    <n v="0.17799826796981319"/>
  </r>
  <r>
    <n v="1810"/>
    <s v="fd202d91-4d91-42e3-88f7-eb38ba631d14"/>
    <x v="1"/>
    <n v="12"/>
    <n v="1"/>
    <n v="155572"/>
    <n v="286374"/>
    <n v="135102"/>
    <s v="краткосрочный"/>
    <n v="727"/>
    <n v="795511"/>
    <x v="0"/>
    <s v="в ипотеке"/>
    <s v="консолидация кредитов"/>
    <n v="18562.240000000002"/>
    <n v="15"/>
    <m/>
    <n v="66292.583333333328"/>
    <n v="0.28000477680384062"/>
  </r>
  <r>
    <n v="1811"/>
    <s v="3657dc46-f5a6-419f-b835-f942cc5e381d"/>
    <x v="0"/>
    <n v="9"/>
    <n v="0"/>
    <n v="485241"/>
    <n v="855162"/>
    <n v="259116"/>
    <s v="краткосрочный"/>
    <n v="735"/>
    <n v="2237820"/>
    <x v="3"/>
    <s v="в аренде"/>
    <s v="иное"/>
    <n v="19953.990000000002"/>
    <n v="21.6"/>
    <n v="14"/>
    <n v="186485"/>
    <n v="0.10700050942435049"/>
  </r>
  <r>
    <n v="1812"/>
    <s v="4224da98-3662-4e91-9cff-1c7d2af1bbb4"/>
    <x v="0"/>
    <n v="15"/>
    <n v="0"/>
    <n v="587556"/>
    <n v="1391258"/>
    <n v="249194"/>
    <s v="долгосрочный"/>
    <n v="738"/>
    <n v="1056818"/>
    <x v="8"/>
    <s v="в аренде"/>
    <s v="консолидация кредитов"/>
    <n v="23249.73"/>
    <n v="15.8"/>
    <m/>
    <n v="88068.166666666672"/>
    <n v="0.26399697961238355"/>
  </r>
  <r>
    <n v="1813"/>
    <s v="443fea84-3ddf-4472-8bc8-e4db719b3d35"/>
    <x v="0"/>
    <n v="18"/>
    <n v="0"/>
    <n v="147592"/>
    <n v="336446"/>
    <n v="265342"/>
    <s v="краткосрочный"/>
    <n v="738"/>
    <n v="1283127"/>
    <x v="2"/>
    <s v="в аренде"/>
    <s v="консолидация кредитов"/>
    <n v="23737.84"/>
    <n v="27.4"/>
    <n v="8"/>
    <n v="106927.25"/>
    <n v="0.22199991115454668"/>
  </r>
  <r>
    <n v="1815"/>
    <s v="8d8f2eae-fe09-4cbe-bc84-3f9f9d374cf6"/>
    <x v="0"/>
    <n v="16"/>
    <n v="0"/>
    <n v="383401"/>
    <n v="546062"/>
    <n v="446908"/>
    <s v="долгосрочный"/>
    <n v="685"/>
    <n v="1583935"/>
    <x v="8"/>
    <s v="в аренде"/>
    <s v="консолидация кредитов"/>
    <n v="27718.91"/>
    <n v="18.899999999999999"/>
    <n v="25"/>
    <n v="131994.58333333334"/>
    <n v="0.21000035986325194"/>
  </r>
  <r>
    <n v="1816"/>
    <s v="417671d7-7f78-4710-8ecf-8c69136c5a4c"/>
    <x v="0"/>
    <n v="9"/>
    <n v="0"/>
    <n v="514634"/>
    <n v="1398826"/>
    <n v="563530"/>
    <s v="долгосрочный"/>
    <n v="738"/>
    <n v="2316613"/>
    <x v="2"/>
    <s v="в собственности"/>
    <s v="консолидация кредитов"/>
    <n v="26641.23"/>
    <n v="22"/>
    <m/>
    <n v="193051.08333333334"/>
    <n v="0.13800093498568816"/>
  </r>
  <r>
    <n v="1818"/>
    <s v="4a21cd29-1a0a-4a64-8431-6dff208b636f"/>
    <x v="1"/>
    <n v="10"/>
    <n v="0"/>
    <n v="254619"/>
    <n v="341242"/>
    <n v="535084"/>
    <s v="долгосрочный"/>
    <n v="682"/>
    <n v="1347822"/>
    <x v="2"/>
    <s v="в ипотеке"/>
    <s v="консолидация кредитов"/>
    <n v="26282.51"/>
    <n v="18.399999999999999"/>
    <n v="8"/>
    <n v="112318.5"/>
    <n v="0.23399983083819673"/>
  </r>
  <r>
    <n v="1819"/>
    <s v="5a52b571-4ed3-45b4-8ab1-b35a8576d8a2"/>
    <x v="0"/>
    <n v="7"/>
    <n v="0"/>
    <n v="78394"/>
    <n v="174592"/>
    <n v="111826"/>
    <s v="краткосрочный"/>
    <n v="744"/>
    <n v="521512"/>
    <x v="4"/>
    <s v="в ипотеке"/>
    <s v="ремонт жилья"/>
    <n v="12472.93"/>
    <n v="4.5"/>
    <m/>
    <n v="43459.333333333336"/>
    <n v="0.28700233168172545"/>
  </r>
  <r>
    <n v="1820"/>
    <s v="f74c8300-4f96-4bac-8ad7-2d5bede99073"/>
    <x v="1"/>
    <n v="17"/>
    <n v="0"/>
    <n v="178600"/>
    <n v="429924"/>
    <n v="301576"/>
    <s v="краткосрочный"/>
    <n v="727"/>
    <n v="525160"/>
    <x v="3"/>
    <s v="в аренде"/>
    <s v="консолидация кредитов"/>
    <n v="11816.29"/>
    <n v="18"/>
    <n v="18"/>
    <n v="43763.333333333336"/>
    <n v="0.27000434153400871"/>
  </r>
  <r>
    <n v="1822"/>
    <s v="27cf0603-9f07-4ab5-8d9b-45bebce92589"/>
    <x v="0"/>
    <n v="16"/>
    <n v="1"/>
    <n v="146737"/>
    <n v="302302"/>
    <n v="434632"/>
    <s v="долгосрочный"/>
    <n v="615"/>
    <n v="1557753"/>
    <x v="2"/>
    <s v="в аренде"/>
    <s v="консолидация кредитов"/>
    <n v="14539.18"/>
    <n v="14.1"/>
    <n v="67"/>
    <n v="129812.75"/>
    <n v="0.11200117091734056"/>
  </r>
  <r>
    <n v="1823"/>
    <s v="ff6617e2-b455-4541-b105-8e30fa0f87cf"/>
    <x v="0"/>
    <n v="8"/>
    <n v="1"/>
    <n v="375326"/>
    <n v="510092"/>
    <n v="110946"/>
    <s v="краткосрочный"/>
    <n v="718"/>
    <n v="1628889"/>
    <x v="2"/>
    <s v="в собственности"/>
    <s v="консолидация кредитов"/>
    <n v="22532.86"/>
    <n v="22.5"/>
    <m/>
    <n v="135740.75"/>
    <n v="0.16599923015012072"/>
  </r>
  <r>
    <n v="1824"/>
    <s v="2efb40b1-c1ca-4ff9-b2e2-176960af0cd5"/>
    <x v="0"/>
    <n v="7"/>
    <n v="2"/>
    <n v="189601"/>
    <n v="381128"/>
    <n v="262966"/>
    <s v="краткосрочный"/>
    <n v="746"/>
    <n v="757036"/>
    <x v="8"/>
    <s v="в ипотеке"/>
    <s v="консолидация кредитов"/>
    <n v="7128.8"/>
    <n v="16.8"/>
    <m/>
    <n v="63086.333333333336"/>
    <n v="0.11300070274068869"/>
  </r>
  <r>
    <n v="1825"/>
    <s v="fc5d0f5f-ffed-42eb-a5a1-6dcb145b1ea5"/>
    <x v="0"/>
    <n v="9"/>
    <n v="0"/>
    <n v="237063"/>
    <n v="589072"/>
    <n v="57552"/>
    <s v="краткосрочный"/>
    <n v="739"/>
    <n v="439622"/>
    <x v="9"/>
    <s v="в ипотеке"/>
    <s v="консолидация кредитов"/>
    <n v="11796.53"/>
    <n v="18.5"/>
    <m/>
    <n v="36635.166666666664"/>
    <n v="0.3220001728757888"/>
  </r>
  <r>
    <n v="1827"/>
    <s v="1c12fa16-9788-4efd-81ff-58aa00de59da"/>
    <x v="1"/>
    <n v="5"/>
    <n v="0"/>
    <n v="16986"/>
    <n v="22330"/>
    <n v="44660"/>
    <s v="краткосрочный"/>
    <n v="715"/>
    <n v="867749"/>
    <x v="3"/>
    <s v="в аренде"/>
    <s v="иное"/>
    <n v="7672.39"/>
    <n v="11"/>
    <m/>
    <n v="72312.416666666672"/>
    <n v="0.10610058899520483"/>
  </r>
  <r>
    <n v="1832"/>
    <s v="24e09d5f-5b36-4f80-ac2b-eb57b49765f1"/>
    <x v="0"/>
    <n v="16"/>
    <n v="1"/>
    <n v="110181"/>
    <n v="302302"/>
    <n v="109670"/>
    <s v="краткосрочный"/>
    <n v="740"/>
    <n v="852359"/>
    <x v="5"/>
    <s v="в собственности"/>
    <s v="ремонт жилья"/>
    <n v="22303.15"/>
    <n v="35.5"/>
    <m/>
    <n v="71029.916666666672"/>
    <n v="0.31399656717416019"/>
  </r>
  <r>
    <n v="1833"/>
    <s v="f14d8042-6d7c-4f87-bfb1-e1e6758db9c3"/>
    <x v="0"/>
    <n v="9"/>
    <n v="0"/>
    <n v="376029"/>
    <n v="570658"/>
    <n v="529848"/>
    <s v="долгосрочный"/>
    <n v="694"/>
    <n v="1151172"/>
    <x v="4"/>
    <s v="в аренде"/>
    <s v="консолидация кредитов"/>
    <n v="27819.99"/>
    <n v="18.3"/>
    <m/>
    <n v="95931"/>
    <n v="0.29000000000000004"/>
  </r>
  <r>
    <n v="1835"/>
    <s v="15458da9-e186-4945-b56f-4a8702020344"/>
    <x v="0"/>
    <n v="16"/>
    <n v="0"/>
    <n v="583661"/>
    <n v="1071004"/>
    <n v="348766"/>
    <s v="долгосрочный"/>
    <n v="712"/>
    <n v="1351546"/>
    <x v="2"/>
    <s v="в ипотеке"/>
    <s v="консолидация кредитов"/>
    <n v="38406.410000000003"/>
    <n v="15.4"/>
    <n v="50"/>
    <n v="112628.83333333333"/>
    <n v="0.34099980318834877"/>
  </r>
  <r>
    <n v="1836"/>
    <s v="fe285526-b332-4bec-8576-e554224a4962"/>
    <x v="1"/>
    <n v="8"/>
    <n v="0"/>
    <n v="221939"/>
    <n v="293018"/>
    <n v="650826"/>
    <s v="долгосрочный"/>
    <n v="648"/>
    <n v="1592561"/>
    <x v="2"/>
    <s v="в аренде"/>
    <s v="приобретение автомобиля"/>
    <n v="26409.81"/>
    <n v="22.2"/>
    <n v="5"/>
    <n v="132713.41666666666"/>
    <n v="0.19899879502260825"/>
  </r>
  <r>
    <n v="1837"/>
    <s v="7b3f10eb-6b39-4122-81a4-b4f375d46da9"/>
    <x v="0"/>
    <n v="13"/>
    <n v="0"/>
    <n v="341335"/>
    <n v="811558"/>
    <n v="420244"/>
    <s v="долгосрочный"/>
    <n v="703"/>
    <n v="728707"/>
    <x v="2"/>
    <s v="в ипотеке"/>
    <s v="консолидация кредитов"/>
    <n v="15424.2"/>
    <n v="37.1"/>
    <n v="3"/>
    <n v="60725.583333333336"/>
    <n v="0.25399838343806219"/>
  </r>
  <r>
    <n v="1838"/>
    <s v="348d4912-a6b0-4328-aa6e-73caee88c600"/>
    <x v="0"/>
    <n v="12"/>
    <n v="0"/>
    <n v="606290"/>
    <n v="879736"/>
    <n v="466972"/>
    <s v="краткосрочный"/>
    <n v="722"/>
    <n v="1442328"/>
    <x v="2"/>
    <s v="в ипотеке"/>
    <s v="консолидация кредитов"/>
    <n v="21009.82"/>
    <n v="38"/>
    <n v="43"/>
    <n v="120194"/>
    <n v="0.17479924122668353"/>
  </r>
  <r>
    <n v="1839"/>
    <s v="c1c626d1-2999-44b7-a488-fb242f8d28bd"/>
    <x v="0"/>
    <n v="16"/>
    <n v="0"/>
    <n v="118617"/>
    <n v="164890"/>
    <n v="131846"/>
    <s v="краткосрочный"/>
    <n v="730"/>
    <n v="1518176"/>
    <x v="9"/>
    <s v="в собственности"/>
    <s v="консолидация кредитов"/>
    <n v="14675.6"/>
    <n v="15.6"/>
    <n v="7"/>
    <n v="126514.66666666667"/>
    <n v="0.11599919903884662"/>
  </r>
  <r>
    <n v="1840"/>
    <s v="a6793f8e-40f4-4717-b48f-e707acc56be0"/>
    <x v="0"/>
    <n v="5"/>
    <n v="0"/>
    <n v="453473"/>
    <n v="1039742"/>
    <n v="304722"/>
    <s v="краткосрочный"/>
    <n v="731"/>
    <n v="558942"/>
    <x v="5"/>
    <s v="в аренде"/>
    <s v="консолидация кредитов"/>
    <n v="8477.23"/>
    <n v="16.399999999999999"/>
    <n v="52"/>
    <n v="46578.5"/>
    <n v="0.181998776259433"/>
  </r>
  <r>
    <n v="1841"/>
    <s v="5ba3fc10-5312-4a91-8c35-6c4742c04b4a"/>
    <x v="0"/>
    <n v="16"/>
    <n v="0"/>
    <n v="1009394"/>
    <n v="2850672"/>
    <n v="176660"/>
    <s v="долгосрочный"/>
    <n v="705"/>
    <n v="1844444"/>
    <x v="3"/>
    <s v="в ипотеке"/>
    <s v="бизнес"/>
    <n v="23347.58"/>
    <n v="28.9"/>
    <n v="14"/>
    <n v="153703.66666666666"/>
    <n v="0.15189995467468789"/>
  </r>
  <r>
    <n v="1842"/>
    <s v="c18b046c-c153-4f10-8f20-b6c56355dcd3"/>
    <x v="1"/>
    <n v="8"/>
    <n v="0"/>
    <n v="78261"/>
    <n v="187594"/>
    <n v="220528"/>
    <s v="краткосрочный"/>
    <n v="664"/>
    <n v="914185"/>
    <x v="1"/>
    <s v="в аренде"/>
    <s v="иное"/>
    <n v="13103.35"/>
    <n v="32.5"/>
    <n v="6"/>
    <n v="76182.083333333328"/>
    <n v="0.17200041567078875"/>
  </r>
  <r>
    <n v="1845"/>
    <s v="5baceee3-78d0-4ef7-af55-28b6dd72089d"/>
    <x v="0"/>
    <n v="6"/>
    <n v="0"/>
    <n v="219488"/>
    <n v="531696"/>
    <n v="448624"/>
    <s v="долгосрочный"/>
    <n v="709"/>
    <n v="1356068"/>
    <x v="8"/>
    <s v="в аренде"/>
    <s v="консолидация кредитов"/>
    <n v="15594.82"/>
    <n v="23.4"/>
    <m/>
    <n v="113005.66666666667"/>
    <n v="0.13800033626632291"/>
  </r>
  <r>
    <n v="1846"/>
    <s v="f4720df9-8034-46d2-95cc-0b116c744d92"/>
    <x v="0"/>
    <n v="8"/>
    <n v="0"/>
    <n v="208354"/>
    <n v="334620"/>
    <n v="460372"/>
    <s v="долгосрочный"/>
    <n v="701"/>
    <n v="1322153"/>
    <x v="2"/>
    <s v="в ипотеке"/>
    <s v="консолидация кредитов"/>
    <n v="10103.44"/>
    <n v="13.5"/>
    <n v="72"/>
    <n v="110179.41666666667"/>
    <n v="9.1699886473048123E-2"/>
  </r>
  <r>
    <n v="1847"/>
    <s v="a1f66da4-ba46-450c-9490-b42e54177fac"/>
    <x v="0"/>
    <n v="10"/>
    <n v="0"/>
    <n v="123120"/>
    <n v="304612"/>
    <n v="233332"/>
    <s v="краткосрочный"/>
    <n v="724"/>
    <n v="921272"/>
    <x v="2"/>
    <s v="в ипотеке"/>
    <s v="консолидация кредитов"/>
    <n v="12437.21"/>
    <n v="17"/>
    <n v="34"/>
    <n v="76772.666666666672"/>
    <n v="0.16200049496782706"/>
  </r>
  <r>
    <n v="1855"/>
    <s v="c06a4fdd-4893-49a3-bf19-b9af1d23e97f"/>
    <x v="0"/>
    <n v="17"/>
    <n v="0"/>
    <n v="145559"/>
    <n v="3064402"/>
    <n v="174284"/>
    <s v="краткосрочный"/>
    <n v="751"/>
    <n v="1625678"/>
    <x v="2"/>
    <s v="в ипотеке"/>
    <s v="приобретение автомобиля"/>
    <n v="9916.67"/>
    <n v="34.200000000000003"/>
    <m/>
    <n v="135473.16666666666"/>
    <n v="7.320025244851687E-2"/>
  </r>
  <r>
    <n v="1856"/>
    <s v="fc0054df-047a-4a37-a3d3-16147bceac69"/>
    <x v="0"/>
    <n v="9"/>
    <n v="0"/>
    <n v="605302"/>
    <n v="787512"/>
    <n v="553080"/>
    <s v="долгосрочный"/>
    <n v="657"/>
    <n v="2178122"/>
    <x v="2"/>
    <s v="в ипотеке"/>
    <s v="консолидация кредитов"/>
    <n v="24631.03"/>
    <n v="16.399999999999999"/>
    <n v="62"/>
    <n v="181510.16666666666"/>
    <n v="0.13570055304523806"/>
  </r>
  <r>
    <n v="1858"/>
    <s v="99d451ca-47a0-46f6-bf98-19511d43891d"/>
    <x v="0"/>
    <n v="6"/>
    <n v="0"/>
    <n v="124146"/>
    <n v="151932"/>
    <n v="234102"/>
    <s v="краткосрочный"/>
    <n v="728"/>
    <n v="1141710"/>
    <x v="2"/>
    <s v="в аренде"/>
    <s v="консолидация кредитов"/>
    <n v="5423.17"/>
    <n v="17"/>
    <m/>
    <n v="95142.5"/>
    <n v="5.7000499251123313E-2"/>
  </r>
  <r>
    <n v="1859"/>
    <s v="4d450bf0-9372-4462-8e7b-21922366b1d5"/>
    <x v="0"/>
    <n v="11"/>
    <n v="1"/>
    <n v="63460"/>
    <n v="247390"/>
    <n v="163548"/>
    <s v="краткосрочный"/>
    <n v="739"/>
    <n v="405859"/>
    <x v="2"/>
    <s v="в аренде"/>
    <s v="консолидация кредитов"/>
    <n v="4160.05"/>
    <n v="12.4"/>
    <n v="66"/>
    <n v="33821.583333333336"/>
    <n v="0.12299985955713684"/>
  </r>
  <r>
    <n v="1861"/>
    <s v="05f78068-1064-46ed-9463-01a574e96196"/>
    <x v="0"/>
    <n v="5"/>
    <n v="0"/>
    <n v="43833"/>
    <n v="131846"/>
    <n v="219648"/>
    <s v="долгосрочный"/>
    <n v="681"/>
    <n v="777822"/>
    <x v="1"/>
    <s v="в аренде"/>
    <s v="консолидация кредитов"/>
    <n v="8232.1299999999992"/>
    <n v="14"/>
    <m/>
    <n v="64818.5"/>
    <n v="0.12700278469881282"/>
  </r>
  <r>
    <n v="1863"/>
    <s v="167f6b3b-11c3-424f-b2e7-8765fb05e6a2"/>
    <x v="0"/>
    <n v="10"/>
    <n v="0"/>
    <n v="389804"/>
    <n v="732710"/>
    <n v="262284"/>
    <s v="краткосрочный"/>
    <n v="738"/>
    <n v="1653589"/>
    <x v="9"/>
    <s v="в аренде"/>
    <s v="иное"/>
    <n v="19705.09"/>
    <n v="9.3000000000000007"/>
    <m/>
    <n v="137799.08333333334"/>
    <n v="0.14299870161206926"/>
  </r>
  <r>
    <n v="1864"/>
    <s v="9afc8fec-2360-42e4-93b9-c3746f342218"/>
    <x v="0"/>
    <n v="8"/>
    <n v="0"/>
    <n v="121410"/>
    <n v="182336"/>
    <n v="66770"/>
    <s v="краткосрочный"/>
    <n v="733"/>
    <n v="358701"/>
    <x v="11"/>
    <s v="в аренде"/>
    <s v="консолидация кредитов"/>
    <n v="4573.49"/>
    <n v="19.399999999999999"/>
    <m/>
    <n v="29891.75"/>
    <n v="0.15300174797393928"/>
  </r>
  <r>
    <n v="1865"/>
    <s v="687a242e-2127-45af-a616-8b869244a464"/>
    <x v="0"/>
    <n v="17"/>
    <n v="0"/>
    <n v="205523"/>
    <n v="401302"/>
    <n v="328944"/>
    <s v="краткосрочный"/>
    <n v="663"/>
    <n v="1231048"/>
    <x v="3"/>
    <s v="в аренде"/>
    <s v="консолидация кредитов"/>
    <n v="25954.57"/>
    <n v="22.5"/>
    <n v="27"/>
    <n v="102587.33333333333"/>
    <n v="0.25299975305593286"/>
  </r>
  <r>
    <n v="1866"/>
    <s v="09fc9d20-236f-40e6-b388-c714337c319e"/>
    <x v="0"/>
    <n v="4"/>
    <n v="0"/>
    <n v="102714"/>
    <n v="172106"/>
    <n v="288508"/>
    <s v="краткосрочный"/>
    <n v="661"/>
    <n v="808583"/>
    <x v="8"/>
    <s v="в ипотеке"/>
    <s v="консолидация кредитов"/>
    <n v="3591.38"/>
    <n v="11.4"/>
    <n v="1"/>
    <n v="67381.916666666672"/>
    <n v="5.3298869751157267E-2"/>
  </r>
  <r>
    <n v="1867"/>
    <s v="26853fe1-2a98-4852-8ec6-8946ab8c223e"/>
    <x v="1"/>
    <n v="5"/>
    <n v="0"/>
    <n v="229178"/>
    <n v="305008"/>
    <n v="173492"/>
    <s v="краткосрочный"/>
    <n v="728"/>
    <n v="561906"/>
    <x v="1"/>
    <s v="в аренде"/>
    <s v="консолидация кредитов"/>
    <n v="7258"/>
    <n v="23.6"/>
    <m/>
    <n v="46825.5"/>
    <n v="0.15500101440454453"/>
  </r>
  <r>
    <n v="1868"/>
    <s v="0e2a24d3-2cb5-4a11-8a49-81fc770a2d63"/>
    <x v="1"/>
    <n v="9"/>
    <n v="0"/>
    <n v="157662"/>
    <n v="310992"/>
    <n v="131384"/>
    <s v="краткосрочный"/>
    <n v="739"/>
    <n v="945630"/>
    <x v="7"/>
    <s v="в аренде"/>
    <s v="консолидация кредитов"/>
    <n v="23483.24"/>
    <n v="18.3"/>
    <m/>
    <n v="78802.5"/>
    <n v="0.29800120554550935"/>
  </r>
  <r>
    <n v="1869"/>
    <s v="57d5e3fa-bd51-4ef4-8251-83cc8eb4f7cc"/>
    <x v="0"/>
    <n v="20"/>
    <n v="0"/>
    <n v="261098"/>
    <n v="439428"/>
    <n v="649374"/>
    <s v="краткосрочный"/>
    <n v="675"/>
    <n v="1682469"/>
    <x v="1"/>
    <s v="в аренде"/>
    <s v="консолидация кредитов"/>
    <n v="33088.5"/>
    <n v="18"/>
    <n v="40"/>
    <n v="140205.75"/>
    <n v="0.23599959345461938"/>
  </r>
  <r>
    <n v="1870"/>
    <s v="c33ac172-49f7-4766-8e8c-858621ab4f33"/>
    <x v="0"/>
    <n v="17"/>
    <n v="1"/>
    <n v="572812"/>
    <n v="741070"/>
    <n v="772024"/>
    <s v="краткосрочный"/>
    <n v="723"/>
    <n v="2908748"/>
    <x v="7"/>
    <s v="в ипотеке"/>
    <s v="консолидация кредитов"/>
    <n v="34662.65"/>
    <n v="12"/>
    <m/>
    <n v="242395.66666666666"/>
    <n v="0.14300028740887832"/>
  </r>
  <r>
    <n v="1871"/>
    <s v="db3c9de4-ae89-4796-8fa6-42aab7e2654f"/>
    <x v="1"/>
    <n v="4"/>
    <n v="0"/>
    <n v="15409"/>
    <n v="283250"/>
    <n v="26708"/>
    <s v="краткосрочный"/>
    <n v="715"/>
    <n v="192166"/>
    <x v="4"/>
    <s v="в аренде"/>
    <s v="консолидация кредитов"/>
    <n v="1326.01"/>
    <n v="12.7"/>
    <n v="6"/>
    <n v="16013.833333333334"/>
    <n v="8.2804034012260233E-2"/>
  </r>
  <r>
    <n v="1872"/>
    <s v="98fbe987-4102-4f0e-91c3-19f7e80e1f08"/>
    <x v="0"/>
    <n v="16"/>
    <n v="1"/>
    <n v="446329"/>
    <n v="891022"/>
    <n v="322740"/>
    <s v="краткосрочный"/>
    <n v="717"/>
    <n v="1765290"/>
    <x v="2"/>
    <s v="в ипотеке"/>
    <s v="консолидация кредитов"/>
    <n v="43985"/>
    <n v="20.7"/>
    <m/>
    <n v="147107.5"/>
    <n v="0.29899903132063288"/>
  </r>
  <r>
    <n v="1873"/>
    <s v="1ef230bc-76eb-4c7c-92f0-35d92fd0492c"/>
    <x v="0"/>
    <n v="9"/>
    <n v="0"/>
    <n v="195700"/>
    <n v="272690"/>
    <n v="223608"/>
    <s v="краткосрочный"/>
    <n v="739"/>
    <n v="869022"/>
    <x v="1"/>
    <s v="в ипотеке"/>
    <s v="консолидация кредитов"/>
    <n v="12745.58"/>
    <n v="12.4"/>
    <m/>
    <n v="72418.5"/>
    <n v="0.17599895054440509"/>
  </r>
  <r>
    <n v="1874"/>
    <s v="f738301c-62e3-45b7-a7e6-73f78887096d"/>
    <x v="0"/>
    <n v="14"/>
    <n v="0"/>
    <n v="74860"/>
    <n v="291852"/>
    <n v="182358"/>
    <s v="краткосрочный"/>
    <n v="724"/>
    <n v="648508"/>
    <x v="1"/>
    <s v="в ипотеке"/>
    <s v="иное"/>
    <n v="7133.55"/>
    <n v="35.4"/>
    <m/>
    <n v="54042.333333333336"/>
    <n v="0.13199929684753312"/>
  </r>
  <r>
    <n v="1875"/>
    <s v="8e2c22a7-51dc-4cfa-9739-d2222d7a7854"/>
    <x v="1"/>
    <n v="4"/>
    <n v="0"/>
    <n v="123557"/>
    <n v="364980"/>
    <n v="557040"/>
    <s v="краткосрочный"/>
    <n v="640"/>
    <n v="1828104"/>
    <x v="5"/>
    <s v="в аренде"/>
    <s v="иное"/>
    <n v="18281.04"/>
    <n v="19.2"/>
    <m/>
    <n v="152342"/>
    <n v="0.12000000000000001"/>
  </r>
  <r>
    <n v="1876"/>
    <s v="7e83d1cc-ea59-4db8-9b3a-01ed5a1ec4dc"/>
    <x v="0"/>
    <n v="7"/>
    <n v="0"/>
    <n v="47861"/>
    <n v="179916"/>
    <n v="94358"/>
    <s v="краткосрочный"/>
    <n v="681"/>
    <n v="379050"/>
    <x v="11"/>
    <s v="в аренде"/>
    <s v="консолидация кредитов"/>
    <n v="2577.54"/>
    <n v="7"/>
    <n v="51"/>
    <n v="31587.5"/>
    <n v="8.1599999999999992E-2"/>
  </r>
  <r>
    <n v="1877"/>
    <s v="ac1a7711-2b3b-4f33-b288-0f8fccbb0a19"/>
    <x v="0"/>
    <n v="10"/>
    <n v="0"/>
    <n v="574218"/>
    <n v="1183050"/>
    <n v="549450"/>
    <s v="краткосрочный"/>
    <n v="728"/>
    <n v="2372625"/>
    <x v="7"/>
    <s v="в аренде"/>
    <s v="консолидация кредитов"/>
    <n v="26098.97"/>
    <n v="21.7"/>
    <n v="46"/>
    <n v="197718.75"/>
    <n v="0.13200048048048049"/>
  </r>
  <r>
    <n v="1880"/>
    <s v="8ff8af7c-4658-467d-96b4-06f68a9fc489"/>
    <x v="0"/>
    <n v="10"/>
    <n v="0"/>
    <n v="123253"/>
    <n v="248622"/>
    <n v="263846"/>
    <s v="краткосрочный"/>
    <n v="724"/>
    <n v="759544"/>
    <x v="4"/>
    <s v="в аренде"/>
    <s v="консолидация кредитов"/>
    <n v="13355.29"/>
    <n v="12.5"/>
    <n v="25"/>
    <n v="63295.333333333336"/>
    <n v="0.21099959975985591"/>
  </r>
  <r>
    <n v="1881"/>
    <s v="6d0d9fe9-e992-4521-819b-6342246f0104"/>
    <x v="0"/>
    <n v="13"/>
    <n v="0"/>
    <n v="247608"/>
    <n v="666754"/>
    <n v="189310"/>
    <s v="краткосрочный"/>
    <n v="735"/>
    <n v="488262"/>
    <x v="2"/>
    <s v="в аренде"/>
    <s v="консолидация кредитов"/>
    <n v="12816.83"/>
    <n v="22.5"/>
    <n v="71"/>
    <n v="40688.5"/>
    <n v="0.31499883259397621"/>
  </r>
  <r>
    <n v="1883"/>
    <s v="197faede-c725-430a-bcdb-68c97625af7c"/>
    <x v="0"/>
    <n v="7"/>
    <n v="0"/>
    <n v="640642"/>
    <n v="772706"/>
    <n v="545006"/>
    <s v="долгосрочный"/>
    <n v="716"/>
    <n v="1331444"/>
    <x v="1"/>
    <s v="в ипотеке"/>
    <s v="консолидация кредитов"/>
    <n v="32842.639999999999"/>
    <n v="22.4"/>
    <m/>
    <n v="110953.66666666667"/>
    <n v="0.29600319652948226"/>
  </r>
  <r>
    <n v="1884"/>
    <s v="80396301-b0ac-417c-8e58-faf83f80a07e"/>
    <x v="0"/>
    <n v="10"/>
    <n v="0"/>
    <n v="154242"/>
    <n v="391666"/>
    <n v="371822"/>
    <s v="долгосрочный"/>
    <n v="731"/>
    <n v="2198110"/>
    <x v="9"/>
    <s v="в ипотеке"/>
    <s v="консолидация кредитов"/>
    <n v="34803.25"/>
    <n v="18.5"/>
    <n v="50"/>
    <n v="183175.83333333334"/>
    <n v="0.18999913562105625"/>
  </r>
  <r>
    <n v="1885"/>
    <s v="4bba7bfc-965b-4648-915e-54ca7e32e759"/>
    <x v="0"/>
    <n v="5"/>
    <n v="0"/>
    <n v="344014"/>
    <n v="435798"/>
    <n v="337040"/>
    <s v="краткосрочный"/>
    <n v="724"/>
    <n v="1086667"/>
    <x v="2"/>
    <s v="в аренде"/>
    <s v="консолидация кредитов"/>
    <n v="9598.99"/>
    <n v="13.6"/>
    <m/>
    <n v="90555.583333333328"/>
    <n v="0.10600108404874722"/>
  </r>
  <r>
    <n v="1886"/>
    <s v="145c77a3-a407-4161-85f8-67ae951a35f1"/>
    <x v="0"/>
    <n v="13"/>
    <n v="0"/>
    <n v="294728"/>
    <n v="689436"/>
    <n v="240328"/>
    <s v="краткосрочный"/>
    <n v="696"/>
    <n v="1124496"/>
    <x v="3"/>
    <s v="в ипотеке"/>
    <s v="консолидация кредитов"/>
    <n v="29611.69"/>
    <n v="17.2"/>
    <n v="2"/>
    <n v="93708"/>
    <n v="0.31599959448499593"/>
  </r>
  <r>
    <n v="1887"/>
    <s v="1bb59090-ee78-45ba-8568-f66da087d5d8"/>
    <x v="1"/>
    <n v="15"/>
    <n v="0"/>
    <n v="204079"/>
    <n v="283338"/>
    <n v="68662"/>
    <s v="краткосрочный"/>
    <n v="720"/>
    <n v="807595"/>
    <x v="7"/>
    <s v="в аренде"/>
    <s v="консолидация кредитов"/>
    <n v="26179.91"/>
    <n v="9.5"/>
    <m/>
    <n v="67299.583333333328"/>
    <n v="0.38900552876132222"/>
  </r>
  <r>
    <n v="1888"/>
    <s v="93ca1f42-39fb-4fff-b665-cc68d2d4e422"/>
    <x v="1"/>
    <n v="13"/>
    <n v="0"/>
    <n v="246430"/>
    <n v="458018"/>
    <n v="414194"/>
    <s v="долгосрочный"/>
    <n v="713"/>
    <n v="797012"/>
    <x v="8"/>
    <s v="в аренде"/>
    <s v="консолидация кредитов"/>
    <n v="20987.78"/>
    <n v="9.6"/>
    <m/>
    <n v="66417.666666666672"/>
    <n v="0.31599694860303229"/>
  </r>
  <r>
    <n v="1889"/>
    <s v="b64f1334-0b0e-46d9-b4b0-7de2eb2f81fb"/>
    <x v="0"/>
    <n v="14"/>
    <n v="1"/>
    <n v="208240"/>
    <n v="339130"/>
    <n v="352462"/>
    <s v="долгосрочный"/>
    <n v="721"/>
    <n v="2187850"/>
    <x v="5"/>
    <s v="в ипотеке"/>
    <s v="консолидация кредитов"/>
    <n v="40839.74"/>
    <n v="21.8"/>
    <n v="68"/>
    <n v="182320.83333333334"/>
    <n v="0.22399930525401648"/>
  </r>
  <r>
    <n v="1890"/>
    <s v="32d66015-938a-4bb7-8f96-2d7ce8b2e476"/>
    <x v="0"/>
    <n v="8"/>
    <n v="0"/>
    <n v="268964"/>
    <n v="339636"/>
    <n v="675048"/>
    <s v="краткосрочный"/>
    <n v="732"/>
    <n v="2444806"/>
    <x v="2"/>
    <s v="в аренде"/>
    <s v="консолидация кредитов"/>
    <n v="27504.02"/>
    <n v="16"/>
    <n v="33"/>
    <n v="203733.83333333334"/>
    <n v="0.13499976685266643"/>
  </r>
  <r>
    <n v="1891"/>
    <s v="1fb2387f-9ed7-4978-9cdc-79b46bbb7eda"/>
    <x v="0"/>
    <n v="10"/>
    <n v="0"/>
    <n v="592800"/>
    <n v="825000"/>
    <n v="620620"/>
    <s v="краткосрочный"/>
    <n v="712"/>
    <n v="1835058"/>
    <x v="0"/>
    <s v="в аренде"/>
    <s v="консолидация кредитов"/>
    <n v="27372.92"/>
    <n v="16.8"/>
    <m/>
    <n v="152921.5"/>
    <n v="0.17899981362986891"/>
  </r>
  <r>
    <n v="1892"/>
    <s v="c5aebfd0-7545-4d98-8875-bc835da4f9d4"/>
    <x v="0"/>
    <n v="8"/>
    <n v="0"/>
    <n v="336642"/>
    <n v="508882"/>
    <n v="313874"/>
    <s v="краткосрочный"/>
    <n v="742"/>
    <n v="2129919"/>
    <x v="8"/>
    <s v="в аренде"/>
    <s v="консолидация кредитов"/>
    <n v="24316.58"/>
    <n v="12.6"/>
    <m/>
    <n v="177493.25"/>
    <n v="0.13700002676158107"/>
  </r>
  <r>
    <n v="1893"/>
    <s v="90b6a3db-4808-4131-a0d1-5dbbb66af4d4"/>
    <x v="0"/>
    <n v="19"/>
    <n v="0"/>
    <n v="270921"/>
    <n v="637582"/>
    <n v="474144"/>
    <s v="долгосрочный"/>
    <n v="657"/>
    <n v="1139601"/>
    <x v="8"/>
    <s v="в ипотеке"/>
    <s v="консолидация кредитов"/>
    <n v="23457.02"/>
    <n v="18.7"/>
    <n v="23"/>
    <n v="94966.75"/>
    <n v="0.24700245085780023"/>
  </r>
  <r>
    <n v="1894"/>
    <s v="bb51fa53-de03-452c-9642-e794fec1a9ae"/>
    <x v="0"/>
    <n v="11"/>
    <n v="1"/>
    <n v="97622"/>
    <n v="359986"/>
    <n v="120912"/>
    <s v="краткосрочный"/>
    <n v="735"/>
    <n v="801154"/>
    <x v="5"/>
    <s v="в аренде"/>
    <s v="консолидация кредитов"/>
    <n v="4406.29"/>
    <n v="14.4"/>
    <n v="13"/>
    <n v="66762.833333333328"/>
    <n v="6.5999146231560973E-2"/>
  </r>
  <r>
    <n v="1897"/>
    <s v="d351c139-4aa5-4ff6-a0da-7fbf467fd80c"/>
    <x v="0"/>
    <n v="12"/>
    <n v="0"/>
    <n v="583661"/>
    <n v="1132010"/>
    <n v="448404"/>
    <s v="долгосрочный"/>
    <n v="717"/>
    <n v="968145"/>
    <x v="0"/>
    <s v="в ипотеке"/>
    <s v="консолидация кредитов"/>
    <n v="17265.3"/>
    <n v="24.7"/>
    <n v="7"/>
    <n v="80678.75"/>
    <n v="0.21400058875478362"/>
  </r>
  <r>
    <n v="1899"/>
    <s v="cf835aa5-6820-4152-80d5-4d0aa3507bc5"/>
    <x v="0"/>
    <n v="2"/>
    <n v="0"/>
    <n v="39615"/>
    <n v="82368"/>
    <n v="78034"/>
    <s v="краткосрочный"/>
    <n v="732"/>
    <n v="936130"/>
    <x v="7"/>
    <s v="в ипотеке"/>
    <s v="ремонт жилья"/>
    <n v="1739.64"/>
    <n v="13"/>
    <m/>
    <n v="78010.833333333328"/>
    <n v="2.2299979703673638E-2"/>
  </r>
  <r>
    <n v="1901"/>
    <s v="b66d5ba5-f729-4282-93cf-83ec060a4088"/>
    <x v="1"/>
    <n v="7"/>
    <n v="0"/>
    <n v="798"/>
    <n v="306350"/>
    <n v="115434"/>
    <s v="краткосрочный"/>
    <n v="737"/>
    <n v="722019"/>
    <x v="11"/>
    <s v="в ипотеке"/>
    <s v="приобретение автомобиля"/>
    <n v="17749.61"/>
    <n v="21.4"/>
    <n v="39"/>
    <n v="60168.25"/>
    <n v="0.29499960527354546"/>
  </r>
  <r>
    <n v="1902"/>
    <s v="70b37d05-48fc-4079-8567-f09dfe69d22d"/>
    <x v="0"/>
    <n v="11"/>
    <n v="0"/>
    <n v="57437"/>
    <n v="588522"/>
    <n v="264946"/>
    <s v="краткосрочный"/>
    <n v="746"/>
    <n v="858078"/>
    <x v="3"/>
    <s v="в собственности"/>
    <s v="консолидация кредитов"/>
    <n v="11155.09"/>
    <n v="13.7"/>
    <m/>
    <n v="71506.5"/>
    <n v="0.15600106284044107"/>
  </r>
  <r>
    <n v="1903"/>
    <s v="90e43776-79d2-45c4-ad89-13b148c95e4d"/>
    <x v="0"/>
    <n v="12"/>
    <n v="0"/>
    <n v="43852"/>
    <n v="280588"/>
    <n v="254034"/>
    <s v="краткосрочный"/>
    <n v="674"/>
    <n v="1304198"/>
    <x v="1"/>
    <s v="в аренде"/>
    <s v="консолидация кредитов"/>
    <n v="35539.31"/>
    <n v="12.7"/>
    <n v="49"/>
    <n v="108683.16666666667"/>
    <n v="0.32699921330963544"/>
  </r>
  <r>
    <n v="1904"/>
    <s v="18ca1522-d603-4b4e-811b-ecdfb2d249b3"/>
    <x v="0"/>
    <n v="14"/>
    <n v="0"/>
    <n v="149549"/>
    <n v="335610"/>
    <n v="146322"/>
    <s v="краткосрочный"/>
    <n v="704"/>
    <n v="595384"/>
    <x v="0"/>
    <s v="в аренде"/>
    <s v="консолидация кредитов"/>
    <n v="6499.52"/>
    <n v="10"/>
    <m/>
    <n v="49615.333333333336"/>
    <n v="0.13099821291804953"/>
  </r>
  <r>
    <n v="1905"/>
    <s v="39e68e74-15af-406c-a32f-6a4546a90154"/>
    <x v="0"/>
    <n v="20"/>
    <n v="0"/>
    <n v="826804"/>
    <n v="2849242"/>
    <n v="687170"/>
    <s v="краткосрочный"/>
    <n v="734"/>
    <n v="2132788"/>
    <x v="2"/>
    <s v="в ипотеке"/>
    <s v="консолидация кредитов"/>
    <n v="58829.13"/>
    <n v="18.5"/>
    <n v="69"/>
    <n v="177732.33333333334"/>
    <n v="0.33099846773331432"/>
  </r>
  <r>
    <n v="1906"/>
    <s v="c964919c-8f7f-4872-a8e0-b9110349b22a"/>
    <x v="1"/>
    <n v="9"/>
    <n v="0"/>
    <n v="92872"/>
    <n v="185416"/>
    <n v="220858"/>
    <s v="долгосрочный"/>
    <n v="704"/>
    <n v="1907410"/>
    <x v="4"/>
    <s v="в аренде"/>
    <s v="бизнес"/>
    <n v="20504.61"/>
    <n v="12.3"/>
    <n v="20"/>
    <n v="158950.83333333334"/>
    <n v="0.12899970116545473"/>
  </r>
  <r>
    <n v="1907"/>
    <s v="cb6a4ea4-83ec-4185-a9dd-0fc472450fb2"/>
    <x v="0"/>
    <n v="22"/>
    <n v="0"/>
    <n v="302575"/>
    <n v="1283348"/>
    <n v="429880"/>
    <s v="краткосрочный"/>
    <n v="748"/>
    <n v="1949115"/>
    <x v="2"/>
    <s v="в ипотеке"/>
    <s v="консолидация кредитов"/>
    <n v="22252.42"/>
    <n v="22.2"/>
    <m/>
    <n v="162426.25"/>
    <n v="0.13700014622020762"/>
  </r>
  <r>
    <n v="1908"/>
    <s v="69a39e2e-a3cc-45fc-b256-a72aac52e928"/>
    <x v="0"/>
    <n v="7"/>
    <n v="0"/>
    <n v="355661"/>
    <n v="591690"/>
    <n v="343200"/>
    <s v="долгосрочный"/>
    <n v="726"/>
    <n v="1389375"/>
    <x v="2"/>
    <s v="в ипотеке"/>
    <s v="иное"/>
    <n v="16440.89"/>
    <n v="23.2"/>
    <m/>
    <n v="115781.25"/>
    <n v="0.14199958974358973"/>
  </r>
  <r>
    <n v="1909"/>
    <s v="c36b7534-1046-46a9-941b-c6fbd137676a"/>
    <x v="0"/>
    <n v="13"/>
    <n v="0"/>
    <n v="215517"/>
    <n v="572374"/>
    <n v="194920"/>
    <s v="краткосрочный"/>
    <n v="740"/>
    <n v="1253145"/>
    <x v="4"/>
    <s v="в аренде"/>
    <s v="консолидация кредитов"/>
    <n v="19423.7"/>
    <n v="12"/>
    <n v="20"/>
    <n v="104428.75"/>
    <n v="0.18599954514441666"/>
  </r>
  <r>
    <n v="1911"/>
    <s v="c5fe1722-fe80-4e3b-bd50-26f49068b3ef"/>
    <x v="0"/>
    <n v="7"/>
    <n v="0"/>
    <n v="232940"/>
    <n v="322256"/>
    <n v="159962"/>
    <s v="краткосрочный"/>
    <n v="747"/>
    <n v="690764"/>
    <x v="7"/>
    <s v="в аренде"/>
    <s v="приобретение автомобиля"/>
    <n v="8001.47"/>
    <n v="17.2"/>
    <m/>
    <n v="57563.666666666664"/>
    <n v="0.1390020904389922"/>
  </r>
  <r>
    <n v="1912"/>
    <s v="8c3e2b19-860e-4367-8aae-12d03200e05e"/>
    <x v="0"/>
    <n v="14"/>
    <n v="0"/>
    <n v="160816"/>
    <n v="694826"/>
    <n v="358688"/>
    <s v="долгосрочный"/>
    <n v="721"/>
    <n v="1770173"/>
    <x v="5"/>
    <s v="в аренде"/>
    <s v="консолидация кредитов"/>
    <n v="36288.29"/>
    <n v="13.9"/>
    <m/>
    <n v="147514.41666666666"/>
    <n v="0.24599826118690096"/>
  </r>
  <r>
    <n v="1913"/>
    <s v="cb87b478-27fd-42bc-9324-57e044dbbe17"/>
    <x v="0"/>
    <n v="15"/>
    <n v="0"/>
    <n v="568784"/>
    <n v="1081410"/>
    <n v="661716"/>
    <s v="долгосрочный"/>
    <n v="717"/>
    <n v="1619199"/>
    <x v="2"/>
    <s v="в ипотеке"/>
    <s v="консолидация кредитов"/>
    <n v="35757.24"/>
    <n v="19.7"/>
    <n v="5"/>
    <n v="134933.25"/>
    <n v="0.26499947196113632"/>
  </r>
  <r>
    <n v="1914"/>
    <s v="146f1b5b-8372-4ead-a912-8a5a166d7593"/>
    <x v="0"/>
    <n v="17"/>
    <n v="0"/>
    <n v="446424"/>
    <n v="1872838"/>
    <n v="698236"/>
    <s v="краткосрочный"/>
    <n v="747"/>
    <n v="3203514"/>
    <x v="2"/>
    <s v="в ипотеке"/>
    <s v="консолидация кредитов"/>
    <n v="24159.83"/>
    <n v="21.6"/>
    <m/>
    <n v="266959.5"/>
    <n v="9.0499982207038907E-2"/>
  </r>
  <r>
    <n v="1915"/>
    <s v="33ea67f5-abd0-4a59-9e22-0525e226c7cb"/>
    <x v="0"/>
    <n v="10"/>
    <n v="0"/>
    <n v="284582"/>
    <n v="338316"/>
    <n v="222662"/>
    <s v="краткосрочный"/>
    <n v="716"/>
    <n v="1538392"/>
    <x v="6"/>
    <s v="в ипотеке"/>
    <s v="консолидация кредитов"/>
    <n v="19358.150000000001"/>
    <n v="16.399999999999999"/>
    <m/>
    <n v="128199.33333333333"/>
    <n v="0.15100039521786388"/>
  </r>
  <r>
    <n v="1916"/>
    <s v="277ce792-7895-4df7-ae9b-6349b7e48261"/>
    <x v="0"/>
    <n v="10"/>
    <n v="0"/>
    <n v="66120"/>
    <n v="204732"/>
    <n v="440044"/>
    <s v="краткосрочный"/>
    <n v="745"/>
    <n v="1900190"/>
    <x v="9"/>
    <s v="в собственности"/>
    <s v="консолидация кредитов"/>
    <n v="24860.74"/>
    <n v="20.6"/>
    <n v="33"/>
    <n v="158349.16666666666"/>
    <n v="0.15699950004999502"/>
  </r>
  <r>
    <n v="1917"/>
    <s v="a4a5ad5b-bc2a-4c16-aff0-f14baf1ec1d6"/>
    <x v="1"/>
    <n v="8"/>
    <n v="0"/>
    <n v="483968"/>
    <n v="706684"/>
    <n v="556292"/>
    <s v="краткосрочный"/>
    <n v="729"/>
    <n v="1683400"/>
    <x v="2"/>
    <s v="в аренде"/>
    <s v="консолидация кредитов"/>
    <n v="24830.34"/>
    <n v="19.899999999999999"/>
    <n v="51"/>
    <n v="140283.33333333334"/>
    <n v="0.17700135440180587"/>
  </r>
  <r>
    <n v="1918"/>
    <s v="1c7ced74-b1c5-4728-b25c-f69ddfa5a060"/>
    <x v="0"/>
    <n v="14"/>
    <n v="0"/>
    <n v="431319"/>
    <n v="603174"/>
    <n v="225192"/>
    <s v="краткосрочный"/>
    <n v="710"/>
    <n v="1166904"/>
    <x v="0"/>
    <s v="в ипотеке"/>
    <s v="консолидация кредитов"/>
    <n v="10307.69"/>
    <n v="20.100000000000001"/>
    <n v="45"/>
    <n v="97242"/>
    <n v="0.10600039077764753"/>
  </r>
  <r>
    <n v="1919"/>
    <s v="66ed9248-b192-4286-8b87-13fe055cdf92"/>
    <x v="0"/>
    <n v="11"/>
    <n v="0"/>
    <n v="278882"/>
    <n v="767008"/>
    <n v="358688"/>
    <s v="краткосрочный"/>
    <n v="729"/>
    <n v="1161660"/>
    <x v="5"/>
    <s v="в ипотеке"/>
    <s v="консолидация кредитов"/>
    <n v="7783.16"/>
    <n v="23.2"/>
    <n v="12"/>
    <n v="96805"/>
    <n v="8.0400392541707555E-2"/>
  </r>
  <r>
    <n v="1923"/>
    <s v="0820ef0b-c1d9-40a1-ad87-225e7cfc72f5"/>
    <x v="0"/>
    <n v="11"/>
    <n v="0"/>
    <n v="272403"/>
    <n v="517066"/>
    <n v="528836"/>
    <s v="краткосрочный"/>
    <n v="718"/>
    <n v="1140912"/>
    <x v="6"/>
    <s v="в аренде"/>
    <s v="консолидация кредитов"/>
    <n v="19899.650000000001"/>
    <n v="13.9"/>
    <m/>
    <n v="95076"/>
    <n v="0.20930255795363711"/>
  </r>
  <r>
    <n v="1925"/>
    <s v="f36523d1-3060-47e1-be7c-33ff7abca005"/>
    <x v="0"/>
    <n v="10"/>
    <n v="0"/>
    <n v="113525"/>
    <n v="150216"/>
    <n v="219846"/>
    <s v="краткосрочный"/>
    <n v="711"/>
    <n v="572451"/>
    <x v="7"/>
    <s v="в аренде"/>
    <s v="консолидация кредитов"/>
    <n v="13118.74"/>
    <n v="12.8"/>
    <n v="10"/>
    <n v="47704.25"/>
    <n v="0.27500149357761622"/>
  </r>
  <r>
    <n v="1926"/>
    <s v="04facb53-8f64-4aea-980c-3a3febb0dbe3"/>
    <x v="0"/>
    <n v="14"/>
    <n v="0"/>
    <n v="231876"/>
    <n v="334774"/>
    <n v="200882"/>
    <s v="долгосрочный"/>
    <n v="672"/>
    <n v="1044639"/>
    <x v="6"/>
    <s v="в ипотеке"/>
    <s v="консолидация кредитов"/>
    <n v="19499.7"/>
    <n v="12.1"/>
    <m/>
    <n v="87053.25"/>
    <n v="0.22399738091340646"/>
  </r>
  <r>
    <n v="1927"/>
    <s v="01f8453b-bc09-413c-aef9-fbded7f9d375"/>
    <x v="1"/>
    <n v="4"/>
    <n v="0"/>
    <n v="24054"/>
    <n v="66286"/>
    <n v="165616"/>
    <s v="долгосрочный"/>
    <n v="740"/>
    <n v="1087009"/>
    <x v="6"/>
    <s v="в ипотеке"/>
    <s v="ремонт жилья"/>
    <n v="4212.3"/>
    <n v="15.2"/>
    <m/>
    <n v="90584.083333333328"/>
    <n v="4.6501546905315418E-2"/>
  </r>
  <r>
    <n v="1929"/>
    <s v="4c9d4eae-19ea-43cd-bc45-6c35c0cbc8ee"/>
    <x v="0"/>
    <n v="10"/>
    <n v="0"/>
    <n v="391457"/>
    <n v="1076614"/>
    <n v="219208"/>
    <s v="краткосрочный"/>
    <n v="745"/>
    <n v="1448275"/>
    <x v="7"/>
    <s v="в ипотеке"/>
    <s v="консолидация кредитов"/>
    <n v="17499.95"/>
    <n v="13.8"/>
    <m/>
    <n v="120689.58333333333"/>
    <n v="0.1449996720236143"/>
  </r>
  <r>
    <n v="1930"/>
    <s v="c02351cb-9530-4340-b05f-8621040428f9"/>
    <x v="0"/>
    <n v="6"/>
    <n v="0"/>
    <n v="22515"/>
    <n v="30316"/>
    <n v="99616"/>
    <s v="краткосрочный"/>
    <n v="741"/>
    <n v="1926467"/>
    <x v="5"/>
    <s v="в ипотеке"/>
    <s v="консолидация кредитов"/>
    <n v="10964.71"/>
    <n v="22"/>
    <n v="0"/>
    <n v="160538.91666666666"/>
    <n v="6.8299389504206401E-2"/>
  </r>
  <r>
    <n v="1931"/>
    <s v="6a6d91c6-e8ff-4ad2-9207-78f886ccba91"/>
    <x v="1"/>
    <n v="9"/>
    <n v="0"/>
    <n v="295830"/>
    <n v="588566"/>
    <n v="261734"/>
    <s v="краткосрочный"/>
    <n v="742"/>
    <n v="941830"/>
    <x v="2"/>
    <s v="в аренде"/>
    <s v="консолидация кредитов"/>
    <n v="13421.03"/>
    <n v="17.2"/>
    <m/>
    <n v="78485.833333333328"/>
    <n v="0.17099939479523907"/>
  </r>
  <r>
    <n v="1933"/>
    <s v="0b945b76-a670-4e55-8528-dee971bac49e"/>
    <x v="0"/>
    <n v="11"/>
    <n v="0"/>
    <n v="88521"/>
    <n v="206250"/>
    <n v="202488"/>
    <s v="краткосрочный"/>
    <n v="687"/>
    <n v="668002"/>
    <x v="2"/>
    <s v="в аренде"/>
    <s v="консолидация кредитов"/>
    <n v="10799.22"/>
    <n v="16.3"/>
    <n v="6"/>
    <n v="55666.833333333336"/>
    <n v="0.19399738324136753"/>
  </r>
  <r>
    <n v="1934"/>
    <s v="5e818401-25c4-42c4-b8c9-4a769945ba71"/>
    <x v="0"/>
    <n v="9"/>
    <n v="0"/>
    <n v="1666984"/>
    <n v="2188428"/>
    <n v="760144"/>
    <s v="краткосрочный"/>
    <n v="735"/>
    <n v="2607199"/>
    <x v="2"/>
    <s v="в ипотеке"/>
    <s v="консолидация кредитов"/>
    <n v="48798.080000000002"/>
    <n v="25.2"/>
    <m/>
    <n v="217266.58333333334"/>
    <n v="0.22460002477754862"/>
  </r>
  <r>
    <n v="1935"/>
    <s v="cb8000e4-3993-4bad-ae0f-533302d4361d"/>
    <x v="0"/>
    <n v="19"/>
    <n v="0"/>
    <n v="269819"/>
    <n v="797016"/>
    <n v="655138"/>
    <s v="краткосрочный"/>
    <n v="700"/>
    <n v="1874844"/>
    <x v="0"/>
    <s v="в ипотеке"/>
    <s v="консолидация кредитов"/>
    <n v="36247.06"/>
    <n v="15.4"/>
    <n v="30"/>
    <n v="156237"/>
    <n v="0.23200048644047183"/>
  </r>
  <r>
    <n v="1936"/>
    <s v="5a2a5685-477e-4470-aa22-aa85467d17ff"/>
    <x v="1"/>
    <n v="7"/>
    <n v="0"/>
    <n v="138016"/>
    <n v="197560"/>
    <n v="142912"/>
    <s v="краткосрочный"/>
    <n v="711"/>
    <n v="1060675"/>
    <x v="2"/>
    <s v="в аренде"/>
    <s v="консолидация кредитов"/>
    <n v="6885.6"/>
    <n v="14.7"/>
    <m/>
    <n v="88389.583333333328"/>
    <n v="7.7900582176444258E-2"/>
  </r>
  <r>
    <n v="1937"/>
    <s v="bf77fdc1-24fb-427a-9a0d-fe8552ec57fa"/>
    <x v="1"/>
    <n v="17"/>
    <n v="1"/>
    <n v="327826"/>
    <n v="511566"/>
    <n v="224224"/>
    <s v="краткосрочный"/>
    <n v="718"/>
    <n v="1084425"/>
    <x v="2"/>
    <s v="в ипотеке"/>
    <s v="консолидация кредитов"/>
    <n v="23947.79"/>
    <n v="16.399999999999999"/>
    <m/>
    <n v="90368.75"/>
    <n v="0.26500078843626806"/>
  </r>
  <r>
    <n v="1938"/>
    <s v="e11932bb-38c9-4a31-b470-cf101a5bd5a5"/>
    <x v="0"/>
    <n v="10"/>
    <n v="0"/>
    <n v="423605"/>
    <n v="638660"/>
    <n v="66836"/>
    <s v="краткосрочный"/>
    <n v="715"/>
    <n v="692550"/>
    <x v="1"/>
    <s v="в аренде"/>
    <s v="бизнес"/>
    <n v="11831.11"/>
    <n v="28.3"/>
    <m/>
    <n v="57712.5"/>
    <n v="0.20500082304526751"/>
  </r>
  <r>
    <n v="1939"/>
    <s v="bb5aae8a-6389-4583-8aeb-4524cd3c1358"/>
    <x v="0"/>
    <n v="11"/>
    <n v="0"/>
    <n v="92758"/>
    <n v="206536"/>
    <n v="218988"/>
    <s v="краткосрочный"/>
    <n v="736"/>
    <n v="1365131"/>
    <x v="4"/>
    <s v="в аренде"/>
    <s v="консолидация кредитов"/>
    <n v="14902.65"/>
    <n v="10.4"/>
    <m/>
    <n v="113760.91666666667"/>
    <n v="0.13099973555651434"/>
  </r>
  <r>
    <n v="1940"/>
    <s v="d2b6ea87-e5c3-476e-81e8-65c286318457"/>
    <x v="0"/>
    <n v="4"/>
    <n v="0"/>
    <n v="149625"/>
    <n v="319638"/>
    <n v="172744"/>
    <s v="краткосрочный"/>
    <n v="725"/>
    <n v="1398647"/>
    <x v="2"/>
    <s v="в аренде"/>
    <s v="консолидация кредитов"/>
    <n v="6119.14"/>
    <n v="16.3"/>
    <n v="5"/>
    <n v="116553.91666666667"/>
    <n v="5.250050942089033E-2"/>
  </r>
  <r>
    <n v="1941"/>
    <s v="03e63399-7b68-4979-a4ba-78faf7731cf7"/>
    <x v="0"/>
    <n v="16"/>
    <n v="4"/>
    <n v="220704"/>
    <n v="443652"/>
    <n v="346478"/>
    <s v="долгосрочный"/>
    <n v="744"/>
    <n v="2094598"/>
    <x v="10"/>
    <s v="в ипотеке"/>
    <s v="ремонт жилья"/>
    <n v="13806.92"/>
    <n v="20.5"/>
    <n v="59"/>
    <n v="174549.83333333334"/>
    <n v="7.9100161462963295E-2"/>
  </r>
  <r>
    <n v="1945"/>
    <s v="96aa1b52-496d-40dd-b2ee-5305559684b6"/>
    <x v="1"/>
    <n v="11"/>
    <n v="0"/>
    <n v="169803"/>
    <n v="768020"/>
    <n v="48488"/>
    <s v="краткосрочный"/>
    <n v="683"/>
    <n v="1142166"/>
    <x v="4"/>
    <s v="в аренде"/>
    <s v="иное"/>
    <n v="13420.46"/>
    <n v="16.399999999999999"/>
    <n v="29"/>
    <n v="95180.5"/>
    <n v="0.1410000998103603"/>
  </r>
  <r>
    <n v="1946"/>
    <s v="9e0bf23e-a657-4052-adc3-a9a4e406608d"/>
    <x v="0"/>
    <n v="2"/>
    <n v="0"/>
    <n v="198360"/>
    <n v="286022"/>
    <n v="332486"/>
    <s v="долгосрочный"/>
    <n v="657"/>
    <n v="593427"/>
    <x v="1"/>
    <s v="в аренде"/>
    <s v="консолидация кредитов"/>
    <n v="5533.75"/>
    <n v="13.7"/>
    <n v="43"/>
    <n v="49452.25"/>
    <n v="0.11190087407549706"/>
  </r>
  <r>
    <n v="1947"/>
    <s v="0969ef37-1387-4cf2-bf5a-569fb3510066"/>
    <x v="0"/>
    <n v="8"/>
    <n v="0"/>
    <n v="448305"/>
    <n v="650496"/>
    <n v="782716"/>
    <s v="краткосрочный"/>
    <n v="703"/>
    <n v="2510755"/>
    <x v="5"/>
    <s v="в ипотеке"/>
    <s v="консолидация кредитов"/>
    <n v="36405.9"/>
    <n v="20.8"/>
    <m/>
    <n v="209229.58333333334"/>
    <n v="0.17399977297665442"/>
  </r>
  <r>
    <n v="1950"/>
    <s v="4592eec7-7939-4448-b040-0182f5b85a86"/>
    <x v="1"/>
    <n v="18"/>
    <n v="0"/>
    <n v="881524"/>
    <n v="1883244"/>
    <n v="788634"/>
    <s v="долгосрочный"/>
    <n v="683"/>
    <n v="1731926"/>
    <x v="2"/>
    <s v="в ипотеке"/>
    <s v="консолидация кредитов"/>
    <n v="25834.49"/>
    <n v="30.9"/>
    <m/>
    <n v="144327.16666666666"/>
    <n v="0.17899949535950152"/>
  </r>
  <r>
    <n v="1951"/>
    <s v="5c828bae-028e-4c5c-a1d8-a2748735b6d6"/>
    <x v="1"/>
    <n v="11"/>
    <n v="0"/>
    <n v="201970"/>
    <n v="244882"/>
    <n v="273922"/>
    <s v="краткосрочный"/>
    <n v="704"/>
    <n v="1038616"/>
    <x v="2"/>
    <s v="в аренде"/>
    <s v="консолидация кредитов"/>
    <n v="13069.34"/>
    <n v="16.2"/>
    <m/>
    <n v="86551.333333333328"/>
    <n v="0.1510010244402166"/>
  </r>
  <r>
    <n v="1953"/>
    <s v="978586ee-05e8-4d9e-a01e-e844538ffcc2"/>
    <x v="0"/>
    <n v="8"/>
    <n v="1"/>
    <n v="165547"/>
    <n v="276628"/>
    <n v="101926"/>
    <s v="долгосрочный"/>
    <n v="711"/>
    <n v="511442"/>
    <x v="3"/>
    <s v="в ипотеке"/>
    <s v="ремонт жилья"/>
    <n v="9653.52"/>
    <n v="18.7"/>
    <n v="16"/>
    <n v="42620.166666666664"/>
    <n v="0.22650122594546401"/>
  </r>
  <r>
    <n v="1955"/>
    <s v="7b3250d2-400e-4a96-a912-972495ee464d"/>
    <x v="0"/>
    <n v="5"/>
    <n v="0"/>
    <n v="214871"/>
    <n v="321860"/>
    <n v="467940"/>
    <s v="краткосрочный"/>
    <n v="725"/>
    <n v="1010325"/>
    <x v="0"/>
    <s v="в аренде"/>
    <s v="консолидация кредитов"/>
    <n v="6524.98"/>
    <n v="18"/>
    <n v="36"/>
    <n v="84193.75"/>
    <n v="7.7499576868829329E-2"/>
  </r>
  <r>
    <n v="1956"/>
    <s v="729aa0fe-b5c2-4c9e-9bda-bbbae9a472d9"/>
    <x v="0"/>
    <n v="9"/>
    <n v="0"/>
    <n v="206568"/>
    <n v="422576"/>
    <n v="245234"/>
    <s v="долгосрочный"/>
    <n v="705"/>
    <n v="813162"/>
    <x v="3"/>
    <s v="в аренде"/>
    <s v="консолидация кредитов"/>
    <n v="18567.18"/>
    <n v="7.4"/>
    <m/>
    <n v="67763.5"/>
    <n v="0.27399971961306602"/>
  </r>
  <r>
    <n v="1957"/>
    <s v="8ea60eb5-c8c2-4557-a107-662b31021e28"/>
    <x v="0"/>
    <n v="6"/>
    <n v="0"/>
    <n v="67032"/>
    <n v="103774"/>
    <n v="88352"/>
    <s v="долгосрочный"/>
    <n v="696"/>
    <n v="992047"/>
    <x v="5"/>
    <s v="в аренде"/>
    <s v="приобретение автомобиля"/>
    <n v="1777.45"/>
    <n v="20.5"/>
    <n v="37"/>
    <n v="82670.583333333328"/>
    <n v="2.1500392622526957E-2"/>
  </r>
  <r>
    <n v="1958"/>
    <s v="4863932d-8653-419c-86a7-64b78bc966b6"/>
    <x v="1"/>
    <n v="7"/>
    <n v="0"/>
    <n v="59280"/>
    <n v="367004"/>
    <n v="450296"/>
    <s v="долгосрочный"/>
    <n v="739"/>
    <n v="864120"/>
    <x v="2"/>
    <s v="в ипотеке"/>
    <s v="консолидация кредитов"/>
    <n v="18578.77"/>
    <n v="22.5"/>
    <n v="38"/>
    <n v="72010"/>
    <n v="0.25800263852242744"/>
  </r>
  <r>
    <n v="1959"/>
    <s v="b8701e4d-a8b3-41e3-b800-ec88e2781c4e"/>
    <x v="1"/>
    <n v="25"/>
    <n v="0"/>
    <n v="154888"/>
    <n v="838090"/>
    <n v="234278"/>
    <s v="краткосрочный"/>
    <n v="734"/>
    <n v="2081583"/>
    <x v="2"/>
    <s v="в аренде"/>
    <s v="консолидация кредитов"/>
    <n v="30529.96"/>
    <n v="16.3"/>
    <n v="74"/>
    <n v="173465.25"/>
    <n v="0.17600043812809771"/>
  </r>
  <r>
    <n v="1960"/>
    <s v="ece59f5c-b40e-4867-965e-4b3337934660"/>
    <x v="0"/>
    <n v="17"/>
    <n v="0"/>
    <n v="541158"/>
    <n v="832128"/>
    <n v="445104"/>
    <s v="краткосрочный"/>
    <n v="672"/>
    <n v="2104630"/>
    <x v="2"/>
    <s v="в ипотеке"/>
    <s v="консолидация кредитов"/>
    <n v="27851.34"/>
    <n v="22.4"/>
    <m/>
    <n v="175385.83333333334"/>
    <n v="0.15880039721946373"/>
  </r>
  <r>
    <n v="1962"/>
    <s v="1c7523f0-f98a-4eff-9507-ad2b333aa311"/>
    <x v="1"/>
    <n v="10"/>
    <n v="0"/>
    <n v="197011"/>
    <n v="333520"/>
    <n v="179080"/>
    <s v="краткосрочный"/>
    <n v="727"/>
    <n v="502645"/>
    <x v="3"/>
    <s v="в аренде"/>
    <s v="консолидация кредитов"/>
    <n v="13529.52"/>
    <n v="13"/>
    <n v="49"/>
    <n v="41887.083333333336"/>
    <n v="0.32299981099981101"/>
  </r>
  <r>
    <n v="1963"/>
    <s v="b8c577ae-aafe-47f0-abc7-b9f0785b20cc"/>
    <x v="0"/>
    <n v="14"/>
    <n v="0"/>
    <n v="774782"/>
    <n v="1125630"/>
    <n v="516538"/>
    <s v="долгосрочный"/>
    <n v="721"/>
    <n v="2323472"/>
    <x v="9"/>
    <s v="в ипотеке"/>
    <s v="консолидация кредитов"/>
    <n v="36594.57"/>
    <n v="17.3"/>
    <m/>
    <n v="193622.66666666666"/>
    <n v="0.1889994112259584"/>
  </r>
  <r>
    <n v="1964"/>
    <s v="e95d8b59-2907-47a8-9a76-39221da3997c"/>
    <x v="0"/>
    <n v="9"/>
    <n v="1"/>
    <n v="121296"/>
    <n v="282018"/>
    <n v="268466"/>
    <s v="долгосрочный"/>
    <n v="722"/>
    <n v="2318532"/>
    <x v="6"/>
    <s v="в аренде"/>
    <s v="приобретение жилья"/>
    <n v="21639.67"/>
    <n v="14.5"/>
    <m/>
    <n v="193211"/>
    <n v="0.11200019667617267"/>
  </r>
  <r>
    <n v="1966"/>
    <s v="9e0b33f9-067a-4979-8e9e-3c169484518a"/>
    <x v="1"/>
    <n v="6"/>
    <n v="0"/>
    <n v="69331"/>
    <n v="94314"/>
    <n v="502810"/>
    <s v="долгосрочный"/>
    <n v="636"/>
    <n v="1453937"/>
    <x v="10"/>
    <s v="в ипотеке"/>
    <s v="консолидация кредитов"/>
    <n v="22293.65"/>
    <n v="20.2"/>
    <n v="23"/>
    <n v="121161.41666666667"/>
    <n v="0.1839995818250722"/>
  </r>
  <r>
    <n v="1967"/>
    <s v="a7f3171e-b94f-4ee2-8806-962cc8244450"/>
    <x v="0"/>
    <n v="6"/>
    <n v="0"/>
    <n v="58653"/>
    <n v="72182"/>
    <n v="109406"/>
    <s v="краткосрочный"/>
    <n v="732"/>
    <n v="944775"/>
    <x v="8"/>
    <s v="в ипотеке"/>
    <s v="консолидация кредитов"/>
    <n v="17084.8"/>
    <n v="21.2"/>
    <n v="27"/>
    <n v="78731.25"/>
    <n v="0.21700150829562592"/>
  </r>
  <r>
    <n v="1968"/>
    <s v="4341e5fc-e0e4-4919-89b9-d6afd56e5424"/>
    <x v="0"/>
    <n v="14"/>
    <n v="0"/>
    <n v="292087"/>
    <n v="1142614"/>
    <n v="402094"/>
    <s v="долгосрочный"/>
    <n v="745"/>
    <n v="1504819"/>
    <x v="6"/>
    <s v="в ипотеке"/>
    <s v="консолидация кредитов"/>
    <n v="14170.39"/>
    <n v="22.8"/>
    <n v="51"/>
    <n v="125401.58333333333"/>
    <n v="0.11300008838272244"/>
  </r>
  <r>
    <n v="1969"/>
    <s v="911525d9-a6bd-4fa2-b50e-80c3df52dc37"/>
    <x v="0"/>
    <n v="8"/>
    <n v="0"/>
    <n v="93119"/>
    <n v="109692"/>
    <n v="134288"/>
    <s v="краткосрочный"/>
    <n v="721"/>
    <n v="1198387"/>
    <x v="10"/>
    <s v="в аренде"/>
    <s v="консолидация кредитов"/>
    <n v="10286.219999999999"/>
    <n v="23.6"/>
    <n v="28"/>
    <n v="99865.583333333328"/>
    <n v="0.10300065004042934"/>
  </r>
  <r>
    <n v="1970"/>
    <s v="786dbaee-3c3f-4210-b4fe-e9cdeabc8894"/>
    <x v="0"/>
    <n v="6"/>
    <n v="0"/>
    <n v="120859"/>
    <n v="157586"/>
    <n v="206756"/>
    <s v="краткосрочный"/>
    <n v="726"/>
    <n v="529872"/>
    <x v="2"/>
    <s v="в аренде"/>
    <s v="консолидация кредитов"/>
    <n v="12981.75"/>
    <n v="15.2"/>
    <m/>
    <n v="44156"/>
    <n v="0.29399741824440617"/>
  </r>
  <r>
    <n v="1972"/>
    <s v="6e3ddedf-8484-48f5-becd-2248c7d0e0d9"/>
    <x v="0"/>
    <n v="6"/>
    <n v="0"/>
    <n v="82194"/>
    <n v="105270"/>
    <n v="37598"/>
    <s v="краткосрочный"/>
    <n v="690"/>
    <n v="222718"/>
    <x v="4"/>
    <s v="в собственности"/>
    <s v="консолидация кредитов"/>
    <n v="3433.49"/>
    <n v="9"/>
    <m/>
    <n v="18559.833333333332"/>
    <n v="0.18499573451629414"/>
  </r>
  <r>
    <n v="1973"/>
    <s v="ba1bc983-aa8b-4712-a4c6-ea3d837759e5"/>
    <x v="0"/>
    <n v="10"/>
    <n v="0"/>
    <n v="127756"/>
    <n v="283404"/>
    <n v="157080"/>
    <s v="краткосрочный"/>
    <n v="720"/>
    <n v="1280125"/>
    <x v="2"/>
    <s v="в аренде"/>
    <s v="консолидация кредитов"/>
    <n v="20588.59"/>
    <n v="22.7"/>
    <n v="5"/>
    <n v="106677.08333333333"/>
    <n v="0.19299918367346941"/>
  </r>
  <r>
    <n v="1974"/>
    <s v="56e718a0-92d5-4f8b-8539-89ad35ce7169"/>
    <x v="0"/>
    <n v="19"/>
    <n v="0"/>
    <n v="21964"/>
    <n v="69102"/>
    <n v="33484"/>
    <s v="краткосрочный"/>
    <n v="722"/>
    <n v="1530108"/>
    <x v="7"/>
    <s v="в аренде"/>
    <s v="иное"/>
    <n v="18871.37"/>
    <n v="10"/>
    <n v="24"/>
    <n v="127509"/>
    <n v="0.1480002980181791"/>
  </r>
  <r>
    <n v="1975"/>
    <s v="8bd7e755-6d55-414b-bdce-2cc4561bb223"/>
    <x v="0"/>
    <n v="18"/>
    <n v="0"/>
    <n v="42826"/>
    <n v="378598"/>
    <n v="109978"/>
    <s v="краткосрочный"/>
    <n v="751"/>
    <n v="1044696"/>
    <x v="3"/>
    <s v="в аренде"/>
    <s v="консолидация кредитов"/>
    <n v="16540.830000000002"/>
    <n v="18.899999999999999"/>
    <n v="32"/>
    <n v="87058"/>
    <n v="0.18999781754692277"/>
  </r>
  <r>
    <n v="1976"/>
    <s v="98ae6bad-e4a5-4844-b8ea-291cf132ea45"/>
    <x v="0"/>
    <n v="6"/>
    <n v="0"/>
    <n v="52934"/>
    <n v="147664"/>
    <n v="66132"/>
    <s v="краткосрочный"/>
    <n v="718"/>
    <n v="761520"/>
    <x v="11"/>
    <s v="в собственности"/>
    <s v="консолидация кредитов"/>
    <n v="7107.52"/>
    <n v="21.5"/>
    <n v="27"/>
    <n v="63460"/>
    <n v="0.112"/>
  </r>
  <r>
    <n v="1977"/>
    <s v="5708f88b-a42c-4c68-99d6-8e7f37ced52a"/>
    <x v="0"/>
    <n v="17"/>
    <n v="0"/>
    <n v="275785"/>
    <n v="1013760"/>
    <n v="505252"/>
    <s v="долгосрочный"/>
    <n v="725"/>
    <n v="975555"/>
    <x v="4"/>
    <s v="в ипотеке"/>
    <s v="консолидация кредитов"/>
    <n v="18291.68"/>
    <n v="13.6"/>
    <m/>
    <n v="81296.25"/>
    <n v="0.22500029214139644"/>
  </r>
  <r>
    <n v="1978"/>
    <s v="0480a681-8935-4cf0-8699-789696ce470a"/>
    <x v="0"/>
    <n v="8"/>
    <n v="0"/>
    <n v="26087"/>
    <n v="97746"/>
    <n v="108570"/>
    <s v="краткосрочный"/>
    <n v="742"/>
    <n v="720119"/>
    <x v="2"/>
    <s v="в аренде"/>
    <s v="иное"/>
    <n v="6505.03"/>
    <n v="30.5"/>
    <n v="62"/>
    <n v="60009.916666666664"/>
    <n v="0.10839925067940159"/>
  </r>
  <r>
    <n v="1980"/>
    <s v="96ffb210-6dd6-4c56-80d1-1044185301ea"/>
    <x v="0"/>
    <n v="9"/>
    <n v="0"/>
    <n v="140106"/>
    <n v="318714"/>
    <n v="130064"/>
    <s v="краткосрочный"/>
    <n v="736"/>
    <n v="936035"/>
    <x v="1"/>
    <s v="в аренде"/>
    <s v="иное"/>
    <n v="8658.2999999999993"/>
    <n v="16"/>
    <m/>
    <n v="78002.916666666672"/>
    <n v="0.11099969552420581"/>
  </r>
  <r>
    <n v="1981"/>
    <s v="3190471a-ea53-44f5-b0bf-8a5e1bc8c948"/>
    <x v="0"/>
    <n v="11"/>
    <n v="1"/>
    <n v="297654"/>
    <n v="618772"/>
    <n v="255156"/>
    <s v="краткосрочный"/>
    <n v="737"/>
    <n v="862277"/>
    <x v="2"/>
    <s v="в аренде"/>
    <s v="консолидация кредитов"/>
    <n v="8622.77"/>
    <n v="38.299999999999997"/>
    <n v="73"/>
    <n v="71856.416666666672"/>
    <n v="0.12"/>
  </r>
  <r>
    <n v="1982"/>
    <s v="47fa3c11-2e10-48b0-b59b-cda6f7f3c161"/>
    <x v="0"/>
    <n v="8"/>
    <n v="0"/>
    <n v="753882"/>
    <n v="1142548"/>
    <n v="474166"/>
    <s v="краткосрочный"/>
    <n v="747"/>
    <n v="2885226"/>
    <x v="5"/>
    <s v="в аренде"/>
    <s v="консолидация кредитов"/>
    <n v="35824.69"/>
    <n v="20.100000000000001"/>
    <m/>
    <n v="240435.5"/>
    <n v="0.1489991702556403"/>
  </r>
  <r>
    <n v="1983"/>
    <s v="feb567e7-9746-4cbf-a939-de2d0412ef84"/>
    <x v="0"/>
    <n v="14"/>
    <n v="0"/>
    <n v="187625"/>
    <n v="400840"/>
    <n v="139414"/>
    <s v="краткосрочный"/>
    <n v="726"/>
    <n v="526794"/>
    <x v="3"/>
    <s v="в ипотеке"/>
    <s v="консолидация кредитов"/>
    <n v="7989.69"/>
    <n v="6.5"/>
    <m/>
    <n v="43899.5"/>
    <n v="0.1819995671932482"/>
  </r>
  <r>
    <n v="1984"/>
    <s v="9f35f3f5-b9bc-40a1-b82f-d77570315445"/>
    <x v="0"/>
    <n v="7"/>
    <n v="0"/>
    <n v="587879"/>
    <n v="1409320"/>
    <n v="765314"/>
    <s v="краткосрочный"/>
    <n v="740"/>
    <n v="4060091"/>
    <x v="3"/>
    <s v="в ипотеке"/>
    <s v="иное"/>
    <n v="22161.22"/>
    <n v="20.9"/>
    <m/>
    <n v="338340.91666666669"/>
    <n v="6.5499674760984422E-2"/>
  </r>
  <r>
    <n v="1985"/>
    <s v="17931585-63b3-49bf-897e-b14b61d3285e"/>
    <x v="0"/>
    <n v="12"/>
    <n v="0"/>
    <n v="86412"/>
    <n v="232144"/>
    <n v="175890"/>
    <s v="краткосрочный"/>
    <n v="706"/>
    <n v="856900"/>
    <x v="10"/>
    <s v="в собственности"/>
    <s v="консолидация кредитов"/>
    <n v="15638.52"/>
    <n v="12"/>
    <m/>
    <n v="71408.333333333328"/>
    <n v="0.21900133037694017"/>
  </r>
  <r>
    <n v="1986"/>
    <s v="cc4bd6b1-d485-4bad-ad6b-f856fa20f2d1"/>
    <x v="0"/>
    <n v="2"/>
    <n v="0"/>
    <n v="0"/>
    <n v="0"/>
    <n v="388168"/>
    <s v="краткосрочный"/>
    <n v="693"/>
    <n v="1042929"/>
    <x v="4"/>
    <s v="в собственности"/>
    <s v="бизнес"/>
    <n v="0"/>
    <n v="19.8"/>
    <m/>
    <n v="86910.75"/>
    <n v="0"/>
  </r>
  <r>
    <n v="1987"/>
    <s v="534279fb-e7bc-48ee-b3e6-4ff4b03a994f"/>
    <x v="1"/>
    <n v="8"/>
    <n v="0"/>
    <n v="47557"/>
    <n v="136972"/>
    <n v="132682"/>
    <s v="краткосрочный"/>
    <n v="718"/>
    <n v="630268"/>
    <x v="8"/>
    <s v="в аренде"/>
    <s v="консолидация кредитов"/>
    <n v="4432.8900000000003"/>
    <n v="9.8000000000000007"/>
    <n v="53"/>
    <n v="52522.333333333336"/>
    <n v="8.4400096466899791E-2"/>
  </r>
  <r>
    <n v="1988"/>
    <s v="075960b3-4f1a-40f2-a2aa-af722916315b"/>
    <x v="0"/>
    <n v="5"/>
    <n v="0"/>
    <n v="94620"/>
    <n v="258412"/>
    <n v="108702"/>
    <s v="краткосрочный"/>
    <n v="747"/>
    <n v="600761"/>
    <x v="6"/>
    <s v="в аренде"/>
    <s v="консолидация кредитов"/>
    <n v="8711.1200000000008"/>
    <n v="10.4"/>
    <m/>
    <n v="50063.416666666664"/>
    <n v="0.17400170783389737"/>
  </r>
  <r>
    <n v="1989"/>
    <s v="9e229a36-73ca-4eb3-bfde-bec3273ddd4c"/>
    <x v="0"/>
    <n v="12"/>
    <n v="0"/>
    <n v="10564"/>
    <n v="532114"/>
    <n v="218944"/>
    <s v="краткосрочный"/>
    <n v="727"/>
    <n v="718542"/>
    <x v="2"/>
    <s v="в аренде"/>
    <s v="путешествие"/>
    <n v="11616.22"/>
    <n v="16.8"/>
    <n v="33"/>
    <n v="59878.5"/>
    <n v="0.19399650959860382"/>
  </r>
  <r>
    <n v="1991"/>
    <s v="6415b38b-67e7-4a34-988e-f2916b982dc2"/>
    <x v="0"/>
    <n v="5"/>
    <n v="0"/>
    <n v="171456"/>
    <n v="287298"/>
    <n v="132660"/>
    <s v="краткосрочный"/>
    <n v="720"/>
    <n v="553755"/>
    <x v="4"/>
    <s v="в ипотеке"/>
    <s v="консолидация кредитов"/>
    <n v="4203.9399999999996"/>
    <n v="6.8"/>
    <m/>
    <n v="46146.25"/>
    <n v="9.110036026762737E-2"/>
  </r>
  <r>
    <n v="1992"/>
    <s v="f522c40d-88cf-4d54-90ab-90d9670cfae0"/>
    <x v="1"/>
    <n v="3"/>
    <n v="0"/>
    <n v="209"/>
    <n v="61908"/>
    <n v="337634"/>
    <s v="долгосрочный"/>
    <n v="728"/>
    <n v="653144"/>
    <x v="6"/>
    <s v="в аренде"/>
    <s v="бизнес"/>
    <n v="4376.08"/>
    <n v="13.1"/>
    <m/>
    <n v="54428.666666666664"/>
    <n v="8.0400279264603219E-2"/>
  </r>
  <r>
    <n v="1994"/>
    <s v="2fdbe282-15ad-4d2c-a48d-e60e4b339a47"/>
    <x v="0"/>
    <n v="12"/>
    <n v="0"/>
    <n v="184015"/>
    <n v="479864"/>
    <n v="54098"/>
    <s v="краткосрочный"/>
    <n v="739"/>
    <n v="411027"/>
    <x v="3"/>
    <s v="в аренде"/>
    <s v="консолидация кредитов"/>
    <n v="5857.13"/>
    <n v="16"/>
    <n v="19"/>
    <n v="34252.25"/>
    <n v="0.17099986132297879"/>
  </r>
  <r>
    <n v="1995"/>
    <s v="fb5dd724-701e-4537-b641-2cb76a9610ac"/>
    <x v="0"/>
    <n v="7"/>
    <n v="0"/>
    <n v="47652"/>
    <n v="77066"/>
    <n v="49038"/>
    <s v="краткосрочный"/>
    <n v="716"/>
    <n v="577467"/>
    <x v="4"/>
    <s v="в аренде"/>
    <s v="консолидация кредитов"/>
    <n v="7795.89"/>
    <n v="8.6"/>
    <m/>
    <n v="48122.25"/>
    <n v="0.16200177672490376"/>
  </r>
  <r>
    <n v="1996"/>
    <s v="8e019b6a-7659-4fd9-989a-20bdece85ab5"/>
    <x v="1"/>
    <n v="9"/>
    <n v="0"/>
    <n v="323"/>
    <n v="376090"/>
    <n v="553080"/>
    <s v="краткосрочный"/>
    <n v="740"/>
    <n v="1910640"/>
    <x v="7"/>
    <s v="в аренде"/>
    <s v="бизнес"/>
    <n v="2499.64"/>
    <n v="26"/>
    <n v="28"/>
    <n v="159220"/>
    <n v="1.5699284009546538E-2"/>
  </r>
  <r>
    <n v="1998"/>
    <s v="aee8ae64-29a4-4a0d-8896-03f613eabbe5"/>
    <x v="0"/>
    <n v="8"/>
    <n v="2"/>
    <n v="57570"/>
    <n v="270952"/>
    <n v="178860"/>
    <s v="краткосрочный"/>
    <n v="681"/>
    <n v="714457"/>
    <x v="2"/>
    <s v="в ипотеке"/>
    <s v="ремонт жилья"/>
    <n v="11371.88"/>
    <n v="14.2"/>
    <n v="49"/>
    <n v="59538.083333333336"/>
    <n v="0.19100178177273089"/>
  </r>
  <r>
    <n v="1999"/>
    <s v="4343b7d7-1e92-4df4-ae50-060b4faf11f8"/>
    <x v="0"/>
    <n v="14"/>
    <n v="0"/>
    <n v="305653"/>
    <n v="941226"/>
    <n v="573936"/>
    <s v="долгосрочный"/>
    <n v="723"/>
    <n v="2001783"/>
    <x v="3"/>
    <s v="в аренде"/>
    <s v="консолидация кредитов"/>
    <n v="39868.839999999997"/>
    <n v="21.6"/>
    <m/>
    <n v="166815.25"/>
    <n v="0.2389999715253851"/>
  </r>
  <r>
    <n v="2000"/>
    <s v="53b991f6-2793-4629-a92d-9ad442ce1b48"/>
    <x v="0"/>
    <n v="15"/>
    <n v="0"/>
    <n v="151411"/>
    <n v="277376"/>
    <n v="405284"/>
    <s v="долгосрочный"/>
    <n v="724"/>
    <n v="849110"/>
    <x v="7"/>
    <s v="в ипотеке"/>
    <s v="консолидация кредитов"/>
    <n v="14364"/>
    <n v="15.2"/>
    <n v="73"/>
    <n v="70759.166666666672"/>
    <n v="0.20299843365406131"/>
  </r>
  <r>
    <m/>
    <m/>
    <x v="2"/>
    <m/>
    <m/>
    <m/>
    <m/>
    <m/>
    <m/>
    <m/>
    <m/>
    <x v="12"/>
    <m/>
    <m/>
    <m/>
    <m/>
    <m/>
    <m/>
    <m/>
  </r>
  <r>
    <m/>
    <m/>
    <x v="2"/>
    <m/>
    <m/>
    <m/>
    <m/>
    <m/>
    <s v="Сред рейтинг для погашен"/>
    <n v="716.4932038834952"/>
    <m/>
    <x v="12"/>
    <m/>
    <m/>
    <m/>
    <m/>
    <m/>
    <m/>
    <m/>
  </r>
  <r>
    <m/>
    <m/>
    <x v="2"/>
    <m/>
    <m/>
    <m/>
    <m/>
    <n v="16"/>
    <s v="Сред рейтинг для НЕ погашен"/>
    <n v="711.90294117647056"/>
    <s v="&lt;- меньше "/>
    <x v="12"/>
    <m/>
    <m/>
    <m/>
    <m/>
    <m/>
    <m/>
    <m/>
  </r>
  <r>
    <m/>
    <m/>
    <x v="2"/>
    <m/>
    <m/>
    <m/>
    <m/>
    <m/>
    <m/>
    <m/>
    <m/>
    <x v="12"/>
    <m/>
    <m/>
    <m/>
    <m/>
    <m/>
    <m/>
    <m/>
  </r>
  <r>
    <m/>
    <m/>
    <x v="2"/>
    <m/>
    <m/>
    <m/>
    <m/>
    <m/>
    <m/>
    <m/>
    <m/>
    <x v="12"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8F5F99-FFD9-4E30-8017-899CFD9379BC}" name="Сводная таблица6" cacheId="0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chartFormat="1">
  <location ref="A3:B42" firstHeaderRow="1" firstDataRow="1" firstDataCol="1"/>
  <pivotFields count="19">
    <pivotField showAll="0"/>
    <pivotField showAll="0"/>
    <pivotField axis="axisRow" dataField="1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4">
        <item x="11"/>
        <item x="3"/>
        <item x="7"/>
        <item x="2"/>
        <item x="4"/>
        <item x="1"/>
        <item x="5"/>
        <item x="6"/>
        <item x="9"/>
        <item x="8"/>
        <item x="0"/>
        <item x="10"/>
        <item x="12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2">
    <field x="11"/>
    <field x="2"/>
  </rowFields>
  <rowItems count="39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>
      <x v="4"/>
    </i>
    <i r="1">
      <x/>
    </i>
    <i r="1">
      <x v="1"/>
    </i>
    <i>
      <x v="5"/>
    </i>
    <i r="1">
      <x/>
    </i>
    <i r="1">
      <x v="1"/>
    </i>
    <i>
      <x v="6"/>
    </i>
    <i r="1">
      <x/>
    </i>
    <i r="1">
      <x v="1"/>
    </i>
    <i>
      <x v="7"/>
    </i>
    <i r="1">
      <x/>
    </i>
    <i r="1">
      <x v="1"/>
    </i>
    <i>
      <x v="8"/>
    </i>
    <i r="1">
      <x/>
    </i>
    <i r="1">
      <x v="1"/>
    </i>
    <i>
      <x v="9"/>
    </i>
    <i r="1">
      <x/>
    </i>
    <i r="1">
      <x v="1"/>
    </i>
    <i>
      <x v="10"/>
    </i>
    <i r="1">
      <x/>
    </i>
    <i r="1">
      <x v="1"/>
    </i>
    <i>
      <x v="11"/>
    </i>
    <i r="1">
      <x/>
    </i>
    <i r="1">
      <x v="1"/>
    </i>
    <i>
      <x v="12"/>
    </i>
    <i r="1">
      <x v="2"/>
    </i>
    <i t="grand">
      <x/>
    </i>
  </rowItems>
  <colItems count="1">
    <i/>
  </colItems>
  <dataFields count="1">
    <dataField name="Количество по полю Статус кредита" fld="2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5FD2DFC7-2F8C-4744-BC9B-6CD5A0843155}" autoFormatId="16" applyNumberFormats="0" applyBorderFormats="0" applyFontFormats="0" applyPatternFormats="0" applyAlignmentFormats="0" applyWidthHeightFormats="0">
  <queryTableRefresh nextId="35" unboundColumnsRight="12">
    <queryTableFields count="29">
      <queryTableField id="1" name="Номер  договора" tableColumnId="1"/>
      <queryTableField id="2" name="Идентификатор клиента" tableColumnId="2"/>
      <queryTableField id="3" name="Статус кредита" tableColumnId="3"/>
      <queryTableField id="14" name="Количество кредитных карт" tableColumnId="14"/>
      <queryTableField id="15" name="Число нарушений кредитных договоров" tableColumnId="15"/>
      <queryTableField id="16" name="Текущий баланс кредитов" tableColumnId="16"/>
      <queryTableField id="17" name="Максимальный выданный кредит" tableColumnId="17"/>
      <queryTableField id="4" name="Размер кредита" tableColumnId="4"/>
      <queryTableField id="5" name="Срок кредита" tableColumnId="5"/>
      <queryTableField id="6" name="Кредитный рейтинг" tableColumnId="6"/>
      <queryTableField id="7" name="Годовой доход" tableColumnId="7"/>
      <queryTableField id="8" name="Стаж работы на текущем месте" tableColumnId="8"/>
      <queryTableField id="9" name="Недвижимость" tableColumnId="9"/>
      <queryTableField id="10" name="Цель кредита" tableColumnId="10"/>
      <queryTableField id="11" name="Ежемесячный платеж" tableColumnId="11"/>
      <queryTableField id="12" name="Срок кредитной истории (лет)" tableColumnId="12"/>
      <queryTableField id="13" name="Срок с последнего нарушения кредитного договора (мес.)" tableColumnId="13"/>
      <queryTableField id="23" dataBound="0" tableColumnId="18"/>
      <queryTableField id="24" dataBound="0" tableColumnId="19"/>
      <queryTableField id="25" dataBound="0" tableColumnId="20"/>
      <queryTableField id="26" dataBound="0" tableColumnId="21"/>
      <queryTableField id="27" dataBound="0" tableColumnId="22"/>
      <queryTableField id="28" dataBound="0" tableColumnId="23"/>
      <queryTableField id="29" dataBound="0" tableColumnId="24"/>
      <queryTableField id="30" dataBound="0" tableColumnId="25"/>
      <queryTableField id="31" dataBound="0" tableColumnId="26"/>
      <queryTableField id="32" dataBound="0" tableColumnId="27"/>
      <queryTableField id="33" dataBound="0" tableColumnId="28"/>
      <queryTableField id="34" dataBound="0" tableColumnId="2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6ECC9BB0-B839-4C43-ABC6-9DACFAFDBC24}" autoFormatId="16" applyNumberFormats="0" applyBorderFormats="0" applyFontFormats="0" applyPatternFormats="0" applyAlignmentFormats="0" applyWidthHeightFormats="0">
  <queryTableRefresh nextId="25" unboundColumnsRight="2">
    <queryTableFields count="19">
      <queryTableField id="1" name="Номер  договора" tableColumnId="1"/>
      <queryTableField id="2" name="Идентификатор клиента" tableColumnId="2"/>
      <queryTableField id="3" name="Статус кредита" tableColumnId="3"/>
      <queryTableField id="14" name="Количество кредитных карт" tableColumnId="14"/>
      <queryTableField id="15" name="Число нарушений кредитных договоров" tableColumnId="15"/>
      <queryTableField id="16" name="Текущий баланс кредитов" tableColumnId="16"/>
      <queryTableField id="17" name="Максимальный выданный кредит" tableColumnId="17"/>
      <queryTableField id="4" name="Размер кредита" tableColumnId="4"/>
      <queryTableField id="5" name="Срок кредита" tableColumnId="5"/>
      <queryTableField id="6" name="Кредитный рейтинг" tableColumnId="6"/>
      <queryTableField id="7" name="Годовой доход" tableColumnId="7"/>
      <queryTableField id="8" name="Стаж работы на текущем месте" tableColumnId="8"/>
      <queryTableField id="9" name="Недвижимость" tableColumnId="9"/>
      <queryTableField id="10" name="Цель кредита" tableColumnId="10"/>
      <queryTableField id="11" name="Ежемесячный платеж" tableColumnId="11"/>
      <queryTableField id="12" name="Срок кредитной истории (лет)" tableColumnId="12"/>
      <queryTableField id="13" name="Срок с последнего нарушения кредитного договора (мес.)" tableColumnId="13"/>
      <queryTableField id="23" dataBound="0" tableColumnId="18"/>
      <queryTableField id="24" dataBound="0" tableColumnId="1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FD95EBA-625D-1943-9AA4-351DF81AB905}" name="Кредиты_2000_0__22" displayName="Кредиты_2000_0__22" ref="A1:AC1372" tableType="queryTable" totalsRowCount="1">
  <autoFilter ref="A1:AC1371" xr:uid="{A1026F08-AC92-447A-9052-8246C6CBB222}"/>
  <sortState xmlns:xlrd2="http://schemas.microsoft.com/office/spreadsheetml/2017/richdata2" ref="A2:AC1371">
    <sortCondition ref="A1:A1371"/>
  </sortState>
  <tableColumns count="29">
    <tableColumn id="1" xr3:uid="{5E2F11A3-C6B3-FA40-9997-F42B5209E60A}" uniqueName="1" name="Номер  договора" queryTableFieldId="1"/>
    <tableColumn id="2" xr3:uid="{2B576DBA-B154-5E4F-B65B-391A90EDECDF}" uniqueName="2" name="Идентификатор клиента" queryTableFieldId="2" dataDxfId="65" totalsRowDxfId="64"/>
    <tableColumn id="3" xr3:uid="{0DE84722-AE96-8944-A59F-4893BBBC666A}" uniqueName="3" name="Статус кредита" queryTableFieldId="3" dataDxfId="63" totalsRowDxfId="62"/>
    <tableColumn id="14" xr3:uid="{E4A9A7A9-3B4A-DA4C-92F9-D0B4D6003958}" uniqueName="14" name="Количество кредитных карт" queryTableFieldId="14" dataDxfId="61" totalsRowDxfId="60"/>
    <tableColumn id="15" xr3:uid="{D80D18B0-D63F-4A4B-BA8C-BEE7E57C62C8}" uniqueName="15" name="Число нарушений кредитных договоров" queryTableFieldId="15" dataDxfId="59" totalsRowDxfId="58"/>
    <tableColumn id="16" xr3:uid="{F90D0850-379E-1B40-A2F4-1D0C1E572254}" uniqueName="16" name="Текущий баланс кредитов" queryTableFieldId="16" dataDxfId="57" totalsRowDxfId="56"/>
    <tableColumn id="17" xr3:uid="{251201F8-5D19-EF43-96B2-4B07B261481C}" uniqueName="17" name="Максимальный выданный кредит" queryTableFieldId="17" dataDxfId="55" totalsRowDxfId="54"/>
    <tableColumn id="4" xr3:uid="{51F5A40C-2021-D04A-9C5C-813B3567C6FC}" uniqueName="4" name="Размер кредита" queryTableFieldId="4" dataDxfId="53" totalsRowDxfId="52"/>
    <tableColumn id="5" xr3:uid="{77A9288F-88B2-914E-BF02-6DF226543639}" uniqueName="5" name="Срок кредита" queryTableFieldId="5" dataDxfId="51" totalsRowDxfId="50"/>
    <tableColumn id="6" xr3:uid="{A9E3CAE0-2E1C-E549-87F2-9850340C31CE}" uniqueName="6" name="Кредитный рейтинг" queryTableFieldId="6"/>
    <tableColumn id="7" xr3:uid="{56F17BC4-AC95-6C48-B586-E696C58E896C}" uniqueName="7" name="Годовой доход" queryTableFieldId="7"/>
    <tableColumn id="8" xr3:uid="{645C60D1-A9B7-D64A-9144-386D19ECB7AB}" uniqueName="8" name="Стаж работы на текущем месте" queryTableFieldId="8" dataDxfId="49" totalsRowDxfId="48"/>
    <tableColumn id="9" xr3:uid="{77624C47-75A8-9149-A1E5-CCAFA14E5CE1}" uniqueName="9" name="Недвижимость" queryTableFieldId="9" dataDxfId="47" totalsRowDxfId="46"/>
    <tableColumn id="10" xr3:uid="{3E13E451-DA11-A446-82F4-7E6646E08FE0}" uniqueName="10" name="Цель кредита" queryTableFieldId="10" dataDxfId="45" totalsRowDxfId="44"/>
    <tableColumn id="11" xr3:uid="{49912695-EA77-1D4A-B2AB-21363C31C561}" uniqueName="11" name="Ежемесячный платеж" queryTableFieldId="11" dataDxfId="43" totalsRowDxfId="42"/>
    <tableColumn id="12" xr3:uid="{EE14B73D-23B7-B346-ABE0-572DF7898090}" uniqueName="12" name="Срок кредитной истории (лет)" queryTableFieldId="12"/>
    <tableColumn id="13" xr3:uid="{450FA87A-A6F2-834D-BF29-CCCF0187EB55}" uniqueName="13" name="Срок с последнего нарушения кредитного договора (мес.)" queryTableFieldId="13"/>
    <tableColumn id="18" xr3:uid="{9C4DFD14-A6EE-D043-85FA-4A9F2427EF32}" uniqueName="18" name="Мес доход" queryTableFieldId="23" dataDxfId="41">
      <calculatedColumnFormula>Кредиты_2000_0__22[[#This Row],[Годовой доход]]/12</calculatedColumnFormula>
    </tableColumn>
    <tableColumn id="19" xr3:uid="{E7C8E0AE-152E-8645-8984-54E755719FD2}" uniqueName="19" name="Коэфф платежа на доход, мес" queryTableFieldId="24" dataDxfId="40">
      <calculatedColumnFormula>Кредиты_2000_0__22[[#This Row],[Ежемесячный платеж]]/Кредиты_2000_0__22[[#This Row],[Мес доход]]</calculatedColumnFormula>
    </tableColumn>
    <tableColumn id="20" xr3:uid="{06B4EF4B-8A0B-2E4A-8898-8F0CB821F046}" uniqueName="20" name="MIN/MAX Кред договор" queryTableFieldId="25" dataDxfId="39">
      <calculatedColumnFormula>(Кредиты_2000_0__22[[#This Row],[Кредитный рейтинг]]-MIN(J:J))/(MAX(J:J)-MIN(J:J))</calculatedColumnFormula>
    </tableColumn>
    <tableColumn id="21" xr3:uid="{ABD050D2-EB4B-7449-8831-5850B18DFFDA}" uniqueName="21" name="MIN/MAX срок кредитной истории" queryTableFieldId="26" dataDxfId="38">
      <calculatedColumnFormula>(Кредиты_2000_0__22[[#This Row],[Срок кредитной истории (лет)]]-MIN(P:P))/(MAX(P:P)-MIN(P:P))</calculatedColumnFormula>
    </tableColumn>
    <tableColumn id="22" xr3:uid="{F630774E-7B97-6D4F-8724-FF5790112B67}" uniqueName="22" name="MIN/MAX Срок с посл нарушения" queryTableFieldId="27" dataDxfId="37">
      <calculatedColumnFormula>(Кредиты_2000_0__22[[#This Row],[Срок с последнего нарушения кредитного договора (мес.)]]-MIN(Q:Q))/(MAX(Q:Q)-MIN(Q:Q))</calculatedColumnFormula>
    </tableColumn>
    <tableColumn id="23" xr3:uid="{D28D5042-3741-0C48-AA54-D9C5B4346748}" uniqueName="23" name="MIN/MAX кредитные карты" queryTableFieldId="28" dataDxfId="36">
      <calculatedColumnFormula>(Кредиты_2000_0__22[[#This Row],[Количество кредитных карт]]-MIN(D:D))/(MAX(D:D)-MIN(D:D))</calculatedColumnFormula>
    </tableColumn>
    <tableColumn id="24" xr3:uid="{E00C7A8F-070B-D344-9695-FFC037AFA45D}" uniqueName="24" name="MIN/MAX Число нарушений" queryTableFieldId="29" dataDxfId="35">
      <calculatedColumnFormula>(Кредиты_2000_0__22[[#This Row],[Число нарушений кредитных договоров]]-MIN(E:E))/(MAX(E:E)-MIN(E:E))</calculatedColumnFormula>
    </tableColumn>
    <tableColumn id="25" xr3:uid="{E69828F7-9B16-924D-9A08-EE28036B58BA}" uniqueName="25" name="Z Размер кредита" queryTableFieldId="30" dataDxfId="34" totalsRowDxfId="33">
      <calculatedColumnFormula>((Кредиты_2000_0__22[[#This Row],[Размер кредита]]-AVERAGE(H:H)))/STDEV(H:H)</calculatedColumnFormula>
    </tableColumn>
    <tableColumn id="26" xr3:uid="{64AA2563-F1EB-B241-83AE-99545571B5EC}" uniqueName="26" name="Z Годовая доходность" queryTableFieldId="31" dataDxfId="32" totalsRowDxfId="31">
      <calculatedColumnFormula>((Кредиты_2000_0__22[[#This Row],[Годовой доход]]-AVERAGE(K:K)))/STDEV(K:K)</calculatedColumnFormula>
    </tableColumn>
    <tableColumn id="27" xr3:uid="{9679A161-1BD3-EE4C-A7A9-6FA23D3BEF90}" uniqueName="27" name="Z ежемесячный платеж" queryTableFieldId="32" dataDxfId="30" totalsRowDxfId="29">
      <calculatedColumnFormula>((Кредиты_2000_0__22[[#This Row],[Ежемесячный платеж]]-AVERAGE(O:O)))/STDEV(O:O)</calculatedColumnFormula>
    </tableColumn>
    <tableColumn id="28" xr3:uid="{60A8BF9F-F32C-9843-8231-E976BF785E07}" uniqueName="28" name="Z текущий баланс кредитов" queryTableFieldId="33" dataDxfId="28">
      <calculatedColumnFormula>((Кредиты_2000_0__22[[#This Row],[Текущий баланс кредитов]]-AVERAGE(F:F)))/STDEV(F:F)</calculatedColumnFormula>
    </tableColumn>
    <tableColumn id="29" xr3:uid="{F1888CC5-EE16-B545-B745-DAF10FD4C877}" uniqueName="29" name="Z Максимальный выданный кредит" queryTableFieldId="34" dataDxfId="27" totalsRowDxfId="26">
      <calculatedColumnFormula>((Кредиты_2000_0__22[[#This Row],[Максимальный выданный кредит]]-AVERAGE(G:G)))/STDEV(G:G)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0015108-FEC6-4677-BEC5-16FD387E4402}" name="Кредиты_2000_0__2" displayName="Кредиты_2000_0__2" ref="A1:S1378" tableType="queryTable" totalsRowCount="1">
  <autoFilter ref="A1:S1377" xr:uid="{A1026F08-AC92-447A-9052-8246C6CBB222}"/>
  <sortState xmlns:xlrd2="http://schemas.microsoft.com/office/spreadsheetml/2017/richdata2" ref="A2:Q1377">
    <sortCondition descending="1" ref="J1:J1377"/>
  </sortState>
  <tableColumns count="19">
    <tableColumn id="1" xr3:uid="{A2C96E42-9A8F-481A-AE8F-E7412A18B251}" uniqueName="1" name="Номер  договора" queryTableFieldId="1"/>
    <tableColumn id="2" xr3:uid="{93ECF8EF-A388-4596-BBAC-2726BC46DC60}" uniqueName="2" name="Идентификатор клиента" queryTableFieldId="2" dataDxfId="25" totalsRowDxfId="24"/>
    <tableColumn id="3" xr3:uid="{05ACBF20-1400-4B0C-A717-92E0458CE7A7}" uniqueName="3" name="Статус кредита" queryTableFieldId="3" dataDxfId="23" totalsRowDxfId="22"/>
    <tableColumn id="14" xr3:uid="{AFB1D0EB-B1BC-4FA0-B55B-B57A38E11651}" uniqueName="14" name="Количество кредитных карт" queryTableFieldId="14" dataDxfId="21" totalsRowDxfId="20"/>
    <tableColumn id="15" xr3:uid="{0AACDD3F-559D-47E1-9E47-AB98D7A779B9}" uniqueName="15" name="Число нарушений кредитных договоров" queryTableFieldId="15" dataDxfId="19" totalsRowDxfId="18"/>
    <tableColumn id="16" xr3:uid="{08EFC6E3-4209-4337-8638-FEA11AEB790B}" uniqueName="16" name="Текущий баланс кредитов" queryTableFieldId="16" dataDxfId="17" totalsRowDxfId="16"/>
    <tableColumn id="17" xr3:uid="{ED4C3C98-3C4E-4425-8EFA-D90388D6FA6C}" uniqueName="17" name="Максимальный выданный кредит" queryTableFieldId="17" dataDxfId="15" totalsRowDxfId="14"/>
    <tableColumn id="4" xr3:uid="{0B9E6FF0-EFEB-4519-86DF-A86A37A351BD}" uniqueName="4" name="Размер кредита" queryTableFieldId="4" dataDxfId="13" totalsRowDxfId="12"/>
    <tableColumn id="5" xr3:uid="{A2625F8B-BDAF-4E3C-9CD7-96683BC8FEB2}" uniqueName="5" name="Срок кредита" queryTableFieldId="5" dataDxfId="11" totalsRowDxfId="10"/>
    <tableColumn id="6" xr3:uid="{548D01D8-2F6F-491F-A5F8-D59FC73C12D2}" uniqueName="6" name="Кредитный рейтинг" queryTableFieldId="6"/>
    <tableColumn id="7" xr3:uid="{629FB025-9CEE-48C5-AEC5-2CEFFB0CB1C9}" uniqueName="7" name="Годовой доход" queryTableFieldId="7"/>
    <tableColumn id="8" xr3:uid="{D45AA5F0-2F47-4176-BF6B-BE46D3E3B308}" uniqueName="8" name="Стаж работы на текущем месте" queryTableFieldId="8" dataDxfId="9" totalsRowDxfId="8"/>
    <tableColumn id="9" xr3:uid="{AE30AED3-5931-4A85-B00F-9048E483821D}" uniqueName="9" name="Недвижимость" queryTableFieldId="9" dataDxfId="7" totalsRowDxfId="6"/>
    <tableColumn id="10" xr3:uid="{31D97ED0-0B6F-4524-AF2D-CE82F119E38A}" uniqueName="10" name="Цель кредита" queryTableFieldId="10" dataDxfId="5" totalsRowDxfId="4"/>
    <tableColumn id="11" xr3:uid="{5C7D0AC2-C7EB-4908-8594-A8112B646368}" uniqueName="11" name="Ежемесячный платеж" queryTableFieldId="11" dataDxfId="3" totalsRowDxfId="2"/>
    <tableColumn id="12" xr3:uid="{F6401448-8830-4506-AFBA-BFDD885D8FE5}" uniqueName="12" name="Срок кредитной истории (лет)" queryTableFieldId="12"/>
    <tableColumn id="13" xr3:uid="{9A2B3494-E661-41AD-85CB-DF0113641738}" uniqueName="13" name="Срок с последнего нарушения кредитного договора (мес.)" queryTableFieldId="13"/>
    <tableColumn id="18" xr3:uid="{A8CC9AA8-248E-4AD5-90BE-4361686D91C9}" uniqueName="18" name="Мес доход" queryTableFieldId="23" dataDxfId="1">
      <calculatedColumnFormula>Кредиты_2000_0__2[[#This Row],[Годовой доход]]/12</calculatedColumnFormula>
    </tableColumn>
    <tableColumn id="19" xr3:uid="{BF5E8E91-47ED-444C-B9B8-8AC02548B818}" uniqueName="19" name="Коэфф платежа на доход, мес" queryTableFieldId="24" dataDxfId="0">
      <calculatedColumnFormula>Кредиты_2000_0__2[[#This Row],[Ежемесячный платеж]]/Кредиты_2000_0__2[[#This Row],[Мес доход]]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37E78-06B2-3744-95D6-2B83FB81025B}">
  <dimension ref="A1:AT1375"/>
  <sheetViews>
    <sheetView tabSelected="1" topLeftCell="T1" zoomScale="29" zoomScaleNormal="34" workbookViewId="0">
      <selection activeCell="AS79" sqref="AS79"/>
    </sheetView>
  </sheetViews>
  <sheetFormatPr defaultColWidth="8.796875" defaultRowHeight="14.25" x14ac:dyDescent="0.45"/>
  <cols>
    <col min="1" max="1" width="19.1328125" bestFit="1" customWidth="1"/>
    <col min="2" max="2" width="38.46484375" bestFit="1" customWidth="1"/>
    <col min="3" max="3" width="17.1328125" bestFit="1" customWidth="1"/>
    <col min="4" max="4" width="34" customWidth="1"/>
    <col min="5" max="5" width="18.1328125" customWidth="1"/>
    <col min="6" max="6" width="15.46484375" customWidth="1"/>
    <col min="7" max="7" width="38.46484375" customWidth="1"/>
    <col min="8" max="8" width="18.33203125" style="3" bestFit="1" customWidth="1"/>
    <col min="9" max="9" width="15.796875" bestFit="1" customWidth="1"/>
    <col min="10" max="10" width="21.796875" bestFit="1" customWidth="1"/>
    <col min="11" max="11" width="17.46484375" bestFit="1" customWidth="1"/>
    <col min="12" max="12" width="33.33203125" bestFit="1" customWidth="1"/>
    <col min="13" max="13" width="17.46484375" bestFit="1" customWidth="1"/>
    <col min="14" max="14" width="26.46484375" bestFit="1" customWidth="1"/>
    <col min="15" max="15" width="24.1328125" style="2" bestFit="1" customWidth="1"/>
    <col min="16" max="16" width="31.46484375" bestFit="1" customWidth="1"/>
    <col min="17" max="17" width="58.6640625" bestFit="1" customWidth="1"/>
    <col min="19" max="19" width="35.6640625" customWidth="1"/>
    <col min="20" max="20" width="24.796875" customWidth="1"/>
    <col min="21" max="21" width="28" customWidth="1"/>
    <col min="22" max="22" width="27.46484375" customWidth="1"/>
    <col min="23" max="23" width="8.86328125" bestFit="1" customWidth="1"/>
    <col min="24" max="24" width="26.1328125" customWidth="1"/>
    <col min="25" max="25" width="18.46484375" style="17" customWidth="1"/>
    <col min="26" max="26" width="18.33203125" style="17" customWidth="1"/>
    <col min="27" max="27" width="8.86328125" style="17" bestFit="1" customWidth="1"/>
    <col min="28" max="28" width="8.86328125" bestFit="1" customWidth="1"/>
    <col min="29" max="29" width="24.6640625" customWidth="1"/>
    <col min="33" max="33" width="27.6640625" customWidth="1"/>
    <col min="34" max="38" width="8.86328125" bestFit="1" customWidth="1"/>
    <col min="39" max="39" width="11.6640625" bestFit="1" customWidth="1"/>
    <col min="40" max="41" width="8.86328125" bestFit="1" customWidth="1"/>
    <col min="42" max="42" width="9.73046875" bestFit="1" customWidth="1"/>
    <col min="43" max="43" width="8.86328125" bestFit="1" customWidth="1"/>
    <col min="44" max="44" width="9.73046875" bestFit="1" customWidth="1"/>
    <col min="45" max="45" width="10.73046875" bestFit="1" customWidth="1"/>
    <col min="46" max="46" width="8.86328125" bestFit="1" customWidth="1"/>
  </cols>
  <sheetData>
    <row r="1" spans="1:29" x14ac:dyDescent="0.45">
      <c r="A1" t="s">
        <v>0</v>
      </c>
      <c r="B1" t="s">
        <v>1</v>
      </c>
      <c r="C1" t="s">
        <v>2</v>
      </c>
      <c r="D1" t="s">
        <v>13</v>
      </c>
      <c r="E1" t="s">
        <v>14</v>
      </c>
      <c r="F1" t="s">
        <v>1418</v>
      </c>
      <c r="G1" t="s">
        <v>1419</v>
      </c>
      <c r="H1" s="4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s="2" t="s">
        <v>10</v>
      </c>
      <c r="P1" t="s">
        <v>11</v>
      </c>
      <c r="Q1" t="s">
        <v>12</v>
      </c>
      <c r="R1" t="s">
        <v>1421</v>
      </c>
      <c r="S1" t="s">
        <v>1422</v>
      </c>
      <c r="T1" s="5" t="s">
        <v>1423</v>
      </c>
      <c r="U1" s="6" t="s">
        <v>1424</v>
      </c>
      <c r="V1" s="6" t="s">
        <v>1425</v>
      </c>
      <c r="W1" s="6" t="s">
        <v>1426</v>
      </c>
      <c r="X1" s="7" t="s">
        <v>1427</v>
      </c>
      <c r="Y1" s="15" t="s">
        <v>1428</v>
      </c>
      <c r="Z1" s="17" t="s">
        <v>1429</v>
      </c>
      <c r="AA1" s="17" t="s">
        <v>1430</v>
      </c>
      <c r="AB1" t="s">
        <v>1431</v>
      </c>
      <c r="AC1" t="s">
        <v>1432</v>
      </c>
    </row>
    <row r="2" spans="1:29" x14ac:dyDescent="0.45">
      <c r="A2">
        <v>1</v>
      </c>
      <c r="B2" s="1" t="s">
        <v>15</v>
      </c>
      <c r="C2" s="1" t="s">
        <v>16</v>
      </c>
      <c r="D2">
        <v>6</v>
      </c>
      <c r="E2">
        <v>1</v>
      </c>
      <c r="F2">
        <v>228190</v>
      </c>
      <c r="G2">
        <v>416746</v>
      </c>
      <c r="H2" s="3">
        <v>445412</v>
      </c>
      <c r="I2" s="1" t="s">
        <v>17</v>
      </c>
      <c r="J2">
        <v>709</v>
      </c>
      <c r="K2">
        <v>1167493</v>
      </c>
      <c r="L2" s="1" t="s">
        <v>18</v>
      </c>
      <c r="M2" s="1" t="s">
        <v>19</v>
      </c>
      <c r="N2" s="1" t="s">
        <v>20</v>
      </c>
      <c r="O2" s="2">
        <v>5214.74</v>
      </c>
      <c r="P2">
        <v>17.2</v>
      </c>
      <c r="R2">
        <f>Кредиты_2000_0__22[[#This Row],[Годовой доход]]/12</f>
        <v>97291.083333333328</v>
      </c>
      <c r="S2">
        <f>Кредиты_2000_0__22[[#This Row],[Ежемесячный платеж]]/Кредиты_2000_0__22[[#This Row],[Мес доход]]</f>
        <v>5.3599362051849564E-2</v>
      </c>
      <c r="T2" s="8">
        <f>(Кредиты_2000_0__22[[#This Row],[Кредитный рейтинг]]-MIN(J:J))/(MAX(J:J)-MIN(J:J))</f>
        <v>0.74545454545454548</v>
      </c>
      <c r="U2" s="9">
        <f>(Кредиты_2000_0__22[[#This Row],[Срок кредитной истории (лет)]]-MIN(P:P))/(MAX(P:P)-MIN(P:P))</f>
        <v>0.27850877192982454</v>
      </c>
      <c r="V2" s="9">
        <f>(Кредиты_2000_0__22[[#This Row],[Срок с последнего нарушения кредитного договора (мес.)]]-MIN(Q:Q))/(MAX(Q:Q)-MIN(Q:Q))</f>
        <v>0</v>
      </c>
      <c r="W2" s="9">
        <f>(Кредиты_2000_0__22[[#This Row],[Количество кредитных карт]]-MIN(D:D))/(MAX(D:D)-MIN(D:D))</f>
        <v>9.7560975609756101E-2</v>
      </c>
      <c r="X2" s="10">
        <f>(Кредиты_2000_0__22[[#This Row],[Число нарушений кредитных договоров]]-MIN(E:E))/(MAX(E:E)-MIN(E:E))</f>
        <v>0.14285714285714285</v>
      </c>
      <c r="Y2" s="16">
        <f>((Кредиты_2000_0__22[[#This Row],[Размер кредита]]-AVERAGE(H:H)))/STDEV(H:H)</f>
        <v>0.72613709947134675</v>
      </c>
      <c r="Z2" s="16">
        <f>((Кредиты_2000_0__22[[#This Row],[Годовой доход]]-AVERAGE(K:K)))/STDEV(K:K)</f>
        <v>-0.22276927848278505</v>
      </c>
      <c r="AA2" s="16">
        <f>((Кредиты_2000_0__22[[#This Row],[Ежемесячный платеж]]-AVERAGE(O:O)))/STDEV(O:O)</f>
        <v>-1.1264835550628398</v>
      </c>
      <c r="AB2" s="16">
        <f>((Кредиты_2000_0__22[[#This Row],[Текущий баланс кредитов]]-AVERAGE(F:F)))/STDEV(F:F)</f>
        <v>-0.14442427627166932</v>
      </c>
      <c r="AC2" s="16">
        <f>((Кредиты_2000_0__22[[#This Row],[Максимальный выданный кредит]]-AVERAGE(G:G)))/STDEV(G:G)</f>
        <v>-0.3139626194358785</v>
      </c>
    </row>
    <row r="3" spans="1:29" x14ac:dyDescent="0.45">
      <c r="A3">
        <v>4</v>
      </c>
      <c r="B3" s="1" t="s">
        <v>25</v>
      </c>
      <c r="C3" s="1" t="s">
        <v>16</v>
      </c>
      <c r="D3">
        <v>9</v>
      </c>
      <c r="E3">
        <v>0</v>
      </c>
      <c r="F3">
        <v>256329</v>
      </c>
      <c r="G3">
        <v>386958</v>
      </c>
      <c r="H3" s="3">
        <v>347666</v>
      </c>
      <c r="I3" s="1" t="s">
        <v>26</v>
      </c>
      <c r="J3">
        <v>721</v>
      </c>
      <c r="K3">
        <v>806949</v>
      </c>
      <c r="L3" s="1" t="s">
        <v>27</v>
      </c>
      <c r="M3" s="1" t="s">
        <v>24</v>
      </c>
      <c r="N3" s="1" t="s">
        <v>23</v>
      </c>
      <c r="O3" s="2">
        <v>8741.9</v>
      </c>
      <c r="P3">
        <v>12</v>
      </c>
      <c r="R3">
        <f>Кредиты_2000_0__22[[#This Row],[Годовой доход]]/12</f>
        <v>67245.75</v>
      </c>
      <c r="S3">
        <f>Кредиты_2000_0__22[[#This Row],[Ежемесячный платеж]]/Кредиты_2000_0__22[[#This Row],[Мес доход]]</f>
        <v>0.12999929363565726</v>
      </c>
      <c r="T3" s="8">
        <f>(Кредиты_2000_0__22[[#This Row],[Кредитный рейтинг]]-MIN(J:J))/(MAX(J:J)-MIN(J:J))</f>
        <v>0.81818181818181823</v>
      </c>
      <c r="U3" s="9">
        <f>(Кредиты_2000_0__22[[#This Row],[Срок кредитной истории (лет)]]-MIN(P:P))/(MAX(P:P)-MIN(P:P))</f>
        <v>0.1644736842105263</v>
      </c>
      <c r="V3" s="9">
        <f>(Кредиты_2000_0__22[[#This Row],[Срок с последнего нарушения кредитного договора (мес.)]]-MIN(Q:Q))/(MAX(Q:Q)-MIN(Q:Q))</f>
        <v>0</v>
      </c>
      <c r="W3" s="9">
        <f>(Кредиты_2000_0__22[[#This Row],[Количество кредитных карт]]-MIN(D:D))/(MAX(D:D)-MIN(D:D))</f>
        <v>0.17073170731707318</v>
      </c>
      <c r="X3" s="10">
        <f>(Кредиты_2000_0__22[[#This Row],[Число нарушений кредитных договоров]]-MIN(E:E))/(MAX(E:E)-MIN(E:E))</f>
        <v>0</v>
      </c>
      <c r="Y3" s="16">
        <f>((Кредиты_2000_0__22[[#This Row],[Размер кредита]]-AVERAGE(H:H)))/STDEV(H:H)</f>
        <v>0.20285745393977411</v>
      </c>
      <c r="Z3" s="16">
        <f>((Кредиты_2000_0__22[[#This Row],[Годовой доход]]-AVERAGE(K:K)))/STDEV(K:K)</f>
        <v>-0.66408529736838184</v>
      </c>
      <c r="AA3" s="16">
        <f>((Кредиты_2000_0__22[[#This Row],[Ежемесячный платеж]]-AVERAGE(O:O)))/STDEV(O:O)</f>
        <v>-0.81141204273051359</v>
      </c>
      <c r="AB3" s="16">
        <f>((Кредиты_2000_0__22[[#This Row],[Текущий баланс кредитов]]-AVERAGE(F:F)))/STDEV(F:F)</f>
        <v>-2.6830686848087242E-2</v>
      </c>
      <c r="AC3" s="16">
        <f>((Кредиты_2000_0__22[[#This Row],[Максимальный выданный кредит]]-AVERAGE(G:G)))/STDEV(G:G)</f>
        <v>-0.37728175943984538</v>
      </c>
    </row>
    <row r="4" spans="1:29" x14ac:dyDescent="0.45">
      <c r="A4">
        <v>6</v>
      </c>
      <c r="B4" s="1" t="s">
        <v>30</v>
      </c>
      <c r="C4" s="1" t="s">
        <v>31</v>
      </c>
      <c r="D4">
        <v>6</v>
      </c>
      <c r="E4">
        <v>0</v>
      </c>
      <c r="F4">
        <v>215308</v>
      </c>
      <c r="G4">
        <v>272448</v>
      </c>
      <c r="H4" s="3">
        <v>206602</v>
      </c>
      <c r="I4" s="1" t="s">
        <v>17</v>
      </c>
      <c r="J4">
        <v>729</v>
      </c>
      <c r="K4">
        <v>896857</v>
      </c>
      <c r="L4" s="1" t="s">
        <v>22</v>
      </c>
      <c r="M4" s="1" t="s">
        <v>19</v>
      </c>
      <c r="N4" s="1" t="s">
        <v>23</v>
      </c>
      <c r="O4" s="2">
        <v>16367.74</v>
      </c>
      <c r="P4">
        <v>17.3</v>
      </c>
      <c r="R4">
        <f>Кредиты_2000_0__22[[#This Row],[Годовой доход]]/12</f>
        <v>74738.083333333328</v>
      </c>
      <c r="S4">
        <f>Кредиты_2000_0__22[[#This Row],[Ежемесячный платеж]]/Кредиты_2000_0__22[[#This Row],[Мес доход]]</f>
        <v>0.21900133466093258</v>
      </c>
      <c r="T4" s="8">
        <f>(Кредиты_2000_0__22[[#This Row],[Кредитный рейтинг]]-MIN(J:J))/(MAX(J:J)-MIN(J:J))</f>
        <v>0.8666666666666667</v>
      </c>
      <c r="U4" s="9">
        <f>(Кредиты_2000_0__22[[#This Row],[Срок кредитной истории (лет)]]-MIN(P:P))/(MAX(P:P)-MIN(P:P))</f>
        <v>0.2807017543859649</v>
      </c>
      <c r="V4" s="9">
        <f>(Кредиты_2000_0__22[[#This Row],[Срок с последнего нарушения кредитного договора (мес.)]]-MIN(Q:Q))/(MAX(Q:Q)-MIN(Q:Q))</f>
        <v>0</v>
      </c>
      <c r="W4" s="9">
        <f>(Кредиты_2000_0__22[[#This Row],[Количество кредитных карт]]-MIN(D:D))/(MAX(D:D)-MIN(D:D))</f>
        <v>9.7560975609756101E-2</v>
      </c>
      <c r="X4" s="10">
        <f>(Кредиты_2000_0__22[[#This Row],[Число нарушений кредитных договоров]]-MIN(E:E))/(MAX(E:E)-MIN(E:E))</f>
        <v>0</v>
      </c>
      <c r="Y4" s="16">
        <f>((Кредиты_2000_0__22[[#This Row],[Размер кредита]]-AVERAGE(H:H)))/STDEV(H:H)</f>
        <v>-0.55232352448661437</v>
      </c>
      <c r="Z4" s="16">
        <f>((Кредиты_2000_0__22[[#This Row],[Годовой доход]]-AVERAGE(K:K)))/STDEV(K:K)</f>
        <v>-0.55403537107376533</v>
      </c>
      <c r="AA4" s="16">
        <f>((Кредиты_2000_0__22[[#This Row],[Ежемесячный платеж]]-AVERAGE(O:O)))/STDEV(O:O)</f>
        <v>-0.13021670665153051</v>
      </c>
      <c r="AB4" s="16">
        <f>((Кредиты_2000_0__22[[#This Row],[Текущий баланс кредитов]]-AVERAGE(F:F)))/STDEV(F:F)</f>
        <v>-0.19825847858712417</v>
      </c>
      <c r="AC4" s="16">
        <f>((Кредиты_2000_0__22[[#This Row],[Максимальный выданный кредит]]-AVERAGE(G:G)))/STDEV(G:G)</f>
        <v>-0.62069100886425255</v>
      </c>
    </row>
    <row r="5" spans="1:29" x14ac:dyDescent="0.45">
      <c r="A5">
        <v>7</v>
      </c>
      <c r="B5" s="1" t="s">
        <v>32</v>
      </c>
      <c r="C5" s="1" t="s">
        <v>16</v>
      </c>
      <c r="D5">
        <v>13</v>
      </c>
      <c r="E5">
        <v>1</v>
      </c>
      <c r="F5">
        <v>122170</v>
      </c>
      <c r="G5">
        <v>272052</v>
      </c>
      <c r="H5" s="3">
        <v>217646</v>
      </c>
      <c r="I5" s="1" t="s">
        <v>17</v>
      </c>
      <c r="J5">
        <v>730</v>
      </c>
      <c r="K5">
        <v>1184194</v>
      </c>
      <c r="L5" s="1" t="s">
        <v>33</v>
      </c>
      <c r="M5" s="1" t="s">
        <v>19</v>
      </c>
      <c r="N5" s="1" t="s">
        <v>23</v>
      </c>
      <c r="O5" s="2">
        <v>10855.08</v>
      </c>
      <c r="P5">
        <v>19.600000000000001</v>
      </c>
      <c r="Q5">
        <v>10</v>
      </c>
      <c r="R5">
        <f>Кредиты_2000_0__22[[#This Row],[Годовой доход]]/12</f>
        <v>98682.833333333328</v>
      </c>
      <c r="S5">
        <f>Кредиты_2000_0__22[[#This Row],[Ежемесячный платеж]]/Кредиты_2000_0__22[[#This Row],[Мес доход]]</f>
        <v>0.10999967910663287</v>
      </c>
      <c r="T5" s="8">
        <f>(Кредиты_2000_0__22[[#This Row],[Кредитный рейтинг]]-MIN(J:J))/(MAX(J:J)-MIN(J:J))</f>
        <v>0.87272727272727268</v>
      </c>
      <c r="U5" s="9">
        <f>(Кредиты_2000_0__22[[#This Row],[Срок кредитной истории (лет)]]-MIN(P:P))/(MAX(P:P)-MIN(P:P))</f>
        <v>0.33114035087719301</v>
      </c>
      <c r="V5" s="9">
        <f>(Кредиты_2000_0__22[[#This Row],[Срок с последнего нарушения кредитного договора (мес.)]]-MIN(Q:Q))/(MAX(Q:Q)-MIN(Q:Q))</f>
        <v>0.12195121951219512</v>
      </c>
      <c r="W5" s="9">
        <f>(Кредиты_2000_0__22[[#This Row],[Количество кредитных карт]]-MIN(D:D))/(MAX(D:D)-MIN(D:D))</f>
        <v>0.26829268292682928</v>
      </c>
      <c r="X5" s="10">
        <f>(Кредиты_2000_0__22[[#This Row],[Число нарушений кредитных договоров]]-MIN(E:E))/(MAX(E:E)-MIN(E:E))</f>
        <v>0.14285714285714285</v>
      </c>
      <c r="Y5" s="16">
        <f>((Кредиты_2000_0__22[[#This Row],[Размер кредита]]-AVERAGE(H:H)))/STDEV(H:H)</f>
        <v>-0.49319987333719961</v>
      </c>
      <c r="Z5" s="16">
        <f>((Кредиты_2000_0__22[[#This Row],[Годовой доход]]-AVERAGE(K:K)))/STDEV(K:K)</f>
        <v>-0.2023267837209575</v>
      </c>
      <c r="AA5" s="16">
        <f>((Кредиты_2000_0__22[[#This Row],[Ежемесячный платеж]]-AVERAGE(O:O)))/STDEV(O:O)</f>
        <v>-0.62264747905026518</v>
      </c>
      <c r="AB5" s="16">
        <f>((Кредиты_2000_0__22[[#This Row],[Текущий баланс кредитов]]-AVERAGE(F:F)))/STDEV(F:F)</f>
        <v>-0.58748452541656326</v>
      </c>
      <c r="AC5" s="16">
        <f>((Кредиты_2000_0__22[[#This Row],[Максимальный выданный кредит]]-AVERAGE(G:G)))/STDEV(G:G)</f>
        <v>-0.62153276995736295</v>
      </c>
    </row>
    <row r="6" spans="1:29" x14ac:dyDescent="0.45">
      <c r="A6">
        <v>9</v>
      </c>
      <c r="B6" s="1" t="s">
        <v>35</v>
      </c>
      <c r="C6" s="1" t="s">
        <v>16</v>
      </c>
      <c r="D6">
        <v>4</v>
      </c>
      <c r="E6">
        <v>0</v>
      </c>
      <c r="F6">
        <v>437171</v>
      </c>
      <c r="G6">
        <v>555038</v>
      </c>
      <c r="H6" s="3">
        <v>548746</v>
      </c>
      <c r="I6" s="1" t="s">
        <v>17</v>
      </c>
      <c r="J6">
        <v>678</v>
      </c>
      <c r="K6">
        <v>2559110</v>
      </c>
      <c r="L6" s="1" t="s">
        <v>36</v>
      </c>
      <c r="M6" s="1" t="s">
        <v>29</v>
      </c>
      <c r="N6" s="1" t="s">
        <v>23</v>
      </c>
      <c r="O6" s="2">
        <v>18660.28</v>
      </c>
      <c r="P6">
        <v>22.6</v>
      </c>
      <c r="Q6">
        <v>33</v>
      </c>
      <c r="R6">
        <f>Кредиты_2000_0__22[[#This Row],[Годовой доход]]/12</f>
        <v>213259.16666666666</v>
      </c>
      <c r="S6">
        <f>Кредиты_2000_0__22[[#This Row],[Ежемесячный платеж]]/Кредиты_2000_0__22[[#This Row],[Мес доход]]</f>
        <v>8.7500482589650305E-2</v>
      </c>
      <c r="T6" s="8">
        <f>(Кредиты_2000_0__22[[#This Row],[Кредитный рейтинг]]-MIN(J:J))/(MAX(J:J)-MIN(J:J))</f>
        <v>0.55757575757575761</v>
      </c>
      <c r="U6" s="9">
        <f>(Кредиты_2000_0__22[[#This Row],[Срок кредитной истории (лет)]]-MIN(P:P))/(MAX(P:P)-MIN(P:P))</f>
        <v>0.39692982456140352</v>
      </c>
      <c r="V6" s="9">
        <f>(Кредиты_2000_0__22[[#This Row],[Срок с последнего нарушения кредитного договора (мес.)]]-MIN(Q:Q))/(MAX(Q:Q)-MIN(Q:Q))</f>
        <v>0.40243902439024393</v>
      </c>
      <c r="W6" s="9">
        <f>(Кредиты_2000_0__22[[#This Row],[Количество кредитных карт]]-MIN(D:D))/(MAX(D:D)-MIN(D:D))</f>
        <v>4.878048780487805E-2</v>
      </c>
      <c r="X6" s="10">
        <f>(Кредиты_2000_0__22[[#This Row],[Число нарушений кредитных договоров]]-MIN(E:E))/(MAX(E:E)-MIN(E:E))</f>
        <v>0</v>
      </c>
      <c r="Y6" s="16">
        <f>((Кредиты_2000_0__22[[#This Row],[Размер кредита]]-AVERAGE(H:H)))/STDEV(H:H)</f>
        <v>1.2793318991701532</v>
      </c>
      <c r="Z6" s="16">
        <f>((Кредиты_2000_0__22[[#This Row],[Годовой доход]]-AVERAGE(K:K)))/STDEV(K:K)</f>
        <v>1.4806091559205543</v>
      </c>
      <c r="AA6" s="16">
        <f>((Кредиты_2000_0__22[[#This Row],[Ежемесячный платеж]]-AVERAGE(O:O)))/STDEV(O:O)</f>
        <v>7.4569593057683334E-2</v>
      </c>
      <c r="AB6" s="16">
        <f>((Кредиты_2000_0__22[[#This Row],[Текущий баланс кредитов]]-AVERAGE(F:F)))/STDEV(F:F)</f>
        <v>0.72891258400515657</v>
      </c>
      <c r="AC6" s="16">
        <f>((Кредиты_2000_0__22[[#This Row],[Максимальный выданный кредит]]-AVERAGE(G:G)))/STDEV(G:G)</f>
        <v>-2.0000939919677937E-2</v>
      </c>
    </row>
    <row r="7" spans="1:29" x14ac:dyDescent="0.45">
      <c r="A7">
        <v>10</v>
      </c>
      <c r="B7" s="1" t="s">
        <v>37</v>
      </c>
      <c r="C7" s="1" t="s">
        <v>16</v>
      </c>
      <c r="D7">
        <v>20</v>
      </c>
      <c r="E7">
        <v>0</v>
      </c>
      <c r="F7">
        <v>669560</v>
      </c>
      <c r="G7">
        <v>1021460</v>
      </c>
      <c r="H7" s="3">
        <v>215952</v>
      </c>
      <c r="I7" s="1" t="s">
        <v>17</v>
      </c>
      <c r="J7">
        <v>739</v>
      </c>
      <c r="K7">
        <v>1454735</v>
      </c>
      <c r="L7" s="1" t="s">
        <v>33</v>
      </c>
      <c r="M7" s="1" t="s">
        <v>29</v>
      </c>
      <c r="N7" s="1" t="s">
        <v>23</v>
      </c>
      <c r="O7" s="2">
        <v>39277.75</v>
      </c>
      <c r="P7">
        <v>13.9</v>
      </c>
      <c r="R7">
        <f>Кредиты_2000_0__22[[#This Row],[Годовой доход]]/12</f>
        <v>121227.91666666667</v>
      </c>
      <c r="S7">
        <f>Кредиты_2000_0__22[[#This Row],[Ежемесячный платеж]]/Кредиты_2000_0__22[[#This Row],[Мес доход]]</f>
        <v>0.32399921635211909</v>
      </c>
      <c r="T7" s="8">
        <f>(Кредиты_2000_0__22[[#This Row],[Кредитный рейтинг]]-MIN(J:J))/(MAX(J:J)-MIN(J:J))</f>
        <v>0.92727272727272725</v>
      </c>
      <c r="U7" s="9">
        <f>(Кредиты_2000_0__22[[#This Row],[Срок кредитной истории (лет)]]-MIN(P:P))/(MAX(P:P)-MIN(P:P))</f>
        <v>0.20614035087719298</v>
      </c>
      <c r="V7" s="9">
        <f>(Кредиты_2000_0__22[[#This Row],[Срок с последнего нарушения кредитного договора (мес.)]]-MIN(Q:Q))/(MAX(Q:Q)-MIN(Q:Q))</f>
        <v>0</v>
      </c>
      <c r="W7" s="9">
        <f>(Кредиты_2000_0__22[[#This Row],[Количество кредитных карт]]-MIN(D:D))/(MAX(D:D)-MIN(D:D))</f>
        <v>0.43902439024390244</v>
      </c>
      <c r="X7" s="10">
        <f>(Кредиты_2000_0__22[[#This Row],[Число нарушений кредитных договоров]]-MIN(E:E))/(MAX(E:E)-MIN(E:E))</f>
        <v>0</v>
      </c>
      <c r="Y7" s="16">
        <f>((Кредиты_2000_0__22[[#This Row],[Размер кредита]]-AVERAGE(H:H)))/STDEV(H:H)</f>
        <v>-0.50226864054537679</v>
      </c>
      <c r="Z7" s="16">
        <f>((Кредиты_2000_0__22[[#This Row],[Годовой доход]]-AVERAGE(K:K)))/STDEV(K:K)</f>
        <v>0.12882302619219665</v>
      </c>
      <c r="AA7" s="16">
        <f>((Кредиты_2000_0__22[[#This Row],[Ежемесячный платеж]]-AVERAGE(O:O)))/STDEV(O:O)</f>
        <v>1.9162715440228693</v>
      </c>
      <c r="AB7" s="16">
        <f>((Кредиты_2000_0__22[[#This Row],[Текущий баланс кредитов]]-AVERAGE(F:F)))/STDEV(F:F)</f>
        <v>1.7000720655985613</v>
      </c>
      <c r="AC7" s="16">
        <f>((Кредиты_2000_0__22[[#This Row],[Максимальный выданный кредит]]-AVERAGE(G:G)))/STDEV(G:G)</f>
        <v>0.97145333424878666</v>
      </c>
    </row>
    <row r="8" spans="1:29" x14ac:dyDescent="0.45">
      <c r="A8">
        <v>15</v>
      </c>
      <c r="B8" s="1" t="s">
        <v>39</v>
      </c>
      <c r="C8" s="1" t="s">
        <v>16</v>
      </c>
      <c r="D8">
        <v>10</v>
      </c>
      <c r="E8">
        <v>1</v>
      </c>
      <c r="F8">
        <v>28291</v>
      </c>
      <c r="G8">
        <v>107052</v>
      </c>
      <c r="H8" s="3">
        <v>234124</v>
      </c>
      <c r="I8" s="1" t="s">
        <v>17</v>
      </c>
      <c r="J8">
        <v>727</v>
      </c>
      <c r="K8">
        <v>693234</v>
      </c>
      <c r="L8" s="1" t="s">
        <v>22</v>
      </c>
      <c r="M8" s="1" t="s">
        <v>29</v>
      </c>
      <c r="N8" s="1" t="s">
        <v>23</v>
      </c>
      <c r="O8" s="2">
        <v>14211.24</v>
      </c>
      <c r="P8">
        <v>24.7</v>
      </c>
      <c r="Q8">
        <v>46</v>
      </c>
      <c r="R8">
        <f>Кредиты_2000_0__22[[#This Row],[Годовой доход]]/12</f>
        <v>57769.5</v>
      </c>
      <c r="S8">
        <f>Кредиты_2000_0__22[[#This Row],[Ежемесячный платеж]]/Кредиты_2000_0__22[[#This Row],[Мес доход]]</f>
        <v>0.2459990133201776</v>
      </c>
      <c r="T8" s="8">
        <f>(Кредиты_2000_0__22[[#This Row],[Кредитный рейтинг]]-MIN(J:J))/(MAX(J:J)-MIN(J:J))</f>
        <v>0.8545454545454545</v>
      </c>
      <c r="U8" s="9">
        <f>(Кредиты_2000_0__22[[#This Row],[Срок кредитной истории (лет)]]-MIN(P:P))/(MAX(P:P)-MIN(P:P))</f>
        <v>0.44298245614035087</v>
      </c>
      <c r="V8" s="9">
        <f>(Кредиты_2000_0__22[[#This Row],[Срок с последнего нарушения кредитного договора (мес.)]]-MIN(Q:Q))/(MAX(Q:Q)-MIN(Q:Q))</f>
        <v>0.56097560975609762</v>
      </c>
      <c r="W8" s="9">
        <f>(Кредиты_2000_0__22[[#This Row],[Количество кредитных карт]]-MIN(D:D))/(MAX(D:D)-MIN(D:D))</f>
        <v>0.1951219512195122</v>
      </c>
      <c r="X8" s="10">
        <f>(Кредиты_2000_0__22[[#This Row],[Число нарушений кредитных договоров]]-MIN(E:E))/(MAX(E:E)-MIN(E:E))</f>
        <v>0.14285714285714285</v>
      </c>
      <c r="Y8" s="16">
        <f>((Кредиты_2000_0__22[[#This Row],[Размер кредита]]-AVERAGE(H:H)))/STDEV(H:H)</f>
        <v>-0.40498550140311279</v>
      </c>
      <c r="Z8" s="16">
        <f>((Кредиты_2000_0__22[[#This Row],[Годовой доход]]-AVERAGE(K:K)))/STDEV(K:K)</f>
        <v>-0.80327566272621798</v>
      </c>
      <c r="AA8" s="16">
        <f>((Кредиты_2000_0__22[[#This Row],[Ежемесячный платеж]]-AVERAGE(O:O)))/STDEV(O:O)</f>
        <v>-0.32285092691504602</v>
      </c>
      <c r="AB8" s="16">
        <f>((Кредиты_2000_0__22[[#This Row],[Текущий баланс кредитов]]-AVERAGE(F:F)))/STDEV(F:F)</f>
        <v>-0.97980722990131608</v>
      </c>
      <c r="AC8" s="16">
        <f>((Кредиты_2000_0__22[[#This Row],[Максимальный выданный кредит]]-AVERAGE(G:G)))/STDEV(G:G)</f>
        <v>-0.97226655875333878</v>
      </c>
    </row>
    <row r="9" spans="1:29" x14ac:dyDescent="0.45">
      <c r="A9">
        <v>18</v>
      </c>
      <c r="B9" s="1" t="s">
        <v>42</v>
      </c>
      <c r="C9" s="1" t="s">
        <v>16</v>
      </c>
      <c r="D9">
        <v>15</v>
      </c>
      <c r="E9">
        <v>0</v>
      </c>
      <c r="F9">
        <v>813694</v>
      </c>
      <c r="G9">
        <v>2004618</v>
      </c>
      <c r="H9" s="3">
        <v>666204</v>
      </c>
      <c r="I9" s="1" t="s">
        <v>26</v>
      </c>
      <c r="J9">
        <v>723</v>
      </c>
      <c r="K9">
        <v>1821967</v>
      </c>
      <c r="L9" s="1" t="s">
        <v>22</v>
      </c>
      <c r="M9" s="1" t="s">
        <v>19</v>
      </c>
      <c r="N9" s="1" t="s">
        <v>23</v>
      </c>
      <c r="O9" s="2">
        <v>17612.240000000002</v>
      </c>
      <c r="P9">
        <v>22</v>
      </c>
      <c r="Q9">
        <v>34</v>
      </c>
      <c r="R9">
        <f>Кредиты_2000_0__22[[#This Row],[Годовой доход]]/12</f>
        <v>151830.58333333334</v>
      </c>
      <c r="S9">
        <f>Кредиты_2000_0__22[[#This Row],[Ежемесячный платеж]]/Кредиты_2000_0__22[[#This Row],[Мес доход]]</f>
        <v>0.1159992908762892</v>
      </c>
      <c r="T9" s="8">
        <f>(Кредиты_2000_0__22[[#This Row],[Кредитный рейтинг]]-MIN(J:J))/(MAX(J:J)-MIN(J:J))</f>
        <v>0.83030303030303032</v>
      </c>
      <c r="U9" s="9">
        <f>(Кредиты_2000_0__22[[#This Row],[Срок кредитной истории (лет)]]-MIN(P:P))/(MAX(P:P)-MIN(P:P))</f>
        <v>0.38377192982456138</v>
      </c>
      <c r="V9" s="9">
        <f>(Кредиты_2000_0__22[[#This Row],[Срок с последнего нарушения кредитного договора (мес.)]]-MIN(Q:Q))/(MAX(Q:Q)-MIN(Q:Q))</f>
        <v>0.41463414634146339</v>
      </c>
      <c r="W9" s="9">
        <f>(Кредиты_2000_0__22[[#This Row],[Количество кредитных карт]]-MIN(D:D))/(MAX(D:D)-MIN(D:D))</f>
        <v>0.31707317073170732</v>
      </c>
      <c r="X9" s="10">
        <f>(Кредиты_2000_0__22[[#This Row],[Число нарушений кредитных договоров]]-MIN(E:E))/(MAX(E:E)-MIN(E:E))</f>
        <v>0</v>
      </c>
      <c r="Y9" s="16">
        <f>((Кредиты_2000_0__22[[#This Row],[Размер кредита]]-AVERAGE(H:H)))/STDEV(H:H)</f>
        <v>1.9081390176696054</v>
      </c>
      <c r="Z9" s="16">
        <f>((Кредиты_2000_0__22[[#This Row],[Годовой доход]]-AVERAGE(K:K)))/STDEV(K:K)</f>
        <v>0.57832534559675064</v>
      </c>
      <c r="AA9" s="16">
        <f>((Кредиты_2000_0__22[[#This Row],[Ежемесячный платеж]]-AVERAGE(O:O)))/STDEV(O:O)</f>
        <v>-1.9048940772585274E-2</v>
      </c>
      <c r="AB9" s="16">
        <f>((Кредиты_2000_0__22[[#This Row],[Текущий баланс кредитов]]-AVERAGE(F:F)))/STDEV(F:F)</f>
        <v>2.3024116802962613</v>
      </c>
      <c r="AC9" s="16">
        <f>((Кредиты_2000_0__22[[#This Row],[Максимальный выданный кредит]]-AVERAGE(G:G)))/STDEV(G:G)</f>
        <v>3.061312305915902</v>
      </c>
    </row>
    <row r="10" spans="1:29" x14ac:dyDescent="0.45">
      <c r="A10">
        <v>20</v>
      </c>
      <c r="B10" s="1" t="s">
        <v>43</v>
      </c>
      <c r="C10" s="1" t="s">
        <v>16</v>
      </c>
      <c r="D10">
        <v>6</v>
      </c>
      <c r="E10">
        <v>0</v>
      </c>
      <c r="F10">
        <v>121182</v>
      </c>
      <c r="G10">
        <v>801812</v>
      </c>
      <c r="H10" s="3">
        <v>390390</v>
      </c>
      <c r="I10" s="1" t="s">
        <v>17</v>
      </c>
      <c r="J10">
        <v>747</v>
      </c>
      <c r="K10">
        <v>1791738</v>
      </c>
      <c r="L10" s="1" t="s">
        <v>18</v>
      </c>
      <c r="M10" s="1" t="s">
        <v>19</v>
      </c>
      <c r="N10" s="1" t="s">
        <v>20</v>
      </c>
      <c r="O10" s="2">
        <v>2478.5500000000002</v>
      </c>
      <c r="P10">
        <v>22.7</v>
      </c>
      <c r="R10">
        <f>Кредиты_2000_0__22[[#This Row],[Годовой доход]]/12</f>
        <v>149311.5</v>
      </c>
      <c r="S10">
        <f>Кредиты_2000_0__22[[#This Row],[Ежемесячный платеж]]/Кредиты_2000_0__22[[#This Row],[Мес доход]]</f>
        <v>1.6599860024177644E-2</v>
      </c>
      <c r="T10" s="8">
        <f>(Кредиты_2000_0__22[[#This Row],[Кредитный рейтинг]]-MIN(J:J))/(MAX(J:J)-MIN(J:J))</f>
        <v>0.97575757575757571</v>
      </c>
      <c r="U10" s="9">
        <f>(Кредиты_2000_0__22[[#This Row],[Срок кредитной истории (лет)]]-MIN(P:P))/(MAX(P:P)-MIN(P:P))</f>
        <v>0.39912280701754382</v>
      </c>
      <c r="V10" s="9">
        <f>(Кредиты_2000_0__22[[#This Row],[Срок с последнего нарушения кредитного договора (мес.)]]-MIN(Q:Q))/(MAX(Q:Q)-MIN(Q:Q))</f>
        <v>0</v>
      </c>
      <c r="W10" s="9">
        <f>(Кредиты_2000_0__22[[#This Row],[Количество кредитных карт]]-MIN(D:D))/(MAX(D:D)-MIN(D:D))</f>
        <v>9.7560975609756101E-2</v>
      </c>
      <c r="X10" s="10">
        <f>(Кредиты_2000_0__22[[#This Row],[Число нарушений кредитных договоров]]-MIN(E:E))/(MAX(E:E)-MIN(E:E))</f>
        <v>0</v>
      </c>
      <c r="Y10" s="16">
        <f>((Кредиты_2000_0__22[[#This Row],[Размер кредита]]-AVERAGE(H:H)))/STDEV(H:H)</f>
        <v>0.43157882950185245</v>
      </c>
      <c r="Z10" s="16">
        <f>((Кредиты_2000_0__22[[#This Row],[Годовой доход]]-AVERAGE(K:K)))/STDEV(K:K)</f>
        <v>0.54132419751248706</v>
      </c>
      <c r="AA10" s="16">
        <f>((Кредиты_2000_0__22[[#This Row],[Ежемесячный платеж]]-AVERAGE(O:O)))/STDEV(O:O)</f>
        <v>-1.370899890394548</v>
      </c>
      <c r="AB10" s="16">
        <f>((Кредиты_2000_0__22[[#This Row],[Текущий баланс кредитов]]-AVERAGE(F:F)))/STDEV(F:F)</f>
        <v>-0.59161340229031489</v>
      </c>
      <c r="AC10" s="16">
        <f>((Кредиты_2000_0__22[[#This Row],[Максимальный выданный кредит]]-AVERAGE(G:G)))/STDEV(G:G)</f>
        <v>0.50455651460358353</v>
      </c>
    </row>
    <row r="11" spans="1:29" x14ac:dyDescent="0.45">
      <c r="A11">
        <v>21</v>
      </c>
      <c r="B11" s="1" t="s">
        <v>44</v>
      </c>
      <c r="C11" s="1" t="s">
        <v>31</v>
      </c>
      <c r="D11">
        <v>4</v>
      </c>
      <c r="E11">
        <v>0</v>
      </c>
      <c r="F11">
        <v>60287</v>
      </c>
      <c r="G11">
        <v>126940</v>
      </c>
      <c r="H11" s="3">
        <v>317108</v>
      </c>
      <c r="I11" s="1" t="s">
        <v>26</v>
      </c>
      <c r="J11">
        <v>687</v>
      </c>
      <c r="K11">
        <v>1133274</v>
      </c>
      <c r="L11" s="1" t="s">
        <v>18</v>
      </c>
      <c r="M11" s="1" t="s">
        <v>29</v>
      </c>
      <c r="N11" s="1" t="s">
        <v>23</v>
      </c>
      <c r="O11" s="2">
        <v>9632.81</v>
      </c>
      <c r="P11">
        <v>17.399999999999999</v>
      </c>
      <c r="Q11">
        <v>53</v>
      </c>
      <c r="R11">
        <f>Кредиты_2000_0__22[[#This Row],[Годовой доход]]/12</f>
        <v>94439.5</v>
      </c>
      <c r="S11">
        <f>Кредиты_2000_0__22[[#This Row],[Ежемесячный платеж]]/Кредиты_2000_0__22[[#This Row],[Мес доход]]</f>
        <v>0.10199979881299667</v>
      </c>
      <c r="T11" s="8">
        <f>(Кредиты_2000_0__22[[#This Row],[Кредитный рейтинг]]-MIN(J:J))/(MAX(J:J)-MIN(J:J))</f>
        <v>0.61212121212121207</v>
      </c>
      <c r="U11" s="9">
        <f>(Кредиты_2000_0__22[[#This Row],[Срок кредитной истории (лет)]]-MIN(P:P))/(MAX(P:P)-MIN(P:P))</f>
        <v>0.2828947368421052</v>
      </c>
      <c r="V11" s="9">
        <f>(Кредиты_2000_0__22[[#This Row],[Срок с последнего нарушения кредитного договора (мес.)]]-MIN(Q:Q))/(MAX(Q:Q)-MIN(Q:Q))</f>
        <v>0.64634146341463417</v>
      </c>
      <c r="W11" s="9">
        <f>(Кредиты_2000_0__22[[#This Row],[Количество кредитных карт]]-MIN(D:D))/(MAX(D:D)-MIN(D:D))</f>
        <v>4.878048780487805E-2</v>
      </c>
      <c r="X11" s="10">
        <f>(Кредиты_2000_0__22[[#This Row],[Число нарушений кредитных договоров]]-MIN(E:E))/(MAX(E:E)-MIN(E:E))</f>
        <v>0</v>
      </c>
      <c r="Y11" s="16">
        <f>((Кредиты_2000_0__22[[#This Row],[Размер кредита]]-AVERAGE(H:H)))/STDEV(H:H)</f>
        <v>3.9266315600058971E-2</v>
      </c>
      <c r="Z11" s="16">
        <f>((Кредиты_2000_0__22[[#This Row],[Годовой доход]]-AVERAGE(K:K)))/STDEV(K:K)</f>
        <v>-0.26465429903574456</v>
      </c>
      <c r="AA11" s="16">
        <f>((Кредиты_2000_0__22[[#This Row],[Ежемесячный платеж]]-AVERAGE(O:O)))/STDEV(O:O)</f>
        <v>-0.73182950010358638</v>
      </c>
      <c r="AB11" s="16">
        <f>((Кредиты_2000_0__22[[#This Row],[Текущий баланс кредитов]]-AVERAGE(F:F)))/STDEV(F:F)</f>
        <v>-0.84609514037443412</v>
      </c>
      <c r="AC11" s="16">
        <f>((Кредиты_2000_0__22[[#This Row],[Максимальный выданный кредит]]-AVERAGE(G:G)))/STDEV(G:G)</f>
        <v>-0.92999144607713047</v>
      </c>
    </row>
    <row r="12" spans="1:29" x14ac:dyDescent="0.45">
      <c r="A12">
        <v>22</v>
      </c>
      <c r="B12" s="1" t="s">
        <v>45</v>
      </c>
      <c r="C12" s="1" t="s">
        <v>16</v>
      </c>
      <c r="D12">
        <v>7</v>
      </c>
      <c r="E12">
        <v>0</v>
      </c>
      <c r="F12">
        <v>131936</v>
      </c>
      <c r="G12">
        <v>458788</v>
      </c>
      <c r="H12" s="3">
        <v>128238</v>
      </c>
      <c r="I12" s="1" t="s">
        <v>17</v>
      </c>
      <c r="J12">
        <v>750</v>
      </c>
      <c r="K12">
        <v>1354073</v>
      </c>
      <c r="L12" s="1" t="s">
        <v>33</v>
      </c>
      <c r="M12" s="1" t="s">
        <v>29</v>
      </c>
      <c r="N12" s="1" t="s">
        <v>23</v>
      </c>
      <c r="O12" s="2">
        <v>13202.15</v>
      </c>
      <c r="P12">
        <v>11.9</v>
      </c>
      <c r="R12">
        <f>Кредиты_2000_0__22[[#This Row],[Годовой доход]]/12</f>
        <v>112839.41666666667</v>
      </c>
      <c r="S12">
        <f>Кредиты_2000_0__22[[#This Row],[Ежемесячный платеж]]/Кредиты_2000_0__22[[#This Row],[Мес доход]]</f>
        <v>0.11699945276214797</v>
      </c>
      <c r="T12" s="8">
        <f>(Кредиты_2000_0__22[[#This Row],[Кредитный рейтинг]]-MIN(J:J))/(MAX(J:J)-MIN(J:J))</f>
        <v>0.9939393939393939</v>
      </c>
      <c r="U12" s="9">
        <f>(Кредиты_2000_0__22[[#This Row],[Срок кредитной истории (лет)]]-MIN(P:P))/(MAX(P:P)-MIN(P:P))</f>
        <v>0.16228070175438597</v>
      </c>
      <c r="V12" s="9">
        <f>(Кредиты_2000_0__22[[#This Row],[Срок с последнего нарушения кредитного договора (мес.)]]-MIN(Q:Q))/(MAX(Q:Q)-MIN(Q:Q))</f>
        <v>0</v>
      </c>
      <c r="W12" s="9">
        <f>(Кредиты_2000_0__22[[#This Row],[Количество кредитных карт]]-MIN(D:D))/(MAX(D:D)-MIN(D:D))</f>
        <v>0.12195121951219512</v>
      </c>
      <c r="X12" s="10">
        <f>(Кредиты_2000_0__22[[#This Row],[Число нарушений кредитных договоров]]-MIN(E:E))/(MAX(E:E)-MIN(E:E))</f>
        <v>0</v>
      </c>
      <c r="Y12" s="16">
        <f>((Кредиты_2000_0__22[[#This Row],[Размер кредита]]-AVERAGE(H:H)))/STDEV(H:H)</f>
        <v>-0.97184234001293923</v>
      </c>
      <c r="Z12" s="16">
        <f>((Кредиты_2000_0__22[[#This Row],[Годовой доход]]-AVERAGE(K:K)))/STDEV(K:K)</f>
        <v>5.6099007676660853E-3</v>
      </c>
      <c r="AA12" s="16">
        <f>((Кредиты_2000_0__22[[#This Row],[Ежемесячный платеж]]-AVERAGE(O:O)))/STDEV(O:O)</f>
        <v>-0.41299016425597385</v>
      </c>
      <c r="AB12" s="16">
        <f>((Кредиты_2000_0__22[[#This Row],[Текущий баланс кредитов]]-AVERAGE(F:F)))/STDEV(F:F)</f>
        <v>-0.54667216554909448</v>
      </c>
      <c r="AC12" s="16">
        <f>((Кредиты_2000_0__22[[#This Row],[Максимальный выданный кредит]]-AVERAGE(G:G)))/STDEV(G:G)</f>
        <v>-0.22459565005066387</v>
      </c>
    </row>
    <row r="13" spans="1:29" x14ac:dyDescent="0.45">
      <c r="A13">
        <v>23</v>
      </c>
      <c r="B13" s="1" t="s">
        <v>46</v>
      </c>
      <c r="C13" s="1" t="s">
        <v>31</v>
      </c>
      <c r="D13">
        <v>12</v>
      </c>
      <c r="E13">
        <v>0</v>
      </c>
      <c r="F13">
        <v>891594</v>
      </c>
      <c r="G13">
        <v>1081014</v>
      </c>
      <c r="H13" s="3">
        <v>153252</v>
      </c>
      <c r="I13" s="1" t="s">
        <v>17</v>
      </c>
      <c r="J13">
        <v>714</v>
      </c>
      <c r="K13">
        <v>1890690</v>
      </c>
      <c r="L13" s="1" t="s">
        <v>36</v>
      </c>
      <c r="M13" s="1" t="s">
        <v>29</v>
      </c>
      <c r="N13" s="1" t="s">
        <v>23</v>
      </c>
      <c r="O13" s="2">
        <v>21900.35</v>
      </c>
      <c r="P13">
        <v>15.7</v>
      </c>
      <c r="R13">
        <f>Кредиты_2000_0__22[[#This Row],[Годовой доход]]/12</f>
        <v>157557.5</v>
      </c>
      <c r="S13">
        <f>Кредиты_2000_0__22[[#This Row],[Ежемесячный платеж]]/Кредиты_2000_0__22[[#This Row],[Мес доход]]</f>
        <v>0.13899909556828458</v>
      </c>
      <c r="T13" s="8">
        <f>(Кредиты_2000_0__22[[#This Row],[Кредитный рейтинг]]-MIN(J:J))/(MAX(J:J)-MIN(J:J))</f>
        <v>0.77575757575757576</v>
      </c>
      <c r="U13" s="9">
        <f>(Кредиты_2000_0__22[[#This Row],[Срок кредитной истории (лет)]]-MIN(P:P))/(MAX(P:P)-MIN(P:P))</f>
        <v>0.24561403508771928</v>
      </c>
      <c r="V13" s="9">
        <f>(Кредиты_2000_0__22[[#This Row],[Срок с последнего нарушения кредитного договора (мес.)]]-MIN(Q:Q))/(MAX(Q:Q)-MIN(Q:Q))</f>
        <v>0</v>
      </c>
      <c r="W13" s="9">
        <f>(Кредиты_2000_0__22[[#This Row],[Количество кредитных карт]]-MIN(D:D))/(MAX(D:D)-MIN(D:D))</f>
        <v>0.24390243902439024</v>
      </c>
      <c r="X13" s="10">
        <f>(Кредиты_2000_0__22[[#This Row],[Число нарушений кредитных договоров]]-MIN(E:E))/(MAX(E:E)-MIN(E:E))</f>
        <v>0</v>
      </c>
      <c r="Y13" s="16">
        <f>((Кредиты_2000_0__22[[#This Row],[Размер кредита]]-AVERAGE(H:H)))/STDEV(H:H)</f>
        <v>-0.83793080344544024</v>
      </c>
      <c r="Z13" s="16">
        <f>((Кредиты_2000_0__22[[#This Row],[Годовой доход]]-AVERAGE(K:K)))/STDEV(K:K)</f>
        <v>0.66244423473614789</v>
      </c>
      <c r="AA13" s="16">
        <f>((Кредиты_2000_0__22[[#This Row],[Ежемесячный платеж]]-AVERAGE(O:O)))/STDEV(O:O)</f>
        <v>0.36399614443686656</v>
      </c>
      <c r="AB13" s="16">
        <f>((Кредиты_2000_0__22[[#This Row],[Текущий баланс кредитов]]-AVERAGE(F:F)))/STDEV(F:F)</f>
        <v>2.6279577414959143</v>
      </c>
      <c r="AC13" s="16">
        <f>((Кредиты_2000_0__22[[#This Row],[Максимальный выданный кредит]]-AVERAGE(G:G)))/STDEV(G:G)</f>
        <v>1.0980448497515476</v>
      </c>
    </row>
    <row r="14" spans="1:29" x14ac:dyDescent="0.45">
      <c r="A14">
        <v>24</v>
      </c>
      <c r="B14" s="1" t="s">
        <v>47</v>
      </c>
      <c r="C14" s="1" t="s">
        <v>16</v>
      </c>
      <c r="D14">
        <v>7</v>
      </c>
      <c r="E14">
        <v>0</v>
      </c>
      <c r="F14">
        <v>95608</v>
      </c>
      <c r="G14">
        <v>230626</v>
      </c>
      <c r="H14" s="3">
        <v>91894</v>
      </c>
      <c r="I14" s="1" t="s">
        <v>17</v>
      </c>
      <c r="J14">
        <v>724</v>
      </c>
      <c r="K14">
        <v>850383</v>
      </c>
      <c r="L14" s="1" t="s">
        <v>22</v>
      </c>
      <c r="M14" s="1" t="s">
        <v>19</v>
      </c>
      <c r="N14" s="1" t="s">
        <v>23</v>
      </c>
      <c r="O14" s="2">
        <v>5860.74</v>
      </c>
      <c r="P14">
        <v>17.5</v>
      </c>
      <c r="R14">
        <f>Кредиты_2000_0__22[[#This Row],[Годовой доход]]/12</f>
        <v>70865.25</v>
      </c>
      <c r="S14">
        <f>Кредиты_2000_0__22[[#This Row],[Ежемесячный платеж]]/Кредиты_2000_0__22[[#This Row],[Мес доход]]</f>
        <v>8.2702594007641253E-2</v>
      </c>
      <c r="T14" s="8">
        <f>(Кредиты_2000_0__22[[#This Row],[Кредитный рейтинг]]-MIN(J:J))/(MAX(J:J)-MIN(J:J))</f>
        <v>0.83636363636363631</v>
      </c>
      <c r="U14" s="9">
        <f>(Кредиты_2000_0__22[[#This Row],[Срок кредитной истории (лет)]]-MIN(P:P))/(MAX(P:P)-MIN(P:P))</f>
        <v>0.28508771929824561</v>
      </c>
      <c r="V14" s="9">
        <f>(Кредиты_2000_0__22[[#This Row],[Срок с последнего нарушения кредитного договора (мес.)]]-MIN(Q:Q))/(MAX(Q:Q)-MIN(Q:Q))</f>
        <v>0</v>
      </c>
      <c r="W14" s="9">
        <f>(Кредиты_2000_0__22[[#This Row],[Количество кредитных карт]]-MIN(D:D))/(MAX(D:D)-MIN(D:D))</f>
        <v>0.12195121951219512</v>
      </c>
      <c r="X14" s="10">
        <f>(Кредиты_2000_0__22[[#This Row],[Число нарушений кредитных договоров]]-MIN(E:E))/(MAX(E:E)-MIN(E:E))</f>
        <v>0</v>
      </c>
      <c r="Y14" s="16">
        <f>((Кредиты_2000_0__22[[#This Row],[Размер кредита]]-AVERAGE(H:H)))/STDEV(H:H)</f>
        <v>-1.1664086182974673</v>
      </c>
      <c r="Z14" s="16">
        <f>((Кредиты_2000_0__22[[#This Row],[Годовой доход]]-AVERAGE(K:K)))/STDEV(K:K)</f>
        <v>-0.61092085706629118</v>
      </c>
      <c r="AA14" s="16">
        <f>((Кредиты_2000_0__22[[#This Row],[Ежемесячный платеж]]-AVERAGE(O:O)))/STDEV(O:O)</f>
        <v>-1.068778149873769</v>
      </c>
      <c r="AB14" s="16">
        <f>((Кредиты_2000_0__22[[#This Row],[Текущий баланс кредитов]]-AVERAGE(F:F)))/STDEV(F:F)</f>
        <v>-0.69848779213781087</v>
      </c>
      <c r="AC14" s="16">
        <f>((Кредиты_2000_0__22[[#This Row],[Максимальный выданный кредит]]-AVERAGE(G:G)))/STDEV(G:G)</f>
        <v>-0.70959033319773923</v>
      </c>
    </row>
    <row r="15" spans="1:29" x14ac:dyDescent="0.45">
      <c r="A15">
        <v>25</v>
      </c>
      <c r="B15" s="1" t="s">
        <v>48</v>
      </c>
      <c r="C15" s="1" t="s">
        <v>16</v>
      </c>
      <c r="D15">
        <v>6</v>
      </c>
      <c r="E15">
        <v>1</v>
      </c>
      <c r="F15">
        <v>143051</v>
      </c>
      <c r="G15">
        <v>245014</v>
      </c>
      <c r="H15" s="3">
        <v>244926</v>
      </c>
      <c r="I15" s="1" t="s">
        <v>26</v>
      </c>
      <c r="J15">
        <v>704</v>
      </c>
      <c r="K15">
        <v>1249953</v>
      </c>
      <c r="L15" s="1" t="s">
        <v>38</v>
      </c>
      <c r="M15" s="1" t="s">
        <v>19</v>
      </c>
      <c r="N15" s="1" t="s">
        <v>23</v>
      </c>
      <c r="O15" s="2">
        <v>6812.26</v>
      </c>
      <c r="P15">
        <v>14.4</v>
      </c>
      <c r="R15">
        <f>Кредиты_2000_0__22[[#This Row],[Годовой доход]]/12</f>
        <v>104162.75</v>
      </c>
      <c r="S15">
        <f>Кредиты_2000_0__22[[#This Row],[Ежемесячный платеж]]/Кредиты_2000_0__22[[#This Row],[Мес доход]]</f>
        <v>6.540015504582973E-2</v>
      </c>
      <c r="T15" s="8">
        <f>(Кредиты_2000_0__22[[#This Row],[Кредитный рейтинг]]-MIN(J:J))/(MAX(J:J)-MIN(J:J))</f>
        <v>0.7151515151515152</v>
      </c>
      <c r="U15" s="9">
        <f>(Кредиты_2000_0__22[[#This Row],[Срок кредитной истории (лет)]]-MIN(P:P))/(MAX(P:P)-MIN(P:P))</f>
        <v>0.21710526315789475</v>
      </c>
      <c r="V15" s="9">
        <f>(Кредиты_2000_0__22[[#This Row],[Срок с последнего нарушения кредитного договора (мес.)]]-MIN(Q:Q))/(MAX(Q:Q)-MIN(Q:Q))</f>
        <v>0</v>
      </c>
      <c r="W15" s="9">
        <f>(Кредиты_2000_0__22[[#This Row],[Количество кредитных карт]]-MIN(D:D))/(MAX(D:D)-MIN(D:D))</f>
        <v>9.7560975609756101E-2</v>
      </c>
      <c r="X15" s="10">
        <f>(Кредиты_2000_0__22[[#This Row],[Число нарушений кредитных договоров]]-MIN(E:E))/(MAX(E:E)-MIN(E:E))</f>
        <v>0.14285714285714285</v>
      </c>
      <c r="Y15" s="16">
        <f>((Кредиты_2000_0__22[[#This Row],[Размер кредита]]-AVERAGE(H:H)))/STDEV(H:H)</f>
        <v>-0.34715738842629479</v>
      </c>
      <c r="Z15" s="16">
        <f>((Кредиты_2000_0__22[[#This Row],[Годовой доход]]-AVERAGE(K:K)))/STDEV(K:K)</f>
        <v>-0.12183591412973435</v>
      </c>
      <c r="AA15" s="16">
        <f>((Кредиты_2000_0__22[[#This Row],[Ежемесячный платеж]]-AVERAGE(O:O)))/STDEV(O:O)</f>
        <v>-0.98378148246586716</v>
      </c>
      <c r="AB15" s="16">
        <f>((Кредиты_2000_0__22[[#This Row],[Текущий баланс кредитов]]-AVERAGE(F:F)))/STDEV(F:F)</f>
        <v>-0.50022230071938789</v>
      </c>
      <c r="AC15" s="16">
        <f>((Кредиты_2000_0__22[[#This Row],[Максимальный выданный кредит]]-AVERAGE(G:G)))/STDEV(G:G)</f>
        <v>-0.67900634681473016</v>
      </c>
    </row>
    <row r="16" spans="1:29" x14ac:dyDescent="0.45">
      <c r="A16">
        <v>26</v>
      </c>
      <c r="B16" s="1" t="s">
        <v>49</v>
      </c>
      <c r="C16" s="1" t="s">
        <v>16</v>
      </c>
      <c r="D16">
        <v>7</v>
      </c>
      <c r="E16">
        <v>0</v>
      </c>
      <c r="F16">
        <v>107559</v>
      </c>
      <c r="G16">
        <v>488356</v>
      </c>
      <c r="H16" s="3">
        <v>465410</v>
      </c>
      <c r="I16" s="1" t="s">
        <v>26</v>
      </c>
      <c r="J16">
        <v>688</v>
      </c>
      <c r="K16">
        <v>1722654</v>
      </c>
      <c r="L16" s="1" t="s">
        <v>27</v>
      </c>
      <c r="M16" s="1" t="s">
        <v>29</v>
      </c>
      <c r="N16" s="1" t="s">
        <v>34</v>
      </c>
      <c r="O16" s="2">
        <v>15647.45</v>
      </c>
      <c r="P16">
        <v>22.3</v>
      </c>
      <c r="Q16">
        <v>30</v>
      </c>
      <c r="R16">
        <f>Кредиты_2000_0__22[[#This Row],[Годовой доход]]/12</f>
        <v>143554.5</v>
      </c>
      <c r="S16">
        <f>Кредиты_2000_0__22[[#This Row],[Ежемесячный платеж]]/Кредиты_2000_0__22[[#This Row],[Мес доход]]</f>
        <v>0.10900006617695719</v>
      </c>
      <c r="T16" s="8">
        <f>(Кредиты_2000_0__22[[#This Row],[Кредитный рейтинг]]-MIN(J:J))/(MAX(J:J)-MIN(J:J))</f>
        <v>0.61818181818181817</v>
      </c>
      <c r="U16" s="9">
        <f>(Кредиты_2000_0__22[[#This Row],[Срок кредитной истории (лет)]]-MIN(P:P))/(MAX(P:P)-MIN(P:P))</f>
        <v>0.39035087719298245</v>
      </c>
      <c r="V16" s="9">
        <f>(Кредиты_2000_0__22[[#This Row],[Срок с последнего нарушения кредитного договора (мес.)]]-MIN(Q:Q))/(MAX(Q:Q)-MIN(Q:Q))</f>
        <v>0.36585365853658536</v>
      </c>
      <c r="W16" s="9">
        <f>(Кредиты_2000_0__22[[#This Row],[Количество кредитных карт]]-MIN(D:D))/(MAX(D:D)-MIN(D:D))</f>
        <v>0.12195121951219512</v>
      </c>
      <c r="X16" s="10">
        <f>(Кредиты_2000_0__22[[#This Row],[Число нарушений кредитных договоров]]-MIN(E:E))/(MAX(E:E)-MIN(E:E))</f>
        <v>0</v>
      </c>
      <c r="Y16" s="16">
        <f>((Кредиты_2000_0__22[[#This Row],[Размер кредита]]-AVERAGE(H:H)))/STDEV(H:H)</f>
        <v>0.83319566300684067</v>
      </c>
      <c r="Z16" s="16">
        <f>((Кредиты_2000_0__22[[#This Row],[Годовой доход]]-AVERAGE(K:K)))/STDEV(K:K)</f>
        <v>0.4567634341973506</v>
      </c>
      <c r="AA16" s="16">
        <f>((Кредиты_2000_0__22[[#This Row],[Ежемесячный платеж]]-AVERAGE(O:O)))/STDEV(O:O)</f>
        <v>-0.1945582334373443</v>
      </c>
      <c r="AB16" s="16">
        <f>((Кредиты_2000_0__22[[#This Row],[Текущий баланс кредитов]]-AVERAGE(F:F)))/STDEV(F:F)</f>
        <v>-0.64854426226108353</v>
      </c>
      <c r="AC16" s="16">
        <f>((Кредиты_2000_0__22[[#This Row],[Максимальный выданный кредит]]-AVERAGE(G:G)))/STDEV(G:G)</f>
        <v>-0.16174415509842499</v>
      </c>
    </row>
    <row r="17" spans="1:29" x14ac:dyDescent="0.45">
      <c r="A17">
        <v>28</v>
      </c>
      <c r="B17" s="1" t="s">
        <v>51</v>
      </c>
      <c r="C17" s="1" t="s">
        <v>16</v>
      </c>
      <c r="D17">
        <v>15</v>
      </c>
      <c r="E17">
        <v>0</v>
      </c>
      <c r="F17">
        <v>342475</v>
      </c>
      <c r="G17">
        <v>905344</v>
      </c>
      <c r="H17" s="3">
        <v>443960</v>
      </c>
      <c r="I17" s="1" t="s">
        <v>17</v>
      </c>
      <c r="J17">
        <v>749</v>
      </c>
      <c r="K17">
        <v>1432391</v>
      </c>
      <c r="L17" s="1" t="s">
        <v>36</v>
      </c>
      <c r="M17" s="1" t="s">
        <v>19</v>
      </c>
      <c r="N17" s="1" t="s">
        <v>23</v>
      </c>
      <c r="O17" s="2">
        <v>25186.21</v>
      </c>
      <c r="P17">
        <v>14</v>
      </c>
      <c r="R17">
        <f>Кредиты_2000_0__22[[#This Row],[Годовой доход]]/12</f>
        <v>119365.91666666667</v>
      </c>
      <c r="S17">
        <f>Кредиты_2000_0__22[[#This Row],[Ежемесячный платеж]]/Кредиты_2000_0__22[[#This Row],[Мес доход]]</f>
        <v>0.2110000132645346</v>
      </c>
      <c r="T17" s="8">
        <f>(Кредиты_2000_0__22[[#This Row],[Кредитный рейтинг]]-MIN(J:J))/(MAX(J:J)-MIN(J:J))</f>
        <v>0.98787878787878791</v>
      </c>
      <c r="U17" s="9">
        <f>(Кредиты_2000_0__22[[#This Row],[Срок кредитной истории (лет)]]-MIN(P:P))/(MAX(P:P)-MIN(P:P))</f>
        <v>0.20833333333333331</v>
      </c>
      <c r="V17" s="9">
        <f>(Кредиты_2000_0__22[[#This Row],[Срок с последнего нарушения кредитного договора (мес.)]]-MIN(Q:Q))/(MAX(Q:Q)-MIN(Q:Q))</f>
        <v>0</v>
      </c>
      <c r="W17" s="9">
        <f>(Кредиты_2000_0__22[[#This Row],[Количество кредитных карт]]-MIN(D:D))/(MAX(D:D)-MIN(D:D))</f>
        <v>0.31707317073170732</v>
      </c>
      <c r="X17" s="10">
        <f>(Кредиты_2000_0__22[[#This Row],[Число нарушений кредитных договоров]]-MIN(E:E))/(MAX(E:E)-MIN(E:E))</f>
        <v>0</v>
      </c>
      <c r="Y17" s="16">
        <f>((Кредиты_2000_0__22[[#This Row],[Размер кредита]]-AVERAGE(H:H)))/STDEV(H:H)</f>
        <v>0.71836387043576633</v>
      </c>
      <c r="Z17" s="16">
        <f>((Кредиты_2000_0__22[[#This Row],[Годовой доход]]-AVERAGE(K:K)))/STDEV(K:K)</f>
        <v>0.10147334036749904</v>
      </c>
      <c r="AA17" s="16">
        <f>((Кредиты_2000_0__22[[#This Row],[Ежемесячный платеж]]-AVERAGE(O:O)))/STDEV(O:O)</f>
        <v>0.65751299071327518</v>
      </c>
      <c r="AB17" s="16">
        <f>((Кредиты_2000_0__22[[#This Row],[Текущий баланс кредитов]]-AVERAGE(F:F)))/STDEV(F:F)</f>
        <v>0.33317561595172446</v>
      </c>
      <c r="AC17" s="16">
        <f>((Кредиты_2000_0__22[[#This Row],[Максимальный выданный кредит]]-AVERAGE(G:G)))/STDEV(G:G)</f>
        <v>0.72463027594676521</v>
      </c>
    </row>
    <row r="18" spans="1:29" x14ac:dyDescent="0.45">
      <c r="A18">
        <v>32</v>
      </c>
      <c r="B18" s="1" t="s">
        <v>55</v>
      </c>
      <c r="C18" s="1" t="s">
        <v>16</v>
      </c>
      <c r="D18">
        <v>16</v>
      </c>
      <c r="E18">
        <v>0</v>
      </c>
      <c r="F18">
        <v>313177</v>
      </c>
      <c r="G18">
        <v>539616</v>
      </c>
      <c r="H18" s="3">
        <v>334620</v>
      </c>
      <c r="I18" s="1" t="s">
        <v>17</v>
      </c>
      <c r="J18">
        <v>729</v>
      </c>
      <c r="K18">
        <v>1348620</v>
      </c>
      <c r="L18" s="1" t="s">
        <v>36</v>
      </c>
      <c r="M18" s="1" t="s">
        <v>29</v>
      </c>
      <c r="N18" s="1" t="s">
        <v>23</v>
      </c>
      <c r="O18" s="2">
        <v>16913.990000000002</v>
      </c>
      <c r="P18">
        <v>20</v>
      </c>
      <c r="R18">
        <f>Кредиты_2000_0__22[[#This Row],[Годовой доход]]/12</f>
        <v>112385</v>
      </c>
      <c r="S18">
        <f>Кредиты_2000_0__22[[#This Row],[Ежемесячный платеж]]/Кредиты_2000_0__22[[#This Row],[Мес доход]]</f>
        <v>0.15050042265426883</v>
      </c>
      <c r="T18" s="8">
        <f>(Кредиты_2000_0__22[[#This Row],[Кредитный рейтинг]]-MIN(J:J))/(MAX(J:J)-MIN(J:J))</f>
        <v>0.8666666666666667</v>
      </c>
      <c r="U18" s="9">
        <f>(Кредиты_2000_0__22[[#This Row],[Срок кредитной истории (лет)]]-MIN(P:P))/(MAX(P:P)-MIN(P:P))</f>
        <v>0.33991228070175439</v>
      </c>
      <c r="V18" s="9">
        <f>(Кредиты_2000_0__22[[#This Row],[Срок с последнего нарушения кредитного договора (мес.)]]-MIN(Q:Q))/(MAX(Q:Q)-MIN(Q:Q))</f>
        <v>0</v>
      </c>
      <c r="W18" s="9">
        <f>(Кредиты_2000_0__22[[#This Row],[Количество кредитных карт]]-MIN(D:D))/(MAX(D:D)-MIN(D:D))</f>
        <v>0.34146341463414637</v>
      </c>
      <c r="X18" s="10">
        <f>(Кредиты_2000_0__22[[#This Row],[Число нарушений кредитных договоров]]-MIN(E:E))/(MAX(E:E)-MIN(E:E))</f>
        <v>0</v>
      </c>
      <c r="Y18" s="16">
        <f>((Кредиты_2000_0__22[[#This Row],[Размер кредита]]-AVERAGE(H:H)))/STDEV(H:H)</f>
        <v>0.13301616881705916</v>
      </c>
      <c r="Z18" s="16">
        <f>((Кредиты_2000_0__22[[#This Row],[Годовой доход]]-AVERAGE(K:K)))/STDEV(K:K)</f>
        <v>-1.0647249395517838E-3</v>
      </c>
      <c r="AA18" s="16">
        <f>((Кредиты_2000_0__22[[#This Row],[Ежемесячный платеж]]-AVERAGE(O:O)))/STDEV(O:O)</f>
        <v>-8.1421694910772016E-2</v>
      </c>
      <c r="AB18" s="16">
        <f>((Кредиты_2000_0__22[[#This Row],[Текущий баланс кредитов]]-AVERAGE(F:F)))/STDEV(F:F)</f>
        <v>0.21073853634931825</v>
      </c>
      <c r="AC18" s="16">
        <f>((Кредиты_2000_0__22[[#This Row],[Максимальный выданный кредит]]-AVERAGE(G:G)))/STDEV(G:G)</f>
        <v>-5.2782858045808477E-2</v>
      </c>
    </row>
    <row r="19" spans="1:29" x14ac:dyDescent="0.45">
      <c r="A19">
        <v>33</v>
      </c>
      <c r="B19" s="1" t="s">
        <v>56</v>
      </c>
      <c r="C19" s="1" t="s">
        <v>31</v>
      </c>
      <c r="D19">
        <v>7</v>
      </c>
      <c r="E19">
        <v>1</v>
      </c>
      <c r="F19">
        <v>130701</v>
      </c>
      <c r="G19">
        <v>268818</v>
      </c>
      <c r="H19" s="3">
        <v>130174</v>
      </c>
      <c r="I19" s="1" t="s">
        <v>17</v>
      </c>
      <c r="J19">
        <v>733</v>
      </c>
      <c r="K19">
        <v>524609</v>
      </c>
      <c r="L19" s="1" t="s">
        <v>33</v>
      </c>
      <c r="M19" s="1" t="s">
        <v>29</v>
      </c>
      <c r="N19" s="1" t="s">
        <v>23</v>
      </c>
      <c r="O19" s="2">
        <v>9311.7099999999991</v>
      </c>
      <c r="P19">
        <v>15.4</v>
      </c>
      <c r="R19">
        <f>Кредиты_2000_0__22[[#This Row],[Годовой доход]]/12</f>
        <v>43717.416666666664</v>
      </c>
      <c r="S19">
        <f>Кредиты_2000_0__22[[#This Row],[Ежемесячный платеж]]/Кредиты_2000_0__22[[#This Row],[Мес доход]]</f>
        <v>0.21299771830067726</v>
      </c>
      <c r="T19" s="8">
        <f>(Кредиты_2000_0__22[[#This Row],[Кредитный рейтинг]]-MIN(J:J))/(MAX(J:J)-MIN(J:J))</f>
        <v>0.89090909090909087</v>
      </c>
      <c r="U19" s="9">
        <f>(Кредиты_2000_0__22[[#This Row],[Срок кредитной истории (лет)]]-MIN(P:P))/(MAX(P:P)-MIN(P:P))</f>
        <v>0.23903508771929824</v>
      </c>
      <c r="V19" s="9">
        <f>(Кредиты_2000_0__22[[#This Row],[Срок с последнего нарушения кредитного договора (мес.)]]-MIN(Q:Q))/(MAX(Q:Q)-MIN(Q:Q))</f>
        <v>0</v>
      </c>
      <c r="W19" s="9">
        <f>(Кредиты_2000_0__22[[#This Row],[Количество кредитных карт]]-MIN(D:D))/(MAX(D:D)-MIN(D:D))</f>
        <v>0.12195121951219512</v>
      </c>
      <c r="X19" s="10">
        <f>(Кредиты_2000_0__22[[#This Row],[Число нарушений кредитных договоров]]-MIN(E:E))/(MAX(E:E)-MIN(E:E))</f>
        <v>0.14285714285714285</v>
      </c>
      <c r="Y19" s="16">
        <f>((Кредиты_2000_0__22[[#This Row],[Размер кредита]]-AVERAGE(H:H)))/STDEV(H:H)</f>
        <v>-0.96147803463216541</v>
      </c>
      <c r="Z19" s="16">
        <f>((Кредиты_2000_0__22[[#This Row],[Годовой доход]]-AVERAGE(K:K)))/STDEV(K:K)</f>
        <v>-1.009677415867537</v>
      </c>
      <c r="AA19" s="16">
        <f>((Кредиты_2000_0__22[[#This Row],[Ежемесячный платеж]]-AVERAGE(O:O)))/STDEV(O:O)</f>
        <v>-0.76051248091815393</v>
      </c>
      <c r="AB19" s="16">
        <f>((Кредиты_2000_0__22[[#This Row],[Текущий баланс кредитов]]-AVERAGE(F:F)))/STDEV(F:F)</f>
        <v>-0.5518332616412841</v>
      </c>
      <c r="AC19" s="16">
        <f>((Кредиты_2000_0__22[[#This Row],[Максимальный выданный кредит]]-AVERAGE(G:G)))/STDEV(G:G)</f>
        <v>-0.62840715221776411</v>
      </c>
    </row>
    <row r="20" spans="1:29" x14ac:dyDescent="0.45">
      <c r="A20">
        <v>34</v>
      </c>
      <c r="B20" s="1" t="s">
        <v>57</v>
      </c>
      <c r="C20" s="1" t="s">
        <v>16</v>
      </c>
      <c r="D20">
        <v>18</v>
      </c>
      <c r="E20">
        <v>0</v>
      </c>
      <c r="F20">
        <v>300979</v>
      </c>
      <c r="G20">
        <v>515526</v>
      </c>
      <c r="H20" s="3">
        <v>333564</v>
      </c>
      <c r="I20" s="1" t="s">
        <v>26</v>
      </c>
      <c r="J20">
        <v>725</v>
      </c>
      <c r="K20">
        <v>1248338</v>
      </c>
      <c r="L20" s="1" t="s">
        <v>22</v>
      </c>
      <c r="M20" s="1" t="s">
        <v>19</v>
      </c>
      <c r="N20" s="1" t="s">
        <v>23</v>
      </c>
      <c r="O20" s="2">
        <v>18205.04</v>
      </c>
      <c r="P20">
        <v>14.6</v>
      </c>
      <c r="R20">
        <f>Кредиты_2000_0__22[[#This Row],[Годовой доход]]/12</f>
        <v>104028.16666666667</v>
      </c>
      <c r="S20">
        <f>Кредиты_2000_0__22[[#This Row],[Ежемесячный платеж]]/Кредиты_2000_0__22[[#This Row],[Мес доход]]</f>
        <v>0.17500106541657789</v>
      </c>
      <c r="T20" s="8">
        <f>(Кредиты_2000_0__22[[#This Row],[Кредитный рейтинг]]-MIN(J:J))/(MAX(J:J)-MIN(J:J))</f>
        <v>0.84242424242424241</v>
      </c>
      <c r="U20" s="9">
        <f>(Кредиты_2000_0__22[[#This Row],[Срок кредитной истории (лет)]]-MIN(P:P))/(MAX(P:P)-MIN(P:P))</f>
        <v>0.22149122807017543</v>
      </c>
      <c r="V20" s="9">
        <f>(Кредиты_2000_0__22[[#This Row],[Срок с последнего нарушения кредитного договора (мес.)]]-MIN(Q:Q))/(MAX(Q:Q)-MIN(Q:Q))</f>
        <v>0</v>
      </c>
      <c r="W20" s="9">
        <f>(Кредиты_2000_0__22[[#This Row],[Количество кредитных карт]]-MIN(D:D))/(MAX(D:D)-MIN(D:D))</f>
        <v>0.3902439024390244</v>
      </c>
      <c r="X20" s="10">
        <f>(Кредиты_2000_0__22[[#This Row],[Число нарушений кредитных договоров]]-MIN(E:E))/(MAX(E:E)-MIN(E:E))</f>
        <v>0</v>
      </c>
      <c r="Y20" s="16">
        <f>((Кредиты_2000_0__22[[#This Row],[Размер кредита]]-AVERAGE(H:H)))/STDEV(H:H)</f>
        <v>0.12736291133663705</v>
      </c>
      <c r="Z20" s="16">
        <f>((Кредиты_2000_0__22[[#This Row],[Годовой доход]]-AVERAGE(K:K)))/STDEV(K:K)</f>
        <v>-0.12381271965277797</v>
      </c>
      <c r="AA20" s="16">
        <f>((Кредиты_2000_0__22[[#This Row],[Ежемесячный платеж]]-AVERAGE(O:O)))/STDEV(O:O)</f>
        <v>3.390425457738544E-2</v>
      </c>
      <c r="AB20" s="16">
        <f>((Кредиты_2000_0__22[[#This Row],[Текущий баланс кредитов]]-AVERAGE(F:F)))/STDEV(F:F)</f>
        <v>0.15976278725415305</v>
      </c>
      <c r="AC20" s="16">
        <f>((Кредиты_2000_0__22[[#This Row],[Максимальный выданный кредит]]-AVERAGE(G:G)))/STDEV(G:G)</f>
        <v>-0.10398999121002096</v>
      </c>
    </row>
    <row r="21" spans="1:29" x14ac:dyDescent="0.45">
      <c r="A21">
        <v>36</v>
      </c>
      <c r="B21" s="1" t="s">
        <v>59</v>
      </c>
      <c r="C21" s="1" t="s">
        <v>16</v>
      </c>
      <c r="D21">
        <v>13</v>
      </c>
      <c r="E21">
        <v>0</v>
      </c>
      <c r="F21">
        <v>684817</v>
      </c>
      <c r="G21">
        <v>997414</v>
      </c>
      <c r="H21" s="3">
        <v>125796</v>
      </c>
      <c r="I21" s="1" t="s">
        <v>17</v>
      </c>
      <c r="J21">
        <v>745</v>
      </c>
      <c r="K21">
        <v>1261068</v>
      </c>
      <c r="L21" s="1" t="s">
        <v>28</v>
      </c>
      <c r="M21" s="1" t="s">
        <v>19</v>
      </c>
      <c r="N21" s="1" t="s">
        <v>23</v>
      </c>
      <c r="O21" s="2">
        <v>20597.330000000002</v>
      </c>
      <c r="P21">
        <v>24.5</v>
      </c>
      <c r="R21">
        <f>Кредиты_2000_0__22[[#This Row],[Годовой доход]]/12</f>
        <v>105089</v>
      </c>
      <c r="S21">
        <f>Кредиты_2000_0__22[[#This Row],[Ежемесячный платеж]]/Кредиты_2000_0__22[[#This Row],[Мес доход]]</f>
        <v>0.19599891520520704</v>
      </c>
      <c r="T21" s="8">
        <f>(Кредиты_2000_0__22[[#This Row],[Кредитный рейтинг]]-MIN(J:J))/(MAX(J:J)-MIN(J:J))</f>
        <v>0.96363636363636362</v>
      </c>
      <c r="U21" s="9">
        <f>(Кредиты_2000_0__22[[#This Row],[Срок кредитной истории (лет)]]-MIN(P:P))/(MAX(P:P)-MIN(P:P))</f>
        <v>0.43859649122807015</v>
      </c>
      <c r="V21" s="9">
        <f>(Кредиты_2000_0__22[[#This Row],[Срок с последнего нарушения кредитного договора (мес.)]]-MIN(Q:Q))/(MAX(Q:Q)-MIN(Q:Q))</f>
        <v>0</v>
      </c>
      <c r="W21" s="9">
        <f>(Кредиты_2000_0__22[[#This Row],[Количество кредитных карт]]-MIN(D:D))/(MAX(D:D)-MIN(D:D))</f>
        <v>0.26829268292682928</v>
      </c>
      <c r="X21" s="10">
        <f>(Кредиты_2000_0__22[[#This Row],[Число нарушений кредитных договоров]]-MIN(E:E))/(MAX(E:E)-MIN(E:E))</f>
        <v>0</v>
      </c>
      <c r="Y21" s="16">
        <f>((Кредиты_2000_0__22[[#This Row],[Размер кредита]]-AVERAGE(H:H)))/STDEV(H:H)</f>
        <v>-0.98491549793641542</v>
      </c>
      <c r="Z21" s="16">
        <f>((Кредиты_2000_0__22[[#This Row],[Годовой доход]]-AVERAGE(K:K)))/STDEV(K:K)</f>
        <v>-0.1082308408240812</v>
      </c>
      <c r="AA21" s="16">
        <f>((Кредиты_2000_0__22[[#This Row],[Ежемесячный платеж]]-AVERAGE(O:O)))/STDEV(O:O)</f>
        <v>0.24760094773491184</v>
      </c>
      <c r="AB21" s="16">
        <f>((Кредиты_2000_0__22[[#This Row],[Текущий баланс кредитов]]-AVERAGE(F:F)))/STDEV(F:F)</f>
        <v>1.7638314527066885</v>
      </c>
      <c r="AC21" s="16">
        <f>((Кредиты_2000_0__22[[#This Row],[Максимальный выданный кредит]]-AVERAGE(G:G)))/STDEV(G:G)</f>
        <v>0.92033973009491976</v>
      </c>
    </row>
    <row r="22" spans="1:29" x14ac:dyDescent="0.45">
      <c r="A22">
        <v>38</v>
      </c>
      <c r="B22" s="1" t="s">
        <v>60</v>
      </c>
      <c r="C22" s="1" t="s">
        <v>16</v>
      </c>
      <c r="D22">
        <v>6</v>
      </c>
      <c r="E22">
        <v>1</v>
      </c>
      <c r="F22">
        <v>114095</v>
      </c>
      <c r="G22">
        <v>170038</v>
      </c>
      <c r="H22" s="3">
        <v>161172</v>
      </c>
      <c r="I22" s="1" t="s">
        <v>17</v>
      </c>
      <c r="J22">
        <v>720</v>
      </c>
      <c r="K22">
        <v>796499</v>
      </c>
      <c r="L22" s="1" t="s">
        <v>18</v>
      </c>
      <c r="M22" s="1" t="s">
        <v>19</v>
      </c>
      <c r="N22" s="1" t="s">
        <v>23</v>
      </c>
      <c r="O22" s="2">
        <v>3404.99</v>
      </c>
      <c r="P22">
        <v>22.6</v>
      </c>
      <c r="R22">
        <f>Кредиты_2000_0__22[[#This Row],[Годовой доход]]/12</f>
        <v>66374.916666666672</v>
      </c>
      <c r="S22">
        <f>Кредиты_2000_0__22[[#This Row],[Ежемесячный платеж]]/Кредиты_2000_0__22[[#This Row],[Мес доход]]</f>
        <v>5.1299348775076921E-2</v>
      </c>
      <c r="T22" s="8">
        <f>(Кредиты_2000_0__22[[#This Row],[Кредитный рейтинг]]-MIN(J:J))/(MAX(J:J)-MIN(J:J))</f>
        <v>0.81212121212121213</v>
      </c>
      <c r="U22" s="9">
        <f>(Кредиты_2000_0__22[[#This Row],[Срок кредитной истории (лет)]]-MIN(P:P))/(MAX(P:P)-MIN(P:P))</f>
        <v>0.39692982456140352</v>
      </c>
      <c r="V22" s="9">
        <f>(Кредиты_2000_0__22[[#This Row],[Срок с последнего нарушения кредитного договора (мес.)]]-MIN(Q:Q))/(MAX(Q:Q)-MIN(Q:Q))</f>
        <v>0</v>
      </c>
      <c r="W22" s="9">
        <f>(Кредиты_2000_0__22[[#This Row],[Количество кредитных карт]]-MIN(D:D))/(MAX(D:D)-MIN(D:D))</f>
        <v>9.7560975609756101E-2</v>
      </c>
      <c r="X22" s="10">
        <f>(Кредиты_2000_0__22[[#This Row],[Число нарушений кредитных договоров]]-MIN(E:E))/(MAX(E:E)-MIN(E:E))</f>
        <v>0.14285714285714285</v>
      </c>
      <c r="Y22" s="16">
        <f>((Кредиты_2000_0__22[[#This Row],[Размер кредита]]-AVERAGE(H:H)))/STDEV(H:H)</f>
        <v>-0.79553137234227433</v>
      </c>
      <c r="Z22" s="16">
        <f>((Кредиты_2000_0__22[[#This Row],[Годовой доход]]-AVERAGE(K:K)))/STDEV(K:K)</f>
        <v>-0.67687639192925242</v>
      </c>
      <c r="AA22" s="16">
        <f>((Кредиты_2000_0__22[[#This Row],[Ежемесячный платеж]]-AVERAGE(O:O)))/STDEV(O:O)</f>
        <v>-1.2881435504822218</v>
      </c>
      <c r="AB22" s="16">
        <f>((Кредиты_2000_0__22[[#This Row],[Текущий баланс кредитов]]-AVERAGE(F:F)))/STDEV(F:F)</f>
        <v>-0.62123015371164925</v>
      </c>
      <c r="AC22" s="16">
        <f>((Кредиты_2000_0__22[[#This Row],[Максимальный выданный кредит]]-AVERAGE(G:G)))/STDEV(G:G)</f>
        <v>-0.8383797804436216</v>
      </c>
    </row>
    <row r="23" spans="1:29" x14ac:dyDescent="0.45">
      <c r="A23">
        <v>40</v>
      </c>
      <c r="B23" s="1" t="s">
        <v>61</v>
      </c>
      <c r="C23" s="1" t="s">
        <v>16</v>
      </c>
      <c r="D23">
        <v>14</v>
      </c>
      <c r="E23">
        <v>0</v>
      </c>
      <c r="F23">
        <v>193990</v>
      </c>
      <c r="G23">
        <v>458414</v>
      </c>
      <c r="H23" s="3">
        <v>449108</v>
      </c>
      <c r="I23" s="1" t="s">
        <v>17</v>
      </c>
      <c r="J23">
        <v>718</v>
      </c>
      <c r="K23">
        <v>1454507</v>
      </c>
      <c r="L23" s="1" t="s">
        <v>18</v>
      </c>
      <c r="M23" s="1" t="s">
        <v>19</v>
      </c>
      <c r="N23" s="1" t="s">
        <v>23</v>
      </c>
      <c r="O23" s="2">
        <v>13090.43</v>
      </c>
      <c r="P23">
        <v>28.8</v>
      </c>
      <c r="Q23">
        <v>21</v>
      </c>
      <c r="R23">
        <f>Кредиты_2000_0__22[[#This Row],[Годовой доход]]/12</f>
        <v>121208.91666666667</v>
      </c>
      <c r="S23">
        <f>Кредиты_2000_0__22[[#This Row],[Ежемесячный платеж]]/Кредиты_2000_0__22[[#This Row],[Мес доход]]</f>
        <v>0.10799890272099068</v>
      </c>
      <c r="T23" s="8">
        <f>(Кредиты_2000_0__22[[#This Row],[Кредитный рейтинг]]-MIN(J:J))/(MAX(J:J)-MIN(J:J))</f>
        <v>0.8</v>
      </c>
      <c r="U23" s="9">
        <f>(Кредиты_2000_0__22[[#This Row],[Срок кредитной истории (лет)]]-MIN(P:P))/(MAX(P:P)-MIN(P:P))</f>
        <v>0.53289473684210531</v>
      </c>
      <c r="V23" s="9">
        <f>(Кредиты_2000_0__22[[#This Row],[Срок с последнего нарушения кредитного договора (мес.)]]-MIN(Q:Q))/(MAX(Q:Q)-MIN(Q:Q))</f>
        <v>0.25609756097560976</v>
      </c>
      <c r="W23" s="9">
        <f>(Кредиты_2000_0__22[[#This Row],[Количество кредитных карт]]-MIN(D:D))/(MAX(D:D)-MIN(D:D))</f>
        <v>0.29268292682926828</v>
      </c>
      <c r="X23" s="10">
        <f>(Кредиты_2000_0__22[[#This Row],[Число нарушений кредитных договоров]]-MIN(E:E))/(MAX(E:E)-MIN(E:E))</f>
        <v>0</v>
      </c>
      <c r="Y23" s="16">
        <f>((Кредиты_2000_0__22[[#This Row],[Размер кредита]]-AVERAGE(H:H)))/STDEV(H:H)</f>
        <v>0.7459235006528242</v>
      </c>
      <c r="Z23" s="16">
        <f>((Кредиты_2000_0__22[[#This Row],[Годовой доход]]-AVERAGE(K:K)))/STDEV(K:K)</f>
        <v>0.12854394776541403</v>
      </c>
      <c r="AA23" s="16">
        <f>((Кредиты_2000_0__22[[#This Row],[Ежемесячный платеж]]-AVERAGE(O:O)))/STDEV(O:O)</f>
        <v>-0.42296980491808367</v>
      </c>
      <c r="AB23" s="16">
        <f>((Кредиты_2000_0__22[[#This Row],[Текущий баланс кредитов]]-AVERAGE(F:F)))/STDEV(F:F)</f>
        <v>-0.28734693728615124</v>
      </c>
      <c r="AC23" s="16">
        <f>((Кредиты_2000_0__22[[#This Row],[Максимальный выданный кредит]]-AVERAGE(G:G)))/STDEV(G:G)</f>
        <v>-0.22539064663860139</v>
      </c>
    </row>
    <row r="24" spans="1:29" x14ac:dyDescent="0.45">
      <c r="A24">
        <v>41</v>
      </c>
      <c r="B24" s="1" t="s">
        <v>62</v>
      </c>
      <c r="C24" s="1" t="s">
        <v>31</v>
      </c>
      <c r="D24">
        <v>8</v>
      </c>
      <c r="E24">
        <v>0</v>
      </c>
      <c r="F24">
        <v>343995</v>
      </c>
      <c r="G24">
        <v>843854</v>
      </c>
      <c r="H24" s="3">
        <v>688468</v>
      </c>
      <c r="I24" s="1" t="s">
        <v>26</v>
      </c>
      <c r="J24">
        <v>682</v>
      </c>
      <c r="K24">
        <v>1494616</v>
      </c>
      <c r="L24" s="1" t="s">
        <v>33</v>
      </c>
      <c r="M24" s="1" t="s">
        <v>29</v>
      </c>
      <c r="N24" s="1" t="s">
        <v>23</v>
      </c>
      <c r="O24" s="2">
        <v>14697.07</v>
      </c>
      <c r="P24">
        <v>16.600000000000001</v>
      </c>
      <c r="Q24">
        <v>50</v>
      </c>
      <c r="R24">
        <f>Кредиты_2000_0__22[[#This Row],[Годовой доход]]/12</f>
        <v>124551.33333333333</v>
      </c>
      <c r="S24">
        <f>Кредиты_2000_0__22[[#This Row],[Ежемесячный платеж]]/Кредиты_2000_0__22[[#This Row],[Мес доход]]</f>
        <v>0.11800010169836266</v>
      </c>
      <c r="T24" s="8">
        <f>(Кредиты_2000_0__22[[#This Row],[Кредитный рейтинг]]-MIN(J:J))/(MAX(J:J)-MIN(J:J))</f>
        <v>0.58181818181818179</v>
      </c>
      <c r="U24" s="9">
        <f>(Кредиты_2000_0__22[[#This Row],[Срок кредитной истории (лет)]]-MIN(P:P))/(MAX(P:P)-MIN(P:P))</f>
        <v>0.2653508771929825</v>
      </c>
      <c r="V24" s="9">
        <f>(Кредиты_2000_0__22[[#This Row],[Срок с последнего нарушения кредитного договора (мес.)]]-MIN(Q:Q))/(MAX(Q:Q)-MIN(Q:Q))</f>
        <v>0.6097560975609756</v>
      </c>
      <c r="W24" s="9">
        <f>(Кредиты_2000_0__22[[#This Row],[Количество кредитных карт]]-MIN(D:D))/(MAX(D:D)-MIN(D:D))</f>
        <v>0.14634146341463414</v>
      </c>
      <c r="X24" s="10">
        <f>(Кредиты_2000_0__22[[#This Row],[Число нарушений кредитных договоров]]-MIN(E:E))/(MAX(E:E)-MIN(E:E))</f>
        <v>0</v>
      </c>
      <c r="Y24" s="16">
        <f>((Кредиты_2000_0__22[[#This Row],[Размер кредита]]-AVERAGE(H:H)))/STDEV(H:H)</f>
        <v>2.0273285295485053</v>
      </c>
      <c r="Z24" s="16">
        <f>((Кредиты_2000_0__22[[#This Row],[Годовой доход]]-AVERAGE(K:K)))/STDEV(K:K)</f>
        <v>0.17763849434359144</v>
      </c>
      <c r="AA24" s="16">
        <f>((Кредиты_2000_0__22[[#This Row],[Ежемесячный платеж]]-AVERAGE(O:O)))/STDEV(O:O)</f>
        <v>-0.27945306777726547</v>
      </c>
      <c r="AB24" s="16">
        <f>((Кредиты_2000_0__22[[#This Row],[Текущий баланс кредитов]]-AVERAGE(F:F)))/STDEV(F:F)</f>
        <v>0.33952773421903476</v>
      </c>
      <c r="AC24" s="16">
        <f>((Кредиты_2000_0__22[[#This Row],[Максимальный выданный кредит]]-AVERAGE(G:G)))/STDEV(G:G)</f>
        <v>0.59392348398879824</v>
      </c>
    </row>
    <row r="25" spans="1:29" x14ac:dyDescent="0.45">
      <c r="A25">
        <v>44</v>
      </c>
      <c r="B25" s="1" t="s">
        <v>63</v>
      </c>
      <c r="C25" s="1" t="s">
        <v>31</v>
      </c>
      <c r="D25">
        <v>4</v>
      </c>
      <c r="E25">
        <v>0</v>
      </c>
      <c r="F25">
        <v>132468</v>
      </c>
      <c r="G25">
        <v>164406</v>
      </c>
      <c r="H25" s="3">
        <v>288948</v>
      </c>
      <c r="I25" s="1" t="s">
        <v>17</v>
      </c>
      <c r="J25">
        <v>712</v>
      </c>
      <c r="K25">
        <v>537472</v>
      </c>
      <c r="L25" s="1" t="s">
        <v>22</v>
      </c>
      <c r="M25" s="1" t="s">
        <v>29</v>
      </c>
      <c r="N25" s="1" t="s">
        <v>23</v>
      </c>
      <c r="O25" s="2">
        <v>5777.9</v>
      </c>
      <c r="P25">
        <v>14.8</v>
      </c>
      <c r="R25">
        <f>Кредиты_2000_0__22[[#This Row],[Годовой доход]]/12</f>
        <v>44789.333333333336</v>
      </c>
      <c r="S25">
        <f>Кредиты_2000_0__22[[#This Row],[Ежемесячный платеж]]/Кредиты_2000_0__22[[#This Row],[Мес доход]]</f>
        <v>0.12900169683257917</v>
      </c>
      <c r="T25" s="8">
        <f>(Кредиты_2000_0__22[[#This Row],[Кредитный рейтинг]]-MIN(J:J))/(MAX(J:J)-MIN(J:J))</f>
        <v>0.76363636363636367</v>
      </c>
      <c r="U25" s="9">
        <f>(Кредиты_2000_0__22[[#This Row],[Срок кредитной истории (лет)]]-MIN(P:P))/(MAX(P:P)-MIN(P:P))</f>
        <v>0.22587719298245615</v>
      </c>
      <c r="V25" s="9">
        <f>(Кредиты_2000_0__22[[#This Row],[Срок с последнего нарушения кредитного договора (мес.)]]-MIN(Q:Q))/(MAX(Q:Q)-MIN(Q:Q))</f>
        <v>0</v>
      </c>
      <c r="W25" s="9">
        <f>(Кредиты_2000_0__22[[#This Row],[Количество кредитных карт]]-MIN(D:D))/(MAX(D:D)-MIN(D:D))</f>
        <v>4.878048780487805E-2</v>
      </c>
      <c r="X25" s="10">
        <f>(Кредиты_2000_0__22[[#This Row],[Число нарушений кредитных договоров]]-MIN(E:E))/(MAX(E:E)-MIN(E:E))</f>
        <v>0</v>
      </c>
      <c r="Y25" s="16">
        <f>((Кредиты_2000_0__22[[#This Row],[Размер кредита]]-AVERAGE(H:H)))/STDEV(H:H)</f>
        <v>-0.11148721721119761</v>
      </c>
      <c r="Z25" s="16">
        <f>((Кредиты_2000_0__22[[#This Row],[Годовой доход]]-AVERAGE(K:K)))/STDEV(K:K)</f>
        <v>-0.99393274128988374</v>
      </c>
      <c r="AA25" s="16">
        <f>((Кредиты_2000_0__22[[#This Row],[Ежемесячный платеж]]-AVERAGE(O:O)))/STDEV(O:O)</f>
        <v>-1.0761780194803676</v>
      </c>
      <c r="AB25" s="16">
        <f>((Кредиты_2000_0__22[[#This Row],[Текущий баланс кредитов]]-AVERAGE(F:F)))/STDEV(F:F)</f>
        <v>-0.54444892415553592</v>
      </c>
      <c r="AC25" s="16">
        <f>((Кредиты_2000_0__22[[#This Row],[Максимальный выданный кредит]]-AVERAGE(G:G)))/STDEV(G:G)</f>
        <v>-0.85035149376785757</v>
      </c>
    </row>
    <row r="26" spans="1:29" x14ac:dyDescent="0.45">
      <c r="A26">
        <v>45</v>
      </c>
      <c r="B26" s="1" t="s">
        <v>64</v>
      </c>
      <c r="C26" s="1" t="s">
        <v>16</v>
      </c>
      <c r="D26">
        <v>11</v>
      </c>
      <c r="E26">
        <v>0</v>
      </c>
      <c r="F26">
        <v>213921</v>
      </c>
      <c r="G26">
        <v>509652</v>
      </c>
      <c r="H26" s="3">
        <v>311762</v>
      </c>
      <c r="I26" s="1" t="s">
        <v>26</v>
      </c>
      <c r="J26">
        <v>680</v>
      </c>
      <c r="K26">
        <v>2211657</v>
      </c>
      <c r="L26" s="1" t="s">
        <v>38</v>
      </c>
      <c r="M26" s="1" t="s">
        <v>19</v>
      </c>
      <c r="N26" s="1" t="s">
        <v>23</v>
      </c>
      <c r="O26" s="2">
        <v>44601.74</v>
      </c>
      <c r="P26">
        <v>14.5</v>
      </c>
      <c r="Q26">
        <v>15</v>
      </c>
      <c r="R26">
        <f>Кредиты_2000_0__22[[#This Row],[Годовой доход]]/12</f>
        <v>184304.75</v>
      </c>
      <c r="S26">
        <f>Кредиты_2000_0__22[[#This Row],[Ежемесячный платеж]]/Кредиты_2000_0__22[[#This Row],[Мес доход]]</f>
        <v>0.24199994845493672</v>
      </c>
      <c r="T26" s="8">
        <f>(Кредиты_2000_0__22[[#This Row],[Кредитный рейтинг]]-MIN(J:J))/(MAX(J:J)-MIN(J:J))</f>
        <v>0.5696969696969697</v>
      </c>
      <c r="U26" s="9">
        <f>(Кредиты_2000_0__22[[#This Row],[Срок кредитной истории (лет)]]-MIN(P:P))/(MAX(P:P)-MIN(P:P))</f>
        <v>0.21929824561403508</v>
      </c>
      <c r="V26" s="9">
        <f>(Кредиты_2000_0__22[[#This Row],[Срок с последнего нарушения кредитного договора (мес.)]]-MIN(Q:Q))/(MAX(Q:Q)-MIN(Q:Q))</f>
        <v>0.18292682926829268</v>
      </c>
      <c r="W26" s="9">
        <f>(Кредиты_2000_0__22[[#This Row],[Количество кредитных карт]]-MIN(D:D))/(MAX(D:D)-MIN(D:D))</f>
        <v>0.21951219512195122</v>
      </c>
      <c r="X26" s="10">
        <f>(Кредиты_2000_0__22[[#This Row],[Число нарушений кредитных договоров]]-MIN(E:E))/(MAX(E:E)-MIN(E:E))</f>
        <v>0</v>
      </c>
      <c r="Y26" s="16">
        <f>((Кредиты_2000_0__22[[#This Row],[Размер кредита]]-AVERAGE(H:H)))/STDEV(H:H)</f>
        <v>1.0646699605421979E-2</v>
      </c>
      <c r="Z26" s="16">
        <f>((Кредиты_2000_0__22[[#This Row],[Годовой доход]]-AVERAGE(K:K)))/STDEV(K:K)</f>
        <v>1.0553168900393934</v>
      </c>
      <c r="AA26" s="16">
        <f>((Кредиты_2000_0__22[[#This Row],[Ежемесячный платеж]]-AVERAGE(O:O)))/STDEV(O:O)</f>
        <v>2.3918489436707957</v>
      </c>
      <c r="AB26" s="16">
        <f>((Кредиты_2000_0__22[[#This Row],[Текущий баланс кредитов]]-AVERAGE(F:F)))/STDEV(F:F)</f>
        <v>-0.20405478650604481</v>
      </c>
      <c r="AC26" s="16">
        <f>((Кредиты_2000_0__22[[#This Row],[Максимальный выданный кредит]]-AVERAGE(G:G)))/STDEV(G:G)</f>
        <v>-0.1164761140911577</v>
      </c>
    </row>
    <row r="27" spans="1:29" x14ac:dyDescent="0.45">
      <c r="A27">
        <v>46</v>
      </c>
      <c r="B27" s="1" t="s">
        <v>65</v>
      </c>
      <c r="C27" s="1" t="s">
        <v>16</v>
      </c>
      <c r="D27">
        <v>9</v>
      </c>
      <c r="E27">
        <v>0</v>
      </c>
      <c r="F27">
        <v>266266</v>
      </c>
      <c r="G27">
        <v>485518</v>
      </c>
      <c r="H27" s="3">
        <v>266112</v>
      </c>
      <c r="I27" s="1" t="s">
        <v>17</v>
      </c>
      <c r="J27">
        <v>750</v>
      </c>
      <c r="K27">
        <v>919296</v>
      </c>
      <c r="L27" s="1" t="s">
        <v>50</v>
      </c>
      <c r="M27" s="1" t="s">
        <v>29</v>
      </c>
      <c r="N27" s="1" t="s">
        <v>23</v>
      </c>
      <c r="O27" s="2">
        <v>12946.79</v>
      </c>
      <c r="P27">
        <v>21.6</v>
      </c>
      <c r="R27">
        <f>Кредиты_2000_0__22[[#This Row],[Годовой доход]]/12</f>
        <v>76608</v>
      </c>
      <c r="S27">
        <f>Кредиты_2000_0__22[[#This Row],[Ежемесячный платеж]]/Кредиты_2000_0__22[[#This Row],[Мес доход]]</f>
        <v>0.16900049603174605</v>
      </c>
      <c r="T27" s="8">
        <f>(Кредиты_2000_0__22[[#This Row],[Кредитный рейтинг]]-MIN(J:J))/(MAX(J:J)-MIN(J:J))</f>
        <v>0.9939393939393939</v>
      </c>
      <c r="U27" s="9">
        <f>(Кредиты_2000_0__22[[#This Row],[Срок кредитной истории (лет)]]-MIN(P:P))/(MAX(P:P)-MIN(P:P))</f>
        <v>0.375</v>
      </c>
      <c r="V27" s="9">
        <f>(Кредиты_2000_0__22[[#This Row],[Срок с последнего нарушения кредитного договора (мес.)]]-MIN(Q:Q))/(MAX(Q:Q)-MIN(Q:Q))</f>
        <v>0</v>
      </c>
      <c r="W27" s="9">
        <f>(Кредиты_2000_0__22[[#This Row],[Количество кредитных карт]]-MIN(D:D))/(MAX(D:D)-MIN(D:D))</f>
        <v>0.17073170731707318</v>
      </c>
      <c r="X27" s="10">
        <f>(Кредиты_2000_0__22[[#This Row],[Число нарушений кредитных договоров]]-MIN(E:E))/(MAX(E:E)-MIN(E:E))</f>
        <v>0</v>
      </c>
      <c r="Y27" s="16">
        <f>((Кредиты_2000_0__22[[#This Row],[Размер кредита]]-AVERAGE(H:H)))/STDEV(H:H)</f>
        <v>-0.233738910225326</v>
      </c>
      <c r="Z27" s="16">
        <f>((Кредиты_2000_0__22[[#This Row],[Годовой доход]]-AVERAGE(K:K)))/STDEV(K:K)</f>
        <v>-0.52656940257124163</v>
      </c>
      <c r="AA27" s="16">
        <f>((Кредиты_2000_0__22[[#This Row],[Ежемесячный платеж]]-AVERAGE(O:O)))/STDEV(O:O)</f>
        <v>-0.43580077148365348</v>
      </c>
      <c r="AB27" s="16">
        <f>((Кредиты_2000_0__22[[#This Row],[Текущий баланс кредитов]]-AVERAGE(F:F)))/STDEV(F:F)</f>
        <v>1.4696286324453894E-2</v>
      </c>
      <c r="AC27" s="16">
        <f>((Кредиты_2000_0__22[[#This Row],[Максимальный выданный кредит]]-AVERAGE(G:G)))/STDEV(G:G)</f>
        <v>-0.16777677626571577</v>
      </c>
    </row>
    <row r="28" spans="1:29" x14ac:dyDescent="0.45">
      <c r="A28">
        <v>47</v>
      </c>
      <c r="B28" s="1" t="s">
        <v>66</v>
      </c>
      <c r="C28" s="1" t="s">
        <v>16</v>
      </c>
      <c r="D28">
        <v>34</v>
      </c>
      <c r="E28">
        <v>1</v>
      </c>
      <c r="F28">
        <v>45106</v>
      </c>
      <c r="G28">
        <v>163218</v>
      </c>
      <c r="H28" s="3">
        <v>129712</v>
      </c>
      <c r="I28" s="1" t="s">
        <v>17</v>
      </c>
      <c r="J28">
        <v>723</v>
      </c>
      <c r="K28">
        <v>1465698</v>
      </c>
      <c r="L28" s="1" t="s">
        <v>22</v>
      </c>
      <c r="M28" s="1" t="s">
        <v>24</v>
      </c>
      <c r="N28" s="1" t="s">
        <v>23</v>
      </c>
      <c r="O28" s="2">
        <v>18199.150000000001</v>
      </c>
      <c r="P28">
        <v>19.399999999999999</v>
      </c>
      <c r="Q28">
        <v>6</v>
      </c>
      <c r="R28">
        <f>Кредиты_2000_0__22[[#This Row],[Годовой доход]]/12</f>
        <v>122141.5</v>
      </c>
      <c r="S28">
        <f>Кредиты_2000_0__22[[#This Row],[Ежемесячный платеж]]/Кредиты_2000_0__22[[#This Row],[Мес доход]]</f>
        <v>0.1490005444504939</v>
      </c>
      <c r="T28" s="8">
        <f>(Кредиты_2000_0__22[[#This Row],[Кредитный рейтинг]]-MIN(J:J))/(MAX(J:J)-MIN(J:J))</f>
        <v>0.83030303030303032</v>
      </c>
      <c r="U28" s="9">
        <f>(Кредиты_2000_0__22[[#This Row],[Срок кредитной истории (лет)]]-MIN(P:P))/(MAX(P:P)-MIN(P:P))</f>
        <v>0.32675438596491224</v>
      </c>
      <c r="V28" s="9">
        <f>(Кредиты_2000_0__22[[#This Row],[Срок с последнего нарушения кредитного договора (мес.)]]-MIN(Q:Q))/(MAX(Q:Q)-MIN(Q:Q))</f>
        <v>7.3170731707317069E-2</v>
      </c>
      <c r="W28" s="9">
        <f>(Кредиты_2000_0__22[[#This Row],[Количество кредитных карт]]-MIN(D:D))/(MAX(D:D)-MIN(D:D))</f>
        <v>0.78048780487804881</v>
      </c>
      <c r="X28" s="10">
        <f>(Кредиты_2000_0__22[[#This Row],[Число нарушений кредитных договоров]]-MIN(E:E))/(MAX(E:E)-MIN(E:E))</f>
        <v>0.14285714285714285</v>
      </c>
      <c r="Y28" s="16">
        <f>((Кредиты_2000_0__22[[#This Row],[Размер кредита]]-AVERAGE(H:H)))/STDEV(H:H)</f>
        <v>-0.96395133477985007</v>
      </c>
      <c r="Z28" s="16">
        <f>((Кредиты_2000_0__22[[#This Row],[Годовой доход]]-AVERAGE(K:K)))/STDEV(K:K)</f>
        <v>0.14224204721332806</v>
      </c>
      <c r="AA28" s="16">
        <f>((Кредиты_2000_0__22[[#This Row],[Ежемесячный платеж]]-AVERAGE(O:O)))/STDEV(O:O)</f>
        <v>3.3378117059485145E-2</v>
      </c>
      <c r="AB28" s="16">
        <f>((Кредиты_2000_0__22[[#This Row],[Текущий баланс кредитов]]-AVERAGE(F:F)))/STDEV(F:F)</f>
        <v>-0.90953692156919586</v>
      </c>
      <c r="AC28" s="16">
        <f>((Кредиты_2000_0__22[[#This Row],[Максимальный выданный кредит]]-AVERAGE(G:G)))/STDEV(G:G)</f>
        <v>-0.85287677704718867</v>
      </c>
    </row>
    <row r="29" spans="1:29" x14ac:dyDescent="0.45">
      <c r="A29">
        <v>48</v>
      </c>
      <c r="B29" s="1" t="s">
        <v>67</v>
      </c>
      <c r="C29" s="1" t="s">
        <v>16</v>
      </c>
      <c r="D29">
        <v>11</v>
      </c>
      <c r="E29">
        <v>0</v>
      </c>
      <c r="F29">
        <v>223117</v>
      </c>
      <c r="G29">
        <v>489302</v>
      </c>
      <c r="H29" s="3">
        <v>287980</v>
      </c>
      <c r="I29" s="1" t="s">
        <v>17</v>
      </c>
      <c r="J29">
        <v>737</v>
      </c>
      <c r="K29">
        <v>1013954</v>
      </c>
      <c r="L29" s="1" t="s">
        <v>33</v>
      </c>
      <c r="M29" s="1" t="s">
        <v>19</v>
      </c>
      <c r="N29" s="1" t="s">
        <v>23</v>
      </c>
      <c r="O29" s="2">
        <v>16138.6</v>
      </c>
      <c r="P29">
        <v>18.600000000000001</v>
      </c>
      <c r="Q29">
        <v>13</v>
      </c>
      <c r="R29">
        <f>Кредиты_2000_0__22[[#This Row],[Годовой доход]]/12</f>
        <v>84496.166666666672</v>
      </c>
      <c r="S29">
        <f>Кредиты_2000_0__22[[#This Row],[Ежемесячный платеж]]/Кредиты_2000_0__22[[#This Row],[Мес доход]]</f>
        <v>0.19099801371659858</v>
      </c>
      <c r="T29" s="8">
        <f>(Кредиты_2000_0__22[[#This Row],[Кредитный рейтинг]]-MIN(J:J))/(MAX(J:J)-MIN(J:J))</f>
        <v>0.91515151515151516</v>
      </c>
      <c r="U29" s="9">
        <f>(Кредиты_2000_0__22[[#This Row],[Срок кредитной истории (лет)]]-MIN(P:P))/(MAX(P:P)-MIN(P:P))</f>
        <v>0.30921052631578949</v>
      </c>
      <c r="V29" s="9">
        <f>(Кредиты_2000_0__22[[#This Row],[Срок с последнего нарушения кредитного договора (мес.)]]-MIN(Q:Q))/(MAX(Q:Q)-MIN(Q:Q))</f>
        <v>0.15853658536585366</v>
      </c>
      <c r="W29" s="9">
        <f>(Кредиты_2000_0__22[[#This Row],[Количество кредитных карт]]-MIN(D:D))/(MAX(D:D)-MIN(D:D))</f>
        <v>0.21951219512195122</v>
      </c>
      <c r="X29" s="10">
        <f>(Кредиты_2000_0__22[[#This Row],[Число нарушений кредитных договоров]]-MIN(E:E))/(MAX(E:E)-MIN(E:E))</f>
        <v>0</v>
      </c>
      <c r="Y29" s="16">
        <f>((Кредиты_2000_0__22[[#This Row],[Размер кредита]]-AVERAGE(H:H)))/STDEV(H:H)</f>
        <v>-0.11666936990158455</v>
      </c>
      <c r="Z29" s="16">
        <f>((Кредиты_2000_0__22[[#This Row],[Годовой доход]]-AVERAGE(K:K)))/STDEV(K:K)</f>
        <v>-0.41070534238532025</v>
      </c>
      <c r="AA29" s="16">
        <f>((Кредиты_2000_0__22[[#This Row],[Ежемесячный платеж]]-AVERAGE(O:O)))/STDEV(O:O)</f>
        <v>-0.15068515331565377</v>
      </c>
      <c r="AB29" s="16">
        <f>((Кредиты_2000_0__22[[#This Row],[Текущий баланс кредитов]]-AVERAGE(F:F)))/STDEV(F:F)</f>
        <v>-0.16562447098881747</v>
      </c>
      <c r="AC29" s="16">
        <f>((Кредиты_2000_0__22[[#This Row],[Максимальный выданный кредит]]-AVERAGE(G:G)))/STDEV(G:G)</f>
        <v>-0.15973328137599471</v>
      </c>
    </row>
    <row r="30" spans="1:29" x14ac:dyDescent="0.45">
      <c r="A30">
        <v>49</v>
      </c>
      <c r="B30" s="1" t="s">
        <v>68</v>
      </c>
      <c r="C30" s="1" t="s">
        <v>16</v>
      </c>
      <c r="D30">
        <v>11</v>
      </c>
      <c r="E30">
        <v>0</v>
      </c>
      <c r="F30">
        <v>209304</v>
      </c>
      <c r="G30">
        <v>265716</v>
      </c>
      <c r="H30" s="3">
        <v>439428</v>
      </c>
      <c r="I30" s="1" t="s">
        <v>17</v>
      </c>
      <c r="J30">
        <v>710</v>
      </c>
      <c r="K30">
        <v>1518024</v>
      </c>
      <c r="L30" s="1" t="s">
        <v>18</v>
      </c>
      <c r="M30" s="1" t="s">
        <v>29</v>
      </c>
      <c r="N30" s="1" t="s">
        <v>23</v>
      </c>
      <c r="O30" s="2">
        <v>20923.560000000001</v>
      </c>
      <c r="P30">
        <v>17.8</v>
      </c>
      <c r="R30">
        <f>Кредиты_2000_0__22[[#This Row],[Годовой доход]]/12</f>
        <v>126502</v>
      </c>
      <c r="S30">
        <f>Кредиты_2000_0__22[[#This Row],[Ежемесячный платеж]]/Кредиты_2000_0__22[[#This Row],[Мес доход]]</f>
        <v>0.16540102132772605</v>
      </c>
      <c r="T30" s="8">
        <f>(Кредиты_2000_0__22[[#This Row],[Кредитный рейтинг]]-MIN(J:J))/(MAX(J:J)-MIN(J:J))</f>
        <v>0.75151515151515147</v>
      </c>
      <c r="U30" s="9">
        <f>(Кредиты_2000_0__22[[#This Row],[Срок кредитной истории (лет)]]-MIN(P:P))/(MAX(P:P)-MIN(P:P))</f>
        <v>0.29166666666666669</v>
      </c>
      <c r="V30" s="9">
        <f>(Кредиты_2000_0__22[[#This Row],[Срок с последнего нарушения кредитного договора (мес.)]]-MIN(Q:Q))/(MAX(Q:Q)-MIN(Q:Q))</f>
        <v>0</v>
      </c>
      <c r="W30" s="9">
        <f>(Кредиты_2000_0__22[[#This Row],[Количество кредитных карт]]-MIN(D:D))/(MAX(D:D)-MIN(D:D))</f>
        <v>0.21951219512195122</v>
      </c>
      <c r="X30" s="10">
        <f>(Кредиты_2000_0__22[[#This Row],[Число нарушений кредитных договоров]]-MIN(E:E))/(MAX(E:E)-MIN(E:E))</f>
        <v>0</v>
      </c>
      <c r="Y30" s="16">
        <f>((Кредиты_2000_0__22[[#This Row],[Размер кредита]]-AVERAGE(H:H)))/STDEV(H:H)</f>
        <v>0.69410197374895477</v>
      </c>
      <c r="Z30" s="16">
        <f>((Кредиты_2000_0__22[[#This Row],[Годовой доход]]-AVERAGE(K:K)))/STDEV(K:K)</f>
        <v>0.20629054615994133</v>
      </c>
      <c r="AA30" s="16">
        <f>((Кредиты_2000_0__22[[#This Row],[Ежемесячный платеж]]-AVERAGE(O:O)))/STDEV(O:O)</f>
        <v>0.27674217735539253</v>
      </c>
      <c r="AB30" s="16">
        <f>((Кредиты_2000_0__22[[#This Row],[Текущий баланс кредитов]]-AVERAGE(F:F)))/STDEV(F:F)</f>
        <v>-0.22334934574299989</v>
      </c>
      <c r="AC30" s="16">
        <f>((Кредиты_2000_0__22[[#This Row],[Максимальный выданный кредит]]-AVERAGE(G:G)))/STDEV(G:G)</f>
        <v>-0.63500094744712843</v>
      </c>
    </row>
    <row r="31" spans="1:29" x14ac:dyDescent="0.45">
      <c r="A31">
        <v>50</v>
      </c>
      <c r="B31" s="1" t="s">
        <v>69</v>
      </c>
      <c r="C31" s="1" t="s">
        <v>31</v>
      </c>
      <c r="D31">
        <v>8</v>
      </c>
      <c r="E31">
        <v>0</v>
      </c>
      <c r="F31">
        <v>161861</v>
      </c>
      <c r="G31">
        <v>278058</v>
      </c>
      <c r="H31" s="3">
        <v>456808</v>
      </c>
      <c r="I31" s="1" t="s">
        <v>26</v>
      </c>
      <c r="J31">
        <v>598</v>
      </c>
      <c r="K31">
        <v>1096167</v>
      </c>
      <c r="L31" s="1" t="s">
        <v>22</v>
      </c>
      <c r="M31" s="1" t="s">
        <v>24</v>
      </c>
      <c r="N31" s="1" t="s">
        <v>23</v>
      </c>
      <c r="O31" s="2">
        <v>14341.39</v>
      </c>
      <c r="P31">
        <v>14.1</v>
      </c>
      <c r="R31">
        <f>Кредиты_2000_0__22[[#This Row],[Годовой доход]]/12</f>
        <v>91347.25</v>
      </c>
      <c r="S31">
        <f>Кредиты_2000_0__22[[#This Row],[Ежемесячный платеж]]/Кредиты_2000_0__22[[#This Row],[Мес доход]]</f>
        <v>0.15699859601684779</v>
      </c>
      <c r="T31" s="8">
        <f>(Кредиты_2000_0__22[[#This Row],[Кредитный рейтинг]]-MIN(J:J))/(MAX(J:J)-MIN(J:J))</f>
        <v>7.2727272727272724E-2</v>
      </c>
      <c r="U31" s="9">
        <f>(Кредиты_2000_0__22[[#This Row],[Срок кредитной истории (лет)]]-MIN(P:P))/(MAX(P:P)-MIN(P:P))</f>
        <v>0.21052631578947367</v>
      </c>
      <c r="V31" s="9">
        <f>(Кредиты_2000_0__22[[#This Row],[Срок с последнего нарушения кредитного договора (мес.)]]-MIN(Q:Q))/(MAX(Q:Q)-MIN(Q:Q))</f>
        <v>0</v>
      </c>
      <c r="W31" s="9">
        <f>(Кредиты_2000_0__22[[#This Row],[Количество кредитных карт]]-MIN(D:D))/(MAX(D:D)-MIN(D:D))</f>
        <v>0.14634146341463414</v>
      </c>
      <c r="X31" s="10">
        <f>(Кредиты_2000_0__22[[#This Row],[Число нарушений кредитных договоров]]-MIN(E:E))/(MAX(E:E)-MIN(E:E))</f>
        <v>0</v>
      </c>
      <c r="Y31" s="16">
        <f>((Кредиты_2000_0__22[[#This Row],[Размер кредита]]-AVERAGE(H:H)))/STDEV(H:H)</f>
        <v>0.78714516978090221</v>
      </c>
      <c r="Z31" s="16">
        <f>((Кредиты_2000_0__22[[#This Row],[Годовой доход]]-AVERAGE(K:K)))/STDEV(K:K)</f>
        <v>-0.31007431299461741</v>
      </c>
      <c r="AA31" s="16">
        <f>((Кредиты_2000_0__22[[#This Row],[Ежемесячный платеж]]-AVERAGE(O:O)))/STDEV(O:O)</f>
        <v>-0.31122498498724799</v>
      </c>
      <c r="AB31" s="16">
        <f>((Кредиты_2000_0__22[[#This Row],[Текущий баланс кредитов]]-AVERAGE(F:F)))/STDEV(F:F)</f>
        <v>-0.42161483716142284</v>
      </c>
      <c r="AC31" s="16">
        <f>((Кредиты_2000_0__22[[#This Row],[Максимальный выданный кредит]]-AVERAGE(G:G)))/STDEV(G:G)</f>
        <v>-0.60876606004518941</v>
      </c>
    </row>
    <row r="32" spans="1:29" x14ac:dyDescent="0.45">
      <c r="A32">
        <v>51</v>
      </c>
      <c r="B32" s="1" t="s">
        <v>70</v>
      </c>
      <c r="C32" s="1" t="s">
        <v>16</v>
      </c>
      <c r="D32">
        <v>11</v>
      </c>
      <c r="E32">
        <v>0</v>
      </c>
      <c r="F32">
        <v>452770</v>
      </c>
      <c r="G32">
        <v>1080926</v>
      </c>
      <c r="H32" s="3">
        <v>518012</v>
      </c>
      <c r="I32" s="1" t="s">
        <v>26</v>
      </c>
      <c r="J32">
        <v>719</v>
      </c>
      <c r="K32">
        <v>1193010</v>
      </c>
      <c r="L32" s="1" t="s">
        <v>22</v>
      </c>
      <c r="M32" s="1" t="s">
        <v>24</v>
      </c>
      <c r="N32" s="1" t="s">
        <v>23</v>
      </c>
      <c r="O32" s="2">
        <v>22667.38</v>
      </c>
      <c r="P32">
        <v>20.9</v>
      </c>
      <c r="R32">
        <f>Кредиты_2000_0__22[[#This Row],[Годовой доход]]/12</f>
        <v>99417.5</v>
      </c>
      <c r="S32">
        <f>Кредиты_2000_0__22[[#This Row],[Ежемесячный платеж]]/Кредиты_2000_0__22[[#This Row],[Мес доход]]</f>
        <v>0.22800191113234591</v>
      </c>
      <c r="T32" s="8">
        <f>(Кредиты_2000_0__22[[#This Row],[Кредитный рейтинг]]-MIN(J:J))/(MAX(J:J)-MIN(J:J))</f>
        <v>0.80606060606060603</v>
      </c>
      <c r="U32" s="9">
        <f>(Кредиты_2000_0__22[[#This Row],[Срок кредитной истории (лет)]]-MIN(P:P))/(MAX(P:P)-MIN(P:P))</f>
        <v>0.3596491228070175</v>
      </c>
      <c r="V32" s="9">
        <f>(Кредиты_2000_0__22[[#This Row],[Срок с последнего нарушения кредитного договора (мес.)]]-MIN(Q:Q))/(MAX(Q:Q)-MIN(Q:Q))</f>
        <v>0</v>
      </c>
      <c r="W32" s="9">
        <f>(Кредиты_2000_0__22[[#This Row],[Количество кредитных карт]]-MIN(D:D))/(MAX(D:D)-MIN(D:D))</f>
        <v>0.21951219512195122</v>
      </c>
      <c r="X32" s="10">
        <f>(Кредиты_2000_0__22[[#This Row],[Число нарушений кредитных договоров]]-MIN(E:E))/(MAX(E:E)-MIN(E:E))</f>
        <v>0</v>
      </c>
      <c r="Y32" s="16">
        <f>((Кредиты_2000_0__22[[#This Row],[Размер кредита]]-AVERAGE(H:H)))/STDEV(H:H)</f>
        <v>1.1147985512503675</v>
      </c>
      <c r="Z32" s="16">
        <f>((Кредиты_2000_0__22[[#This Row],[Годовой доход]]-AVERAGE(K:K)))/STDEV(K:K)</f>
        <v>-0.19153575121869587</v>
      </c>
      <c r="AA32" s="16">
        <f>((Кредиты_2000_0__22[[#This Row],[Ежемесячный платеж]]-AVERAGE(O:O)))/STDEV(O:O)</f>
        <v>0.43251282700988986</v>
      </c>
      <c r="AB32" s="16">
        <f>((Кредиты_2000_0__22[[#This Row],[Текущий баланс кредитов]]-AVERAGE(F:F)))/STDEV(F:F)</f>
        <v>0.79410119772342858</v>
      </c>
      <c r="AC32" s="16">
        <f>((Кредиты_2000_0__22[[#This Row],[Максимальный выданный кредит]]-AVERAGE(G:G)))/STDEV(G:G)</f>
        <v>1.0978577917308563</v>
      </c>
    </row>
    <row r="33" spans="1:29" x14ac:dyDescent="0.45">
      <c r="A33">
        <v>52</v>
      </c>
      <c r="B33" s="1" t="s">
        <v>71</v>
      </c>
      <c r="C33" s="1" t="s">
        <v>31</v>
      </c>
      <c r="D33">
        <v>9</v>
      </c>
      <c r="E33">
        <v>0</v>
      </c>
      <c r="F33">
        <v>254277</v>
      </c>
      <c r="G33">
        <v>379918</v>
      </c>
      <c r="H33" s="3">
        <v>219692</v>
      </c>
      <c r="I33" s="1" t="s">
        <v>26</v>
      </c>
      <c r="J33">
        <v>661</v>
      </c>
      <c r="K33">
        <v>527839</v>
      </c>
      <c r="L33" s="1" t="s">
        <v>22</v>
      </c>
      <c r="M33" s="1" t="s">
        <v>29</v>
      </c>
      <c r="N33" s="1" t="s">
        <v>23</v>
      </c>
      <c r="O33" s="2">
        <v>14207.63</v>
      </c>
      <c r="P33">
        <v>17</v>
      </c>
      <c r="Q33">
        <v>48</v>
      </c>
      <c r="R33">
        <f>Кредиты_2000_0__22[[#This Row],[Годовой доход]]/12</f>
        <v>43986.583333333336</v>
      </c>
      <c r="S33">
        <f>Кредиты_2000_0__22[[#This Row],[Ежемесячный платеж]]/Кредиты_2000_0__22[[#This Row],[Мес доход]]</f>
        <v>0.32299917209603685</v>
      </c>
      <c r="T33" s="8">
        <f>(Кредиты_2000_0__22[[#This Row],[Кредитный рейтинг]]-MIN(J:J))/(MAX(J:J)-MIN(J:J))</f>
        <v>0.45454545454545453</v>
      </c>
      <c r="U33" s="9">
        <f>(Кредиты_2000_0__22[[#This Row],[Срок кредитной истории (лет)]]-MIN(P:P))/(MAX(P:P)-MIN(P:P))</f>
        <v>0.27412280701754382</v>
      </c>
      <c r="V33" s="9">
        <f>(Кредиты_2000_0__22[[#This Row],[Срок с последнего нарушения кредитного договора (мес.)]]-MIN(Q:Q))/(MAX(Q:Q)-MIN(Q:Q))</f>
        <v>0.58536585365853655</v>
      </c>
      <c r="W33" s="9">
        <f>(Кредиты_2000_0__22[[#This Row],[Количество кредитных карт]]-MIN(D:D))/(MAX(D:D)-MIN(D:D))</f>
        <v>0.17073170731707318</v>
      </c>
      <c r="X33" s="10">
        <f>(Кредиты_2000_0__22[[#This Row],[Число нарушений кредитных договоров]]-MIN(E:E))/(MAX(E:E)-MIN(E:E))</f>
        <v>0</v>
      </c>
      <c r="Y33" s="16">
        <f>((Кредиты_2000_0__22[[#This Row],[Размер кредита]]-AVERAGE(H:H)))/STDEV(H:H)</f>
        <v>-0.48224668696888179</v>
      </c>
      <c r="Z33" s="16">
        <f>((Кредиты_2000_0__22[[#This Row],[Годовой доход]]-AVERAGE(K:K)))/STDEV(K:K)</f>
        <v>-1.0057238048214499</v>
      </c>
      <c r="AA33" s="16">
        <f>((Кредиты_2000_0__22[[#This Row],[Ежемесячный платеж]]-AVERAGE(O:O)))/STDEV(O:O)</f>
        <v>-0.32317339829698499</v>
      </c>
      <c r="AB33" s="16">
        <f>((Кредиты_2000_0__22[[#This Row],[Текущий баланс кредитов]]-AVERAGE(F:F)))/STDEV(F:F)</f>
        <v>-3.5406046508956159E-2</v>
      </c>
      <c r="AC33" s="16">
        <f>((Кредиты_2000_0__22[[#This Row],[Максимальный выданный кредит]]-AVERAGE(G:G)))/STDEV(G:G)</f>
        <v>-0.39224640109514031</v>
      </c>
    </row>
    <row r="34" spans="1:29" x14ac:dyDescent="0.45">
      <c r="A34">
        <v>54</v>
      </c>
      <c r="B34" s="1" t="s">
        <v>72</v>
      </c>
      <c r="C34" s="1" t="s">
        <v>31</v>
      </c>
      <c r="D34">
        <v>10</v>
      </c>
      <c r="E34">
        <v>0</v>
      </c>
      <c r="F34">
        <v>126350</v>
      </c>
      <c r="G34">
        <v>415602</v>
      </c>
      <c r="H34" s="3">
        <v>374176</v>
      </c>
      <c r="I34" s="1" t="s">
        <v>26</v>
      </c>
      <c r="J34">
        <v>652</v>
      </c>
      <c r="K34">
        <v>1239199</v>
      </c>
      <c r="L34" s="1" t="s">
        <v>22</v>
      </c>
      <c r="M34" s="1" t="s">
        <v>19</v>
      </c>
      <c r="N34" s="1" t="s">
        <v>52</v>
      </c>
      <c r="O34" s="2">
        <v>5163.25</v>
      </c>
      <c r="P34">
        <v>36.6</v>
      </c>
      <c r="Q34">
        <v>42</v>
      </c>
      <c r="R34">
        <f>Кредиты_2000_0__22[[#This Row],[Годовой доход]]/12</f>
        <v>103266.58333333333</v>
      </c>
      <c r="S34">
        <f>Кредиты_2000_0__22[[#This Row],[Ежемесячный платеж]]/Кредиты_2000_0__22[[#This Row],[Мес доход]]</f>
        <v>4.999923337575321E-2</v>
      </c>
      <c r="T34" s="8">
        <f>(Кредиты_2000_0__22[[#This Row],[Кредитный рейтинг]]-MIN(J:J))/(MAX(J:J)-MIN(J:J))</f>
        <v>0.4</v>
      </c>
      <c r="U34" s="9">
        <f>(Кредиты_2000_0__22[[#This Row],[Срок кредитной истории (лет)]]-MIN(P:P))/(MAX(P:P)-MIN(P:P))</f>
        <v>0.70394736842105265</v>
      </c>
      <c r="V34" s="9">
        <f>(Кредиты_2000_0__22[[#This Row],[Срок с последнего нарушения кредитного договора (мес.)]]-MIN(Q:Q))/(MAX(Q:Q)-MIN(Q:Q))</f>
        <v>0.51219512195121952</v>
      </c>
      <c r="W34" s="9">
        <f>(Кредиты_2000_0__22[[#This Row],[Количество кредитных карт]]-MIN(D:D))/(MAX(D:D)-MIN(D:D))</f>
        <v>0.1951219512195122</v>
      </c>
      <c r="X34" s="10">
        <f>(Кредиты_2000_0__22[[#This Row],[Число нарушений кредитных договоров]]-MIN(E:E))/(MAX(E:E)-MIN(E:E))</f>
        <v>0</v>
      </c>
      <c r="Y34" s="16">
        <f>((Кредиты_2000_0__22[[#This Row],[Размер кредита]]-AVERAGE(H:H)))/STDEV(H:H)</f>
        <v>0.34477777193787112</v>
      </c>
      <c r="Z34" s="16">
        <f>((Кредиты_2000_0__22[[#This Row],[Годовой доход]]-AVERAGE(K:K)))/STDEV(K:K)</f>
        <v>-0.13499911325964833</v>
      </c>
      <c r="AA34" s="16">
        <f>((Кредиты_2000_0__22[[#This Row],[Ежемесячный платеж]]-AVERAGE(O:O)))/STDEV(O:O)</f>
        <v>-1.1310830152999687</v>
      </c>
      <c r="AB34" s="16">
        <f>((Кредиты_2000_0__22[[#This Row],[Текущий баланс кредитов]]-AVERAGE(F:F)))/STDEV(F:F)</f>
        <v>-0.57001620018145993</v>
      </c>
      <c r="AC34" s="16">
        <f>((Кредиты_2000_0__22[[#This Row],[Максимальный выданный кредит]]-AVERAGE(G:G)))/STDEV(G:G)</f>
        <v>-0.31639437370486395</v>
      </c>
    </row>
    <row r="35" spans="1:29" x14ac:dyDescent="0.45">
      <c r="A35">
        <v>56</v>
      </c>
      <c r="B35" s="1" t="s">
        <v>73</v>
      </c>
      <c r="C35" s="1" t="s">
        <v>31</v>
      </c>
      <c r="D35">
        <v>9</v>
      </c>
      <c r="E35">
        <v>0</v>
      </c>
      <c r="F35">
        <v>206872</v>
      </c>
      <c r="G35">
        <v>620554</v>
      </c>
      <c r="H35" s="3">
        <v>176198</v>
      </c>
      <c r="I35" s="1" t="s">
        <v>17</v>
      </c>
      <c r="J35">
        <v>736</v>
      </c>
      <c r="K35">
        <v>1902090</v>
      </c>
      <c r="L35" s="1" t="s">
        <v>22</v>
      </c>
      <c r="M35" s="1" t="s">
        <v>19</v>
      </c>
      <c r="N35" s="1" t="s">
        <v>23</v>
      </c>
      <c r="O35" s="2">
        <v>28372.89</v>
      </c>
      <c r="P35">
        <v>15.4</v>
      </c>
      <c r="Q35">
        <v>7</v>
      </c>
      <c r="R35">
        <f>Кредиты_2000_0__22[[#This Row],[Годовой доход]]/12</f>
        <v>158507.5</v>
      </c>
      <c r="S35">
        <f>Кредиты_2000_0__22[[#This Row],[Ежемесячный платеж]]/Кредиты_2000_0__22[[#This Row],[Мес доход]]</f>
        <v>0.1790002996703626</v>
      </c>
      <c r="T35" s="8">
        <f>(Кредиты_2000_0__22[[#This Row],[Кредитный рейтинг]]-MIN(J:J))/(MAX(J:J)-MIN(J:J))</f>
        <v>0.90909090909090906</v>
      </c>
      <c r="U35" s="9">
        <f>(Кредиты_2000_0__22[[#This Row],[Срок кредитной истории (лет)]]-MIN(P:P))/(MAX(P:P)-MIN(P:P))</f>
        <v>0.23903508771929824</v>
      </c>
      <c r="V35" s="9">
        <f>(Кредиты_2000_0__22[[#This Row],[Срок с последнего нарушения кредитного договора (мес.)]]-MIN(Q:Q))/(MAX(Q:Q)-MIN(Q:Q))</f>
        <v>8.5365853658536592E-2</v>
      </c>
      <c r="W35" s="9">
        <f>(Кредиты_2000_0__22[[#This Row],[Количество кредитных карт]]-MIN(D:D))/(MAX(D:D)-MIN(D:D))</f>
        <v>0.17073170731707318</v>
      </c>
      <c r="X35" s="10">
        <f>(Кредиты_2000_0__22[[#This Row],[Число нарушений кредитных договоров]]-MIN(E:E))/(MAX(E:E)-MIN(E:E))</f>
        <v>0</v>
      </c>
      <c r="Y35" s="16">
        <f>((Кредиты_2000_0__22[[#This Row],[Размер кредита]]-AVERAGE(H:H)))/STDEV(H:H)</f>
        <v>-0.71509022944376788</v>
      </c>
      <c r="Z35" s="16">
        <f>((Кредиты_2000_0__22[[#This Row],[Годовой доход]]-AVERAGE(K:K)))/STDEV(K:K)</f>
        <v>0.67639815607527931</v>
      </c>
      <c r="AA35" s="16">
        <f>((Кредиты_2000_0__22[[#This Row],[Ежемесячный платеж]]-AVERAGE(O:O)))/STDEV(O:O)</f>
        <v>0.9421703600753617</v>
      </c>
      <c r="AB35" s="16">
        <f>((Кредиты_2000_0__22[[#This Row],[Текущий баланс кредитов]]-AVERAGE(F:F)))/STDEV(F:F)</f>
        <v>-0.23351273497069636</v>
      </c>
      <c r="AC35" s="16">
        <f>((Кредиты_2000_0__22[[#This Row],[Максимальный выданный кредит]]-AVERAGE(G:G)))/STDEV(G:G)</f>
        <v>0.11926375648491089</v>
      </c>
    </row>
    <row r="36" spans="1:29" x14ac:dyDescent="0.45">
      <c r="A36">
        <v>57</v>
      </c>
      <c r="B36" s="1" t="s">
        <v>74</v>
      </c>
      <c r="C36" s="1" t="s">
        <v>31</v>
      </c>
      <c r="D36">
        <v>8</v>
      </c>
      <c r="E36">
        <v>0</v>
      </c>
      <c r="F36">
        <v>104633</v>
      </c>
      <c r="G36">
        <v>199936</v>
      </c>
      <c r="H36" s="3">
        <v>78012</v>
      </c>
      <c r="I36" s="1" t="s">
        <v>17</v>
      </c>
      <c r="J36">
        <v>738</v>
      </c>
      <c r="K36">
        <v>728726</v>
      </c>
      <c r="L36" s="1" t="s">
        <v>38</v>
      </c>
      <c r="M36" s="1" t="s">
        <v>29</v>
      </c>
      <c r="N36" s="1" t="s">
        <v>75</v>
      </c>
      <c r="O36" s="2">
        <v>10135.36</v>
      </c>
      <c r="P36">
        <v>11.4</v>
      </c>
      <c r="R36">
        <f>Кредиты_2000_0__22[[#This Row],[Годовой доход]]/12</f>
        <v>60727.166666666664</v>
      </c>
      <c r="S36">
        <f>Кредиты_2000_0__22[[#This Row],[Ежемесячный платеж]]/Кредиты_2000_0__22[[#This Row],[Мес доход]]</f>
        <v>0.16689993221046046</v>
      </c>
      <c r="T36" s="8">
        <f>(Кредиты_2000_0__22[[#This Row],[Кредитный рейтинг]]-MIN(J:J))/(MAX(J:J)-MIN(J:J))</f>
        <v>0.92121212121212126</v>
      </c>
      <c r="U36" s="9">
        <f>(Кредиты_2000_0__22[[#This Row],[Срок кредитной истории (лет)]]-MIN(P:P))/(MAX(P:P)-MIN(P:P))</f>
        <v>0.15131578947368421</v>
      </c>
      <c r="V36" s="9">
        <f>(Кредиты_2000_0__22[[#This Row],[Срок с последнего нарушения кредитного договора (мес.)]]-MIN(Q:Q))/(MAX(Q:Q)-MIN(Q:Q))</f>
        <v>0</v>
      </c>
      <c r="W36" s="9">
        <f>(Кредиты_2000_0__22[[#This Row],[Количество кредитных карт]]-MIN(D:D))/(MAX(D:D)-MIN(D:D))</f>
        <v>0.14634146341463414</v>
      </c>
      <c r="X36" s="10">
        <f>(Кредиты_2000_0__22[[#This Row],[Число нарушений кредитных договоров]]-MIN(E:E))/(MAX(E:E)-MIN(E:E))</f>
        <v>0</v>
      </c>
      <c r="Y36" s="16">
        <f>((Кредиты_2000_0__22[[#This Row],[Размер кредита]]-AVERAGE(H:H)))/STDEV(H:H)</f>
        <v>-1.2407253989255165</v>
      </c>
      <c r="Z36" s="16">
        <f>((Кредиты_2000_0__22[[#This Row],[Годовой доход]]-AVERAGE(K:K)))/STDEV(K:K)</f>
        <v>-0.7598324542903887</v>
      </c>
      <c r="AA36" s="16">
        <f>((Кредиты_2000_0__22[[#This Row],[Ежемесячный платеж]]-AVERAGE(O:O)))/STDEV(O:O)</f>
        <v>-0.68693808930208866</v>
      </c>
      <c r="AB36" s="16">
        <f>((Кредиты_2000_0__22[[#This Row],[Текущий баланс кредитов]]-AVERAGE(F:F)))/STDEV(F:F)</f>
        <v>-0.66077208992565595</v>
      </c>
      <c r="AC36" s="16">
        <f>((Кредиты_2000_0__22[[#This Row],[Максимальный выданный кредит]]-AVERAGE(G:G)))/STDEV(G:G)</f>
        <v>-0.77482681791379082</v>
      </c>
    </row>
    <row r="37" spans="1:29" x14ac:dyDescent="0.45">
      <c r="A37">
        <v>58</v>
      </c>
      <c r="B37" s="1" t="s">
        <v>76</v>
      </c>
      <c r="C37" s="1" t="s">
        <v>16</v>
      </c>
      <c r="D37">
        <v>17</v>
      </c>
      <c r="E37">
        <v>0</v>
      </c>
      <c r="F37">
        <v>496052</v>
      </c>
      <c r="G37">
        <v>638176</v>
      </c>
      <c r="H37" s="3">
        <v>669372</v>
      </c>
      <c r="I37" s="1" t="s">
        <v>17</v>
      </c>
      <c r="J37">
        <v>725</v>
      </c>
      <c r="K37">
        <v>2158210</v>
      </c>
      <c r="L37" s="1" t="s">
        <v>41</v>
      </c>
      <c r="M37" s="1" t="s">
        <v>19</v>
      </c>
      <c r="N37" s="1" t="s">
        <v>23</v>
      </c>
      <c r="O37" s="2">
        <v>34711.29</v>
      </c>
      <c r="P37">
        <v>9.1999999999999993</v>
      </c>
      <c r="R37">
        <f>Кредиты_2000_0__22[[#This Row],[Годовой доход]]/12</f>
        <v>179850.83333333334</v>
      </c>
      <c r="S37">
        <f>Кредиты_2000_0__22[[#This Row],[Ежемесячный платеж]]/Кредиты_2000_0__22[[#This Row],[Мес доход]]</f>
        <v>0.19300044017959328</v>
      </c>
      <c r="T37" s="8">
        <f>(Кредиты_2000_0__22[[#This Row],[Кредитный рейтинг]]-MIN(J:J))/(MAX(J:J)-MIN(J:J))</f>
        <v>0.84242424242424241</v>
      </c>
      <c r="U37" s="9">
        <f>(Кредиты_2000_0__22[[#This Row],[Срок кредитной истории (лет)]]-MIN(P:P))/(MAX(P:P)-MIN(P:P))</f>
        <v>0.10307017543859648</v>
      </c>
      <c r="V37" s="9">
        <f>(Кредиты_2000_0__22[[#This Row],[Срок с последнего нарушения кредитного договора (мес.)]]-MIN(Q:Q))/(MAX(Q:Q)-MIN(Q:Q))</f>
        <v>0</v>
      </c>
      <c r="W37" s="9">
        <f>(Кредиты_2000_0__22[[#This Row],[Количество кредитных карт]]-MIN(D:D))/(MAX(D:D)-MIN(D:D))</f>
        <v>0.36585365853658536</v>
      </c>
      <c r="X37" s="10">
        <f>(Кредиты_2000_0__22[[#This Row],[Число нарушений кредитных договоров]]-MIN(E:E))/(MAX(E:E)-MIN(E:E))</f>
        <v>0</v>
      </c>
      <c r="Y37" s="16">
        <f>((Кредиты_2000_0__22[[#This Row],[Размер кредита]]-AVERAGE(H:H)))/STDEV(H:H)</f>
        <v>1.9250987901108718</v>
      </c>
      <c r="Z37" s="16">
        <f>((Кредиты_2000_0__22[[#This Row],[Годовой доход]]-AVERAGE(K:K)))/STDEV(K:K)</f>
        <v>0.98989625549443228</v>
      </c>
      <c r="AA37" s="16">
        <f>((Кредиты_2000_0__22[[#This Row],[Ежемесячный платеж]]-AVERAGE(O:O)))/STDEV(O:O)</f>
        <v>1.5083622180481264</v>
      </c>
      <c r="AB37" s="16">
        <f>((Кредиты_2000_0__22[[#This Row],[Текущий баланс кредитов]]-AVERAGE(F:F)))/STDEV(F:F)</f>
        <v>0.97497776538508962</v>
      </c>
      <c r="AC37" s="16">
        <f>((Кредиты_2000_0__22[[#This Row],[Максимальный выданный кредит]]-AVERAGE(G:G)))/STDEV(G:G)</f>
        <v>0.15672212512832109</v>
      </c>
    </row>
    <row r="38" spans="1:29" x14ac:dyDescent="0.45">
      <c r="A38">
        <v>59</v>
      </c>
      <c r="B38" s="1" t="s">
        <v>77</v>
      </c>
      <c r="C38" s="1" t="s">
        <v>16</v>
      </c>
      <c r="D38">
        <v>6</v>
      </c>
      <c r="E38">
        <v>0</v>
      </c>
      <c r="F38">
        <v>110428</v>
      </c>
      <c r="G38">
        <v>235488</v>
      </c>
      <c r="H38" s="3">
        <v>130922</v>
      </c>
      <c r="I38" s="1" t="s">
        <v>17</v>
      </c>
      <c r="J38">
        <v>747</v>
      </c>
      <c r="K38">
        <v>2261304</v>
      </c>
      <c r="L38" s="1" t="s">
        <v>36</v>
      </c>
      <c r="M38" s="1" t="s">
        <v>29</v>
      </c>
      <c r="N38" s="1" t="s">
        <v>23</v>
      </c>
      <c r="O38" s="2">
        <v>9761.25</v>
      </c>
      <c r="P38">
        <v>16.100000000000001</v>
      </c>
      <c r="Q38">
        <v>30</v>
      </c>
      <c r="R38">
        <f>Кредиты_2000_0__22[[#This Row],[Годовой доход]]/12</f>
        <v>188442</v>
      </c>
      <c r="S38">
        <f>Кредиты_2000_0__22[[#This Row],[Ежемесячный платеж]]/Кредиты_2000_0__22[[#This Row],[Мес доход]]</f>
        <v>5.1799758015728975E-2</v>
      </c>
      <c r="T38" s="8">
        <f>(Кредиты_2000_0__22[[#This Row],[Кредитный рейтинг]]-MIN(J:J))/(MAX(J:J)-MIN(J:J))</f>
        <v>0.97575757575757571</v>
      </c>
      <c r="U38" s="9">
        <f>(Кредиты_2000_0__22[[#This Row],[Срок кредитной истории (лет)]]-MIN(P:P))/(MAX(P:P)-MIN(P:P))</f>
        <v>0.25438596491228072</v>
      </c>
      <c r="V38" s="9">
        <f>(Кредиты_2000_0__22[[#This Row],[Срок с последнего нарушения кредитного договора (мес.)]]-MIN(Q:Q))/(MAX(Q:Q)-MIN(Q:Q))</f>
        <v>0.36585365853658536</v>
      </c>
      <c r="W38" s="9">
        <f>(Кредиты_2000_0__22[[#This Row],[Количество кредитных карт]]-MIN(D:D))/(MAX(D:D)-MIN(D:D))</f>
        <v>9.7560975609756101E-2</v>
      </c>
      <c r="X38" s="10">
        <f>(Кредиты_2000_0__22[[#This Row],[Число нарушений кредитных договоров]]-MIN(E:E))/(MAX(E:E)-MIN(E:E))</f>
        <v>0</v>
      </c>
      <c r="Y38" s="16">
        <f>((Кредиты_2000_0__22[[#This Row],[Размер кредита]]-AVERAGE(H:H)))/STDEV(H:H)</f>
        <v>-0.9574736439168664</v>
      </c>
      <c r="Z38" s="16">
        <f>((Кредиты_2000_0__22[[#This Row],[Годовой доход]]-AVERAGE(K:K)))/STDEV(K:K)</f>
        <v>1.1160862174713109</v>
      </c>
      <c r="AA38" s="16">
        <f>((Кредиты_2000_0__22[[#This Row],[Ежемесячный платеж]]-AVERAGE(O:O)))/STDEV(O:O)</f>
        <v>-0.72035630777775939</v>
      </c>
      <c r="AB38" s="16">
        <f>((Кредиты_2000_0__22[[#This Row],[Текущий баланс кредитов]]-AVERAGE(F:F)))/STDEV(F:F)</f>
        <v>-0.63655463903153542</v>
      </c>
      <c r="AC38" s="16">
        <f>((Кредиты_2000_0__22[[#This Row],[Максимальный выданный кредит]]-AVERAGE(G:G)))/STDEV(G:G)</f>
        <v>-0.69925537755455125</v>
      </c>
    </row>
    <row r="39" spans="1:29" x14ac:dyDescent="0.45">
      <c r="A39">
        <v>60</v>
      </c>
      <c r="B39" s="1" t="s">
        <v>78</v>
      </c>
      <c r="C39" s="1" t="s">
        <v>16</v>
      </c>
      <c r="D39">
        <v>7</v>
      </c>
      <c r="E39">
        <v>0</v>
      </c>
      <c r="F39">
        <v>40489</v>
      </c>
      <c r="G39">
        <v>128832</v>
      </c>
      <c r="H39" s="3">
        <v>174548</v>
      </c>
      <c r="I39" s="1" t="s">
        <v>17</v>
      </c>
      <c r="J39">
        <v>721</v>
      </c>
      <c r="K39">
        <v>1620681</v>
      </c>
      <c r="L39" s="1" t="s">
        <v>53</v>
      </c>
      <c r="M39" s="1" t="s">
        <v>29</v>
      </c>
      <c r="N39" s="1" t="s">
        <v>79</v>
      </c>
      <c r="O39" s="2">
        <v>30522.74</v>
      </c>
      <c r="P39">
        <v>15</v>
      </c>
      <c r="Q39">
        <v>27</v>
      </c>
      <c r="R39">
        <f>Кредиты_2000_0__22[[#This Row],[Годовой доход]]/12</f>
        <v>135056.75</v>
      </c>
      <c r="S39">
        <f>Кредиты_2000_0__22[[#This Row],[Ежемесячный платеж]]/Кредиты_2000_0__22[[#This Row],[Мес доход]]</f>
        <v>0.22599936693278938</v>
      </c>
      <c r="T39" s="8">
        <f>(Кредиты_2000_0__22[[#This Row],[Кредитный рейтинг]]-MIN(J:J))/(MAX(J:J)-MIN(J:J))</f>
        <v>0.81818181818181823</v>
      </c>
      <c r="U39" s="9">
        <f>(Кредиты_2000_0__22[[#This Row],[Срок кредитной истории (лет)]]-MIN(P:P))/(MAX(P:P)-MIN(P:P))</f>
        <v>0.23026315789473684</v>
      </c>
      <c r="V39" s="9">
        <f>(Кредиты_2000_0__22[[#This Row],[Срок с последнего нарушения кредитного договора (мес.)]]-MIN(Q:Q))/(MAX(Q:Q)-MIN(Q:Q))</f>
        <v>0.32926829268292684</v>
      </c>
      <c r="W39" s="9">
        <f>(Кредиты_2000_0__22[[#This Row],[Количество кредитных карт]]-MIN(D:D))/(MAX(D:D)-MIN(D:D))</f>
        <v>0.12195121951219512</v>
      </c>
      <c r="X39" s="10">
        <f>(Кредиты_2000_0__22[[#This Row],[Число нарушений кредитных договоров]]-MIN(E:E))/(MAX(E:E)-MIN(E:E))</f>
        <v>0</v>
      </c>
      <c r="Y39" s="16">
        <f>((Кредиты_2000_0__22[[#This Row],[Размер кредита]]-AVERAGE(H:H)))/STDEV(H:H)</f>
        <v>-0.72392344425692745</v>
      </c>
      <c r="Z39" s="16">
        <f>((Кредиты_2000_0__22[[#This Row],[Годовой доход]]-AVERAGE(K:K)))/STDEV(K:K)</f>
        <v>0.33194560781881988</v>
      </c>
      <c r="AA39" s="16">
        <f>((Кредиты_2000_0__22[[#This Row],[Ежемесячный платеж]]-AVERAGE(O:O)))/STDEV(O:O)</f>
        <v>1.13421055410899</v>
      </c>
      <c r="AB39" s="16">
        <f>((Кредиты_2000_0__22[[#This Row],[Текущий баланс кредитов]]-AVERAGE(F:F)))/STDEV(F:F)</f>
        <v>-0.92883148080615086</v>
      </c>
      <c r="AC39" s="16">
        <f>((Кредиты_2000_0__22[[#This Row],[Максимальный выданный кредит]]-AVERAGE(G:G)))/STDEV(G:G)</f>
        <v>-0.92596969863226997</v>
      </c>
    </row>
    <row r="40" spans="1:29" x14ac:dyDescent="0.45">
      <c r="A40">
        <v>61</v>
      </c>
      <c r="B40" s="1" t="s">
        <v>80</v>
      </c>
      <c r="C40" s="1" t="s">
        <v>31</v>
      </c>
      <c r="D40">
        <v>11</v>
      </c>
      <c r="E40">
        <v>0</v>
      </c>
      <c r="F40">
        <v>176624</v>
      </c>
      <c r="G40">
        <v>370480</v>
      </c>
      <c r="H40" s="3">
        <v>290224</v>
      </c>
      <c r="I40" s="1" t="s">
        <v>26</v>
      </c>
      <c r="J40">
        <v>644</v>
      </c>
      <c r="K40">
        <v>837045</v>
      </c>
      <c r="L40" s="1" t="s">
        <v>41</v>
      </c>
      <c r="M40" s="1" t="s">
        <v>19</v>
      </c>
      <c r="N40" s="1" t="s">
        <v>23</v>
      </c>
      <c r="O40" s="2">
        <v>8230.99</v>
      </c>
      <c r="P40">
        <v>18.3</v>
      </c>
      <c r="Q40">
        <v>10</v>
      </c>
      <c r="R40">
        <f>Кредиты_2000_0__22[[#This Row],[Годовой доход]]/12</f>
        <v>69753.75</v>
      </c>
      <c r="S40">
        <f>Кредиты_2000_0__22[[#This Row],[Ежемесячный платеж]]/Кредиты_2000_0__22[[#This Row],[Мес доход]]</f>
        <v>0.1180006809669731</v>
      </c>
      <c r="T40" s="8">
        <f>(Кредиты_2000_0__22[[#This Row],[Кредитный рейтинг]]-MIN(J:J))/(MAX(J:J)-MIN(J:J))</f>
        <v>0.3515151515151515</v>
      </c>
      <c r="U40" s="9">
        <f>(Кредиты_2000_0__22[[#This Row],[Срок кредитной истории (лет)]]-MIN(P:P))/(MAX(P:P)-MIN(P:P))</f>
        <v>0.30263157894736842</v>
      </c>
      <c r="V40" s="9">
        <f>(Кредиты_2000_0__22[[#This Row],[Срок с последнего нарушения кредитного договора (мес.)]]-MIN(Q:Q))/(MAX(Q:Q)-MIN(Q:Q))</f>
        <v>0.12195121951219512</v>
      </c>
      <c r="W40" s="9">
        <f>(Кредиты_2000_0__22[[#This Row],[Количество кредитных карт]]-MIN(D:D))/(MAX(D:D)-MIN(D:D))</f>
        <v>0.21951219512195122</v>
      </c>
      <c r="X40" s="10">
        <f>(Кредиты_2000_0__22[[#This Row],[Число нарушений кредитных договоров]]-MIN(E:E))/(MAX(E:E)-MIN(E:E))</f>
        <v>0</v>
      </c>
      <c r="Y40" s="16">
        <f>((Кредиты_2000_0__22[[#This Row],[Размер кредита]]-AVERAGE(H:H)))/STDEV(H:H)</f>
        <v>-0.10465619775568755</v>
      </c>
      <c r="Z40" s="16">
        <f>((Кредиты_2000_0__22[[#This Row],[Годовой доход]]-AVERAGE(K:K)))/STDEV(K:K)</f>
        <v>-0.62724694503307488</v>
      </c>
      <c r="AA40" s="16">
        <f>((Кредиты_2000_0__22[[#This Row],[Ежемесячный платеж]]-AVERAGE(O:O)))/STDEV(O:O)</f>
        <v>-0.85705022936386988</v>
      </c>
      <c r="AB40" s="16">
        <f>((Кредиты_2000_0__22[[#This Row],[Текущий баланс кредитов]]-AVERAGE(F:F)))/STDEV(F:F)</f>
        <v>-0.35991988849017148</v>
      </c>
      <c r="AC40" s="16">
        <f>((Кредиты_2000_0__22[[#This Row],[Максимальный выданный кредит]]-AVERAGE(G:G)))/STDEV(G:G)</f>
        <v>-0.41230837381427016</v>
      </c>
    </row>
    <row r="41" spans="1:29" x14ac:dyDescent="0.45">
      <c r="A41">
        <v>62</v>
      </c>
      <c r="B41" s="1" t="s">
        <v>81</v>
      </c>
      <c r="C41" s="1" t="s">
        <v>16</v>
      </c>
      <c r="D41">
        <v>10</v>
      </c>
      <c r="E41">
        <v>0</v>
      </c>
      <c r="F41">
        <v>252016</v>
      </c>
      <c r="G41">
        <v>489610</v>
      </c>
      <c r="H41" s="3">
        <v>718784</v>
      </c>
      <c r="I41" s="1" t="s">
        <v>26</v>
      </c>
      <c r="J41">
        <v>672</v>
      </c>
      <c r="K41">
        <v>1648915</v>
      </c>
      <c r="L41" s="1" t="s">
        <v>22</v>
      </c>
      <c r="M41" s="1" t="s">
        <v>19</v>
      </c>
      <c r="N41" s="1" t="s">
        <v>23</v>
      </c>
      <c r="O41" s="2">
        <v>15664.74</v>
      </c>
      <c r="P41">
        <v>12</v>
      </c>
      <c r="Q41">
        <v>5</v>
      </c>
      <c r="R41">
        <f>Кредиты_2000_0__22[[#This Row],[Годовой доход]]/12</f>
        <v>137409.58333333334</v>
      </c>
      <c r="S41">
        <f>Кредиты_2000_0__22[[#This Row],[Ежемесячный платеж]]/Кредиты_2000_0__22[[#This Row],[Мес доход]]</f>
        <v>0.11400034568185745</v>
      </c>
      <c r="T41" s="8">
        <f>(Кредиты_2000_0__22[[#This Row],[Кредитный рейтинг]]-MIN(J:J))/(MAX(J:J)-MIN(J:J))</f>
        <v>0.52121212121212124</v>
      </c>
      <c r="U41" s="9">
        <f>(Кредиты_2000_0__22[[#This Row],[Срок кредитной истории (лет)]]-MIN(P:P))/(MAX(P:P)-MIN(P:P))</f>
        <v>0.1644736842105263</v>
      </c>
      <c r="V41" s="9">
        <f>(Кредиты_2000_0__22[[#This Row],[Срок с последнего нарушения кредитного договора (мес.)]]-MIN(Q:Q))/(MAX(Q:Q)-MIN(Q:Q))</f>
        <v>6.097560975609756E-2</v>
      </c>
      <c r="W41" s="9">
        <f>(Кредиты_2000_0__22[[#This Row],[Количество кредитных карт]]-MIN(D:D))/(MAX(D:D)-MIN(D:D))</f>
        <v>0.1951219512195122</v>
      </c>
      <c r="X41" s="10">
        <f>(Кредиты_2000_0__22[[#This Row],[Число нарушений кредитных договоров]]-MIN(E:E))/(MAX(E:E)-MIN(E:E))</f>
        <v>0</v>
      </c>
      <c r="Y41" s="16">
        <f>((Кредиты_2000_0__22[[#This Row],[Размер кредита]]-AVERAGE(H:H)))/STDEV(H:H)</f>
        <v>2.1896241297156234</v>
      </c>
      <c r="Z41" s="16">
        <f>((Кредиты_2000_0__22[[#This Row],[Годовой доход]]-AVERAGE(K:K)))/STDEV(K:K)</f>
        <v>0.36650481966873544</v>
      </c>
      <c r="AA41" s="16">
        <f>((Кредиты_2000_0__22[[#This Row],[Ежемесячный платеж]]-AVERAGE(O:O)))/STDEV(O:O)</f>
        <v>-0.1930137652396369</v>
      </c>
      <c r="AB41" s="16">
        <f>((Кредиты_2000_0__22[[#This Row],[Текущий баланс кредитов]]-AVERAGE(F:F)))/STDEV(F:F)</f>
        <v>-4.4854822431580239E-2</v>
      </c>
      <c r="AC41" s="16">
        <f>((Кредиты_2000_0__22[[#This Row],[Максимальный выданный кредит]]-AVERAGE(G:G)))/STDEV(G:G)</f>
        <v>-0.15907857830357555</v>
      </c>
    </row>
    <row r="42" spans="1:29" x14ac:dyDescent="0.45">
      <c r="A42">
        <v>65</v>
      </c>
      <c r="B42" s="1" t="s">
        <v>83</v>
      </c>
      <c r="C42" s="1" t="s">
        <v>16</v>
      </c>
      <c r="D42">
        <v>11</v>
      </c>
      <c r="E42">
        <v>0</v>
      </c>
      <c r="F42">
        <v>25460</v>
      </c>
      <c r="G42">
        <v>151140</v>
      </c>
      <c r="H42" s="3">
        <v>171248</v>
      </c>
      <c r="I42" s="1" t="s">
        <v>17</v>
      </c>
      <c r="J42">
        <v>747</v>
      </c>
      <c r="K42">
        <v>3035725</v>
      </c>
      <c r="L42" s="1" t="s">
        <v>22</v>
      </c>
      <c r="M42" s="1" t="s">
        <v>19</v>
      </c>
      <c r="N42" s="1" t="s">
        <v>23</v>
      </c>
      <c r="O42" s="2">
        <v>42500.15</v>
      </c>
      <c r="P42">
        <v>31.5</v>
      </c>
      <c r="Q42">
        <v>17</v>
      </c>
      <c r="R42">
        <f>Кредиты_2000_0__22[[#This Row],[Годовой доход]]/12</f>
        <v>252977.08333333334</v>
      </c>
      <c r="S42">
        <f>Кредиты_2000_0__22[[#This Row],[Ежемесячный платеж]]/Кредиты_2000_0__22[[#This Row],[Мес доход]]</f>
        <v>0.16800000000000001</v>
      </c>
      <c r="T42" s="8">
        <f>(Кредиты_2000_0__22[[#This Row],[Кредитный рейтинг]]-MIN(J:J))/(MAX(J:J)-MIN(J:J))</f>
        <v>0.97575757575757571</v>
      </c>
      <c r="U42" s="9">
        <f>(Кредиты_2000_0__22[[#This Row],[Срок кредитной истории (лет)]]-MIN(P:P))/(MAX(P:P)-MIN(P:P))</f>
        <v>0.59210526315789469</v>
      </c>
      <c r="V42" s="9">
        <f>(Кредиты_2000_0__22[[#This Row],[Срок с последнего нарушения кредитного договора (мес.)]]-MIN(Q:Q))/(MAX(Q:Q)-MIN(Q:Q))</f>
        <v>0.2073170731707317</v>
      </c>
      <c r="W42" s="9">
        <f>(Кредиты_2000_0__22[[#This Row],[Количество кредитных карт]]-MIN(D:D))/(MAX(D:D)-MIN(D:D))</f>
        <v>0.21951219512195122</v>
      </c>
      <c r="X42" s="10">
        <f>(Кредиты_2000_0__22[[#This Row],[Число нарушений кредитных договоров]]-MIN(E:E))/(MAX(E:E)-MIN(E:E))</f>
        <v>0</v>
      </c>
      <c r="Y42" s="16">
        <f>((Кредиты_2000_0__22[[#This Row],[Размер кредита]]-AVERAGE(H:H)))/STDEV(H:H)</f>
        <v>-0.7415898738832466</v>
      </c>
      <c r="Z42" s="16">
        <f>((Кредиты_2000_0__22[[#This Row],[Годовой доход]]-AVERAGE(K:K)))/STDEV(K:K)</f>
        <v>2.0639993505740746</v>
      </c>
      <c r="AA42" s="16">
        <f>((Кредиты_2000_0__22[[#This Row],[Ежемесячный платеж]]-AVERAGE(O:O)))/STDEV(O:O)</f>
        <v>2.2041196828483516</v>
      </c>
      <c r="AB42" s="16">
        <f>((Кредиты_2000_0__22[[#This Row],[Текущий баланс кредитов]]-AVERAGE(F:F)))/STDEV(F:F)</f>
        <v>-0.99163805017418161</v>
      </c>
      <c r="AC42" s="16">
        <f>((Кредиты_2000_0__22[[#This Row],[Максимальный выданный кредит]]-AVERAGE(G:G)))/STDEV(G:G)</f>
        <v>-0.87855049038705402</v>
      </c>
    </row>
    <row r="43" spans="1:29" x14ac:dyDescent="0.45">
      <c r="A43">
        <v>66</v>
      </c>
      <c r="B43" s="1" t="s">
        <v>84</v>
      </c>
      <c r="C43" s="1" t="s">
        <v>31</v>
      </c>
      <c r="D43">
        <v>5</v>
      </c>
      <c r="E43">
        <v>0</v>
      </c>
      <c r="F43">
        <v>474658</v>
      </c>
      <c r="G43">
        <v>742720</v>
      </c>
      <c r="H43" s="3">
        <v>523908</v>
      </c>
      <c r="I43" s="1" t="s">
        <v>26</v>
      </c>
      <c r="J43">
        <v>737</v>
      </c>
      <c r="K43">
        <v>1028774</v>
      </c>
      <c r="L43" s="1" t="s">
        <v>53</v>
      </c>
      <c r="M43" s="1" t="s">
        <v>19</v>
      </c>
      <c r="N43" s="1" t="s">
        <v>23</v>
      </c>
      <c r="O43" s="2">
        <v>22632.99</v>
      </c>
      <c r="P43">
        <v>19.3</v>
      </c>
      <c r="R43">
        <f>Кредиты_2000_0__22[[#This Row],[Годовой доход]]/12</f>
        <v>85731.166666666672</v>
      </c>
      <c r="S43">
        <f>Кредиты_2000_0__22[[#This Row],[Ежемесячный платеж]]/Кредиты_2000_0__22[[#This Row],[Мес доход]]</f>
        <v>0.26399955675396153</v>
      </c>
      <c r="T43" s="8">
        <f>(Кредиты_2000_0__22[[#This Row],[Кредитный рейтинг]]-MIN(J:J))/(MAX(J:J)-MIN(J:J))</f>
        <v>0.91515151515151516</v>
      </c>
      <c r="U43" s="9">
        <f>(Кредиты_2000_0__22[[#This Row],[Срок кредитной истории (лет)]]-MIN(P:P))/(MAX(P:P)-MIN(P:P))</f>
        <v>0.32456140350877194</v>
      </c>
      <c r="V43" s="9">
        <f>(Кредиты_2000_0__22[[#This Row],[Срок с последнего нарушения кредитного договора (мес.)]]-MIN(Q:Q))/(MAX(Q:Q)-MIN(Q:Q))</f>
        <v>0</v>
      </c>
      <c r="W43" s="9">
        <f>(Кредиты_2000_0__22[[#This Row],[Количество кредитных карт]]-MIN(D:D))/(MAX(D:D)-MIN(D:D))</f>
        <v>7.3170731707317069E-2</v>
      </c>
      <c r="X43" s="10">
        <f>(Кредиты_2000_0__22[[#This Row],[Число нарушений кредитных договоров]]-MIN(E:E))/(MAX(E:E)-MIN(E:E))</f>
        <v>0</v>
      </c>
      <c r="Y43" s="16">
        <f>((Кредиты_2000_0__22[[#This Row],[Размер кредита]]-AVERAGE(H:H)))/STDEV(H:H)</f>
        <v>1.1463625721827244</v>
      </c>
      <c r="Z43" s="16">
        <f>((Кредиты_2000_0__22[[#This Row],[Годовой доход]]-AVERAGE(K:K)))/STDEV(K:K)</f>
        <v>-0.39256524464444942</v>
      </c>
      <c r="AA43" s="16">
        <f>((Кредиты_2000_0__22[[#This Row],[Ежемесячный платеж]]-AVERAGE(O:O)))/STDEV(O:O)</f>
        <v>0.42944086279247173</v>
      </c>
      <c r="AB43" s="16">
        <f>((Кредиты_2000_0__22[[#This Row],[Текущий баланс кредитов]]-AVERAGE(F:F)))/STDEV(F:F)</f>
        <v>0.88557170077269709</v>
      </c>
      <c r="AC43" s="16">
        <f>((Кредиты_2000_0__22[[#This Row],[Максимальный выданный кредит]]-AVERAGE(G:G)))/STDEV(G:G)</f>
        <v>0.37894705370945142</v>
      </c>
    </row>
    <row r="44" spans="1:29" x14ac:dyDescent="0.45">
      <c r="A44">
        <v>67</v>
      </c>
      <c r="B44" s="1" t="s">
        <v>85</v>
      </c>
      <c r="C44" s="1" t="s">
        <v>16</v>
      </c>
      <c r="D44">
        <v>19</v>
      </c>
      <c r="E44">
        <v>1</v>
      </c>
      <c r="F44">
        <v>389994</v>
      </c>
      <c r="G44">
        <v>743952</v>
      </c>
      <c r="H44" s="3">
        <v>323466</v>
      </c>
      <c r="I44" s="1" t="s">
        <v>26</v>
      </c>
      <c r="J44">
        <v>699</v>
      </c>
      <c r="K44">
        <v>2048618</v>
      </c>
      <c r="L44" s="1" t="s">
        <v>53</v>
      </c>
      <c r="M44" s="1" t="s">
        <v>19</v>
      </c>
      <c r="N44" s="1" t="s">
        <v>23</v>
      </c>
      <c r="O44" s="2">
        <v>27997.64</v>
      </c>
      <c r="P44">
        <v>14</v>
      </c>
      <c r="Q44">
        <v>72</v>
      </c>
      <c r="R44">
        <f>Кредиты_2000_0__22[[#This Row],[Годовой доход]]/12</f>
        <v>170718.16666666666</v>
      </c>
      <c r="S44">
        <f>Кредиты_2000_0__22[[#This Row],[Ежемесячный платеж]]/Кредиты_2000_0__22[[#This Row],[Мес доход]]</f>
        <v>0.16399918384003265</v>
      </c>
      <c r="T44" s="8">
        <f>(Кредиты_2000_0__22[[#This Row],[Кредитный рейтинг]]-MIN(J:J))/(MAX(J:J)-MIN(J:J))</f>
        <v>0.68484848484848482</v>
      </c>
      <c r="U44" s="9">
        <f>(Кредиты_2000_0__22[[#This Row],[Срок кредитной истории (лет)]]-MIN(P:P))/(MAX(P:P)-MIN(P:P))</f>
        <v>0.20833333333333331</v>
      </c>
      <c r="V44" s="9">
        <f>(Кредиты_2000_0__22[[#This Row],[Срок с последнего нарушения кредитного договора (мес.)]]-MIN(Q:Q))/(MAX(Q:Q)-MIN(Q:Q))</f>
        <v>0.87804878048780488</v>
      </c>
      <c r="W44" s="9">
        <f>(Кредиты_2000_0__22[[#This Row],[Количество кредитных карт]]-MIN(D:D))/(MAX(D:D)-MIN(D:D))</f>
        <v>0.41463414634146339</v>
      </c>
      <c r="X44" s="10">
        <f>(Кредиты_2000_0__22[[#This Row],[Число нарушений кредитных договоров]]-MIN(E:E))/(MAX(E:E)-MIN(E:E))</f>
        <v>0.14285714285714285</v>
      </c>
      <c r="Y44" s="16">
        <f>((Кредиты_2000_0__22[[#This Row],[Размер кредита]]-AVERAGE(H:H)))/STDEV(H:H)</f>
        <v>7.3303636680100495E-2</v>
      </c>
      <c r="Z44" s="16">
        <f>((Кредиты_2000_0__22[[#This Row],[Годовой доход]]-AVERAGE(K:K)))/STDEV(K:K)</f>
        <v>0.85575255835424868</v>
      </c>
      <c r="AA44" s="16">
        <f>((Кредиты_2000_0__22[[#This Row],[Ежемесячный платеж]]-AVERAGE(O:O)))/STDEV(O:O)</f>
        <v>0.90865030853171036</v>
      </c>
      <c r="AB44" s="16">
        <f>((Кредиты_2000_0__22[[#This Row],[Текущий баланс кредитов]]-AVERAGE(F:F)))/STDEV(F:F)</f>
        <v>0.53175871328351287</v>
      </c>
      <c r="AC44" s="16">
        <f>((Кредиты_2000_0__22[[#This Row],[Максимальный выданный кредит]]-AVERAGE(G:G)))/STDEV(G:G)</f>
        <v>0.38156586599912801</v>
      </c>
    </row>
    <row r="45" spans="1:29" x14ac:dyDescent="0.45">
      <c r="A45">
        <v>70</v>
      </c>
      <c r="B45" s="1" t="s">
        <v>86</v>
      </c>
      <c r="C45" s="1" t="s">
        <v>16</v>
      </c>
      <c r="D45">
        <v>7</v>
      </c>
      <c r="E45">
        <v>0</v>
      </c>
      <c r="F45">
        <v>314773</v>
      </c>
      <c r="G45">
        <v>1035408</v>
      </c>
      <c r="H45" s="3">
        <v>144562</v>
      </c>
      <c r="I45" s="1" t="s">
        <v>17</v>
      </c>
      <c r="J45">
        <v>751</v>
      </c>
      <c r="K45">
        <v>1060922</v>
      </c>
      <c r="L45" s="1" t="s">
        <v>40</v>
      </c>
      <c r="M45" s="1" t="s">
        <v>19</v>
      </c>
      <c r="N45" s="1" t="s">
        <v>23</v>
      </c>
      <c r="O45" s="2">
        <v>19750.88</v>
      </c>
      <c r="P45">
        <v>21.8</v>
      </c>
      <c r="R45">
        <f>Кредиты_2000_0__22[[#This Row],[Годовой доход]]/12</f>
        <v>88410.166666666672</v>
      </c>
      <c r="S45">
        <f>Кредиты_2000_0__22[[#This Row],[Ежемесячный платеж]]/Кредиты_2000_0__22[[#This Row],[Мес доход]]</f>
        <v>0.22340055159568753</v>
      </c>
      <c r="T45" s="8">
        <f>(Кредиты_2000_0__22[[#This Row],[Кредитный рейтинг]]-MIN(J:J))/(MAX(J:J)-MIN(J:J))</f>
        <v>1</v>
      </c>
      <c r="U45" s="9">
        <f>(Кредиты_2000_0__22[[#This Row],[Срок кредитной истории (лет)]]-MIN(P:P))/(MAX(P:P)-MIN(P:P))</f>
        <v>0.37938596491228072</v>
      </c>
      <c r="V45" s="9">
        <f>(Кредиты_2000_0__22[[#This Row],[Срок с последнего нарушения кредитного договора (мес.)]]-MIN(Q:Q))/(MAX(Q:Q)-MIN(Q:Q))</f>
        <v>0</v>
      </c>
      <c r="W45" s="9">
        <f>(Кредиты_2000_0__22[[#This Row],[Количество кредитных карт]]-MIN(D:D))/(MAX(D:D)-MIN(D:D))</f>
        <v>0.12195121951219512</v>
      </c>
      <c r="X45" s="10">
        <f>(Кредиты_2000_0__22[[#This Row],[Число нарушений кредитных договоров]]-MIN(E:E))/(MAX(E:E)-MIN(E:E))</f>
        <v>0</v>
      </c>
      <c r="Y45" s="16">
        <f>((Кредиты_2000_0__22[[#This Row],[Размер кредита]]-AVERAGE(H:H)))/STDEV(H:H)</f>
        <v>-0.88445240146141402</v>
      </c>
      <c r="Z45" s="16">
        <f>((Кредиты_2000_0__22[[#This Row],[Годовой доход]]-AVERAGE(K:K)))/STDEV(K:K)</f>
        <v>-0.35321518646809874</v>
      </c>
      <c r="AA45" s="16">
        <f>((Кредиты_2000_0__22[[#This Row],[Ежемесячный платеж]]-AVERAGE(O:O)))/STDEV(O:O)</f>
        <v>0.17198989475923235</v>
      </c>
      <c r="AB45" s="16">
        <f>((Кредиты_2000_0__22[[#This Row],[Текущий баланс кредитов]]-AVERAGE(F:F)))/STDEV(F:F)</f>
        <v>0.21740826052999407</v>
      </c>
      <c r="AC45" s="16">
        <f>((Кредиты_2000_0__22[[#This Row],[Максимальный выданный кредит]]-AVERAGE(G:G)))/STDEV(G:G)</f>
        <v>1.0011020305283398</v>
      </c>
    </row>
    <row r="46" spans="1:29" x14ac:dyDescent="0.45">
      <c r="A46">
        <v>71</v>
      </c>
      <c r="B46" s="1" t="s">
        <v>87</v>
      </c>
      <c r="C46" s="1" t="s">
        <v>16</v>
      </c>
      <c r="D46">
        <v>9</v>
      </c>
      <c r="E46">
        <v>1</v>
      </c>
      <c r="F46">
        <v>93081</v>
      </c>
      <c r="G46">
        <v>397694</v>
      </c>
      <c r="H46" s="3">
        <v>211222</v>
      </c>
      <c r="I46" s="1" t="s">
        <v>17</v>
      </c>
      <c r="J46">
        <v>694</v>
      </c>
      <c r="K46">
        <v>947625</v>
      </c>
      <c r="L46" s="1" t="s">
        <v>38</v>
      </c>
      <c r="M46" s="1" t="s">
        <v>29</v>
      </c>
      <c r="N46" s="1" t="s">
        <v>23</v>
      </c>
      <c r="O46" s="2">
        <v>8923.35</v>
      </c>
      <c r="P46">
        <v>18</v>
      </c>
      <c r="Q46">
        <v>65</v>
      </c>
      <c r="R46">
        <f>Кредиты_2000_0__22[[#This Row],[Годовой доход]]/12</f>
        <v>78968.75</v>
      </c>
      <c r="S46">
        <f>Кредиты_2000_0__22[[#This Row],[Ежемесячный платеж]]/Кредиты_2000_0__22[[#This Row],[Мес доход]]</f>
        <v>0.11299849624060151</v>
      </c>
      <c r="T46" s="8">
        <f>(Кредиты_2000_0__22[[#This Row],[Кредитный рейтинг]]-MIN(J:J))/(MAX(J:J)-MIN(J:J))</f>
        <v>0.65454545454545454</v>
      </c>
      <c r="U46" s="9">
        <f>(Кредиты_2000_0__22[[#This Row],[Срок кредитной истории (лет)]]-MIN(P:P))/(MAX(P:P)-MIN(P:P))</f>
        <v>0.29605263157894735</v>
      </c>
      <c r="V46" s="9">
        <f>(Кредиты_2000_0__22[[#This Row],[Срок с последнего нарушения кредитного договора (мес.)]]-MIN(Q:Q))/(MAX(Q:Q)-MIN(Q:Q))</f>
        <v>0.79268292682926833</v>
      </c>
      <c r="W46" s="9">
        <f>(Кредиты_2000_0__22[[#This Row],[Количество кредитных карт]]-MIN(D:D))/(MAX(D:D)-MIN(D:D))</f>
        <v>0.17073170731707318</v>
      </c>
      <c r="X46" s="10">
        <f>(Кредиты_2000_0__22[[#This Row],[Число нарушений кредитных договоров]]-MIN(E:E))/(MAX(E:E)-MIN(E:E))</f>
        <v>0.14285714285714285</v>
      </c>
      <c r="Y46" s="16">
        <f>((Кредиты_2000_0__22[[#This Row],[Размер кредита]]-AVERAGE(H:H)))/STDEV(H:H)</f>
        <v>-0.5275905230097675</v>
      </c>
      <c r="Z46" s="16">
        <f>((Кредиты_2000_0__22[[#This Row],[Годовой доход]]-AVERAGE(K:K)))/STDEV(K:K)</f>
        <v>-0.49189390804349997</v>
      </c>
      <c r="AA46" s="16">
        <f>((Кредиты_2000_0__22[[#This Row],[Ежемесячный платеж]]-AVERAGE(O:O)))/STDEV(O:O)</f>
        <v>-0.79520361274358342</v>
      </c>
      <c r="AB46" s="16">
        <f>((Кредиты_2000_0__22[[#This Row],[Текущий баланс кредитов]]-AVERAGE(F:F)))/STDEV(F:F)</f>
        <v>-0.7090481887572142</v>
      </c>
      <c r="AC46" s="16">
        <f>((Кредиты_2000_0__22[[#This Row],[Максимальный выданный кредит]]-AVERAGE(G:G)))/STDEV(G:G)</f>
        <v>-0.35446068091552052</v>
      </c>
    </row>
    <row r="47" spans="1:29" x14ac:dyDescent="0.45">
      <c r="A47">
        <v>72</v>
      </c>
      <c r="B47" s="1" t="s">
        <v>88</v>
      </c>
      <c r="C47" s="1" t="s">
        <v>16</v>
      </c>
      <c r="D47">
        <v>16</v>
      </c>
      <c r="E47">
        <v>0</v>
      </c>
      <c r="F47">
        <v>129504</v>
      </c>
      <c r="G47">
        <v>434654</v>
      </c>
      <c r="H47" s="3">
        <v>162360</v>
      </c>
      <c r="I47" s="1" t="s">
        <v>17</v>
      </c>
      <c r="J47">
        <v>720</v>
      </c>
      <c r="K47">
        <v>486875</v>
      </c>
      <c r="L47" s="1" t="s">
        <v>22</v>
      </c>
      <c r="M47" s="1" t="s">
        <v>29</v>
      </c>
      <c r="N47" s="1" t="s">
        <v>23</v>
      </c>
      <c r="O47" s="2">
        <v>8560.83</v>
      </c>
      <c r="P47">
        <v>15.1</v>
      </c>
      <c r="Q47">
        <v>46</v>
      </c>
      <c r="R47">
        <f>Кредиты_2000_0__22[[#This Row],[Годовой доход]]/12</f>
        <v>40572.916666666664</v>
      </c>
      <c r="S47">
        <f>Кредиты_2000_0__22[[#This Row],[Ежемесячный платеж]]/Кредиты_2000_0__22[[#This Row],[Мес доход]]</f>
        <v>0.21099863414634148</v>
      </c>
      <c r="T47" s="8">
        <f>(Кредиты_2000_0__22[[#This Row],[Кредитный рейтинг]]-MIN(J:J))/(MAX(J:J)-MIN(J:J))</f>
        <v>0.81212121212121213</v>
      </c>
      <c r="U47" s="9">
        <f>(Кредиты_2000_0__22[[#This Row],[Срок кредитной истории (лет)]]-MIN(P:P))/(MAX(P:P)-MIN(P:P))</f>
        <v>0.23245614035087717</v>
      </c>
      <c r="V47" s="9">
        <f>(Кредиты_2000_0__22[[#This Row],[Срок с последнего нарушения кредитного договора (мес.)]]-MIN(Q:Q))/(MAX(Q:Q)-MIN(Q:Q))</f>
        <v>0.56097560975609762</v>
      </c>
      <c r="W47" s="9">
        <f>(Кредиты_2000_0__22[[#This Row],[Количество кредитных карт]]-MIN(D:D))/(MAX(D:D)-MIN(D:D))</f>
        <v>0.34146341463414637</v>
      </c>
      <c r="X47" s="10">
        <f>(Кредиты_2000_0__22[[#This Row],[Число нарушений кредитных договоров]]-MIN(E:E))/(MAX(E:E)-MIN(E:E))</f>
        <v>0</v>
      </c>
      <c r="Y47" s="16">
        <f>((Кредиты_2000_0__22[[#This Row],[Размер кредита]]-AVERAGE(H:H)))/STDEV(H:H)</f>
        <v>-0.78917145767679941</v>
      </c>
      <c r="Z47" s="16">
        <f>((Кредиты_2000_0__22[[#This Row],[Годовой доход]]-AVERAGE(K:K)))/STDEV(K:K)</f>
        <v>-1.0558648955000622</v>
      </c>
      <c r="AA47" s="16">
        <f>((Кредиты_2000_0__22[[#This Row],[Ежемесячный платеж]]-AVERAGE(O:O)))/STDEV(O:O)</f>
        <v>-0.82758652836145019</v>
      </c>
      <c r="AB47" s="16">
        <f>((Кредиты_2000_0__22[[#This Row],[Текущий баланс кредитов]]-AVERAGE(F:F)))/STDEV(F:F)</f>
        <v>-0.55683555477679103</v>
      </c>
      <c r="AC47" s="16">
        <f>((Кредиты_2000_0__22[[#This Row],[Максимальный выданный кредит]]-AVERAGE(G:G)))/STDEV(G:G)</f>
        <v>-0.27589631222522193</v>
      </c>
    </row>
    <row r="48" spans="1:29" x14ac:dyDescent="0.45">
      <c r="A48">
        <v>74</v>
      </c>
      <c r="B48" s="1" t="s">
        <v>89</v>
      </c>
      <c r="C48" s="1" t="s">
        <v>16</v>
      </c>
      <c r="D48">
        <v>11</v>
      </c>
      <c r="E48">
        <v>0</v>
      </c>
      <c r="F48">
        <v>247912</v>
      </c>
      <c r="G48">
        <v>541596</v>
      </c>
      <c r="H48" s="3">
        <v>311058</v>
      </c>
      <c r="I48" s="1" t="s">
        <v>26</v>
      </c>
      <c r="J48">
        <v>675</v>
      </c>
      <c r="K48">
        <v>1343167</v>
      </c>
      <c r="L48" s="1" t="s">
        <v>21</v>
      </c>
      <c r="M48" s="1" t="s">
        <v>19</v>
      </c>
      <c r="N48" s="1" t="s">
        <v>23</v>
      </c>
      <c r="O48" s="2">
        <v>21378.799999999999</v>
      </c>
      <c r="P48">
        <v>31.4</v>
      </c>
      <c r="Q48">
        <v>17</v>
      </c>
      <c r="R48">
        <f>Кредиты_2000_0__22[[#This Row],[Годовой доход]]/12</f>
        <v>111930.58333333333</v>
      </c>
      <c r="S48">
        <f>Кредиты_2000_0__22[[#This Row],[Ежемесячный платеж]]/Кредиты_2000_0__22[[#This Row],[Мес доход]]</f>
        <v>0.19100052338986886</v>
      </c>
      <c r="T48" s="8">
        <f>(Кредиты_2000_0__22[[#This Row],[Кредитный рейтинг]]-MIN(J:J))/(MAX(J:J)-MIN(J:J))</f>
        <v>0.53939393939393943</v>
      </c>
      <c r="U48" s="9">
        <f>(Кредиты_2000_0__22[[#This Row],[Срок кредитной истории (лет)]]-MIN(P:P))/(MAX(P:P)-MIN(P:P))</f>
        <v>0.58991228070175439</v>
      </c>
      <c r="V48" s="9">
        <f>(Кредиты_2000_0__22[[#This Row],[Срок с последнего нарушения кредитного договора (мес.)]]-MIN(Q:Q))/(MAX(Q:Q)-MIN(Q:Q))</f>
        <v>0.2073170731707317</v>
      </c>
      <c r="W48" s="9">
        <f>(Кредиты_2000_0__22[[#This Row],[Количество кредитных карт]]-MIN(D:D))/(MAX(D:D)-MIN(D:D))</f>
        <v>0.21951219512195122</v>
      </c>
      <c r="X48" s="10">
        <f>(Кредиты_2000_0__22[[#This Row],[Число нарушений кредитных договоров]]-MIN(E:E))/(MAX(E:E)-MIN(E:E))</f>
        <v>0</v>
      </c>
      <c r="Y48" s="16">
        <f>((Кредиты_2000_0__22[[#This Row],[Размер кредита]]-AVERAGE(H:H)))/STDEV(H:H)</f>
        <v>6.8778612851405638E-3</v>
      </c>
      <c r="Z48" s="16">
        <f>((Кредиты_2000_0__22[[#This Row],[Годовой доход]]-AVERAGE(K:K)))/STDEV(K:K)</f>
        <v>-7.7393506467696533E-3</v>
      </c>
      <c r="AA48" s="16">
        <f>((Кредиты_2000_0__22[[#This Row],[Ежемесячный платеж]]-AVERAGE(O:O)))/STDEV(O:O)</f>
        <v>0.31740751583569043</v>
      </c>
      <c r="AB48" s="16">
        <f>((Кредиты_2000_0__22[[#This Row],[Текущий баланс кредитов]]-AVERAGE(F:F)))/STDEV(F:F)</f>
        <v>-6.2005541753318065E-2</v>
      </c>
      <c r="AC48" s="16">
        <f>((Кредиты_2000_0__22[[#This Row],[Максимальный выданный кредит]]-AVERAGE(G:G)))/STDEV(G:G)</f>
        <v>-4.8574052580256766E-2</v>
      </c>
    </row>
    <row r="49" spans="1:46" x14ac:dyDescent="0.45">
      <c r="A49">
        <v>75</v>
      </c>
      <c r="B49" s="1" t="s">
        <v>90</v>
      </c>
      <c r="C49" s="1" t="s">
        <v>16</v>
      </c>
      <c r="D49">
        <v>13</v>
      </c>
      <c r="E49">
        <v>0</v>
      </c>
      <c r="F49">
        <v>1426425</v>
      </c>
      <c r="G49">
        <v>2510112</v>
      </c>
      <c r="H49" s="3">
        <v>767536</v>
      </c>
      <c r="I49" s="1" t="s">
        <v>26</v>
      </c>
      <c r="J49">
        <v>724</v>
      </c>
      <c r="K49">
        <v>6628720</v>
      </c>
      <c r="L49" s="1" t="s">
        <v>22</v>
      </c>
      <c r="M49" s="1" t="s">
        <v>19</v>
      </c>
      <c r="N49" s="1" t="s">
        <v>23</v>
      </c>
      <c r="O49" s="2">
        <v>53747.96</v>
      </c>
      <c r="P49">
        <v>29.5</v>
      </c>
      <c r="R49">
        <f>Кредиты_2000_0__22[[#This Row],[Годовой доход]]/12</f>
        <v>552393.33333333337</v>
      </c>
      <c r="S49">
        <f>Кредиты_2000_0__22[[#This Row],[Ежемесячный платеж]]/Кредиты_2000_0__22[[#This Row],[Мес доход]]</f>
        <v>9.7300160513643652E-2</v>
      </c>
      <c r="T49" s="8">
        <f>(Кредиты_2000_0__22[[#This Row],[Кредитный рейтинг]]-MIN(J:J))/(MAX(J:J)-MIN(J:J))</f>
        <v>0.83636363636363631</v>
      </c>
      <c r="U49" s="9">
        <f>(Кредиты_2000_0__22[[#This Row],[Срок кредитной истории (лет)]]-MIN(P:P))/(MAX(P:P)-MIN(P:P))</f>
        <v>0.54824561403508765</v>
      </c>
      <c r="V49" s="9">
        <f>(Кредиты_2000_0__22[[#This Row],[Срок с последнего нарушения кредитного договора (мес.)]]-MIN(Q:Q))/(MAX(Q:Q)-MIN(Q:Q))</f>
        <v>0</v>
      </c>
      <c r="W49" s="9">
        <f>(Кредиты_2000_0__22[[#This Row],[Количество кредитных карт]]-MIN(D:D))/(MAX(D:D)-MIN(D:D))</f>
        <v>0.26829268292682928</v>
      </c>
      <c r="X49" s="10">
        <f>(Кредиты_2000_0__22[[#This Row],[Число нарушений кредитных договоров]]-MIN(E:E))/(MAX(E:E)-MIN(E:E))</f>
        <v>0</v>
      </c>
      <c r="Y49" s="16">
        <f>((Кредиты_2000_0__22[[#This Row],[Размер кредита]]-AVERAGE(H:H)))/STDEV(H:H)</f>
        <v>2.4506161833951117</v>
      </c>
      <c r="Z49" s="16">
        <f>((Кредиты_2000_0__22[[#This Row],[Годовой доход]]-AVERAGE(K:K)))/STDEV(K:K)</f>
        <v>6.4619265086348241</v>
      </c>
      <c r="AA49" s="16">
        <f>((Кредиты_2000_0__22[[#This Row],[Ежемесячный платеж]]-AVERAGE(O:O)))/STDEV(O:O)</f>
        <v>3.2088556480800565</v>
      </c>
      <c r="AB49" s="16">
        <f>((Кредиты_2000_0__22[[#This Row],[Текущий баланс кредитов]]-AVERAGE(F:F)))/STDEV(F:F)</f>
        <v>4.863029955327387</v>
      </c>
      <c r="AC49" s="16">
        <f>((Кредиты_2000_0__22[[#This Row],[Максимальный выданный кредит]]-AVERAGE(G:G)))/STDEV(G:G)</f>
        <v>4.1358203412712538</v>
      </c>
    </row>
    <row r="50" spans="1:46" x14ac:dyDescent="0.45">
      <c r="A50">
        <v>77</v>
      </c>
      <c r="B50" s="1" t="s">
        <v>91</v>
      </c>
      <c r="C50" s="1" t="s">
        <v>16</v>
      </c>
      <c r="D50">
        <v>14</v>
      </c>
      <c r="E50">
        <v>1</v>
      </c>
      <c r="F50">
        <v>237500</v>
      </c>
      <c r="G50">
        <v>562386</v>
      </c>
      <c r="H50" s="3">
        <v>389884</v>
      </c>
      <c r="I50" s="1" t="s">
        <v>17</v>
      </c>
      <c r="J50">
        <v>657</v>
      </c>
      <c r="K50">
        <v>4776125</v>
      </c>
      <c r="L50" s="1" t="s">
        <v>50</v>
      </c>
      <c r="M50" s="1" t="s">
        <v>19</v>
      </c>
      <c r="N50" s="1" t="s">
        <v>23</v>
      </c>
      <c r="O50" s="2">
        <v>42985.22</v>
      </c>
      <c r="P50">
        <v>21.5</v>
      </c>
      <c r="Q50">
        <v>4</v>
      </c>
      <c r="R50">
        <f>Кредиты_2000_0__22[[#This Row],[Годовой доход]]/12</f>
        <v>398010.41666666669</v>
      </c>
      <c r="S50">
        <f>Кредиты_2000_0__22[[#This Row],[Ежемесячный платеж]]/Кредиты_2000_0__22[[#This Row],[Мес доход]]</f>
        <v>0.10800023868722029</v>
      </c>
      <c r="T50" s="8">
        <f>(Кредиты_2000_0__22[[#This Row],[Кредитный рейтинг]]-MIN(J:J))/(MAX(J:J)-MIN(J:J))</f>
        <v>0.4303030303030303</v>
      </c>
      <c r="U50" s="9">
        <f>(Кредиты_2000_0__22[[#This Row],[Срок кредитной истории (лет)]]-MIN(P:P))/(MAX(P:P)-MIN(P:P))</f>
        <v>0.37280701754385964</v>
      </c>
      <c r="V50" s="9">
        <f>(Кредиты_2000_0__22[[#This Row],[Срок с последнего нарушения кредитного договора (мес.)]]-MIN(Q:Q))/(MAX(Q:Q)-MIN(Q:Q))</f>
        <v>4.878048780487805E-2</v>
      </c>
      <c r="W50" s="9">
        <f>(Кредиты_2000_0__22[[#This Row],[Количество кредитных карт]]-MIN(D:D))/(MAX(D:D)-MIN(D:D))</f>
        <v>0.29268292682926828</v>
      </c>
      <c r="X50" s="10">
        <f>(Кредиты_2000_0__22[[#This Row],[Число нарушений кредитных договоров]]-MIN(E:E))/(MAX(E:E)-MIN(E:E))</f>
        <v>0.14285714285714285</v>
      </c>
      <c r="Y50" s="16">
        <f>((Кредиты_2000_0__22[[#This Row],[Размер кредита]]-AVERAGE(H:H)))/STDEV(H:H)</f>
        <v>0.42886997695915019</v>
      </c>
      <c r="Z50" s="16">
        <f>((Кредиты_2000_0__22[[#This Row],[Годовой доход]]-AVERAGE(K:K)))/STDEV(K:K)</f>
        <v>4.1942980083481398</v>
      </c>
      <c r="AA50" s="16">
        <f>((Кредиты_2000_0__22[[#This Row],[Ежемесячный платеж]]-AVERAGE(O:O)))/STDEV(O:O)</f>
        <v>2.247449653274145</v>
      </c>
      <c r="AB50" s="16">
        <f>((Кредиты_2000_0__22[[#This Row],[Текущий баланс кредитов]]-AVERAGE(F:F)))/STDEV(F:F)</f>
        <v>-0.10551755188439367</v>
      </c>
      <c r="AC50" s="16">
        <f>((Кредиты_2000_0__22[[#This Row],[Максимальный выданный кредит]]-AVERAGE(G:G)))/STDEV(G:G)</f>
        <v>-4.3815951919638097E-3</v>
      </c>
    </row>
    <row r="51" spans="1:46" x14ac:dyDescent="0.45">
      <c r="A51">
        <v>78</v>
      </c>
      <c r="B51" s="1" t="s">
        <v>92</v>
      </c>
      <c r="C51" s="1" t="s">
        <v>16</v>
      </c>
      <c r="D51">
        <v>9</v>
      </c>
      <c r="E51">
        <v>1</v>
      </c>
      <c r="F51">
        <v>66025</v>
      </c>
      <c r="G51">
        <v>138248</v>
      </c>
      <c r="H51" s="3">
        <v>163966</v>
      </c>
      <c r="I51" s="1" t="s">
        <v>17</v>
      </c>
      <c r="J51">
        <v>678</v>
      </c>
      <c r="K51">
        <v>719910</v>
      </c>
      <c r="L51" s="1" t="s">
        <v>40</v>
      </c>
      <c r="M51" s="1" t="s">
        <v>19</v>
      </c>
      <c r="N51" s="1" t="s">
        <v>20</v>
      </c>
      <c r="O51" s="2">
        <v>12778.26</v>
      </c>
      <c r="P51">
        <v>6.4</v>
      </c>
      <c r="R51">
        <f>Кредиты_2000_0__22[[#This Row],[Годовой доход]]/12</f>
        <v>59992.5</v>
      </c>
      <c r="S51">
        <f>Кредиты_2000_0__22[[#This Row],[Ежемесячный платеж]]/Кредиты_2000_0__22[[#This Row],[Мес доход]]</f>
        <v>0.21299762470308789</v>
      </c>
      <c r="T51" s="8">
        <f>(Кредиты_2000_0__22[[#This Row],[Кредитный рейтинг]]-MIN(J:J))/(MAX(J:J)-MIN(J:J))</f>
        <v>0.55757575757575761</v>
      </c>
      <c r="U51" s="9">
        <f>(Кредиты_2000_0__22[[#This Row],[Срок кредитной истории (лет)]]-MIN(P:P))/(MAX(P:P)-MIN(P:P))</f>
        <v>4.1666666666666671E-2</v>
      </c>
      <c r="V51" s="9">
        <f>(Кредиты_2000_0__22[[#This Row],[Срок с последнего нарушения кредитного договора (мес.)]]-MIN(Q:Q))/(MAX(Q:Q)-MIN(Q:Q))</f>
        <v>0</v>
      </c>
      <c r="W51" s="9">
        <f>(Кредиты_2000_0__22[[#This Row],[Количество кредитных карт]]-MIN(D:D))/(MAX(D:D)-MIN(D:D))</f>
        <v>0.17073170731707318</v>
      </c>
      <c r="X51" s="10">
        <f>(Кредиты_2000_0__22[[#This Row],[Число нарушений кредитных договоров]]-MIN(E:E))/(MAX(E:E)-MIN(E:E))</f>
        <v>0.14285714285714285</v>
      </c>
      <c r="Y51" s="16">
        <f>((Кредиты_2000_0__22[[#This Row],[Размер кредита]]-AVERAGE(H:H)))/STDEV(H:H)</f>
        <v>-0.78057379525865744</v>
      </c>
      <c r="Z51" s="16">
        <f>((Кредиты_2000_0__22[[#This Row],[Годовой доход]]-AVERAGE(K:K)))/STDEV(K:K)</f>
        <v>-0.77062348679265036</v>
      </c>
      <c r="AA51" s="16">
        <f>((Кредиты_2000_0__22[[#This Row],[Ежемесячный платеж]]-AVERAGE(O:O)))/STDEV(O:O)</f>
        <v>-0.4508550933668023</v>
      </c>
      <c r="AB51" s="16">
        <f>((Кредиты_2000_0__22[[#This Row],[Текущий баланс кредитов]]-AVERAGE(F:F)))/STDEV(F:F)</f>
        <v>-0.82211589391533768</v>
      </c>
      <c r="AC51" s="16">
        <f>((Кредиты_2000_0__22[[#This Row],[Максимальный выданный кредит]]-AVERAGE(G:G)))/STDEV(G:G)</f>
        <v>-0.905954490418313</v>
      </c>
    </row>
    <row r="52" spans="1:46" x14ac:dyDescent="0.45">
      <c r="A52">
        <v>79</v>
      </c>
      <c r="B52" s="1" t="s">
        <v>93</v>
      </c>
      <c r="C52" s="1" t="s">
        <v>16</v>
      </c>
      <c r="D52">
        <v>19</v>
      </c>
      <c r="E52">
        <v>0</v>
      </c>
      <c r="F52">
        <v>201780</v>
      </c>
      <c r="G52">
        <v>613228</v>
      </c>
      <c r="H52" s="3">
        <v>433312</v>
      </c>
      <c r="I52" s="1" t="s">
        <v>17</v>
      </c>
      <c r="J52">
        <v>736</v>
      </c>
      <c r="K52">
        <v>1010401</v>
      </c>
      <c r="L52" s="1" t="s">
        <v>41</v>
      </c>
      <c r="M52" s="1" t="s">
        <v>19</v>
      </c>
      <c r="N52" s="1" t="s">
        <v>23</v>
      </c>
      <c r="O52" s="2">
        <v>22228.86</v>
      </c>
      <c r="P52">
        <v>16.100000000000001</v>
      </c>
      <c r="Q52">
        <v>11</v>
      </c>
      <c r="R52">
        <f>Кредиты_2000_0__22[[#This Row],[Годовой доход]]/12</f>
        <v>84200.083333333328</v>
      </c>
      <c r="S52">
        <f>Кредиты_2000_0__22[[#This Row],[Ежемесячный платеж]]/Кредиты_2000_0__22[[#This Row],[Мес доход]]</f>
        <v>0.26400045130596667</v>
      </c>
      <c r="T52" s="8">
        <f>(Кредиты_2000_0__22[[#This Row],[Кредитный рейтинг]]-MIN(J:J))/(MAX(J:J)-MIN(J:J))</f>
        <v>0.90909090909090906</v>
      </c>
      <c r="U52" s="9">
        <f>(Кредиты_2000_0__22[[#This Row],[Срок кредитной истории (лет)]]-MIN(P:P))/(MAX(P:P)-MIN(P:P))</f>
        <v>0.25438596491228072</v>
      </c>
      <c r="V52" s="9">
        <f>(Кредиты_2000_0__22[[#This Row],[Срок с последнего нарушения кредитного договора (мес.)]]-MIN(Q:Q))/(MAX(Q:Q)-MIN(Q:Q))</f>
        <v>0.13414634146341464</v>
      </c>
      <c r="W52" s="9">
        <f>(Кредиты_2000_0__22[[#This Row],[Количество кредитных карт]]-MIN(D:D))/(MAX(D:D)-MIN(D:D))</f>
        <v>0.41463414634146339</v>
      </c>
      <c r="X52" s="10">
        <f>(Кредиты_2000_0__22[[#This Row],[Число нарушений кредитных договоров]]-MIN(E:E))/(MAX(E:E)-MIN(E:E))</f>
        <v>0</v>
      </c>
      <c r="Y52" s="16">
        <f>((Кредиты_2000_0__22[[#This Row],[Размер кредита]]-AVERAGE(H:H)))/STDEV(H:H)</f>
        <v>0.66136019084150999</v>
      </c>
      <c r="Z52" s="16">
        <f>((Кредиты_2000_0__22[[#This Row],[Годовой доход]]-AVERAGE(K:K)))/STDEV(K:K)</f>
        <v>-0.41505431453601621</v>
      </c>
      <c r="AA52" s="16">
        <f>((Кредиты_2000_0__22[[#This Row],[Ежемесячный платеж]]-AVERAGE(O:O)))/STDEV(O:O)</f>
        <v>0.3933410401933089</v>
      </c>
      <c r="AB52" s="16">
        <f>((Кредиты_2000_0__22[[#This Row],[Текущий баланс кредитов]]-AVERAGE(F:F)))/STDEV(F:F)</f>
        <v>-0.25479233116618588</v>
      </c>
      <c r="AC52" s="16">
        <f>((Кредиты_2000_0__22[[#This Row],[Максимальный выданный кредит]]-AVERAGE(G:G)))/STDEV(G:G)</f>
        <v>0.10369117626236955</v>
      </c>
    </row>
    <row r="53" spans="1:46" x14ac:dyDescent="0.45">
      <c r="A53">
        <v>82</v>
      </c>
      <c r="B53" s="1" t="s">
        <v>94</v>
      </c>
      <c r="C53" s="1" t="s">
        <v>16</v>
      </c>
      <c r="D53">
        <v>6</v>
      </c>
      <c r="E53">
        <v>0</v>
      </c>
      <c r="F53">
        <v>127946</v>
      </c>
      <c r="G53">
        <v>216260</v>
      </c>
      <c r="H53" s="3">
        <v>89320</v>
      </c>
      <c r="I53" s="1" t="s">
        <v>17</v>
      </c>
      <c r="J53">
        <v>748</v>
      </c>
      <c r="K53">
        <v>1832075</v>
      </c>
      <c r="L53" s="1" t="s">
        <v>33</v>
      </c>
      <c r="M53" s="1" t="s">
        <v>19</v>
      </c>
      <c r="N53" s="1" t="s">
        <v>52</v>
      </c>
      <c r="O53" s="2">
        <v>13312.92</v>
      </c>
      <c r="P53">
        <v>19</v>
      </c>
      <c r="R53">
        <f>Кредиты_2000_0__22[[#This Row],[Годовой доход]]/12</f>
        <v>152672.91666666666</v>
      </c>
      <c r="S53">
        <f>Кредиты_2000_0__22[[#This Row],[Ежемесячный платеж]]/Кредиты_2000_0__22[[#This Row],[Мес доход]]</f>
        <v>8.7198962924552773E-2</v>
      </c>
      <c r="T53" s="8">
        <f>(Кредиты_2000_0__22[[#This Row],[Кредитный рейтинг]]-MIN(J:J))/(MAX(J:J)-MIN(J:J))</f>
        <v>0.98181818181818181</v>
      </c>
      <c r="U53" s="9">
        <f>(Кредиты_2000_0__22[[#This Row],[Срок кредитной истории (лет)]]-MIN(P:P))/(MAX(P:P)-MIN(P:P))</f>
        <v>0.31798245614035087</v>
      </c>
      <c r="V53" s="9">
        <f>(Кредиты_2000_0__22[[#This Row],[Срок с последнего нарушения кредитного договора (мес.)]]-MIN(Q:Q))/(MAX(Q:Q)-MIN(Q:Q))</f>
        <v>0</v>
      </c>
      <c r="W53" s="9">
        <f>(Кредиты_2000_0__22[[#This Row],[Количество кредитных карт]]-MIN(D:D))/(MAX(D:D)-MIN(D:D))</f>
        <v>9.7560975609756101E-2</v>
      </c>
      <c r="X53" s="10">
        <f>(Кредиты_2000_0__22[[#This Row],[Число нарушений кредитных договоров]]-MIN(E:E))/(MAX(E:E)-MIN(E:E))</f>
        <v>0</v>
      </c>
      <c r="Y53" s="16">
        <f>((Кредиты_2000_0__22[[#This Row],[Размер кредита]]-AVERAGE(H:H)))/STDEV(H:H)</f>
        <v>-1.1801884334059962</v>
      </c>
      <c r="Z53" s="16">
        <f>((Кредиты_2000_0__22[[#This Row],[Годовой доход]]-AVERAGE(K:K)))/STDEV(K:K)</f>
        <v>0.59069782251744718</v>
      </c>
      <c r="AA53" s="16">
        <f>((Кредиты_2000_0__22[[#This Row],[Ежемесячный платеж]]-AVERAGE(O:O)))/STDEV(O:O)</f>
        <v>-0.40309538448384785</v>
      </c>
      <c r="AB53" s="16">
        <f>((Кредиты_2000_0__22[[#This Row],[Текущий баланс кредитов]]-AVERAGE(F:F)))/STDEV(F:F)</f>
        <v>-0.56334647600078402</v>
      </c>
      <c r="AC53" s="16">
        <f>((Кредиты_2000_0__22[[#This Row],[Максимальный выданный кредит]]-AVERAGE(G:G)))/STDEV(G:G)</f>
        <v>-0.74012755507557559</v>
      </c>
    </row>
    <row r="54" spans="1:46" x14ac:dyDescent="0.45">
      <c r="A54">
        <v>83</v>
      </c>
      <c r="B54" s="1" t="s">
        <v>95</v>
      </c>
      <c r="C54" s="1" t="s">
        <v>16</v>
      </c>
      <c r="D54">
        <v>11</v>
      </c>
      <c r="E54">
        <v>0</v>
      </c>
      <c r="F54">
        <v>35663</v>
      </c>
      <c r="G54">
        <v>242946</v>
      </c>
      <c r="H54" s="3">
        <v>392282</v>
      </c>
      <c r="I54" s="1" t="s">
        <v>26</v>
      </c>
      <c r="J54">
        <v>688</v>
      </c>
      <c r="K54">
        <v>974662</v>
      </c>
      <c r="L54" s="1" t="s">
        <v>18</v>
      </c>
      <c r="M54" s="1" t="s">
        <v>19</v>
      </c>
      <c r="N54" s="1" t="s">
        <v>23</v>
      </c>
      <c r="O54" s="2">
        <v>10396.42</v>
      </c>
      <c r="P54">
        <v>12</v>
      </c>
      <c r="Q54">
        <v>10</v>
      </c>
      <c r="R54">
        <f>Кредиты_2000_0__22[[#This Row],[Годовой доход]]/12</f>
        <v>81221.833333333328</v>
      </c>
      <c r="S54">
        <f>Кредиты_2000_0__22[[#This Row],[Ежемесячный платеж]]/Кредиты_2000_0__22[[#This Row],[Мес доход]]</f>
        <v>0.12800031190299818</v>
      </c>
      <c r="T54" s="8">
        <f>(Кредиты_2000_0__22[[#This Row],[Кредитный рейтинг]]-MIN(J:J))/(MAX(J:J)-MIN(J:J))</f>
        <v>0.61818181818181817</v>
      </c>
      <c r="U54" s="9">
        <f>(Кредиты_2000_0__22[[#This Row],[Срок кредитной истории (лет)]]-MIN(P:P))/(MAX(P:P)-MIN(P:P))</f>
        <v>0.1644736842105263</v>
      </c>
      <c r="V54" s="9">
        <f>(Кредиты_2000_0__22[[#This Row],[Срок с последнего нарушения кредитного договора (мес.)]]-MIN(Q:Q))/(MAX(Q:Q)-MIN(Q:Q))</f>
        <v>0.12195121951219512</v>
      </c>
      <c r="W54" s="9">
        <f>(Кредиты_2000_0__22[[#This Row],[Количество кредитных карт]]-MIN(D:D))/(MAX(D:D)-MIN(D:D))</f>
        <v>0.21951219512195122</v>
      </c>
      <c r="X54" s="10">
        <f>(Кредиты_2000_0__22[[#This Row],[Число нарушений кредитных договоров]]-MIN(E:E))/(MAX(E:E)-MIN(E:E))</f>
        <v>0</v>
      </c>
      <c r="Y54" s="16">
        <f>((Кредиты_2000_0__22[[#This Row],[Размер кредита]]-AVERAGE(H:H)))/STDEV(H:H)</f>
        <v>0.44170758248760877</v>
      </c>
      <c r="Z54" s="16">
        <f>((Кредиты_2000_0__22[[#This Row],[Годовой доход]]-AVERAGE(K:K)))/STDEV(K:K)</f>
        <v>-0.45879985793419326</v>
      </c>
      <c r="AA54" s="16">
        <f>((Кредиты_2000_0__22[[#This Row],[Ежемесячный платеж]]-AVERAGE(O:O)))/STDEV(O:O)</f>
        <v>-0.66361831673450544</v>
      </c>
      <c r="AB54" s="16">
        <f>((Кредиты_2000_0__22[[#This Row],[Текущий баланс кредитов]]-AVERAGE(F:F)))/STDEV(F:F)</f>
        <v>-0.94899945630486116</v>
      </c>
      <c r="AC54" s="16">
        <f>((Кредиты_2000_0__22[[#This Row],[Максимальный выданный кредит]]-AVERAGE(G:G)))/STDEV(G:G)</f>
        <v>-0.68340221030097303</v>
      </c>
    </row>
    <row r="55" spans="1:46" x14ac:dyDescent="0.45">
      <c r="A55">
        <v>85</v>
      </c>
      <c r="B55" s="1" t="s">
        <v>96</v>
      </c>
      <c r="C55" s="1" t="s">
        <v>16</v>
      </c>
      <c r="D55">
        <v>9</v>
      </c>
      <c r="E55">
        <v>0</v>
      </c>
      <c r="F55">
        <v>499548</v>
      </c>
      <c r="G55">
        <v>681296</v>
      </c>
      <c r="H55" s="3">
        <v>262988</v>
      </c>
      <c r="I55" s="1" t="s">
        <v>17</v>
      </c>
      <c r="J55">
        <v>743</v>
      </c>
      <c r="K55">
        <v>1340279</v>
      </c>
      <c r="L55" s="1" t="s">
        <v>21</v>
      </c>
      <c r="M55" s="1" t="s">
        <v>29</v>
      </c>
      <c r="N55" s="1" t="s">
        <v>23</v>
      </c>
      <c r="O55" s="2">
        <v>9348.3799999999992</v>
      </c>
      <c r="P55">
        <v>28.2</v>
      </c>
      <c r="Q55">
        <v>35</v>
      </c>
      <c r="R55">
        <f>Кредиты_2000_0__22[[#This Row],[Годовой доход]]/12</f>
        <v>111689.91666666667</v>
      </c>
      <c r="S55">
        <f>Кредиты_2000_0__22[[#This Row],[Ежемесячный платеж]]/Кредиты_2000_0__22[[#This Row],[Мес доход]]</f>
        <v>8.3699408854425075E-2</v>
      </c>
      <c r="T55" s="8">
        <f>(Кредиты_2000_0__22[[#This Row],[Кредитный рейтинг]]-MIN(J:J))/(MAX(J:J)-MIN(J:J))</f>
        <v>0.95151515151515154</v>
      </c>
      <c r="U55" s="9">
        <f>(Кредиты_2000_0__22[[#This Row],[Срок кредитной истории (лет)]]-MIN(P:P))/(MAX(P:P)-MIN(P:P))</f>
        <v>0.51973684210526316</v>
      </c>
      <c r="V55" s="9">
        <f>(Кредиты_2000_0__22[[#This Row],[Срок с последнего нарушения кредитного договора (мес.)]]-MIN(Q:Q))/(MAX(Q:Q)-MIN(Q:Q))</f>
        <v>0.42682926829268292</v>
      </c>
      <c r="W55" s="9">
        <f>(Кредиты_2000_0__22[[#This Row],[Количество кредитных карт]]-MIN(D:D))/(MAX(D:D)-MIN(D:D))</f>
        <v>0.17073170731707318</v>
      </c>
      <c r="X55" s="10">
        <f>(Кредиты_2000_0__22[[#This Row],[Число нарушений кредитных договоров]]-MIN(E:E))/(MAX(E:E)-MIN(E:E))</f>
        <v>0</v>
      </c>
      <c r="Y55" s="16">
        <f>((Кредиты_2000_0__22[[#This Row],[Размер кредита]]-AVERAGE(H:H)))/STDEV(H:H)</f>
        <v>-0.2504631302715748</v>
      </c>
      <c r="Z55" s="16">
        <f>((Кредиты_2000_0__22[[#This Row],[Годовой доход]]-AVERAGE(K:K)))/STDEV(K:K)</f>
        <v>-1.127434405268295E-2</v>
      </c>
      <c r="AA55" s="16">
        <f>((Кредиты_2000_0__22[[#This Row],[Ежемесячный платеж]]-AVERAGE(O:O)))/STDEV(O:O)</f>
        <v>-0.7572368505647743</v>
      </c>
      <c r="AB55" s="16">
        <f>((Кредиты_2000_0__22[[#This Row],[Текущий баланс кредитов]]-AVERAGE(F:F)))/STDEV(F:F)</f>
        <v>0.9895876373999033</v>
      </c>
      <c r="AC55" s="16">
        <f>((Кредиты_2000_0__22[[#This Row],[Максимальный выданный кредит]]-AVERAGE(G:G)))/STDEV(G:G)</f>
        <v>0.24838055526700278</v>
      </c>
    </row>
    <row r="56" spans="1:46" x14ac:dyDescent="0.45">
      <c r="A56">
        <v>86</v>
      </c>
      <c r="B56" s="1" t="s">
        <v>97</v>
      </c>
      <c r="C56" s="1" t="s">
        <v>16</v>
      </c>
      <c r="D56">
        <v>15</v>
      </c>
      <c r="E56">
        <v>0</v>
      </c>
      <c r="F56">
        <v>205637</v>
      </c>
      <c r="G56">
        <v>433686</v>
      </c>
      <c r="H56" s="3">
        <v>498586</v>
      </c>
      <c r="I56" s="1" t="s">
        <v>26</v>
      </c>
      <c r="J56">
        <v>666</v>
      </c>
      <c r="K56">
        <v>1351679</v>
      </c>
      <c r="L56" s="1" t="s">
        <v>27</v>
      </c>
      <c r="M56" s="1" t="s">
        <v>29</v>
      </c>
      <c r="N56" s="1" t="s">
        <v>52</v>
      </c>
      <c r="O56" s="2">
        <v>32214.880000000001</v>
      </c>
      <c r="P56">
        <v>12.2</v>
      </c>
      <c r="R56">
        <f>Кредиты_2000_0__22[[#This Row],[Годовой доход]]/12</f>
        <v>112639.91666666667</v>
      </c>
      <c r="S56">
        <f>Кредиты_2000_0__22[[#This Row],[Ежемесячный платеж]]/Кредиты_2000_0__22[[#This Row],[Мес доход]]</f>
        <v>0.28599879113310184</v>
      </c>
      <c r="T56" s="8">
        <f>(Кредиты_2000_0__22[[#This Row],[Кредитный рейтинг]]-MIN(J:J))/(MAX(J:J)-MIN(J:J))</f>
        <v>0.48484848484848486</v>
      </c>
      <c r="U56" s="9">
        <f>(Кредиты_2000_0__22[[#This Row],[Срок кредитной истории (лет)]]-MIN(P:P))/(MAX(P:P)-MIN(P:P))</f>
        <v>0.16885964912280699</v>
      </c>
      <c r="V56" s="9">
        <f>(Кредиты_2000_0__22[[#This Row],[Срок с последнего нарушения кредитного договора (мес.)]]-MIN(Q:Q))/(MAX(Q:Q)-MIN(Q:Q))</f>
        <v>0</v>
      </c>
      <c r="W56" s="9">
        <f>(Кредиты_2000_0__22[[#This Row],[Количество кредитных карт]]-MIN(D:D))/(MAX(D:D)-MIN(D:D))</f>
        <v>0.31707317073170732</v>
      </c>
      <c r="X56" s="10">
        <f>(Кредиты_2000_0__22[[#This Row],[Число нарушений кредитных договоров]]-MIN(E:E))/(MAX(E:E)-MIN(E:E))</f>
        <v>0</v>
      </c>
      <c r="Y56" s="16">
        <f>((Кредиты_2000_0__22[[#This Row],[Размер кредита]]-AVERAGE(H:H)))/STDEV(H:H)</f>
        <v>1.0108021688501023</v>
      </c>
      <c r="Z56" s="16">
        <f>((Кредиты_2000_0__22[[#This Row],[Годовой доход]]-AVERAGE(K:K)))/STDEV(K:K)</f>
        <v>2.6795772864484846E-3</v>
      </c>
      <c r="AA56" s="16">
        <f>((Кредиты_2000_0__22[[#This Row],[Ежемесячный платеж]]-AVERAGE(O:O)))/STDEV(O:O)</f>
        <v>1.2853647713483616</v>
      </c>
      <c r="AB56" s="16">
        <f>((Кредиты_2000_0__22[[#This Row],[Текущий баланс кредитов]]-AVERAGE(F:F)))/STDEV(F:F)</f>
        <v>-0.238673831062886</v>
      </c>
      <c r="AC56" s="16">
        <f>((Кредиты_2000_0__22[[#This Row],[Максимальный выданный кредит]]-AVERAGE(G:G)))/STDEV(G:G)</f>
        <v>-0.277953950452825</v>
      </c>
    </row>
    <row r="57" spans="1:46" x14ac:dyDescent="0.45">
      <c r="A57">
        <v>87</v>
      </c>
      <c r="B57" s="1" t="s">
        <v>98</v>
      </c>
      <c r="C57" s="1" t="s">
        <v>16</v>
      </c>
      <c r="D57">
        <v>12</v>
      </c>
      <c r="E57">
        <v>0</v>
      </c>
      <c r="F57">
        <v>75335</v>
      </c>
      <c r="G57">
        <v>413402</v>
      </c>
      <c r="H57" s="3">
        <v>378334</v>
      </c>
      <c r="I57" s="1" t="s">
        <v>17</v>
      </c>
      <c r="J57">
        <v>714</v>
      </c>
      <c r="K57">
        <v>2120514</v>
      </c>
      <c r="L57" s="1" t="s">
        <v>36</v>
      </c>
      <c r="M57" s="1" t="s">
        <v>29</v>
      </c>
      <c r="N57" s="1" t="s">
        <v>23</v>
      </c>
      <c r="O57" s="2">
        <v>35695.300000000003</v>
      </c>
      <c r="P57">
        <v>17</v>
      </c>
      <c r="Q57">
        <v>24</v>
      </c>
      <c r="R57">
        <f>Кредиты_2000_0__22[[#This Row],[Годовой доход]]/12</f>
        <v>176709.5</v>
      </c>
      <c r="S57">
        <f>Кредиты_2000_0__22[[#This Row],[Ежемесячный платеж]]/Кредиты_2000_0__22[[#This Row],[Мес доход]]</f>
        <v>0.20199989247889899</v>
      </c>
      <c r="T57" s="8">
        <f>(Кредиты_2000_0__22[[#This Row],[Кредитный рейтинг]]-MIN(J:J))/(MAX(J:J)-MIN(J:J))</f>
        <v>0.77575757575757576</v>
      </c>
      <c r="U57" s="9">
        <f>(Кредиты_2000_0__22[[#This Row],[Срок кредитной истории (лет)]]-MIN(P:P))/(MAX(P:P)-MIN(P:P))</f>
        <v>0.27412280701754382</v>
      </c>
      <c r="V57" s="9">
        <f>(Кредиты_2000_0__22[[#This Row],[Срок с последнего нарушения кредитного договора (мес.)]]-MIN(Q:Q))/(MAX(Q:Q)-MIN(Q:Q))</f>
        <v>0.29268292682926828</v>
      </c>
      <c r="W57" s="9">
        <f>(Кредиты_2000_0__22[[#This Row],[Количество кредитных карт]]-MIN(D:D))/(MAX(D:D)-MIN(D:D))</f>
        <v>0.24390243902439024</v>
      </c>
      <c r="X57" s="10">
        <f>(Кредиты_2000_0__22[[#This Row],[Число нарушений кредитных договоров]]-MIN(E:E))/(MAX(E:E)-MIN(E:E))</f>
        <v>0</v>
      </c>
      <c r="Y57" s="16">
        <f>((Кредиты_2000_0__22[[#This Row],[Размер кредита]]-AVERAGE(H:H)))/STDEV(H:H)</f>
        <v>0.36703747326703323</v>
      </c>
      <c r="Z57" s="16">
        <f>((Кредиты_2000_0__22[[#This Row],[Годовой доход]]-AVERAGE(K:K)))/STDEV(K:K)</f>
        <v>0.94375528893303762</v>
      </c>
      <c r="AA57" s="16">
        <f>((Кредиты_2000_0__22[[#This Row],[Ежемесячный платеж]]-AVERAGE(O:O)))/STDEV(O:O)</f>
        <v>1.5962611278934786</v>
      </c>
      <c r="AB57" s="16">
        <f>((Кредиты_2000_0__22[[#This Row],[Текущий баланс кредитов]]-AVERAGE(F:F)))/STDEV(F:F)</f>
        <v>-0.78320916952806208</v>
      </c>
      <c r="AC57" s="16">
        <f>((Кредиты_2000_0__22[[#This Row],[Максимальный выданный кредит]]-AVERAGE(G:G)))/STDEV(G:G)</f>
        <v>-0.32107082422214361</v>
      </c>
    </row>
    <row r="58" spans="1:46" x14ac:dyDescent="0.45">
      <c r="A58">
        <v>89</v>
      </c>
      <c r="B58" s="1" t="s">
        <v>99</v>
      </c>
      <c r="C58" s="1" t="s">
        <v>31</v>
      </c>
      <c r="D58">
        <v>13</v>
      </c>
      <c r="E58">
        <v>1</v>
      </c>
      <c r="F58">
        <v>176396</v>
      </c>
      <c r="G58">
        <v>339834</v>
      </c>
      <c r="H58" s="3">
        <v>194942</v>
      </c>
      <c r="I58" s="1" t="s">
        <v>17</v>
      </c>
      <c r="J58">
        <v>742</v>
      </c>
      <c r="K58">
        <v>1212238</v>
      </c>
      <c r="L58" s="1" t="s">
        <v>50</v>
      </c>
      <c r="M58" s="1" t="s">
        <v>29</v>
      </c>
      <c r="N58" s="1" t="s">
        <v>23</v>
      </c>
      <c r="O58" s="2">
        <v>25254.99</v>
      </c>
      <c r="P58">
        <v>27.4</v>
      </c>
      <c r="Q58">
        <v>19</v>
      </c>
      <c r="R58">
        <f>Кредиты_2000_0__22[[#This Row],[Годовой доход]]/12</f>
        <v>101019.83333333333</v>
      </c>
      <c r="S58">
        <f>Кредиты_2000_0__22[[#This Row],[Ежемесячный платеж]]/Кредиты_2000_0__22[[#This Row],[Мес доход]]</f>
        <v>0.25000031346979723</v>
      </c>
      <c r="T58" s="8">
        <f>(Кредиты_2000_0__22[[#This Row],[Кредитный рейтинг]]-MIN(J:J))/(MAX(J:J)-MIN(J:J))</f>
        <v>0.94545454545454544</v>
      </c>
      <c r="U58" s="9">
        <f>(Кредиты_2000_0__22[[#This Row],[Срок кредитной истории (лет)]]-MIN(P:P))/(MAX(P:P)-MIN(P:P))</f>
        <v>0.5021929824561403</v>
      </c>
      <c r="V58" s="9">
        <f>(Кредиты_2000_0__22[[#This Row],[Срок с последнего нарушения кредитного договора (мес.)]]-MIN(Q:Q))/(MAX(Q:Q)-MIN(Q:Q))</f>
        <v>0.23170731707317074</v>
      </c>
      <c r="W58" s="9">
        <f>(Кредиты_2000_0__22[[#This Row],[Количество кредитных карт]]-MIN(D:D))/(MAX(D:D)-MIN(D:D))</f>
        <v>0.26829268292682928</v>
      </c>
      <c r="X58" s="10">
        <f>(Кредиты_2000_0__22[[#This Row],[Число нарушений кредитных договоров]]-MIN(E:E))/(MAX(E:E)-MIN(E:E))</f>
        <v>0.14285714285714285</v>
      </c>
      <c r="Y58" s="16">
        <f>((Кредиты_2000_0__22[[#This Row],[Размер кредита]]-AVERAGE(H:H)))/STDEV(H:H)</f>
        <v>-0.61474490916627522</v>
      </c>
      <c r="Z58" s="16">
        <f>((Кредиты_2000_0__22[[#This Row],[Годовой доход]]-AVERAGE(K:K)))/STDEV(K:K)</f>
        <v>-0.16800013722669419</v>
      </c>
      <c r="AA58" s="16">
        <f>((Кредиты_2000_0__22[[#This Row],[Ежемесячный платеж]]-AVERAGE(O:O)))/STDEV(O:O)</f>
        <v>0.66365691914811176</v>
      </c>
      <c r="AB58" s="16">
        <f>((Кредиты_2000_0__22[[#This Row],[Текущий баланс кредитов]]-AVERAGE(F:F)))/STDEV(F:F)</f>
        <v>-0.36087270623026801</v>
      </c>
      <c r="AC58" s="16">
        <f>((Кредиты_2000_0__22[[#This Row],[Максимальный выданный кредит]]-AVERAGE(G:G)))/STDEV(G:G)</f>
        <v>-0.47745132951997604</v>
      </c>
      <c r="AG58" s="28"/>
    </row>
    <row r="59" spans="1:46" x14ac:dyDescent="0.45">
      <c r="A59">
        <v>90</v>
      </c>
      <c r="B59" s="1" t="s">
        <v>100</v>
      </c>
      <c r="C59" s="1" t="s">
        <v>16</v>
      </c>
      <c r="D59">
        <v>18</v>
      </c>
      <c r="E59">
        <v>0</v>
      </c>
      <c r="F59">
        <v>563008</v>
      </c>
      <c r="G59">
        <v>1070432</v>
      </c>
      <c r="H59" s="3">
        <v>731566</v>
      </c>
      <c r="I59" s="1" t="s">
        <v>17</v>
      </c>
      <c r="J59">
        <v>705</v>
      </c>
      <c r="K59">
        <v>1377443</v>
      </c>
      <c r="L59" s="1" t="s">
        <v>22</v>
      </c>
      <c r="M59" s="1" t="s">
        <v>19</v>
      </c>
      <c r="N59" s="1" t="s">
        <v>23</v>
      </c>
      <c r="O59" s="2">
        <v>13429.96</v>
      </c>
      <c r="P59">
        <v>20.399999999999999</v>
      </c>
      <c r="Q59">
        <v>65</v>
      </c>
      <c r="R59">
        <f>Кредиты_2000_0__22[[#This Row],[Годовой доход]]/12</f>
        <v>114786.91666666667</v>
      </c>
      <c r="S59">
        <f>Кредиты_2000_0__22[[#This Row],[Ежемесячный платеж]]/Кредиты_2000_0__22[[#This Row],[Мес доход]]</f>
        <v>0.11699904823647873</v>
      </c>
      <c r="T59" s="8">
        <f>(Кредиты_2000_0__22[[#This Row],[Кредитный рейтинг]]-MIN(J:J))/(MAX(J:J)-MIN(J:J))</f>
        <v>0.72121212121212119</v>
      </c>
      <c r="U59" s="9">
        <f>(Кредиты_2000_0__22[[#This Row],[Срок кредитной истории (лет)]]-MIN(P:P))/(MAX(P:P)-MIN(P:P))</f>
        <v>0.34868421052631576</v>
      </c>
      <c r="V59" s="9">
        <f>(Кредиты_2000_0__22[[#This Row],[Срок с последнего нарушения кредитного договора (мес.)]]-MIN(Q:Q))/(MAX(Q:Q)-MIN(Q:Q))</f>
        <v>0.79268292682926833</v>
      </c>
      <c r="W59" s="9">
        <f>(Кредиты_2000_0__22[[#This Row],[Количество кредитных карт]]-MIN(D:D))/(MAX(D:D)-MIN(D:D))</f>
        <v>0.3902439024390244</v>
      </c>
      <c r="X59" s="10">
        <f>(Кредиты_2000_0__22[[#This Row],[Число нарушений кредитных договоров]]-MIN(E:E))/(MAX(E:E)-MIN(E:E))</f>
        <v>0</v>
      </c>
      <c r="Y59" s="16">
        <f>((Кредиты_2000_0__22[[#This Row],[Размер кредита]]-AVERAGE(H:H)))/STDEV(H:H)</f>
        <v>2.258052100468233</v>
      </c>
      <c r="Z59" s="16">
        <f>((Кредиты_2000_0__22[[#This Row],[Годовой доход]]-AVERAGE(K:K)))/STDEV(K:K)</f>
        <v>3.4215439512885526E-2</v>
      </c>
      <c r="AA59" s="16">
        <f>((Кредиты_2000_0__22[[#This Row],[Ежемесячный платеж]]-AVERAGE(O:O)))/STDEV(O:O)</f>
        <v>-0.39264052283782808</v>
      </c>
      <c r="AB59" s="16">
        <f>((Кредиты_2000_0__22[[#This Row],[Текущий баланс кредитов]]-AVERAGE(F:F)))/STDEV(F:F)</f>
        <v>1.2547885750601087</v>
      </c>
      <c r="AC59" s="16">
        <f>((Кредиты_2000_0__22[[#This Row],[Максимальный выданный кредит]]-AVERAGE(G:G)))/STDEV(G:G)</f>
        <v>1.0755511227634322</v>
      </c>
      <c r="AG59" s="23"/>
      <c r="AH59" s="24" t="s">
        <v>1441</v>
      </c>
      <c r="AI59" s="24" t="s">
        <v>1442</v>
      </c>
      <c r="AJ59" s="24" t="s">
        <v>1443</v>
      </c>
      <c r="AK59" s="24" t="s">
        <v>1444</v>
      </c>
      <c r="AL59" s="24" t="s">
        <v>1445</v>
      </c>
      <c r="AM59" s="24" t="s">
        <v>1446</v>
      </c>
      <c r="AN59" s="24" t="s">
        <v>1447</v>
      </c>
      <c r="AO59" s="24" t="s">
        <v>1448</v>
      </c>
      <c r="AP59" s="24" t="s">
        <v>1449</v>
      </c>
      <c r="AQ59" s="24" t="s">
        <v>1450</v>
      </c>
      <c r="AR59" s="24" t="s">
        <v>1451</v>
      </c>
      <c r="AS59" s="24" t="s">
        <v>1452</v>
      </c>
      <c r="AT59" s="24" t="s">
        <v>1453</v>
      </c>
    </row>
    <row r="60" spans="1:46" x14ac:dyDescent="0.45">
      <c r="A60">
        <v>94</v>
      </c>
      <c r="B60" s="1" t="s">
        <v>101</v>
      </c>
      <c r="C60" s="1" t="s">
        <v>16</v>
      </c>
      <c r="D60">
        <v>10</v>
      </c>
      <c r="E60">
        <v>0</v>
      </c>
      <c r="F60">
        <v>38456</v>
      </c>
      <c r="G60">
        <v>251548</v>
      </c>
      <c r="H60" s="3">
        <v>156772</v>
      </c>
      <c r="I60" s="1" t="s">
        <v>17</v>
      </c>
      <c r="J60">
        <v>748</v>
      </c>
      <c r="K60">
        <v>1411966</v>
      </c>
      <c r="L60" s="1" t="s">
        <v>53</v>
      </c>
      <c r="M60" s="1" t="s">
        <v>19</v>
      </c>
      <c r="N60" s="1" t="s">
        <v>20</v>
      </c>
      <c r="O60" s="2">
        <v>22591.38</v>
      </c>
      <c r="P60">
        <v>18</v>
      </c>
      <c r="Q60">
        <v>73</v>
      </c>
      <c r="R60">
        <f>Кредиты_2000_0__22[[#This Row],[Годовой доход]]/12</f>
        <v>117663.83333333333</v>
      </c>
      <c r="S60">
        <f>Кредиты_2000_0__22[[#This Row],[Ежемесячный платеж]]/Кредиты_2000_0__22[[#This Row],[Мес доход]]</f>
        <v>0.19199935409209573</v>
      </c>
      <c r="T60" s="8">
        <f>(Кредиты_2000_0__22[[#This Row],[Кредитный рейтинг]]-MIN(J:J))/(MAX(J:J)-MIN(J:J))</f>
        <v>0.98181818181818181</v>
      </c>
      <c r="U60" s="9">
        <f>(Кредиты_2000_0__22[[#This Row],[Срок кредитной истории (лет)]]-MIN(P:P))/(MAX(P:P)-MIN(P:P))</f>
        <v>0.29605263157894735</v>
      </c>
      <c r="V60" s="9">
        <f>(Кредиты_2000_0__22[[#This Row],[Срок с последнего нарушения кредитного договора (мес.)]]-MIN(Q:Q))/(MAX(Q:Q)-MIN(Q:Q))</f>
        <v>0.8902439024390244</v>
      </c>
      <c r="W60" s="9">
        <f>(Кредиты_2000_0__22[[#This Row],[Количество кредитных карт]]-MIN(D:D))/(MAX(D:D)-MIN(D:D))</f>
        <v>0.1951219512195122</v>
      </c>
      <c r="X60" s="10">
        <f>(Кредиты_2000_0__22[[#This Row],[Число нарушений кредитных договоров]]-MIN(E:E))/(MAX(E:E)-MIN(E:E))</f>
        <v>0</v>
      </c>
      <c r="Y60" s="16">
        <f>((Кредиты_2000_0__22[[#This Row],[Размер кредита]]-AVERAGE(H:H)))/STDEV(H:H)</f>
        <v>-0.8190866118440332</v>
      </c>
      <c r="Z60" s="16">
        <f>((Кредиты_2000_0__22[[#This Row],[Годовой доход]]-AVERAGE(K:K)))/STDEV(K:K)</f>
        <v>7.6472564634888551E-2</v>
      </c>
      <c r="AA60" s="16">
        <f>((Кредиты_2000_0__22[[#This Row],[Ежемесячный платеж]]-AVERAGE(O:O)))/STDEV(O:O)</f>
        <v>0.42572395581117567</v>
      </c>
      <c r="AB60" s="16">
        <f>((Кредиты_2000_0__22[[#This Row],[Текущий баланс кредитов]]-AVERAGE(F:F)))/STDEV(F:F)</f>
        <v>-0.93732743898867843</v>
      </c>
      <c r="AC60" s="16">
        <f>((Кредиты_2000_0__22[[#This Row],[Максимальный выданный кредит]]-AVERAGE(G:G)))/STDEV(G:G)</f>
        <v>-0.66511728877840959</v>
      </c>
      <c r="AG60" s="23" t="s">
        <v>1464</v>
      </c>
      <c r="AH60" s="24">
        <v>10.991240875912409</v>
      </c>
      <c r="AI60" s="24">
        <v>0.1374314560126747</v>
      </c>
      <c r="AJ60" s="24">
        <v>10</v>
      </c>
      <c r="AK60" s="24">
        <v>9</v>
      </c>
      <c r="AL60" s="24">
        <v>5.0868207152814344</v>
      </c>
      <c r="AM60" s="24">
        <v>25.875744989416322</v>
      </c>
      <c r="AN60" s="24">
        <v>3.6054561259494919</v>
      </c>
      <c r="AO60" s="24">
        <v>1.3690890143758347</v>
      </c>
      <c r="AP60" s="24">
        <v>41</v>
      </c>
      <c r="AQ60" s="24">
        <v>2</v>
      </c>
      <c r="AR60" s="24">
        <v>43</v>
      </c>
      <c r="AS60" s="24">
        <v>15058</v>
      </c>
      <c r="AT60" s="24">
        <v>1370</v>
      </c>
    </row>
    <row r="61" spans="1:46" x14ac:dyDescent="0.45">
      <c r="A61">
        <v>97</v>
      </c>
      <c r="B61" s="1" t="s">
        <v>102</v>
      </c>
      <c r="C61" s="1" t="s">
        <v>16</v>
      </c>
      <c r="D61">
        <v>13</v>
      </c>
      <c r="E61">
        <v>2</v>
      </c>
      <c r="F61">
        <v>260072</v>
      </c>
      <c r="G61">
        <v>756646</v>
      </c>
      <c r="H61" s="3">
        <v>158818</v>
      </c>
      <c r="I61" s="1" t="s">
        <v>17</v>
      </c>
      <c r="J61">
        <v>731</v>
      </c>
      <c r="K61">
        <v>315666</v>
      </c>
      <c r="L61" s="1" t="s">
        <v>21</v>
      </c>
      <c r="M61" s="1" t="s">
        <v>24</v>
      </c>
      <c r="N61" s="1" t="s">
        <v>23</v>
      </c>
      <c r="O61" s="2">
        <v>8522.83</v>
      </c>
      <c r="P61">
        <v>31.3</v>
      </c>
      <c r="Q61">
        <v>60</v>
      </c>
      <c r="R61">
        <f>Кредиты_2000_0__22[[#This Row],[Годовой доход]]/12</f>
        <v>26305.5</v>
      </c>
      <c r="S61">
        <f>Кредиты_2000_0__22[[#This Row],[Ежемесячный платеж]]/Кредиты_2000_0__22[[#This Row],[Мес доход]]</f>
        <v>0.32399422174070064</v>
      </c>
      <c r="T61" s="8">
        <f>(Кредиты_2000_0__22[[#This Row],[Кредитный рейтинг]]-MIN(J:J))/(MAX(J:J)-MIN(J:J))</f>
        <v>0.87878787878787878</v>
      </c>
      <c r="U61" s="9">
        <f>(Кредиты_2000_0__22[[#This Row],[Срок кредитной истории (лет)]]-MIN(P:P))/(MAX(P:P)-MIN(P:P))</f>
        <v>0.58771929824561409</v>
      </c>
      <c r="V61" s="9">
        <f>(Кредиты_2000_0__22[[#This Row],[Срок с последнего нарушения кредитного договора (мес.)]]-MIN(Q:Q))/(MAX(Q:Q)-MIN(Q:Q))</f>
        <v>0.73170731707317072</v>
      </c>
      <c r="W61" s="9">
        <f>(Кредиты_2000_0__22[[#This Row],[Количество кредитных карт]]-MIN(D:D))/(MAX(D:D)-MIN(D:D))</f>
        <v>0.26829268292682928</v>
      </c>
      <c r="X61" s="10">
        <f>(Кредиты_2000_0__22[[#This Row],[Число нарушений кредитных договоров]]-MIN(E:E))/(MAX(E:E)-MIN(E:E))</f>
        <v>0.2857142857142857</v>
      </c>
      <c r="Y61" s="16">
        <f>((Кредиты_2000_0__22[[#This Row],[Размер кредита]]-AVERAGE(H:H)))/STDEV(H:H)</f>
        <v>-0.80813342547571532</v>
      </c>
      <c r="Z61" s="16">
        <f>((Кредиты_2000_0__22[[#This Row],[Годовой доход]]-AVERAGE(K:K)))/STDEV(K:K)</f>
        <v>-1.2654295374782512</v>
      </c>
      <c r="AA61" s="16">
        <f>((Кредиты_2000_0__22[[#This Row],[Ежемесячный платеж]]-AVERAGE(O:O)))/STDEV(O:O)</f>
        <v>-0.83098096396080734</v>
      </c>
      <c r="AB61" s="16">
        <f>((Кредиты_2000_0__22[[#This Row],[Текущий баланс кредитов]]-AVERAGE(F:F)))/STDEV(F:F)</f>
        <v>-1.1188595614835609E-2</v>
      </c>
      <c r="AC61" s="16">
        <f>((Кредиты_2000_0__22[[#This Row],[Максимальный выданный кредит]]-AVERAGE(G:G)))/STDEV(G:G)</f>
        <v>0.40854898548383178</v>
      </c>
      <c r="AG61" s="23" t="s">
        <v>1455</v>
      </c>
      <c r="AH61" s="24">
        <v>0.18686131386861313</v>
      </c>
      <c r="AI61" s="24">
        <v>1.3702826703927544E-2</v>
      </c>
      <c r="AJ61" s="24">
        <v>0</v>
      </c>
      <c r="AK61" s="24">
        <v>0</v>
      </c>
      <c r="AL61" s="24">
        <v>0.50718972757606362</v>
      </c>
      <c r="AM61" s="24">
        <v>0.25724141975868159</v>
      </c>
      <c r="AN61" s="24">
        <v>37.8875027421279</v>
      </c>
      <c r="AO61" s="24">
        <v>4.6516973833083766</v>
      </c>
      <c r="AP61" s="24">
        <v>7</v>
      </c>
      <c r="AQ61" s="24">
        <v>0</v>
      </c>
      <c r="AR61" s="24">
        <v>7</v>
      </c>
      <c r="AS61" s="24">
        <v>256</v>
      </c>
      <c r="AT61" s="24">
        <v>1370</v>
      </c>
    </row>
    <row r="62" spans="1:46" x14ac:dyDescent="0.45">
      <c r="A62">
        <v>98</v>
      </c>
      <c r="B62" s="1" t="s">
        <v>103</v>
      </c>
      <c r="C62" s="1" t="s">
        <v>31</v>
      </c>
      <c r="D62">
        <v>14</v>
      </c>
      <c r="E62">
        <v>0</v>
      </c>
      <c r="F62">
        <v>138586</v>
      </c>
      <c r="G62">
        <v>266112</v>
      </c>
      <c r="H62" s="3">
        <v>78738</v>
      </c>
      <c r="I62" s="1" t="s">
        <v>17</v>
      </c>
      <c r="J62">
        <v>624</v>
      </c>
      <c r="K62">
        <v>536370</v>
      </c>
      <c r="L62" s="1" t="s">
        <v>36</v>
      </c>
      <c r="M62" s="1" t="s">
        <v>29</v>
      </c>
      <c r="N62" s="1" t="s">
        <v>52</v>
      </c>
      <c r="O62" s="2">
        <v>14034.92</v>
      </c>
      <c r="P62">
        <v>10.5</v>
      </c>
      <c r="Q62">
        <v>15</v>
      </c>
      <c r="R62">
        <f>Кредиты_2000_0__22[[#This Row],[Годовой доход]]/12</f>
        <v>44697.5</v>
      </c>
      <c r="S62">
        <f>Кредиты_2000_0__22[[#This Row],[Ежемесячный платеж]]/Кредиты_2000_0__22[[#This Row],[Мес доход]]</f>
        <v>0.31399787460148776</v>
      </c>
      <c r="T62" s="8">
        <f>(Кредиты_2000_0__22[[#This Row],[Кредитный рейтинг]]-MIN(J:J))/(MAX(J:J)-MIN(J:J))</f>
        <v>0.23030303030303031</v>
      </c>
      <c r="U62" s="9">
        <f>(Кредиты_2000_0__22[[#This Row],[Срок кредитной истории (лет)]]-MIN(P:P))/(MAX(P:P)-MIN(P:P))</f>
        <v>0.13157894736842105</v>
      </c>
      <c r="V62" s="9">
        <f>(Кредиты_2000_0__22[[#This Row],[Срок с последнего нарушения кредитного договора (мес.)]]-MIN(Q:Q))/(MAX(Q:Q)-MIN(Q:Q))</f>
        <v>0.18292682926829268</v>
      </c>
      <c r="W62" s="9">
        <f>(Кредиты_2000_0__22[[#This Row],[Количество кредитных карт]]-MIN(D:D))/(MAX(D:D)-MIN(D:D))</f>
        <v>0.29268292682926828</v>
      </c>
      <c r="X62" s="10">
        <f>(Кредиты_2000_0__22[[#This Row],[Число нарушений кредитных договоров]]-MIN(E:E))/(MAX(E:E)-MIN(E:E))</f>
        <v>0</v>
      </c>
      <c r="Y62" s="16">
        <f>((Кредиты_2000_0__22[[#This Row],[Размер кредита]]-AVERAGE(H:H)))/STDEV(H:H)</f>
        <v>-1.2368387844077262</v>
      </c>
      <c r="Z62" s="16">
        <f>((Кредиты_2000_0__22[[#This Row],[Годовой доход]]-AVERAGE(K:K)))/STDEV(K:K)</f>
        <v>-0.99528162035266654</v>
      </c>
      <c r="AA62" s="16">
        <f>((Кредиты_2000_0__22[[#This Row],[Ежемесячный платеж]]-AVERAGE(O:O)))/STDEV(O:O)</f>
        <v>-0.33860110809606292</v>
      </c>
      <c r="AB62" s="16">
        <f>((Кредиты_2000_0__22[[#This Row],[Текущий баланс кредитов]]-AVERAGE(F:F)))/STDEV(F:F)</f>
        <v>-0.51888164812961191</v>
      </c>
      <c r="AC62" s="16">
        <f>((Кредиты_2000_0__22[[#This Row],[Максимальный выданный кредит]]-AVERAGE(G:G)))/STDEV(G:G)</f>
        <v>-0.63415918635401802</v>
      </c>
      <c r="AG62" s="23" t="s">
        <v>1456</v>
      </c>
      <c r="AH62" s="24">
        <v>262749.32189781021</v>
      </c>
      <c r="AI62" s="24">
        <v>6464.9434284257195</v>
      </c>
      <c r="AJ62" s="24">
        <v>201742</v>
      </c>
      <c r="AK62" s="24">
        <v>68989</v>
      </c>
      <c r="AL62" s="24">
        <v>239290.25500396063</v>
      </c>
      <c r="AM62" s="24">
        <v>57259826139.860504</v>
      </c>
      <c r="AN62" s="24">
        <v>17.771403286121092</v>
      </c>
      <c r="AO62" s="24">
        <v>3.0686229047020541</v>
      </c>
      <c r="AP62" s="24">
        <v>2682306</v>
      </c>
      <c r="AQ62" s="24">
        <v>0</v>
      </c>
      <c r="AR62" s="24">
        <v>2682306</v>
      </c>
      <c r="AS62" s="24">
        <v>359966571</v>
      </c>
      <c r="AT62" s="24">
        <v>1370</v>
      </c>
    </row>
    <row r="63" spans="1:46" x14ac:dyDescent="0.45">
      <c r="A63">
        <v>99</v>
      </c>
      <c r="B63" s="1" t="s">
        <v>104</v>
      </c>
      <c r="C63" s="1" t="s">
        <v>16</v>
      </c>
      <c r="D63">
        <v>12</v>
      </c>
      <c r="E63">
        <v>1</v>
      </c>
      <c r="F63">
        <v>137845</v>
      </c>
      <c r="G63">
        <v>222926</v>
      </c>
      <c r="H63" s="3">
        <v>453464</v>
      </c>
      <c r="I63" s="1" t="s">
        <v>17</v>
      </c>
      <c r="J63">
        <v>712</v>
      </c>
      <c r="K63">
        <v>895147</v>
      </c>
      <c r="L63" s="1" t="s">
        <v>27</v>
      </c>
      <c r="M63" s="1" t="s">
        <v>29</v>
      </c>
      <c r="N63" s="1" t="s">
        <v>23</v>
      </c>
      <c r="O63" s="2">
        <v>17007.849999999999</v>
      </c>
      <c r="P63">
        <v>14.2</v>
      </c>
      <c r="Q63">
        <v>77</v>
      </c>
      <c r="R63">
        <f>Кредиты_2000_0__22[[#This Row],[Годовой доход]]/12</f>
        <v>74595.583333333328</v>
      </c>
      <c r="S63">
        <f>Кредиты_2000_0__22[[#This Row],[Ежемесячный платеж]]/Кредиты_2000_0__22[[#This Row],[Мес доход]]</f>
        <v>0.22800076412030648</v>
      </c>
      <c r="T63" s="8">
        <f>(Кредиты_2000_0__22[[#This Row],[Кредитный рейтинг]]-MIN(J:J))/(MAX(J:J)-MIN(J:J))</f>
        <v>0.76363636363636367</v>
      </c>
      <c r="U63" s="9">
        <f>(Кредиты_2000_0__22[[#This Row],[Срок кредитной истории (лет)]]-MIN(P:P))/(MAX(P:P)-MIN(P:P))</f>
        <v>0.212719298245614</v>
      </c>
      <c r="V63" s="9">
        <f>(Кредиты_2000_0__22[[#This Row],[Срок с последнего нарушения кредитного договора (мес.)]]-MIN(Q:Q))/(MAX(Q:Q)-MIN(Q:Q))</f>
        <v>0.93902439024390238</v>
      </c>
      <c r="W63" s="9">
        <f>(Кредиты_2000_0__22[[#This Row],[Количество кредитных карт]]-MIN(D:D))/(MAX(D:D)-MIN(D:D))</f>
        <v>0.24390243902439024</v>
      </c>
      <c r="X63" s="10">
        <f>(Кредиты_2000_0__22[[#This Row],[Число нарушений кредитных договоров]]-MIN(E:E))/(MAX(E:E)-MIN(E:E))</f>
        <v>0.14285714285714285</v>
      </c>
      <c r="Y63" s="16">
        <f>((Кредиты_2000_0__22[[#This Row],[Размер кредита]]-AVERAGE(H:H)))/STDEV(H:H)</f>
        <v>0.76924318775956546</v>
      </c>
      <c r="Z63" s="16">
        <f>((Кредиты_2000_0__22[[#This Row],[Годовой доход]]-AVERAGE(K:K)))/STDEV(K:K)</f>
        <v>-0.55612845927463506</v>
      </c>
      <c r="AA63" s="16">
        <f>((Кредиты_2000_0__22[[#This Row],[Ежемесячный платеж]]-AVERAGE(O:O)))/STDEV(O:O)</f>
        <v>-7.3037438980360248E-2</v>
      </c>
      <c r="AB63" s="16">
        <f>((Кредиты_2000_0__22[[#This Row],[Текущий баланс кредитов]]-AVERAGE(F:F)))/STDEV(F:F)</f>
        <v>-0.52197830578492566</v>
      </c>
      <c r="AC63" s="16">
        <f>((Кредиты_2000_0__22[[#This Row],[Максимальный выданный кредит]]-AVERAGE(G:G)))/STDEV(G:G)</f>
        <v>-0.72595791000821819</v>
      </c>
      <c r="AG63" s="23" t="s">
        <v>1457</v>
      </c>
      <c r="AH63" s="24">
        <v>564447.28759124083</v>
      </c>
      <c r="AI63" s="24">
        <v>12710.014731426741</v>
      </c>
      <c r="AJ63" s="24">
        <v>434863</v>
      </c>
      <c r="AK63" s="24">
        <v>0</v>
      </c>
      <c r="AL63" s="24">
        <v>470442.27066466521</v>
      </c>
      <c r="AM63" s="24">
        <v>221315930028.12613</v>
      </c>
      <c r="AN63" s="24">
        <v>9.9406147573662658</v>
      </c>
      <c r="AO63" s="24">
        <v>2.5204736760347242</v>
      </c>
      <c r="AP63" s="24">
        <v>3885398</v>
      </c>
      <c r="AQ63" s="24">
        <v>0</v>
      </c>
      <c r="AR63" s="24">
        <v>3885398</v>
      </c>
      <c r="AS63" s="24">
        <v>773292784</v>
      </c>
      <c r="AT63" s="24">
        <v>1370</v>
      </c>
    </row>
    <row r="64" spans="1:46" x14ac:dyDescent="0.45">
      <c r="A64">
        <v>100</v>
      </c>
      <c r="B64" s="1" t="s">
        <v>105</v>
      </c>
      <c r="C64" s="1" t="s">
        <v>16</v>
      </c>
      <c r="D64">
        <v>8</v>
      </c>
      <c r="E64">
        <v>0</v>
      </c>
      <c r="F64">
        <v>108148</v>
      </c>
      <c r="G64">
        <v>129624</v>
      </c>
      <c r="H64" s="3">
        <v>595672</v>
      </c>
      <c r="I64" s="1" t="s">
        <v>17</v>
      </c>
      <c r="J64">
        <v>685</v>
      </c>
      <c r="K64">
        <v>1305927</v>
      </c>
      <c r="L64" s="1" t="s">
        <v>22</v>
      </c>
      <c r="M64" s="1" t="s">
        <v>29</v>
      </c>
      <c r="N64" s="1" t="s">
        <v>23</v>
      </c>
      <c r="O64" s="2">
        <v>13603.43</v>
      </c>
      <c r="P64">
        <v>25.9</v>
      </c>
      <c r="R64">
        <f>Кредиты_2000_0__22[[#This Row],[Годовой доход]]/12</f>
        <v>108827.25</v>
      </c>
      <c r="S64">
        <f>Кредиты_2000_0__22[[#This Row],[Ежемесячный платеж]]/Кредиты_2000_0__22[[#This Row],[Мес доход]]</f>
        <v>0.12500021823578195</v>
      </c>
      <c r="T64" s="8">
        <f>(Кредиты_2000_0__22[[#This Row],[Кредитный рейтинг]]-MIN(J:J))/(MAX(J:J)-MIN(J:J))</f>
        <v>0.6</v>
      </c>
      <c r="U64" s="9">
        <f>(Кредиты_2000_0__22[[#This Row],[Срок кредитной истории (лет)]]-MIN(P:P))/(MAX(P:P)-MIN(P:P))</f>
        <v>0.46929824561403505</v>
      </c>
      <c r="V64" s="9">
        <f>(Кредиты_2000_0__22[[#This Row],[Срок с последнего нарушения кредитного договора (мес.)]]-MIN(Q:Q))/(MAX(Q:Q)-MIN(Q:Q))</f>
        <v>0</v>
      </c>
      <c r="W64" s="9">
        <f>(Кредиты_2000_0__22[[#This Row],[Количество кредитных карт]]-MIN(D:D))/(MAX(D:D)-MIN(D:D))</f>
        <v>0.14634146341463414</v>
      </c>
      <c r="X64" s="10">
        <f>(Кредиты_2000_0__22[[#This Row],[Число нарушений кредитных договоров]]-MIN(E:E))/(MAX(E:E)-MIN(E:E))</f>
        <v>0</v>
      </c>
      <c r="Y64" s="16">
        <f>((Кредиты_2000_0__22[[#This Row],[Размер кредита]]-AVERAGE(H:H)))/STDEV(H:H)</f>
        <v>1.5305485284564111</v>
      </c>
      <c r="Z64" s="16">
        <f>((Кредиты_2000_0__22[[#This Row],[Годовой доход]]-AVERAGE(K:K)))/STDEV(K:K)</f>
        <v>-5.3322160354599003E-2</v>
      </c>
      <c r="AA64" s="16">
        <f>((Кредиты_2000_0__22[[#This Row],[Ежемесячный платеж]]-AVERAGE(O:O)))/STDEV(O:O)</f>
        <v>-0.37714492432676283</v>
      </c>
      <c r="AB64" s="16">
        <f>((Кредиты_2000_0__22[[#This Row],[Текущий баланс кредитов]]-AVERAGE(F:F)))/STDEV(F:F)</f>
        <v>-0.64608281643250087</v>
      </c>
      <c r="AC64" s="16">
        <f>((Кредиты_2000_0__22[[#This Row],[Максимальный выданный кредит]]-AVERAGE(G:G)))/STDEV(G:G)</f>
        <v>-0.92428617644604927</v>
      </c>
      <c r="AG64" s="23" t="s">
        <v>3</v>
      </c>
      <c r="AH64" s="24">
        <v>309999.35036496352</v>
      </c>
      <c r="AI64" s="24">
        <v>5043.4394579455993</v>
      </c>
      <c r="AJ64" s="24">
        <v>266838</v>
      </c>
      <c r="AK64" s="24">
        <v>172040</v>
      </c>
      <c r="AL64" s="24">
        <v>186675.40208974711</v>
      </c>
      <c r="AM64" s="24">
        <v>34847705745.368759</v>
      </c>
      <c r="AN64" s="24">
        <v>-0.14130173859129336</v>
      </c>
      <c r="AO64" s="24">
        <v>0.754395931775943</v>
      </c>
      <c r="AP64" s="24">
        <v>767272</v>
      </c>
      <c r="AQ64" s="24">
        <v>21824</v>
      </c>
      <c r="AR64" s="24">
        <v>789096</v>
      </c>
      <c r="AS64" s="24">
        <v>424699110</v>
      </c>
      <c r="AT64" s="24">
        <v>1370</v>
      </c>
    </row>
    <row r="65" spans="1:46" x14ac:dyDescent="0.45">
      <c r="A65">
        <v>101</v>
      </c>
      <c r="B65" s="1" t="s">
        <v>106</v>
      </c>
      <c r="C65" s="1" t="s">
        <v>16</v>
      </c>
      <c r="D65">
        <v>10</v>
      </c>
      <c r="E65">
        <v>0</v>
      </c>
      <c r="F65">
        <v>167656</v>
      </c>
      <c r="G65">
        <v>267014</v>
      </c>
      <c r="H65" s="3">
        <v>166672</v>
      </c>
      <c r="I65" s="1" t="s">
        <v>17</v>
      </c>
      <c r="J65">
        <v>705</v>
      </c>
      <c r="K65">
        <v>1048667</v>
      </c>
      <c r="L65" s="1" t="s">
        <v>22</v>
      </c>
      <c r="M65" s="1" t="s">
        <v>19</v>
      </c>
      <c r="N65" s="1" t="s">
        <v>23</v>
      </c>
      <c r="O65" s="2">
        <v>16166.91</v>
      </c>
      <c r="P65">
        <v>16</v>
      </c>
      <c r="Q65">
        <v>18</v>
      </c>
      <c r="R65">
        <f>Кредиты_2000_0__22[[#This Row],[Годовой доход]]/12</f>
        <v>87388.916666666672</v>
      </c>
      <c r="S65">
        <f>Кредиты_2000_0__22[[#This Row],[Ежемесячный платеж]]/Кредиты_2000_0__22[[#This Row],[Мес доход]]</f>
        <v>0.1849995470440092</v>
      </c>
      <c r="T65" s="8">
        <f>(Кредиты_2000_0__22[[#This Row],[Кредитный рейтинг]]-MIN(J:J))/(MAX(J:J)-MIN(J:J))</f>
        <v>0.72121212121212119</v>
      </c>
      <c r="U65" s="9">
        <f>(Кредиты_2000_0__22[[#This Row],[Срок кредитной истории (лет)]]-MIN(P:P))/(MAX(P:P)-MIN(P:P))</f>
        <v>0.25219298245614036</v>
      </c>
      <c r="V65" s="9">
        <f>(Кредиты_2000_0__22[[#This Row],[Срок с последнего нарушения кредитного договора (мес.)]]-MIN(Q:Q))/(MAX(Q:Q)-MIN(Q:Q))</f>
        <v>0.21951219512195122</v>
      </c>
      <c r="W65" s="9">
        <f>(Кредиты_2000_0__22[[#This Row],[Количество кредитных карт]]-MIN(D:D))/(MAX(D:D)-MIN(D:D))</f>
        <v>0.1951219512195122</v>
      </c>
      <c r="X65" s="10">
        <f>(Кредиты_2000_0__22[[#This Row],[Число нарушений кредитных договоров]]-MIN(E:E))/(MAX(E:E)-MIN(E:E))</f>
        <v>0</v>
      </c>
      <c r="Y65" s="16">
        <f>((Кредиты_2000_0__22[[#This Row],[Размер кредита]]-AVERAGE(H:H)))/STDEV(H:H)</f>
        <v>-0.76608732296507576</v>
      </c>
      <c r="Z65" s="16">
        <f>((Кредиты_2000_0__22[[#This Row],[Годовой доход]]-AVERAGE(K:K)))/STDEV(K:K)</f>
        <v>-0.36821565190766503</v>
      </c>
      <c r="AA65" s="16">
        <f>((Кредиты_2000_0__22[[#This Row],[Ежемесячный платеж]]-AVERAGE(O:O)))/STDEV(O:O)</f>
        <v>-0.14815629879413278</v>
      </c>
      <c r="AB65" s="16">
        <f>((Кредиты_2000_0__22[[#This Row],[Текущий баланс кредитов]]-AVERAGE(F:F)))/STDEV(F:F)</f>
        <v>-0.39739738626730231</v>
      </c>
      <c r="AC65" s="16">
        <f>((Кредиты_2000_0__22[[#This Row],[Максимальный выданный кредит]]-AVERAGE(G:G)))/STDEV(G:G)</f>
        <v>-0.63224184164193342</v>
      </c>
      <c r="AG65" s="23" t="s">
        <v>5</v>
      </c>
      <c r="AH65" s="24">
        <v>715.35401459854018</v>
      </c>
      <c r="AI65" s="24">
        <v>0.75031546328146681</v>
      </c>
      <c r="AJ65" s="24">
        <v>721</v>
      </c>
      <c r="AK65" s="24">
        <v>747</v>
      </c>
      <c r="AL65" s="24">
        <v>27.771809688636001</v>
      </c>
      <c r="AM65" s="24">
        <v>771.27341338181645</v>
      </c>
      <c r="AN65" s="24">
        <v>1.9247241300549653</v>
      </c>
      <c r="AO65" s="24">
        <v>-1.2671565204275435</v>
      </c>
      <c r="AP65" s="24">
        <v>165</v>
      </c>
      <c r="AQ65" s="24">
        <v>586</v>
      </c>
      <c r="AR65" s="24">
        <v>751</v>
      </c>
      <c r="AS65" s="24">
        <v>980035</v>
      </c>
      <c r="AT65" s="24">
        <v>1370</v>
      </c>
    </row>
    <row r="66" spans="1:46" x14ac:dyDescent="0.45">
      <c r="A66">
        <v>102</v>
      </c>
      <c r="B66" s="1" t="s">
        <v>107</v>
      </c>
      <c r="C66" s="1" t="s">
        <v>16</v>
      </c>
      <c r="D66">
        <v>5</v>
      </c>
      <c r="E66">
        <v>0</v>
      </c>
      <c r="F66">
        <v>61199</v>
      </c>
      <c r="G66">
        <v>214742</v>
      </c>
      <c r="H66" s="3">
        <v>132792</v>
      </c>
      <c r="I66" s="1" t="s">
        <v>17</v>
      </c>
      <c r="J66">
        <v>751</v>
      </c>
      <c r="K66">
        <v>668990</v>
      </c>
      <c r="L66" s="1" t="s">
        <v>38</v>
      </c>
      <c r="M66" s="1" t="s">
        <v>29</v>
      </c>
      <c r="N66" s="1" t="s">
        <v>52</v>
      </c>
      <c r="O66" s="2">
        <v>6132.25</v>
      </c>
      <c r="P66">
        <v>14.7</v>
      </c>
      <c r="R66">
        <f>Кредиты_2000_0__22[[#This Row],[Годовой доход]]/12</f>
        <v>55749.166666666664</v>
      </c>
      <c r="S66">
        <f>Кредиты_2000_0__22[[#This Row],[Ежемесячный платеж]]/Кредиты_2000_0__22[[#This Row],[Мес доход]]</f>
        <v>0.10999715989775632</v>
      </c>
      <c r="T66" s="8">
        <f>(Кредиты_2000_0__22[[#This Row],[Кредитный рейтинг]]-MIN(J:J))/(MAX(J:J)-MIN(J:J))</f>
        <v>1</v>
      </c>
      <c r="U66" s="9">
        <f>(Кредиты_2000_0__22[[#This Row],[Срок кредитной истории (лет)]]-MIN(P:P))/(MAX(P:P)-MIN(P:P))</f>
        <v>0.22368421052631576</v>
      </c>
      <c r="V66" s="9">
        <f>(Кредиты_2000_0__22[[#This Row],[Срок с последнего нарушения кредитного договора (мес.)]]-MIN(Q:Q))/(MAX(Q:Q)-MIN(Q:Q))</f>
        <v>0</v>
      </c>
      <c r="W66" s="9">
        <f>(Кредиты_2000_0__22[[#This Row],[Количество кредитных карт]]-MIN(D:D))/(MAX(D:D)-MIN(D:D))</f>
        <v>7.3170731707317069E-2</v>
      </c>
      <c r="X66" s="10">
        <f>(Кредиты_2000_0__22[[#This Row],[Число нарушений кредитных договоров]]-MIN(E:E))/(MAX(E:E)-MIN(E:E))</f>
        <v>0</v>
      </c>
      <c r="Y66" s="16">
        <f>((Кредиты_2000_0__22[[#This Row],[Размер кредита]]-AVERAGE(H:H)))/STDEV(H:H)</f>
        <v>-0.94746266712861882</v>
      </c>
      <c r="Z66" s="16">
        <f>((Кредиты_2000_0__22[[#This Row],[Годовой доход]]-AVERAGE(K:K)))/STDEV(K:K)</f>
        <v>-0.83295100210743744</v>
      </c>
      <c r="AA66" s="16">
        <f>((Кредиты_2000_0__22[[#This Row],[Ежемесячный платеж]]-AVERAGE(O:O)))/STDEV(O:O)</f>
        <v>-1.0445249075163625</v>
      </c>
      <c r="AB66" s="16">
        <f>((Кредиты_2000_0__22[[#This Row],[Текущий баланс кредитов]]-AVERAGE(F:F)))/STDEV(F:F)</f>
        <v>-0.84228386941404798</v>
      </c>
      <c r="AC66" s="16">
        <f>((Кредиты_2000_0__22[[#This Row],[Максимальный выданный кредит]]-AVERAGE(G:G)))/STDEV(G:G)</f>
        <v>-0.74335430593249852</v>
      </c>
      <c r="AG66" s="23" t="s">
        <v>6</v>
      </c>
      <c r="AH66" s="24">
        <v>1349489.8532846714</v>
      </c>
      <c r="AI66" s="24">
        <v>22072.335932015638</v>
      </c>
      <c r="AJ66" s="24">
        <v>1160064</v>
      </c>
      <c r="AK66" s="24">
        <v>753692</v>
      </c>
      <c r="AL66" s="24">
        <v>816974.64984488697</v>
      </c>
      <c r="AM66" s="24">
        <v>667447578489.17566</v>
      </c>
      <c r="AN66" s="24">
        <v>11.460164238861145</v>
      </c>
      <c r="AO66" s="24">
        <v>2.6293665069945549</v>
      </c>
      <c r="AP66" s="24">
        <v>7483378</v>
      </c>
      <c r="AQ66" s="24">
        <v>185782</v>
      </c>
      <c r="AR66" s="24">
        <v>7669160</v>
      </c>
      <c r="AS66" s="24">
        <v>1848801099</v>
      </c>
      <c r="AT66" s="24">
        <v>1370</v>
      </c>
    </row>
    <row r="67" spans="1:46" x14ac:dyDescent="0.45">
      <c r="A67">
        <v>103</v>
      </c>
      <c r="B67" s="1" t="s">
        <v>108</v>
      </c>
      <c r="C67" s="1" t="s">
        <v>31</v>
      </c>
      <c r="D67">
        <v>11</v>
      </c>
      <c r="E67">
        <v>0</v>
      </c>
      <c r="F67">
        <v>32300</v>
      </c>
      <c r="G67">
        <v>104170</v>
      </c>
      <c r="H67" s="3">
        <v>119504</v>
      </c>
      <c r="I67" s="1" t="s">
        <v>17</v>
      </c>
      <c r="J67">
        <v>745</v>
      </c>
      <c r="K67">
        <v>938315</v>
      </c>
      <c r="L67" s="1" t="s">
        <v>36</v>
      </c>
      <c r="M67" s="1" t="s">
        <v>19</v>
      </c>
      <c r="N67" s="1" t="s">
        <v>34</v>
      </c>
      <c r="O67" s="2">
        <v>11807.17</v>
      </c>
      <c r="P67">
        <v>13</v>
      </c>
      <c r="Q67">
        <v>9</v>
      </c>
      <c r="R67">
        <f>Кредиты_2000_0__22[[#This Row],[Годовой доход]]/12</f>
        <v>78192.916666666672</v>
      </c>
      <c r="S67">
        <f>Кредиты_2000_0__22[[#This Row],[Ежемесячный платеж]]/Кредиты_2000_0__22[[#This Row],[Мес доход]]</f>
        <v>0.15100050622658701</v>
      </c>
      <c r="T67" s="8">
        <f>(Кредиты_2000_0__22[[#This Row],[Кредитный рейтинг]]-MIN(J:J))/(MAX(J:J)-MIN(J:J))</f>
        <v>0.96363636363636362</v>
      </c>
      <c r="U67" s="9">
        <f>(Кредиты_2000_0__22[[#This Row],[Срок кредитной истории (лет)]]-MIN(P:P))/(MAX(P:P)-MIN(P:P))</f>
        <v>0.18640350877192982</v>
      </c>
      <c r="V67" s="9">
        <f>(Кредиты_2000_0__22[[#This Row],[Срок с последнего нарушения кредитного договора (мес.)]]-MIN(Q:Q))/(MAX(Q:Q)-MIN(Q:Q))</f>
        <v>0.10975609756097561</v>
      </c>
      <c r="W67" s="9">
        <f>(Кредиты_2000_0__22[[#This Row],[Количество кредитных карт]]-MIN(D:D))/(MAX(D:D)-MIN(D:D))</f>
        <v>0.21951219512195122</v>
      </c>
      <c r="X67" s="10">
        <f>(Кредиты_2000_0__22[[#This Row],[Число нарушений кредитных договоров]]-MIN(E:E))/(MAX(E:E)-MIN(E:E))</f>
        <v>0</v>
      </c>
      <c r="Y67" s="16">
        <f>((Кредиты_2000_0__22[[#This Row],[Размер кредита]]-AVERAGE(H:H)))/STDEV(H:H)</f>
        <v>-1.0185994904239306</v>
      </c>
      <c r="Z67" s="16">
        <f>((Кредиты_2000_0__22[[#This Row],[Годовой доход]]-AVERAGE(K:K)))/STDEV(K:K)</f>
        <v>-0.50328961047045728</v>
      </c>
      <c r="AA67" s="16">
        <f>((Кредиты_2000_0__22[[#This Row],[Ежемесячный платеж]]-AVERAGE(O:O)))/STDEV(O:O)</f>
        <v>-0.53759989510837303</v>
      </c>
      <c r="AB67" s="16">
        <f>((Кредиты_2000_0__22[[#This Row],[Текущий баланс кредитов]]-AVERAGE(F:F)))/STDEV(F:F)</f>
        <v>-0.96305351797128513</v>
      </c>
      <c r="AC67" s="16">
        <f>((Кредиты_2000_0__22[[#This Row],[Максимальный выданный кредит]]-AVERAGE(G:G)))/STDEV(G:G)</f>
        <v>-0.97839270893097519</v>
      </c>
      <c r="AG67" s="23" t="s">
        <v>10</v>
      </c>
      <c r="AH67" s="24">
        <v>17825.488927007289</v>
      </c>
      <c r="AI67" s="24">
        <v>302.45149780282003</v>
      </c>
      <c r="AJ67" s="24">
        <v>15642.985000000001</v>
      </c>
      <c r="AK67" s="24">
        <v>10855.08</v>
      </c>
      <c r="AL67" s="24">
        <v>11194.79185499855</v>
      </c>
      <c r="AM67" s="24">
        <v>125323364.67674185</v>
      </c>
      <c r="AN67" s="24">
        <v>3.1459217080291939</v>
      </c>
      <c r="AO67" s="24">
        <v>1.3923771488960648</v>
      </c>
      <c r="AP67" s="24">
        <v>86334.48</v>
      </c>
      <c r="AQ67" s="24">
        <v>0</v>
      </c>
      <c r="AR67" s="24">
        <v>86334.48</v>
      </c>
      <c r="AS67" s="24">
        <v>24420919.829999987</v>
      </c>
      <c r="AT67" s="24">
        <v>1370</v>
      </c>
    </row>
    <row r="68" spans="1:46" x14ac:dyDescent="0.45">
      <c r="A68">
        <v>104</v>
      </c>
      <c r="B68" s="1" t="s">
        <v>109</v>
      </c>
      <c r="C68" s="1" t="s">
        <v>16</v>
      </c>
      <c r="D68">
        <v>13</v>
      </c>
      <c r="E68">
        <v>0</v>
      </c>
      <c r="F68">
        <v>125609</v>
      </c>
      <c r="G68">
        <v>323928</v>
      </c>
      <c r="H68" s="3">
        <v>33022</v>
      </c>
      <c r="I68" s="1" t="s">
        <v>17</v>
      </c>
      <c r="J68">
        <v>723</v>
      </c>
      <c r="K68">
        <v>1673007</v>
      </c>
      <c r="L68" s="1" t="s">
        <v>41</v>
      </c>
      <c r="M68" s="1" t="s">
        <v>29</v>
      </c>
      <c r="N68" s="1" t="s">
        <v>23</v>
      </c>
      <c r="O68" s="2">
        <v>25234.47</v>
      </c>
      <c r="P68">
        <v>23.3</v>
      </c>
      <c r="Q68">
        <v>80</v>
      </c>
      <c r="R68">
        <f>Кредиты_2000_0__22[[#This Row],[Годовой доход]]/12</f>
        <v>139417.25</v>
      </c>
      <c r="S68">
        <f>Кредиты_2000_0__22[[#This Row],[Ежемесячный платеж]]/Кредиты_2000_0__22[[#This Row],[Мес доход]]</f>
        <v>0.18099962522571633</v>
      </c>
      <c r="T68" s="8">
        <f>(Кредиты_2000_0__22[[#This Row],[Кредитный рейтинг]]-MIN(J:J))/(MAX(J:J)-MIN(J:J))</f>
        <v>0.83030303030303032</v>
      </c>
      <c r="U68" s="9">
        <f>(Кредиты_2000_0__22[[#This Row],[Срок кредитной истории (лет)]]-MIN(P:P))/(MAX(P:P)-MIN(P:P))</f>
        <v>0.41228070175438597</v>
      </c>
      <c r="V68" s="9">
        <f>(Кредиты_2000_0__22[[#This Row],[Срок с последнего нарушения кредитного договора (мес.)]]-MIN(Q:Q))/(MAX(Q:Q)-MIN(Q:Q))</f>
        <v>0.97560975609756095</v>
      </c>
      <c r="W68" s="9">
        <f>(Кредиты_2000_0__22[[#This Row],[Количество кредитных карт]]-MIN(D:D))/(MAX(D:D)-MIN(D:D))</f>
        <v>0.26829268292682928</v>
      </c>
      <c r="X68" s="10">
        <f>(Кредиты_2000_0__22[[#This Row],[Число нарушений кредитных договоров]]-MIN(E:E))/(MAX(E:E)-MIN(E:E))</f>
        <v>0</v>
      </c>
      <c r="Y68" s="16">
        <f>((Кредиты_2000_0__22[[#This Row],[Размер кредита]]-AVERAGE(H:H)))/STDEV(H:H)</f>
        <v>-1.4815777228310005</v>
      </c>
      <c r="Z68" s="16">
        <f>((Кредиты_2000_0__22[[#This Row],[Годовой доход]]-AVERAGE(K:K)))/STDEV(K:K)</f>
        <v>0.39599410676543317</v>
      </c>
      <c r="AA68" s="16">
        <f>((Кредиты_2000_0__22[[#This Row],[Ежемесячный платеж]]-AVERAGE(O:O)))/STDEV(O:O)</f>
        <v>0.66182392392445888</v>
      </c>
      <c r="AB68" s="16">
        <f>((Кредиты_2000_0__22[[#This Row],[Текущий баланс кредитов]]-AVERAGE(F:F)))/STDEV(F:F)</f>
        <v>-0.57311285783677368</v>
      </c>
      <c r="AC68" s="16">
        <f>((Кредиты_2000_0__22[[#This Row],[Максимальный выданный кредит]]-AVERAGE(G:G)))/STDEV(G:G)</f>
        <v>-0.51126206675990815</v>
      </c>
      <c r="AG68" s="23" t="s">
        <v>11</v>
      </c>
      <c r="AH68" s="24">
        <v>18.030948905109511</v>
      </c>
      <c r="AI68" s="24">
        <v>0.18100051467724493</v>
      </c>
      <c r="AJ68" s="24">
        <v>16.8</v>
      </c>
      <c r="AK68" s="24">
        <v>15.4</v>
      </c>
      <c r="AL68" s="24">
        <v>6.6994645494543628</v>
      </c>
      <c r="AM68" s="24">
        <v>44.882825249395744</v>
      </c>
      <c r="AN68" s="24">
        <v>1.2901415030371712</v>
      </c>
      <c r="AO68" s="24">
        <v>0.93566139423559547</v>
      </c>
      <c r="AP68" s="24">
        <v>45.6</v>
      </c>
      <c r="AQ68" s="24">
        <v>4.5</v>
      </c>
      <c r="AR68" s="24">
        <v>50.1</v>
      </c>
      <c r="AS68" s="24">
        <v>24702.400000000031</v>
      </c>
      <c r="AT68" s="24">
        <v>1370</v>
      </c>
    </row>
    <row r="69" spans="1:46" x14ac:dyDescent="0.45">
      <c r="A69">
        <v>105</v>
      </c>
      <c r="B69" s="1" t="s">
        <v>110</v>
      </c>
      <c r="C69" s="1" t="s">
        <v>16</v>
      </c>
      <c r="D69">
        <v>7</v>
      </c>
      <c r="E69">
        <v>0</v>
      </c>
      <c r="F69">
        <v>486001</v>
      </c>
      <c r="G69">
        <v>1253340</v>
      </c>
      <c r="H69" s="3">
        <v>448976</v>
      </c>
      <c r="I69" s="1" t="s">
        <v>17</v>
      </c>
      <c r="J69">
        <v>742</v>
      </c>
      <c r="K69">
        <v>4071396</v>
      </c>
      <c r="L69" s="1" t="s">
        <v>22</v>
      </c>
      <c r="M69" s="1" t="s">
        <v>19</v>
      </c>
      <c r="N69" s="1" t="s">
        <v>23</v>
      </c>
      <c r="O69" s="2">
        <v>10348.16</v>
      </c>
      <c r="P69">
        <v>19.7</v>
      </c>
      <c r="R69">
        <f>Кредиты_2000_0__22[[#This Row],[Годовой доход]]/12</f>
        <v>339283</v>
      </c>
      <c r="S69">
        <f>Кредиты_2000_0__22[[#This Row],[Ежемесячный платеж]]/Кредиты_2000_0__22[[#This Row],[Мес доход]]</f>
        <v>3.0500084000672004E-2</v>
      </c>
      <c r="T69" s="8">
        <f>(Кредиты_2000_0__22[[#This Row],[Кредитный рейтинг]]-MIN(J:J))/(MAX(J:J)-MIN(J:J))</f>
        <v>0.94545454545454544</v>
      </c>
      <c r="U69" s="9">
        <f>(Кредиты_2000_0__22[[#This Row],[Срок кредитной истории (лет)]]-MIN(P:P))/(MAX(P:P)-MIN(P:P))</f>
        <v>0.33333333333333331</v>
      </c>
      <c r="V69" s="9">
        <f>(Кредиты_2000_0__22[[#This Row],[Срок с последнего нарушения кредитного договора (мес.)]]-MIN(Q:Q))/(MAX(Q:Q)-MIN(Q:Q))</f>
        <v>0</v>
      </c>
      <c r="W69" s="9">
        <f>(Кредиты_2000_0__22[[#This Row],[Количество кредитных карт]]-MIN(D:D))/(MAX(D:D)-MIN(D:D))</f>
        <v>0.12195121951219512</v>
      </c>
      <c r="X69" s="10">
        <f>(Кредиты_2000_0__22[[#This Row],[Число нарушений кредитных договоров]]-MIN(E:E))/(MAX(E:E)-MIN(E:E))</f>
        <v>0</v>
      </c>
      <c r="Y69" s="16">
        <f>((Кредиты_2000_0__22[[#This Row],[Размер кредита]]-AVERAGE(H:H)))/STDEV(H:H)</f>
        <v>0.74521684346777139</v>
      </c>
      <c r="Z69" s="16">
        <f>((Кредиты_2000_0__22[[#This Row],[Годовой доход]]-AVERAGE(K:K)))/STDEV(K:K)</f>
        <v>3.3316898476986001</v>
      </c>
      <c r="AA69" s="16">
        <f>((Кредиты_2000_0__22[[#This Row],[Ежемесячный платеж]]-AVERAGE(O:O)))/STDEV(O:O)</f>
        <v>-0.66792924994568892</v>
      </c>
      <c r="AB69" s="16">
        <f>((Кредиты_2000_0__22[[#This Row],[Текущий баланс кредитов]]-AVERAGE(F:F)))/STDEV(F:F)</f>
        <v>0.93297438334250016</v>
      </c>
      <c r="AC69" s="16">
        <f>((Кредиты_2000_0__22[[#This Row],[Максимальный выданный кредит]]-AVERAGE(G:G)))/STDEV(G:G)</f>
        <v>1.4643512187700647</v>
      </c>
      <c r="AG69" s="23" t="s">
        <v>1421</v>
      </c>
      <c r="AH69" s="24">
        <v>112457.48777372282</v>
      </c>
      <c r="AI69" s="24">
        <v>1839.3613276679534</v>
      </c>
      <c r="AJ69" s="24">
        <v>96672</v>
      </c>
      <c r="AK69" s="24">
        <v>62807.666666666664</v>
      </c>
      <c r="AL69" s="24">
        <v>68081.220820406641</v>
      </c>
      <c r="AM69" s="24">
        <v>4635052628.3969698</v>
      </c>
      <c r="AN69" s="24">
        <v>11.460164238861065</v>
      </c>
      <c r="AO69" s="24">
        <v>2.629366506994538</v>
      </c>
      <c r="AP69" s="24">
        <v>623614.83333333326</v>
      </c>
      <c r="AQ69" s="24">
        <v>15481.833333333334</v>
      </c>
      <c r="AR69" s="24">
        <v>639096.66666666663</v>
      </c>
      <c r="AS69" s="24">
        <v>154066758.25000027</v>
      </c>
      <c r="AT69" s="24">
        <v>1370</v>
      </c>
    </row>
    <row r="70" spans="1:46" x14ac:dyDescent="0.45">
      <c r="A70">
        <v>106</v>
      </c>
      <c r="B70" s="1" t="s">
        <v>111</v>
      </c>
      <c r="C70" s="1" t="s">
        <v>16</v>
      </c>
      <c r="D70">
        <v>10</v>
      </c>
      <c r="E70">
        <v>1</v>
      </c>
      <c r="F70">
        <v>168169</v>
      </c>
      <c r="G70">
        <v>470360</v>
      </c>
      <c r="H70" s="3">
        <v>280588</v>
      </c>
      <c r="I70" s="1" t="s">
        <v>17</v>
      </c>
      <c r="J70">
        <v>717</v>
      </c>
      <c r="K70">
        <v>671080</v>
      </c>
      <c r="L70" s="1" t="s">
        <v>27</v>
      </c>
      <c r="M70" s="1" t="s">
        <v>29</v>
      </c>
      <c r="N70" s="1" t="s">
        <v>23</v>
      </c>
      <c r="O70" s="2">
        <v>17447.89</v>
      </c>
      <c r="P70">
        <v>10</v>
      </c>
      <c r="Q70">
        <v>70</v>
      </c>
      <c r="R70">
        <f>Кредиты_2000_0__22[[#This Row],[Годовой доход]]/12</f>
        <v>55923.333333333336</v>
      </c>
      <c r="S70">
        <f>Кредиты_2000_0__22[[#This Row],[Ежемесячный платеж]]/Кредиты_2000_0__22[[#This Row],[Мес доход]]</f>
        <v>0.31199660249150618</v>
      </c>
      <c r="T70" s="8">
        <f>(Кредиты_2000_0__22[[#This Row],[Кредитный рейтинг]]-MIN(J:J))/(MAX(J:J)-MIN(J:J))</f>
        <v>0.79393939393939394</v>
      </c>
      <c r="U70" s="9">
        <f>(Кредиты_2000_0__22[[#This Row],[Срок кредитной истории (лет)]]-MIN(P:P))/(MAX(P:P)-MIN(P:P))</f>
        <v>0.1206140350877193</v>
      </c>
      <c r="V70" s="9">
        <f>(Кредиты_2000_0__22[[#This Row],[Срок с последнего нарушения кредитного договора (мес.)]]-MIN(Q:Q))/(MAX(Q:Q)-MIN(Q:Q))</f>
        <v>0.85365853658536583</v>
      </c>
      <c r="W70" s="9">
        <f>(Кредиты_2000_0__22[[#This Row],[Количество кредитных карт]]-MIN(D:D))/(MAX(D:D)-MIN(D:D))</f>
        <v>0.1951219512195122</v>
      </c>
      <c r="X70" s="10">
        <f>(Кредиты_2000_0__22[[#This Row],[Число нарушений кредитных договоров]]-MIN(E:E))/(MAX(E:E)-MIN(E:E))</f>
        <v>0.14285714285714285</v>
      </c>
      <c r="Y70" s="16">
        <f>((Кредиты_2000_0__22[[#This Row],[Размер кредита]]-AVERAGE(H:H)))/STDEV(H:H)</f>
        <v>-0.1562421722645394</v>
      </c>
      <c r="Z70" s="16">
        <f>((Кредиты_2000_0__22[[#This Row],[Годовой доход]]-AVERAGE(K:K)))/STDEV(K:K)</f>
        <v>-0.83039278319526333</v>
      </c>
      <c r="AA70" s="16">
        <f>((Кредиты_2000_0__22[[#This Row],[Ежемесячный платеж]]-AVERAGE(O:O)))/STDEV(O:O)</f>
        <v>-3.3729874739804933E-2</v>
      </c>
      <c r="AB70" s="16">
        <f>((Кредиты_2000_0__22[[#This Row],[Текущий баланс кредитов]]-AVERAGE(F:F)))/STDEV(F:F)</f>
        <v>-0.39525354635208509</v>
      </c>
      <c r="AC70" s="16">
        <f>((Кредиты_2000_0__22[[#This Row],[Максимальный выданный кредит]]-AVERAGE(G:G)))/STDEV(G:G)</f>
        <v>-0.19999752032977275</v>
      </c>
      <c r="AG70" s="23" t="s">
        <v>1465</v>
      </c>
      <c r="AH70" s="24">
        <v>0.17035943350426014</v>
      </c>
      <c r="AI70" s="24">
        <v>2.1072731104276507E-3</v>
      </c>
      <c r="AJ70" s="24">
        <v>0.16699918868521654</v>
      </c>
      <c r="AK70" s="24">
        <v>0.24</v>
      </c>
      <c r="AL70" s="24">
        <v>7.7997576551108644E-2</v>
      </c>
      <c r="AM70" s="24">
        <v>6.0836219478460525E-3</v>
      </c>
      <c r="AN70" s="24">
        <v>-0.56807287548393548</v>
      </c>
      <c r="AO70" s="24">
        <v>0.22013485100711475</v>
      </c>
      <c r="AP70" s="24">
        <v>0.38900552876132222</v>
      </c>
      <c r="AQ70" s="24">
        <v>0</v>
      </c>
      <c r="AR70" s="24">
        <v>0.38900552876132222</v>
      </c>
      <c r="AS70" s="24">
        <v>233.39242390083638</v>
      </c>
      <c r="AT70" s="24">
        <v>1370</v>
      </c>
    </row>
    <row r="71" spans="1:46" x14ac:dyDescent="0.45">
      <c r="A71">
        <v>107</v>
      </c>
      <c r="B71" s="1" t="s">
        <v>112</v>
      </c>
      <c r="C71" s="1" t="s">
        <v>31</v>
      </c>
      <c r="D71">
        <v>5</v>
      </c>
      <c r="E71">
        <v>0</v>
      </c>
      <c r="F71">
        <v>317338</v>
      </c>
      <c r="G71">
        <v>389246</v>
      </c>
      <c r="H71" s="3">
        <v>556336</v>
      </c>
      <c r="I71" s="1" t="s">
        <v>26</v>
      </c>
      <c r="J71">
        <v>714</v>
      </c>
      <c r="K71">
        <v>1402960</v>
      </c>
      <c r="L71" s="1" t="s">
        <v>22</v>
      </c>
      <c r="M71" s="1" t="s">
        <v>19</v>
      </c>
      <c r="N71" s="1" t="s">
        <v>23</v>
      </c>
      <c r="O71" s="2">
        <v>19524.400000000001</v>
      </c>
      <c r="P71">
        <v>19.5</v>
      </c>
      <c r="Q71">
        <v>38</v>
      </c>
      <c r="R71">
        <f>Кредиты_2000_0__22[[#This Row],[Годовой доход]]/12</f>
        <v>116913.33333333333</v>
      </c>
      <c r="S71">
        <f>Кредиты_2000_0__22[[#This Row],[Ежемесячный платеж]]/Кредиты_2000_0__22[[#This Row],[Мес доход]]</f>
        <v>0.16699891657638138</v>
      </c>
      <c r="T71" s="8">
        <f>(Кредиты_2000_0__22[[#This Row],[Кредитный рейтинг]]-MIN(J:J))/(MAX(J:J)-MIN(J:J))</f>
        <v>0.77575757575757576</v>
      </c>
      <c r="U71" s="9">
        <f>(Кредиты_2000_0__22[[#This Row],[Срок кредитной истории (лет)]]-MIN(P:P))/(MAX(P:P)-MIN(P:P))</f>
        <v>0.3289473684210526</v>
      </c>
      <c r="V71" s="9">
        <f>(Кредиты_2000_0__22[[#This Row],[Срок с последнего нарушения кредитного договора (мес.)]]-MIN(Q:Q))/(MAX(Q:Q)-MIN(Q:Q))</f>
        <v>0.46341463414634149</v>
      </c>
      <c r="W71" s="9">
        <f>(Кредиты_2000_0__22[[#This Row],[Количество кредитных карт]]-MIN(D:D))/(MAX(D:D)-MIN(D:D))</f>
        <v>7.3170731707317069E-2</v>
      </c>
      <c r="X71" s="10">
        <f>(Кредиты_2000_0__22[[#This Row],[Число нарушений кредитных договоров]]-MIN(E:E))/(MAX(E:E)-MIN(E:E))</f>
        <v>0</v>
      </c>
      <c r="Y71" s="16">
        <f>((Кредиты_2000_0__22[[#This Row],[Размер кредита]]-AVERAGE(H:H)))/STDEV(H:H)</f>
        <v>1.3199646873106872</v>
      </c>
      <c r="Z71" s="16">
        <f>((Кредиты_2000_0__22[[#This Row],[Годовой доход]]-AVERAGE(K:K)))/STDEV(K:K)</f>
        <v>6.5448966776974718E-2</v>
      </c>
      <c r="AA71" s="16">
        <f>((Кредиты_2000_0__22[[#This Row],[Ежемесячный платеж]]-AVERAGE(O:O)))/STDEV(O:O)</f>
        <v>0.15175905858706407</v>
      </c>
      <c r="AB71" s="16">
        <f>((Кредиты_2000_0__22[[#This Row],[Текущий баланс кредитов]]-AVERAGE(F:F)))/STDEV(F:F)</f>
        <v>0.22812746010608023</v>
      </c>
      <c r="AC71" s="16">
        <f>((Кредиты_2000_0__22[[#This Row],[Максимальный выданный кредит]]-AVERAGE(G:G)))/STDEV(G:G)</f>
        <v>-0.37241825090187447</v>
      </c>
    </row>
    <row r="72" spans="1:46" x14ac:dyDescent="0.45">
      <c r="A72">
        <v>108</v>
      </c>
      <c r="B72" s="1" t="s">
        <v>113</v>
      </c>
      <c r="C72" s="1" t="s">
        <v>16</v>
      </c>
      <c r="D72">
        <v>13</v>
      </c>
      <c r="E72">
        <v>0</v>
      </c>
      <c r="F72">
        <v>356288</v>
      </c>
      <c r="G72">
        <v>619432</v>
      </c>
      <c r="H72" s="3">
        <v>541310</v>
      </c>
      <c r="I72" s="1" t="s">
        <v>17</v>
      </c>
      <c r="J72">
        <v>722</v>
      </c>
      <c r="K72">
        <v>1682982</v>
      </c>
      <c r="L72" s="1" t="s">
        <v>50</v>
      </c>
      <c r="M72" s="1" t="s">
        <v>19</v>
      </c>
      <c r="N72" s="1" t="s">
        <v>23</v>
      </c>
      <c r="O72" s="2">
        <v>52733.36</v>
      </c>
      <c r="P72">
        <v>17.899999999999999</v>
      </c>
      <c r="Q72">
        <v>35</v>
      </c>
      <c r="R72">
        <f>Кредиты_2000_0__22[[#This Row],[Годовой доход]]/12</f>
        <v>140248.5</v>
      </c>
      <c r="S72">
        <f>Кредиты_2000_0__22[[#This Row],[Ежемесячный платеж]]/Кредиты_2000_0__22[[#This Row],[Мес доход]]</f>
        <v>0.37599945810472124</v>
      </c>
      <c r="T72" s="8">
        <f>(Кредиты_2000_0__22[[#This Row],[Кредитный рейтинг]]-MIN(J:J))/(MAX(J:J)-MIN(J:J))</f>
        <v>0.82424242424242422</v>
      </c>
      <c r="U72" s="9">
        <f>(Кредиты_2000_0__22[[#This Row],[Срок кредитной истории (лет)]]-MIN(P:P))/(MAX(P:P)-MIN(P:P))</f>
        <v>0.29385964912280699</v>
      </c>
      <c r="V72" s="9">
        <f>(Кредиты_2000_0__22[[#This Row],[Срок с последнего нарушения кредитного договора (мес.)]]-MIN(Q:Q))/(MAX(Q:Q)-MIN(Q:Q))</f>
        <v>0.42682926829268292</v>
      </c>
      <c r="W72" s="9">
        <f>(Кредиты_2000_0__22[[#This Row],[Количество кредитных карт]]-MIN(D:D))/(MAX(D:D)-MIN(D:D))</f>
        <v>0.26829268292682928</v>
      </c>
      <c r="X72" s="10">
        <f>(Кредиты_2000_0__22[[#This Row],[Число нарушений кредитных договоров]]-MIN(E:E))/(MAX(E:E)-MIN(E:E))</f>
        <v>0</v>
      </c>
      <c r="Y72" s="16">
        <f>((Кредиты_2000_0__22[[#This Row],[Размер кредита]]-AVERAGE(H:H)))/STDEV(H:H)</f>
        <v>1.2395235444121806</v>
      </c>
      <c r="Z72" s="16">
        <f>((Кредиты_2000_0__22[[#This Row],[Годовой доход]]-AVERAGE(K:K)))/STDEV(K:K)</f>
        <v>0.40820378793717321</v>
      </c>
      <c r="AA72" s="16">
        <f>((Кредиты_2000_0__22[[#This Row],[Ежемесячный платеж]]-AVERAGE(O:O)))/STDEV(O:O)</f>
        <v>3.1182242175772221</v>
      </c>
      <c r="AB72" s="16">
        <f>((Кредиты_2000_0__22[[#This Row],[Текущий баланс кредитов]]-AVERAGE(F:F)))/STDEV(F:F)</f>
        <v>0.39090049070590682</v>
      </c>
      <c r="AC72" s="16">
        <f>((Кредиты_2000_0__22[[#This Row],[Максимальный выданный кредит]]-AVERAGE(G:G)))/STDEV(G:G)</f>
        <v>0.11687876672109825</v>
      </c>
      <c r="AG72" s="25"/>
    </row>
    <row r="73" spans="1:46" x14ac:dyDescent="0.45">
      <c r="A73">
        <v>109</v>
      </c>
      <c r="B73" s="1" t="s">
        <v>114</v>
      </c>
      <c r="C73" s="1" t="s">
        <v>16</v>
      </c>
      <c r="D73">
        <v>10</v>
      </c>
      <c r="E73">
        <v>0</v>
      </c>
      <c r="F73">
        <v>391723</v>
      </c>
      <c r="G73">
        <v>591338</v>
      </c>
      <c r="H73" s="3">
        <v>311872</v>
      </c>
      <c r="I73" s="1" t="s">
        <v>26</v>
      </c>
      <c r="J73">
        <v>680</v>
      </c>
      <c r="K73">
        <v>1063810</v>
      </c>
      <c r="L73" s="1" t="s">
        <v>53</v>
      </c>
      <c r="M73" s="1" t="s">
        <v>19</v>
      </c>
      <c r="N73" s="1" t="s">
        <v>23</v>
      </c>
      <c r="O73" s="2">
        <v>28191.06</v>
      </c>
      <c r="P73">
        <v>12.2</v>
      </c>
      <c r="R73">
        <f>Кредиты_2000_0__22[[#This Row],[Годовой доход]]/12</f>
        <v>88650.833333333328</v>
      </c>
      <c r="S73">
        <f>Кредиты_2000_0__22[[#This Row],[Ежемесячный платеж]]/Кредиты_2000_0__22[[#This Row],[Мес доход]]</f>
        <v>0.31800107161993219</v>
      </c>
      <c r="T73" s="8">
        <f>(Кредиты_2000_0__22[[#This Row],[Кредитный рейтинг]]-MIN(J:J))/(MAX(J:J)-MIN(J:J))</f>
        <v>0.5696969696969697</v>
      </c>
      <c r="U73" s="9">
        <f>(Кредиты_2000_0__22[[#This Row],[Срок кредитной истории (лет)]]-MIN(P:P))/(MAX(P:P)-MIN(P:P))</f>
        <v>0.16885964912280699</v>
      </c>
      <c r="V73" s="9">
        <f>(Кредиты_2000_0__22[[#This Row],[Срок с последнего нарушения кредитного договора (мес.)]]-MIN(Q:Q))/(MAX(Q:Q)-MIN(Q:Q))</f>
        <v>0</v>
      </c>
      <c r="W73" s="9">
        <f>(Кредиты_2000_0__22[[#This Row],[Количество кредитных карт]]-MIN(D:D))/(MAX(D:D)-MIN(D:D))</f>
        <v>0.1951219512195122</v>
      </c>
      <c r="X73" s="10">
        <f>(Кредиты_2000_0__22[[#This Row],[Число нарушений кредитных договоров]]-MIN(E:E))/(MAX(E:E)-MIN(E:E))</f>
        <v>0</v>
      </c>
      <c r="Y73" s="16">
        <f>((Кредиты_2000_0__22[[#This Row],[Размер кредита]]-AVERAGE(H:H)))/STDEV(H:H)</f>
        <v>1.1235580592965949E-2</v>
      </c>
      <c r="Z73" s="16">
        <f>((Кредиты_2000_0__22[[#This Row],[Годовой доход]]-AVERAGE(K:K)))/STDEV(K:K)</f>
        <v>-0.34968019306218545</v>
      </c>
      <c r="AA73" s="16">
        <f>((Кредиты_2000_0__22[[#This Row],[Ежемесячный платеж]]-AVERAGE(O:O)))/STDEV(O:O)</f>
        <v>0.92592798573243817</v>
      </c>
      <c r="AB73" s="16">
        <f>((Кредиты_2000_0__22[[#This Row],[Текущий баланс кредитов]]-AVERAGE(F:F)))/STDEV(F:F)</f>
        <v>0.53898424781257837</v>
      </c>
      <c r="AC73" s="16">
        <f>((Кредиты_2000_0__22[[#This Row],[Максимальный выданный кредит]]-AVERAGE(G:G)))/STDEV(G:G)</f>
        <v>5.7160493615436757E-2</v>
      </c>
      <c r="AG73" s="25"/>
    </row>
    <row r="74" spans="1:46" x14ac:dyDescent="0.45">
      <c r="A74">
        <v>110</v>
      </c>
      <c r="B74" s="1" t="s">
        <v>115</v>
      </c>
      <c r="C74" s="1" t="s">
        <v>16</v>
      </c>
      <c r="D74">
        <v>5</v>
      </c>
      <c r="E74">
        <v>0</v>
      </c>
      <c r="F74">
        <v>291137</v>
      </c>
      <c r="G74">
        <v>368808</v>
      </c>
      <c r="H74" s="3">
        <v>340604</v>
      </c>
      <c r="I74" s="1" t="s">
        <v>26</v>
      </c>
      <c r="J74">
        <v>618</v>
      </c>
      <c r="K74">
        <v>928701</v>
      </c>
      <c r="L74" s="1" t="s">
        <v>22</v>
      </c>
      <c r="M74" s="1" t="s">
        <v>19</v>
      </c>
      <c r="N74" s="1" t="s">
        <v>23</v>
      </c>
      <c r="O74" s="2">
        <v>21205.52</v>
      </c>
      <c r="P74">
        <v>14.4</v>
      </c>
      <c r="R74">
        <f>Кредиты_2000_0__22[[#This Row],[Годовой доход]]/12</f>
        <v>77391.75</v>
      </c>
      <c r="S74">
        <f>Кредиты_2000_0__22[[#This Row],[Ежемесячный платеж]]/Кредиты_2000_0__22[[#This Row],[Мес доход]]</f>
        <v>0.27400233228994048</v>
      </c>
      <c r="T74" s="8">
        <f>(Кредиты_2000_0__22[[#This Row],[Кредитный рейтинг]]-MIN(J:J))/(MAX(J:J)-MIN(J:J))</f>
        <v>0.19393939393939394</v>
      </c>
      <c r="U74" s="9">
        <f>(Кредиты_2000_0__22[[#This Row],[Срок кредитной истории (лет)]]-MIN(P:P))/(MAX(P:P)-MIN(P:P))</f>
        <v>0.21710526315789475</v>
      </c>
      <c r="V74" s="9">
        <f>(Кредиты_2000_0__22[[#This Row],[Срок с последнего нарушения кредитного договора (мес.)]]-MIN(Q:Q))/(MAX(Q:Q)-MIN(Q:Q))</f>
        <v>0</v>
      </c>
      <c r="W74" s="9">
        <f>(Кредиты_2000_0__22[[#This Row],[Количество кредитных карт]]-MIN(D:D))/(MAX(D:D)-MIN(D:D))</f>
        <v>7.3170731707317069E-2</v>
      </c>
      <c r="X74" s="10">
        <f>(Кредиты_2000_0__22[[#This Row],[Число нарушений кредитных договоров]]-MIN(E:E))/(MAX(E:E)-MIN(E:E))</f>
        <v>0</v>
      </c>
      <c r="Y74" s="16">
        <f>((Кредиты_2000_0__22[[#This Row],[Размер кредита]]-AVERAGE(H:H)))/STDEV(H:H)</f>
        <v>0.16505129453945119</v>
      </c>
      <c r="Z74" s="16">
        <f>((Кредиты_2000_0__22[[#This Row],[Годовой доход]]-AVERAGE(K:K)))/STDEV(K:K)</f>
        <v>-0.51505741746645817</v>
      </c>
      <c r="AA74" s="16">
        <f>((Кредиты_2000_0__22[[#This Row],[Ежемесячный платеж]]-AVERAGE(O:O)))/STDEV(O:O)</f>
        <v>0.30192888950262214</v>
      </c>
      <c r="AB74" s="16">
        <f>((Кредиты_2000_0__22[[#This Row],[Текущий баланс кредитов]]-AVERAGE(F:F)))/STDEV(F:F)</f>
        <v>0.1186328214733188</v>
      </c>
      <c r="AC74" s="16">
        <f>((Кредиты_2000_0__22[[#This Row],[Максимальный выданный кредит]]-AVERAGE(G:G)))/STDEV(G:G)</f>
        <v>-0.41586247620740269</v>
      </c>
      <c r="AG74" s="25"/>
    </row>
    <row r="75" spans="1:46" x14ac:dyDescent="0.45">
      <c r="A75">
        <v>111</v>
      </c>
      <c r="B75" s="1" t="s">
        <v>116</v>
      </c>
      <c r="C75" s="1" t="s">
        <v>31</v>
      </c>
      <c r="D75">
        <v>19</v>
      </c>
      <c r="E75">
        <v>0</v>
      </c>
      <c r="F75">
        <v>249755</v>
      </c>
      <c r="G75">
        <v>489302</v>
      </c>
      <c r="H75" s="3">
        <v>765160</v>
      </c>
      <c r="I75" s="1" t="s">
        <v>26</v>
      </c>
      <c r="J75">
        <v>719</v>
      </c>
      <c r="K75">
        <v>2643242</v>
      </c>
      <c r="L75" s="1" t="s">
        <v>41</v>
      </c>
      <c r="M75" s="1" t="s">
        <v>19</v>
      </c>
      <c r="N75" s="1" t="s">
        <v>23</v>
      </c>
      <c r="O75" s="2">
        <v>34582.47</v>
      </c>
      <c r="P75">
        <v>20.5</v>
      </c>
      <c r="Q75">
        <v>47</v>
      </c>
      <c r="R75">
        <f>Кредиты_2000_0__22[[#This Row],[Годовой доход]]/12</f>
        <v>220270.16666666666</v>
      </c>
      <c r="S75">
        <f>Кредиты_2000_0__22[[#This Row],[Ежемесячный платеж]]/Кредиты_2000_0__22[[#This Row],[Мес доход]]</f>
        <v>0.15700024439684299</v>
      </c>
      <c r="T75" s="8">
        <f>(Кредиты_2000_0__22[[#This Row],[Кредитный рейтинг]]-MIN(J:J))/(MAX(J:J)-MIN(J:J))</f>
        <v>0.80606060606060603</v>
      </c>
      <c r="U75" s="9">
        <f>(Кредиты_2000_0__22[[#This Row],[Срок кредитной истории (лет)]]-MIN(P:P))/(MAX(P:P)-MIN(P:P))</f>
        <v>0.35087719298245612</v>
      </c>
      <c r="V75" s="9">
        <f>(Кредиты_2000_0__22[[#This Row],[Срок с последнего нарушения кредитного договора (мес.)]]-MIN(Q:Q))/(MAX(Q:Q)-MIN(Q:Q))</f>
        <v>0.57317073170731703</v>
      </c>
      <c r="W75" s="9">
        <f>(Кредиты_2000_0__22[[#This Row],[Количество кредитных карт]]-MIN(D:D))/(MAX(D:D)-MIN(D:D))</f>
        <v>0.41463414634146339</v>
      </c>
      <c r="X75" s="10">
        <f>(Кредиты_2000_0__22[[#This Row],[Число нарушений кредитных договоров]]-MIN(E:E))/(MAX(E:E)-MIN(E:E))</f>
        <v>0</v>
      </c>
      <c r="Y75" s="16">
        <f>((Кредиты_2000_0__22[[#This Row],[Размер кредита]]-AVERAGE(H:H)))/STDEV(H:H)</f>
        <v>2.4378963540641618</v>
      </c>
      <c r="Z75" s="16">
        <f>((Кредиты_2000_0__22[[#This Row],[Годовой доход]]-AVERAGE(K:K)))/STDEV(K:K)</f>
        <v>1.5835890954033445</v>
      </c>
      <c r="AA75" s="16">
        <f>((Кредиты_2000_0__22[[#This Row],[Ежемесячный платеж]]-AVERAGE(O:O)))/STDEV(O:O)</f>
        <v>1.4968550813663057</v>
      </c>
      <c r="AB75" s="16">
        <f>((Кредиты_2000_0__22[[#This Row],[Текущий баланс кредитов]]-AVERAGE(F:F)))/STDEV(F:F)</f>
        <v>-5.430359835420432E-2</v>
      </c>
      <c r="AC75" s="16">
        <f>((Кредиты_2000_0__22[[#This Row],[Максимальный выданный кредит]]-AVERAGE(G:G)))/STDEV(G:G)</f>
        <v>-0.15973328137599471</v>
      </c>
      <c r="AG75" s="25"/>
    </row>
    <row r="76" spans="1:46" x14ac:dyDescent="0.45">
      <c r="A76">
        <v>112</v>
      </c>
      <c r="B76" s="1" t="s">
        <v>117</v>
      </c>
      <c r="C76" s="1" t="s">
        <v>31</v>
      </c>
      <c r="D76">
        <v>2</v>
      </c>
      <c r="E76">
        <v>0</v>
      </c>
      <c r="F76">
        <v>91048</v>
      </c>
      <c r="G76">
        <v>186604</v>
      </c>
      <c r="H76" s="3">
        <v>109802</v>
      </c>
      <c r="I76" s="1" t="s">
        <v>17</v>
      </c>
      <c r="J76">
        <v>745</v>
      </c>
      <c r="K76">
        <v>474069</v>
      </c>
      <c r="L76" s="1" t="s">
        <v>33</v>
      </c>
      <c r="M76" s="1" t="s">
        <v>29</v>
      </c>
      <c r="N76" s="1" t="s">
        <v>23</v>
      </c>
      <c r="O76" s="2">
        <v>1497.39</v>
      </c>
      <c r="P76">
        <v>11</v>
      </c>
      <c r="R76">
        <f>Кредиты_2000_0__22[[#This Row],[Годовой доход]]/12</f>
        <v>39505.75</v>
      </c>
      <c r="S76">
        <f>Кредиты_2000_0__22[[#This Row],[Ежемесячный платеж]]/Кредиты_2000_0__22[[#This Row],[Мес доход]]</f>
        <v>3.7903090056510762E-2</v>
      </c>
      <c r="T76" s="8">
        <f>(Кредиты_2000_0__22[[#This Row],[Кредитный рейтинг]]-MIN(J:J))/(MAX(J:J)-MIN(J:J))</f>
        <v>0.96363636363636362</v>
      </c>
      <c r="U76" s="9">
        <f>(Кредиты_2000_0__22[[#This Row],[Срок кредитной истории (лет)]]-MIN(P:P))/(MAX(P:P)-MIN(P:P))</f>
        <v>0.14254385964912281</v>
      </c>
      <c r="V76" s="9">
        <f>(Кредиты_2000_0__22[[#This Row],[Срок с последнего нарушения кредитного договора (мес.)]]-MIN(Q:Q))/(MAX(Q:Q)-MIN(Q:Q))</f>
        <v>0</v>
      </c>
      <c r="W76" s="9">
        <f>(Кредиты_2000_0__22[[#This Row],[Количество кредитных карт]]-MIN(D:D))/(MAX(D:D)-MIN(D:D))</f>
        <v>0</v>
      </c>
      <c r="X76" s="10">
        <f>(Кредиты_2000_0__22[[#This Row],[Число нарушений кредитных договоров]]-MIN(E:E))/(MAX(E:E)-MIN(E:E))</f>
        <v>0</v>
      </c>
      <c r="Y76" s="16">
        <f>((Кредиты_2000_0__22[[#This Row],[Размер кредита]]-AVERAGE(H:H)))/STDEV(H:H)</f>
        <v>-1.0705387935253088</v>
      </c>
      <c r="Z76" s="16">
        <f>((Кредиты_2000_0__22[[#This Row],[Годовой доход]]-AVERAGE(K:K)))/STDEV(K:K)</f>
        <v>-1.0715398004710197</v>
      </c>
      <c r="AA76" s="16">
        <f>((Кредиты_2000_0__22[[#This Row],[Ежемесячный платеж]]-AVERAGE(O:O)))/STDEV(O:O)</f>
        <v>-1.4585442175699483</v>
      </c>
      <c r="AB76" s="16">
        <f>((Кредиты_2000_0__22[[#This Row],[Текущий баланс кредитов]]-AVERAGE(F:F)))/STDEV(F:F)</f>
        <v>-0.71754414693974178</v>
      </c>
      <c r="AC76" s="16">
        <f>((Кредиты_2000_0__22[[#This Row],[Максимальный выданный кредит]]-AVERAGE(G:G)))/STDEV(G:G)</f>
        <v>-0.80316610804850563</v>
      </c>
      <c r="AG76" s="25"/>
    </row>
    <row r="77" spans="1:46" x14ac:dyDescent="0.45">
      <c r="A77">
        <v>113</v>
      </c>
      <c r="B77" s="1" t="s">
        <v>118</v>
      </c>
      <c r="C77" s="1" t="s">
        <v>31</v>
      </c>
      <c r="D77">
        <v>7</v>
      </c>
      <c r="E77">
        <v>0</v>
      </c>
      <c r="F77">
        <v>270332</v>
      </c>
      <c r="G77">
        <v>660396</v>
      </c>
      <c r="H77" s="3">
        <v>349756</v>
      </c>
      <c r="I77" s="1" t="s">
        <v>26</v>
      </c>
      <c r="J77">
        <v>737</v>
      </c>
      <c r="K77">
        <v>2491945</v>
      </c>
      <c r="L77" s="1" t="s">
        <v>27</v>
      </c>
      <c r="M77" s="1" t="s">
        <v>29</v>
      </c>
      <c r="N77" s="1" t="s">
        <v>23</v>
      </c>
      <c r="O77" s="2">
        <v>23258.28</v>
      </c>
      <c r="P77">
        <v>21.5</v>
      </c>
      <c r="R77">
        <f>Кредиты_2000_0__22[[#This Row],[Годовой доход]]/12</f>
        <v>207662.08333333334</v>
      </c>
      <c r="S77">
        <f>Кредиты_2000_0__22[[#This Row],[Ежемесячный платеж]]/Кредиты_2000_0__22[[#This Row],[Мес доход]]</f>
        <v>0.11200060996530821</v>
      </c>
      <c r="T77" s="8">
        <f>(Кредиты_2000_0__22[[#This Row],[Кредитный рейтинг]]-MIN(J:J))/(MAX(J:J)-MIN(J:J))</f>
        <v>0.91515151515151516</v>
      </c>
      <c r="U77" s="9">
        <f>(Кредиты_2000_0__22[[#This Row],[Срок кредитной истории (лет)]]-MIN(P:P))/(MAX(P:P)-MIN(P:P))</f>
        <v>0.37280701754385964</v>
      </c>
      <c r="V77" s="9">
        <f>(Кредиты_2000_0__22[[#This Row],[Срок с последнего нарушения кредитного договора (мес.)]]-MIN(Q:Q))/(MAX(Q:Q)-MIN(Q:Q))</f>
        <v>0</v>
      </c>
      <c r="W77" s="9">
        <f>(Кредиты_2000_0__22[[#This Row],[Количество кредитных карт]]-MIN(D:D))/(MAX(D:D)-MIN(D:D))</f>
        <v>0.12195121951219512</v>
      </c>
      <c r="X77" s="10">
        <f>(Кредиты_2000_0__22[[#This Row],[Число нарушений кредитных договоров]]-MIN(E:E))/(MAX(E:E)-MIN(E:E))</f>
        <v>0</v>
      </c>
      <c r="Y77" s="16">
        <f>((Кредиты_2000_0__22[[#This Row],[Размер кредита]]-AVERAGE(H:H)))/STDEV(H:H)</f>
        <v>0.21404619270310957</v>
      </c>
      <c r="Z77" s="16">
        <f>((Кредиты_2000_0__22[[#This Row],[Годовой доход]]-AVERAGE(K:K)))/STDEV(K:K)</f>
        <v>1.398397302697505</v>
      </c>
      <c r="AA77" s="16">
        <f>((Кредиты_2000_0__22[[#This Row],[Ежемесячный платеж]]-AVERAGE(O:O)))/STDEV(O:O)</f>
        <v>0.48529630057989259</v>
      </c>
      <c r="AB77" s="16">
        <f>((Кредиты_2000_0__22[[#This Row],[Текущий баланс кредитов]]-AVERAGE(F:F)))/STDEV(F:F)</f>
        <v>3.1688202689508962E-2</v>
      </c>
      <c r="AC77" s="16">
        <f>((Кредиты_2000_0__22[[#This Row],[Максимальный выданный кредит]]-AVERAGE(G:G)))/STDEV(G:G)</f>
        <v>0.20395427535284585</v>
      </c>
    </row>
    <row r="78" spans="1:46" x14ac:dyDescent="0.45">
      <c r="A78">
        <v>114</v>
      </c>
      <c r="B78" s="1" t="s">
        <v>119</v>
      </c>
      <c r="C78" s="1" t="s">
        <v>16</v>
      </c>
      <c r="D78">
        <v>16</v>
      </c>
      <c r="E78">
        <v>0</v>
      </c>
      <c r="F78">
        <v>80465</v>
      </c>
      <c r="G78">
        <v>296714</v>
      </c>
      <c r="H78" s="3">
        <v>545886</v>
      </c>
      <c r="I78" s="1" t="s">
        <v>17</v>
      </c>
      <c r="J78">
        <v>718</v>
      </c>
      <c r="K78">
        <v>1565182</v>
      </c>
      <c r="L78" s="1" t="s">
        <v>41</v>
      </c>
      <c r="M78" s="1" t="s">
        <v>29</v>
      </c>
      <c r="N78" s="1" t="s">
        <v>23</v>
      </c>
      <c r="O78" s="2">
        <v>41477</v>
      </c>
      <c r="P78">
        <v>15</v>
      </c>
      <c r="Q78">
        <v>6</v>
      </c>
      <c r="R78">
        <f>Кредиты_2000_0__22[[#This Row],[Годовой доход]]/12</f>
        <v>130431.83333333333</v>
      </c>
      <c r="S78">
        <f>Кредиты_2000_0__22[[#This Row],[Ежемесячный платеж]]/Кредиты_2000_0__22[[#This Row],[Мес доход]]</f>
        <v>0.31799752361067274</v>
      </c>
      <c r="T78" s="8">
        <f>(Кредиты_2000_0__22[[#This Row],[Кредитный рейтинг]]-MIN(J:J))/(MAX(J:J)-MIN(J:J))</f>
        <v>0.8</v>
      </c>
      <c r="U78" s="9">
        <f>(Кредиты_2000_0__22[[#This Row],[Срок кредитной истории (лет)]]-MIN(P:P))/(MAX(P:P)-MIN(P:P))</f>
        <v>0.23026315789473684</v>
      </c>
      <c r="V78" s="9">
        <f>(Кредиты_2000_0__22[[#This Row],[Срок с последнего нарушения кредитного договора (мес.)]]-MIN(Q:Q))/(MAX(Q:Q)-MIN(Q:Q))</f>
        <v>7.3170731707317069E-2</v>
      </c>
      <c r="W78" s="9">
        <f>(Кредиты_2000_0__22[[#This Row],[Количество кредитных карт]]-MIN(D:D))/(MAX(D:D)-MIN(D:D))</f>
        <v>0.34146341463414637</v>
      </c>
      <c r="X78" s="10">
        <f>(Кредиты_2000_0__22[[#This Row],[Число нарушений кредитных договоров]]-MIN(E:E))/(MAX(E:E)-MIN(E:E))</f>
        <v>0</v>
      </c>
      <c r="Y78" s="16">
        <f>((Кредиты_2000_0__22[[#This Row],[Размер кредита]]-AVERAGE(H:H)))/STDEV(H:H)</f>
        <v>1.2640209934940099</v>
      </c>
      <c r="Z78" s="16">
        <f>((Кредиты_2000_0__22[[#This Row],[Годовой доход]]-AVERAGE(K:K)))/STDEV(K:K)</f>
        <v>0.26401326743281506</v>
      </c>
      <c r="AA78" s="16">
        <f>((Кредиты_2000_0__22[[#This Row],[Ежемесячный платеж]]-AVERAGE(O:O)))/STDEV(O:O)</f>
        <v>2.1127245043356613</v>
      </c>
      <c r="AB78" s="16">
        <f>((Кредиты_2000_0__22[[#This Row],[Текущий баланс кредитов]]-AVERAGE(F:F)))/STDEV(F:F)</f>
        <v>-0.76177077037588981</v>
      </c>
      <c r="AC78" s="16">
        <f>((Кредиты_2000_0__22[[#This Row],[Максимальный выданный кредит]]-AVERAGE(G:G)))/STDEV(G:G)</f>
        <v>-0.56910975965865773</v>
      </c>
    </row>
    <row r="79" spans="1:46" x14ac:dyDescent="0.45">
      <c r="A79">
        <v>116</v>
      </c>
      <c r="B79" s="1" t="s">
        <v>120</v>
      </c>
      <c r="C79" s="1" t="s">
        <v>16</v>
      </c>
      <c r="D79">
        <v>6</v>
      </c>
      <c r="E79">
        <v>0</v>
      </c>
      <c r="F79">
        <v>20976</v>
      </c>
      <c r="G79">
        <v>70840</v>
      </c>
      <c r="H79" s="3">
        <v>354046</v>
      </c>
      <c r="I79" s="1" t="s">
        <v>26</v>
      </c>
      <c r="J79">
        <v>676</v>
      </c>
      <c r="K79">
        <v>1815469</v>
      </c>
      <c r="L79" s="1" t="s">
        <v>22</v>
      </c>
      <c r="M79" s="1" t="s">
        <v>19</v>
      </c>
      <c r="N79" s="1" t="s">
        <v>20</v>
      </c>
      <c r="O79" s="2">
        <v>5522.16</v>
      </c>
      <c r="P79">
        <v>13</v>
      </c>
      <c r="Q79">
        <v>6</v>
      </c>
      <c r="R79">
        <f>Кредиты_2000_0__22[[#This Row],[Годовой доход]]/12</f>
        <v>151289.08333333334</v>
      </c>
      <c r="S79">
        <f>Кредиты_2000_0__22[[#This Row],[Ежемесячный платеж]]/Кредиты_2000_0__22[[#This Row],[Мес доход]]</f>
        <v>3.6500716894642647E-2</v>
      </c>
      <c r="T79" s="8">
        <f>(Кредиты_2000_0__22[[#This Row],[Кредитный рейтинг]]-MIN(J:J))/(MAX(J:J)-MIN(J:J))</f>
        <v>0.54545454545454541</v>
      </c>
      <c r="U79" s="9">
        <f>(Кредиты_2000_0__22[[#This Row],[Срок кредитной истории (лет)]]-MIN(P:P))/(MAX(P:P)-MIN(P:P))</f>
        <v>0.18640350877192982</v>
      </c>
      <c r="V79" s="9">
        <f>(Кредиты_2000_0__22[[#This Row],[Срок с последнего нарушения кредитного договора (мес.)]]-MIN(Q:Q))/(MAX(Q:Q)-MIN(Q:Q))</f>
        <v>7.3170731707317069E-2</v>
      </c>
      <c r="W79" s="9">
        <f>(Кредиты_2000_0__22[[#This Row],[Количество кредитных карт]]-MIN(D:D))/(MAX(D:D)-MIN(D:D))</f>
        <v>9.7560975609756101E-2</v>
      </c>
      <c r="X79" s="10">
        <f>(Кредиты_2000_0__22[[#This Row],[Число нарушений кредитных договоров]]-MIN(E:E))/(MAX(E:E)-MIN(E:E))</f>
        <v>0</v>
      </c>
      <c r="Y79" s="16">
        <f>((Кредиты_2000_0__22[[#This Row],[Размер кредита]]-AVERAGE(H:H)))/STDEV(H:H)</f>
        <v>0.23701255121732445</v>
      </c>
      <c r="Z79" s="16">
        <f>((Кредиты_2000_0__22[[#This Row],[Годовой доход]]-AVERAGE(K:K)))/STDEV(K:K)</f>
        <v>0.57037161043344564</v>
      </c>
      <c r="AA79" s="16">
        <f>((Кредиты_2000_0__22[[#This Row],[Ежемесячный платеж]]-AVERAGE(O:O)))/STDEV(O:O)</f>
        <v>-1.0990225710640409</v>
      </c>
      <c r="AB79" s="16">
        <f>((Кредиты_2000_0__22[[#This Row],[Текущий баланс кредитов]]-AVERAGE(F:F)))/STDEV(F:F)</f>
        <v>-1.010376799062747</v>
      </c>
      <c r="AC79" s="16">
        <f>((Кредиты_2000_0__22[[#This Row],[Максимальный выданный кредит]]-AVERAGE(G:G)))/STDEV(G:G)</f>
        <v>-1.0492409342677622</v>
      </c>
    </row>
    <row r="80" spans="1:46" x14ac:dyDescent="0.45">
      <c r="A80">
        <v>117</v>
      </c>
      <c r="B80" s="1" t="s">
        <v>121</v>
      </c>
      <c r="C80" s="1" t="s">
        <v>16</v>
      </c>
      <c r="D80">
        <v>9</v>
      </c>
      <c r="E80">
        <v>0</v>
      </c>
      <c r="F80">
        <v>454176</v>
      </c>
      <c r="G80">
        <v>968506</v>
      </c>
      <c r="H80" s="3">
        <v>472098</v>
      </c>
      <c r="I80" s="1" t="s">
        <v>26</v>
      </c>
      <c r="J80">
        <v>692</v>
      </c>
      <c r="K80">
        <v>2316575</v>
      </c>
      <c r="L80" s="1" t="s">
        <v>22</v>
      </c>
      <c r="M80" s="1" t="s">
        <v>29</v>
      </c>
      <c r="N80" s="1" t="s">
        <v>23</v>
      </c>
      <c r="O80" s="2">
        <v>24517.22</v>
      </c>
      <c r="P80">
        <v>28.2</v>
      </c>
      <c r="R80">
        <f>Кредиты_2000_0__22[[#This Row],[Годовой доход]]/12</f>
        <v>193047.91666666666</v>
      </c>
      <c r="S80">
        <f>Кредиты_2000_0__22[[#This Row],[Ежемесячный платеж]]/Кредиты_2000_0__22[[#This Row],[Мес доход]]</f>
        <v>0.12700069714988724</v>
      </c>
      <c r="T80" s="8">
        <f>(Кредиты_2000_0__22[[#This Row],[Кредитный рейтинг]]-MIN(J:J))/(MAX(J:J)-MIN(J:J))</f>
        <v>0.64242424242424245</v>
      </c>
      <c r="U80" s="9">
        <f>(Кредиты_2000_0__22[[#This Row],[Срок кредитной истории (лет)]]-MIN(P:P))/(MAX(P:P)-MIN(P:P))</f>
        <v>0.51973684210526316</v>
      </c>
      <c r="V80" s="9">
        <f>(Кредиты_2000_0__22[[#This Row],[Срок с последнего нарушения кредитного договора (мес.)]]-MIN(Q:Q))/(MAX(Q:Q)-MIN(Q:Q))</f>
        <v>0</v>
      </c>
      <c r="W80" s="9">
        <f>(Кредиты_2000_0__22[[#This Row],[Количество кредитных карт]]-MIN(D:D))/(MAX(D:D)-MIN(D:D))</f>
        <v>0.17073170731707318</v>
      </c>
      <c r="X80" s="10">
        <f>(Кредиты_2000_0__22[[#This Row],[Число нарушений кредитных договоров]]-MIN(E:E))/(MAX(E:E)-MIN(E:E))</f>
        <v>0</v>
      </c>
      <c r="Y80" s="16">
        <f>((Кредиты_2000_0__22[[#This Row],[Размер кредита]]-AVERAGE(H:H)))/STDEV(H:H)</f>
        <v>0.86899962704951417</v>
      </c>
      <c r="Z80" s="16">
        <f>((Кредиты_2000_0__22[[#This Row],[Годовой доход]]-AVERAGE(K:K)))/STDEV(K:K)</f>
        <v>1.1837394794305331</v>
      </c>
      <c r="AA80" s="16">
        <f>((Кредиты_2000_0__22[[#This Row],[Ежемесячный платеж]]-AVERAGE(O:O)))/STDEV(O:O)</f>
        <v>0.59775395198659365</v>
      </c>
      <c r="AB80" s="16">
        <f>((Кредиты_2000_0__22[[#This Row],[Текущий баланс кредитов]]-AVERAGE(F:F)))/STDEV(F:F)</f>
        <v>0.79997690712069069</v>
      </c>
      <c r="AC80" s="16">
        <f>((Кредиты_2000_0__22[[#This Row],[Максимальный выданный кредит]]-AVERAGE(G:G)))/STDEV(G:G)</f>
        <v>0.85889117029786477</v>
      </c>
    </row>
    <row r="81" spans="1:29" x14ac:dyDescent="0.45">
      <c r="A81">
        <v>118</v>
      </c>
      <c r="B81" s="1" t="s">
        <v>122</v>
      </c>
      <c r="C81" s="1" t="s">
        <v>31</v>
      </c>
      <c r="D81">
        <v>15</v>
      </c>
      <c r="E81">
        <v>0</v>
      </c>
      <c r="F81">
        <v>360867</v>
      </c>
      <c r="G81">
        <v>671770</v>
      </c>
      <c r="H81" s="3">
        <v>86174</v>
      </c>
      <c r="I81" s="1" t="s">
        <v>17</v>
      </c>
      <c r="J81">
        <v>721</v>
      </c>
      <c r="K81">
        <v>837311</v>
      </c>
      <c r="L81" s="1" t="s">
        <v>50</v>
      </c>
      <c r="M81" s="1" t="s">
        <v>19</v>
      </c>
      <c r="N81" s="1" t="s">
        <v>23</v>
      </c>
      <c r="O81" s="2">
        <v>10884.91</v>
      </c>
      <c r="P81">
        <v>13.6</v>
      </c>
      <c r="Q81">
        <v>82</v>
      </c>
      <c r="R81">
        <f>Кредиты_2000_0__22[[#This Row],[Годовой доход]]/12</f>
        <v>69775.916666666672</v>
      </c>
      <c r="S81">
        <f>Кредиты_2000_0__22[[#This Row],[Ежемесячный платеж]]/Кредиты_2000_0__22[[#This Row],[Мес доход]]</f>
        <v>0.15599809389820507</v>
      </c>
      <c r="T81" s="8">
        <f>(Кредиты_2000_0__22[[#This Row],[Кредитный рейтинг]]-MIN(J:J))/(MAX(J:J)-MIN(J:J))</f>
        <v>0.81818181818181823</v>
      </c>
      <c r="U81" s="9">
        <f>(Кредиты_2000_0__22[[#This Row],[Срок кредитной истории (лет)]]-MIN(P:P))/(MAX(P:P)-MIN(P:P))</f>
        <v>0.19956140350877191</v>
      </c>
      <c r="V81" s="9">
        <f>(Кредиты_2000_0__22[[#This Row],[Срок с последнего нарушения кредитного договора (мес.)]]-MIN(Q:Q))/(MAX(Q:Q)-MIN(Q:Q))</f>
        <v>1</v>
      </c>
      <c r="W81" s="9">
        <f>(Кредиты_2000_0__22[[#This Row],[Количество кредитных карт]]-MIN(D:D))/(MAX(D:D)-MIN(D:D))</f>
        <v>0.31707317073170732</v>
      </c>
      <c r="X81" s="10">
        <f>(Кредиты_2000_0__22[[#This Row],[Число нарушений кредитных договоров]]-MIN(E:E))/(MAX(E:E)-MIN(E:E))</f>
        <v>0</v>
      </c>
      <c r="Y81" s="16">
        <f>((Кредиты_2000_0__22[[#This Row],[Размер кредита]]-AVERAGE(H:H)))/STDEV(H:H)</f>
        <v>-1.1970304296497538</v>
      </c>
      <c r="Z81" s="16">
        <f>((Кредиты_2000_0__22[[#This Row],[Годовой доход]]-AVERAGE(K:K)))/STDEV(K:K)</f>
        <v>-0.62692135353516187</v>
      </c>
      <c r="AA81" s="16">
        <f>((Кредиты_2000_0__22[[#This Row],[Ежемесячный платеж]]-AVERAGE(O:O)))/STDEV(O:O)</f>
        <v>-0.61998284710476992</v>
      </c>
      <c r="AB81" s="16">
        <f>((Кредиты_2000_0__22[[#This Row],[Текущий баланс кредитов]]-AVERAGE(F:F)))/STDEV(F:F)</f>
        <v>0.41003624698617913</v>
      </c>
      <c r="AC81" s="16">
        <f>((Кредиты_2000_0__22[[#This Row],[Максимальный выданный кредит]]-AVERAGE(G:G)))/STDEV(G:G)</f>
        <v>0.2281315245271818</v>
      </c>
    </row>
    <row r="82" spans="1:29" x14ac:dyDescent="0.45">
      <c r="A82">
        <v>119</v>
      </c>
      <c r="B82" s="1" t="s">
        <v>123</v>
      </c>
      <c r="C82" s="1" t="s">
        <v>31</v>
      </c>
      <c r="D82">
        <v>32</v>
      </c>
      <c r="E82">
        <v>1</v>
      </c>
      <c r="F82">
        <v>115672</v>
      </c>
      <c r="G82">
        <v>319638</v>
      </c>
      <c r="H82" s="3">
        <v>509586</v>
      </c>
      <c r="I82" s="1" t="s">
        <v>26</v>
      </c>
      <c r="J82">
        <v>678</v>
      </c>
      <c r="K82">
        <v>1816001</v>
      </c>
      <c r="L82" s="1" t="s">
        <v>36</v>
      </c>
      <c r="M82" s="1" t="s">
        <v>29</v>
      </c>
      <c r="N82" s="1" t="s">
        <v>23</v>
      </c>
      <c r="O82" s="2">
        <v>26180.67</v>
      </c>
      <c r="P82">
        <v>13.9</v>
      </c>
      <c r="Q82">
        <v>74</v>
      </c>
      <c r="R82">
        <f>Кредиты_2000_0__22[[#This Row],[Годовой доход]]/12</f>
        <v>151333.41666666666</v>
      </c>
      <c r="S82">
        <f>Кредиты_2000_0__22[[#This Row],[Ежемесячный платеж]]/Кредиты_2000_0__22[[#This Row],[Мес доход]]</f>
        <v>0.17299992676215487</v>
      </c>
      <c r="T82" s="8">
        <f>(Кредиты_2000_0__22[[#This Row],[Кредитный рейтинг]]-MIN(J:J))/(MAX(J:J)-MIN(J:J))</f>
        <v>0.55757575757575761</v>
      </c>
      <c r="U82" s="9">
        <f>(Кредиты_2000_0__22[[#This Row],[Срок кредитной истории (лет)]]-MIN(P:P))/(MAX(P:P)-MIN(P:P))</f>
        <v>0.20614035087719298</v>
      </c>
      <c r="V82" s="9">
        <f>(Кредиты_2000_0__22[[#This Row],[Срок с последнего нарушения кредитного договора (мес.)]]-MIN(Q:Q))/(MAX(Q:Q)-MIN(Q:Q))</f>
        <v>0.90243902439024393</v>
      </c>
      <c r="W82" s="9">
        <f>(Кредиты_2000_0__22[[#This Row],[Количество кредитных карт]]-MIN(D:D))/(MAX(D:D)-MIN(D:D))</f>
        <v>0.73170731707317072</v>
      </c>
      <c r="X82" s="10">
        <f>(Кредиты_2000_0__22[[#This Row],[Число нарушений кредитных договоров]]-MIN(E:E))/(MAX(E:E)-MIN(E:E))</f>
        <v>0.14285714285714285</v>
      </c>
      <c r="Y82" s="16">
        <f>((Кредиты_2000_0__22[[#This Row],[Размер кредита]]-AVERAGE(H:H)))/STDEV(H:H)</f>
        <v>1.0696902676044995</v>
      </c>
      <c r="Z82" s="16">
        <f>((Кредиты_2000_0__22[[#This Row],[Годовой доход]]-AVERAGE(K:K)))/STDEV(K:K)</f>
        <v>0.57102279342927187</v>
      </c>
      <c r="AA82" s="16">
        <f>((Кредиты_2000_0__22[[#This Row],[Ежемесячный платеж]]-AVERAGE(O:O)))/STDEV(O:O)</f>
        <v>0.7463453703484505</v>
      </c>
      <c r="AB82" s="16">
        <f>((Кредиты_2000_0__22[[#This Row],[Текущий баланс кредитов]]-AVERAGE(F:F)))/STDEV(F:F)</f>
        <v>-0.61463983100931485</v>
      </c>
      <c r="AC82" s="16">
        <f>((Кредиты_2000_0__22[[#This Row],[Максимальный выданный кредит]]-AVERAGE(G:G)))/STDEV(G:G)</f>
        <v>-0.52038114526860346</v>
      </c>
    </row>
    <row r="83" spans="1:29" x14ac:dyDescent="0.45">
      <c r="A83">
        <v>121</v>
      </c>
      <c r="B83" s="1" t="s">
        <v>124</v>
      </c>
      <c r="C83" s="1" t="s">
        <v>16</v>
      </c>
      <c r="D83">
        <v>5</v>
      </c>
      <c r="E83">
        <v>0</v>
      </c>
      <c r="F83">
        <v>100206</v>
      </c>
      <c r="G83">
        <v>186230</v>
      </c>
      <c r="H83" s="3">
        <v>218988</v>
      </c>
      <c r="I83" s="1" t="s">
        <v>17</v>
      </c>
      <c r="J83">
        <v>740</v>
      </c>
      <c r="K83">
        <v>775409</v>
      </c>
      <c r="L83" s="1" t="s">
        <v>38</v>
      </c>
      <c r="M83" s="1" t="s">
        <v>19</v>
      </c>
      <c r="N83" s="1" t="s">
        <v>23</v>
      </c>
      <c r="O83" s="2">
        <v>8141.88</v>
      </c>
      <c r="P83">
        <v>14.9</v>
      </c>
      <c r="Q83">
        <v>9</v>
      </c>
      <c r="R83">
        <f>Кредиты_2000_0__22[[#This Row],[Годовой доход]]/12</f>
        <v>64617.416666666664</v>
      </c>
      <c r="S83">
        <f>Кредиты_2000_0__22[[#This Row],[Ежемесячный платеж]]/Кредиты_2000_0__22[[#This Row],[Мес доход]]</f>
        <v>0.12600132317267404</v>
      </c>
      <c r="T83" s="8">
        <f>(Кредиты_2000_0__22[[#This Row],[Кредитный рейтинг]]-MIN(J:J))/(MAX(J:J)-MIN(J:J))</f>
        <v>0.93333333333333335</v>
      </c>
      <c r="U83" s="9">
        <f>(Кредиты_2000_0__22[[#This Row],[Срок кредитной истории (лет)]]-MIN(P:P))/(MAX(P:P)-MIN(P:P))</f>
        <v>0.22807017543859648</v>
      </c>
      <c r="V83" s="9">
        <f>(Кредиты_2000_0__22[[#This Row],[Срок с последнего нарушения кредитного договора (мес.)]]-MIN(Q:Q))/(MAX(Q:Q)-MIN(Q:Q))</f>
        <v>0.10975609756097561</v>
      </c>
      <c r="W83" s="9">
        <f>(Кредиты_2000_0__22[[#This Row],[Количество кредитных карт]]-MIN(D:D))/(MAX(D:D)-MIN(D:D))</f>
        <v>7.3170731707317069E-2</v>
      </c>
      <c r="X83" s="10">
        <f>(Кредиты_2000_0__22[[#This Row],[Число нарушений кредитных договоров]]-MIN(E:E))/(MAX(E:E)-MIN(E:E))</f>
        <v>0</v>
      </c>
      <c r="Y83" s="16">
        <f>((Кредиты_2000_0__22[[#This Row],[Размер кредита]]-AVERAGE(H:H)))/STDEV(H:H)</f>
        <v>-0.4860155252891632</v>
      </c>
      <c r="Z83" s="16">
        <f>((Кредиты_2000_0__22[[#This Row],[Годовой доход]]-AVERAGE(K:K)))/STDEV(K:K)</f>
        <v>-0.70269114640664554</v>
      </c>
      <c r="AA83" s="16">
        <f>((Кредиты_2000_0__22[[#This Row],[Ежемесячный платеж]]-AVERAGE(O:O)))/STDEV(O:O)</f>
        <v>-0.86501018084436221</v>
      </c>
      <c r="AB83" s="16">
        <f>((Кредиты_2000_0__22[[#This Row],[Текущий баланс кредитов]]-AVERAGE(F:F)))/STDEV(F:F)</f>
        <v>-0.67927263437919716</v>
      </c>
      <c r="AC83" s="16">
        <f>((Кредиты_2000_0__22[[#This Row],[Максимальный выданный кредит]]-AVERAGE(G:G)))/STDEV(G:G)</f>
        <v>-0.80396110463644321</v>
      </c>
    </row>
    <row r="84" spans="1:29" x14ac:dyDescent="0.45">
      <c r="A84">
        <v>123</v>
      </c>
      <c r="B84" s="1" t="s">
        <v>125</v>
      </c>
      <c r="C84" s="1" t="s">
        <v>16</v>
      </c>
      <c r="D84">
        <v>10</v>
      </c>
      <c r="E84">
        <v>0</v>
      </c>
      <c r="F84">
        <v>229463</v>
      </c>
      <c r="G84">
        <v>472758</v>
      </c>
      <c r="H84" s="3">
        <v>328262</v>
      </c>
      <c r="I84" s="1" t="s">
        <v>17</v>
      </c>
      <c r="J84">
        <v>746</v>
      </c>
      <c r="K84">
        <v>1133958</v>
      </c>
      <c r="L84" s="1" t="s">
        <v>50</v>
      </c>
      <c r="M84" s="1" t="s">
        <v>29</v>
      </c>
      <c r="N84" s="1" t="s">
        <v>23</v>
      </c>
      <c r="O84" s="2">
        <v>20411.32</v>
      </c>
      <c r="P84">
        <v>10.199999999999999</v>
      </c>
      <c r="R84">
        <f>Кредиты_2000_0__22[[#This Row],[Годовой доход]]/12</f>
        <v>94496.5</v>
      </c>
      <c r="S84">
        <f>Кредиты_2000_0__22[[#This Row],[Ежемесячный платеж]]/Кредиты_2000_0__22[[#This Row],[Мес доход]]</f>
        <v>0.21600080426259174</v>
      </c>
      <c r="T84" s="8">
        <f>(Кредиты_2000_0__22[[#This Row],[Кредитный рейтинг]]-MIN(J:J))/(MAX(J:J)-MIN(J:J))</f>
        <v>0.96969696969696972</v>
      </c>
      <c r="U84" s="9">
        <f>(Кредиты_2000_0__22[[#This Row],[Срок кредитной истории (лет)]]-MIN(P:P))/(MAX(P:P)-MIN(P:P))</f>
        <v>0.12499999999999999</v>
      </c>
      <c r="V84" s="9">
        <f>(Кредиты_2000_0__22[[#This Row],[Срок с последнего нарушения кредитного договора (мес.)]]-MIN(Q:Q))/(MAX(Q:Q)-MIN(Q:Q))</f>
        <v>0</v>
      </c>
      <c r="W84" s="9">
        <f>(Кредиты_2000_0__22[[#This Row],[Количество кредитных карт]]-MIN(D:D))/(MAX(D:D)-MIN(D:D))</f>
        <v>0.1951219512195122</v>
      </c>
      <c r="X84" s="10">
        <f>(Кредиты_2000_0__22[[#This Row],[Число нарушений кредитных договоров]]-MIN(E:E))/(MAX(E:E)-MIN(E:E))</f>
        <v>0</v>
      </c>
      <c r="Y84" s="16">
        <f>((Кредиты_2000_0__22[[#This Row],[Размер кредита]]-AVERAGE(H:H)))/STDEV(H:H)</f>
        <v>9.8978847737017636E-2</v>
      </c>
      <c r="Z84" s="16">
        <f>((Кредиты_2000_0__22[[#This Row],[Годовой доход]]-AVERAGE(K:K)))/STDEV(K:K)</f>
        <v>-0.26381706375539671</v>
      </c>
      <c r="AA84" s="16">
        <f>((Кредиты_2000_0__22[[#This Row],[Ежемесячный платеж]]-AVERAGE(O:O)))/STDEV(O:O)</f>
        <v>0.23098518547605865</v>
      </c>
      <c r="AB84" s="16">
        <f>((Кредиты_2000_0__22[[#This Row],[Текущий баланс кредитов]]-AVERAGE(F:F)))/STDEV(F:F)</f>
        <v>-0.13910437722279692</v>
      </c>
      <c r="AC84" s="16">
        <f>((Кредиты_2000_0__22[[#This Row],[Максимальный выданный кредит]]-AVERAGE(G:G)))/STDEV(G:G)</f>
        <v>-0.19490018926593791</v>
      </c>
    </row>
    <row r="85" spans="1:29" x14ac:dyDescent="0.45">
      <c r="A85">
        <v>124</v>
      </c>
      <c r="B85" s="1" t="s">
        <v>126</v>
      </c>
      <c r="C85" s="1" t="s">
        <v>31</v>
      </c>
      <c r="D85">
        <v>8</v>
      </c>
      <c r="E85">
        <v>0</v>
      </c>
      <c r="F85">
        <v>331075</v>
      </c>
      <c r="G85">
        <v>543774</v>
      </c>
      <c r="H85" s="3">
        <v>663168</v>
      </c>
      <c r="I85" s="1" t="s">
        <v>26</v>
      </c>
      <c r="J85">
        <v>732</v>
      </c>
      <c r="K85">
        <v>1527296</v>
      </c>
      <c r="L85" s="1" t="s">
        <v>36</v>
      </c>
      <c r="M85" s="1" t="s">
        <v>19</v>
      </c>
      <c r="N85" s="1" t="s">
        <v>23</v>
      </c>
      <c r="O85" s="2">
        <v>22145.83</v>
      </c>
      <c r="P85">
        <v>17</v>
      </c>
      <c r="Q85">
        <v>32</v>
      </c>
      <c r="R85">
        <f>Кредиты_2000_0__22[[#This Row],[Годовой доход]]/12</f>
        <v>127274.66666666667</v>
      </c>
      <c r="S85">
        <f>Кредиты_2000_0__22[[#This Row],[Ежемесячный платеж]]/Кредиты_2000_0__22[[#This Row],[Мес доход]]</f>
        <v>0.17400029856687899</v>
      </c>
      <c r="T85" s="8">
        <f>(Кредиты_2000_0__22[[#This Row],[Кредитный рейтинг]]-MIN(J:J))/(MAX(J:J)-MIN(J:J))</f>
        <v>0.88484848484848488</v>
      </c>
      <c r="U85" s="9">
        <f>(Кредиты_2000_0__22[[#This Row],[Срок кредитной истории (лет)]]-MIN(P:P))/(MAX(P:P)-MIN(P:P))</f>
        <v>0.27412280701754382</v>
      </c>
      <c r="V85" s="9">
        <f>(Кредиты_2000_0__22[[#This Row],[Срок с последнего нарушения кредитного договора (мес.)]]-MIN(Q:Q))/(MAX(Q:Q)-MIN(Q:Q))</f>
        <v>0.3902439024390244</v>
      </c>
      <c r="W85" s="9">
        <f>(Кредиты_2000_0__22[[#This Row],[Количество кредитных карт]]-MIN(D:D))/(MAX(D:D)-MIN(D:D))</f>
        <v>0.14634146341463414</v>
      </c>
      <c r="X85" s="10">
        <f>(Кредиты_2000_0__22[[#This Row],[Число нарушений кредитных договоров]]-MIN(E:E))/(MAX(E:E)-MIN(E:E))</f>
        <v>0</v>
      </c>
      <c r="Y85" s="16">
        <f>((Кредиты_2000_0__22[[#This Row],[Размер кредита]]-AVERAGE(H:H)))/STDEV(H:H)</f>
        <v>1.8918859024133918</v>
      </c>
      <c r="Z85" s="16">
        <f>((Кредиты_2000_0__22[[#This Row],[Годовой доход]]-AVERAGE(K:K)))/STDEV(K:K)</f>
        <v>0.21763973551576823</v>
      </c>
      <c r="AA85" s="16">
        <f>((Кредиты_2000_0__22[[#This Row],[Ежемесячный платеж]]-AVERAGE(O:O)))/STDEV(O:O)</f>
        <v>0.38592419840871373</v>
      </c>
      <c r="AB85" s="16">
        <f>((Кредиты_2000_0__22[[#This Row],[Текущий баланс кредитов]]-AVERAGE(F:F)))/STDEV(F:F)</f>
        <v>0.28553472894689713</v>
      </c>
      <c r="AC85" s="16">
        <f>((Кредиты_2000_0__22[[#This Row],[Максимальный выданный кредит]]-AVERAGE(G:G)))/STDEV(G:G)</f>
        <v>-4.3944366568149887E-2</v>
      </c>
    </row>
    <row r="86" spans="1:29" x14ac:dyDescent="0.45">
      <c r="A86">
        <v>127</v>
      </c>
      <c r="B86" s="1" t="s">
        <v>127</v>
      </c>
      <c r="C86" s="1" t="s">
        <v>16</v>
      </c>
      <c r="D86">
        <v>10</v>
      </c>
      <c r="E86">
        <v>0</v>
      </c>
      <c r="F86">
        <v>111568</v>
      </c>
      <c r="G86">
        <v>243760</v>
      </c>
      <c r="H86" s="3">
        <v>133078</v>
      </c>
      <c r="I86" s="1" t="s">
        <v>17</v>
      </c>
      <c r="J86">
        <v>709</v>
      </c>
      <c r="K86">
        <v>804460</v>
      </c>
      <c r="L86" s="1" t="s">
        <v>33</v>
      </c>
      <c r="M86" s="1" t="s">
        <v>29</v>
      </c>
      <c r="N86" s="1" t="s">
        <v>23</v>
      </c>
      <c r="O86" s="2">
        <v>9117.34</v>
      </c>
      <c r="P86">
        <v>12.5</v>
      </c>
      <c r="R86">
        <f>Кредиты_2000_0__22[[#This Row],[Годовой доход]]/12</f>
        <v>67038.333333333328</v>
      </c>
      <c r="S86">
        <f>Кредиты_2000_0__22[[#This Row],[Ежемесячный платеж]]/Кредиты_2000_0__22[[#This Row],[Мес доход]]</f>
        <v>0.13600188946622579</v>
      </c>
      <c r="T86" s="8">
        <f>(Кредиты_2000_0__22[[#This Row],[Кредитный рейтинг]]-MIN(J:J))/(MAX(J:J)-MIN(J:J))</f>
        <v>0.74545454545454548</v>
      </c>
      <c r="U86" s="9">
        <f>(Кредиты_2000_0__22[[#This Row],[Срок кредитной истории (лет)]]-MIN(P:P))/(MAX(P:P)-MIN(P:P))</f>
        <v>0.17543859649122806</v>
      </c>
      <c r="V86" s="9">
        <f>(Кредиты_2000_0__22[[#This Row],[Срок с последнего нарушения кредитного договора (мес.)]]-MIN(Q:Q))/(MAX(Q:Q)-MIN(Q:Q))</f>
        <v>0</v>
      </c>
      <c r="W86" s="9">
        <f>(Кредиты_2000_0__22[[#This Row],[Количество кредитных карт]]-MIN(D:D))/(MAX(D:D)-MIN(D:D))</f>
        <v>0.1951219512195122</v>
      </c>
      <c r="X86" s="10">
        <f>(Кредиты_2000_0__22[[#This Row],[Число нарушений кредитных договоров]]-MIN(E:E))/(MAX(E:E)-MIN(E:E))</f>
        <v>0</v>
      </c>
      <c r="Y86" s="16">
        <f>((Кредиты_2000_0__22[[#This Row],[Размер кредита]]-AVERAGE(H:H)))/STDEV(H:H)</f>
        <v>-0.94593157656100457</v>
      </c>
      <c r="Z86" s="16">
        <f>((Кредиты_2000_0__22[[#This Row],[Годовой доход]]-AVERAGE(K:K)))/STDEV(K:K)</f>
        <v>-0.66713190352742557</v>
      </c>
      <c r="AA86" s="16">
        <f>((Кредиты_2000_0__22[[#This Row],[Ежемесячный платеж]]-AVERAGE(O:O)))/STDEV(O:O)</f>
        <v>-0.77787501900886546</v>
      </c>
      <c r="AB86" s="16">
        <f>((Кредиты_2000_0__22[[#This Row],[Текущий баланс кредитов]]-AVERAGE(F:F)))/STDEV(F:F)</f>
        <v>-0.63179055033105269</v>
      </c>
      <c r="AC86" s="16">
        <f>((Кредиты_2000_0__22[[#This Row],[Максимальный выданный кредит]]-AVERAGE(G:G)))/STDEV(G:G)</f>
        <v>-0.68167192360957962</v>
      </c>
    </row>
    <row r="87" spans="1:29" x14ac:dyDescent="0.45">
      <c r="A87">
        <v>130</v>
      </c>
      <c r="B87" s="1" t="s">
        <v>128</v>
      </c>
      <c r="C87" s="1" t="s">
        <v>16</v>
      </c>
      <c r="D87">
        <v>13</v>
      </c>
      <c r="E87">
        <v>0</v>
      </c>
      <c r="F87">
        <v>431053</v>
      </c>
      <c r="G87">
        <v>513502</v>
      </c>
      <c r="H87" s="3">
        <v>752290</v>
      </c>
      <c r="I87" s="1" t="s">
        <v>26</v>
      </c>
      <c r="J87">
        <v>649</v>
      </c>
      <c r="K87">
        <v>2320375</v>
      </c>
      <c r="L87" s="1" t="s">
        <v>27</v>
      </c>
      <c r="M87" s="1" t="s">
        <v>29</v>
      </c>
      <c r="N87" s="1" t="s">
        <v>23</v>
      </c>
      <c r="O87" s="2">
        <v>39252.86</v>
      </c>
      <c r="P87">
        <v>13.4</v>
      </c>
      <c r="Q87">
        <v>16</v>
      </c>
      <c r="R87">
        <f>Кредиты_2000_0__22[[#This Row],[Годовой доход]]/12</f>
        <v>193364.58333333334</v>
      </c>
      <c r="S87">
        <f>Кредиты_2000_0__22[[#This Row],[Ежемесячный платеж]]/Кредиты_2000_0__22[[#This Row],[Мес доход]]</f>
        <v>0.20299922210849539</v>
      </c>
      <c r="T87" s="8">
        <f>(Кредиты_2000_0__22[[#This Row],[Кредитный рейтинг]]-MIN(J:J))/(MAX(J:J)-MIN(J:J))</f>
        <v>0.38181818181818183</v>
      </c>
      <c r="U87" s="9">
        <f>(Кредиты_2000_0__22[[#This Row],[Срок кредитной истории (лет)]]-MIN(P:P))/(MAX(P:P)-MIN(P:P))</f>
        <v>0.19517543859649122</v>
      </c>
      <c r="V87" s="9">
        <f>(Кредиты_2000_0__22[[#This Row],[Срок с последнего нарушения кредитного договора (мес.)]]-MIN(Q:Q))/(MAX(Q:Q)-MIN(Q:Q))</f>
        <v>0.1951219512195122</v>
      </c>
      <c r="W87" s="9">
        <f>(Кредиты_2000_0__22[[#This Row],[Количество кредитных карт]]-MIN(D:D))/(MAX(D:D)-MIN(D:D))</f>
        <v>0.26829268292682928</v>
      </c>
      <c r="X87" s="10">
        <f>(Кредиты_2000_0__22[[#This Row],[Число нарушений кредитных договоров]]-MIN(E:E))/(MAX(E:E)-MIN(E:E))</f>
        <v>0</v>
      </c>
      <c r="Y87" s="16">
        <f>((Кредиты_2000_0__22[[#This Row],[Размер кредита]]-AVERAGE(H:H)))/STDEV(H:H)</f>
        <v>2.3689972785215172</v>
      </c>
      <c r="Z87" s="16">
        <f>((Кредиты_2000_0__22[[#This Row],[Годовой доход]]-AVERAGE(K:K)))/STDEV(K:K)</f>
        <v>1.188390786543577</v>
      </c>
      <c r="AA87" s="16">
        <f>((Кредиты_2000_0__22[[#This Row],[Ежемесячный платеж]]-AVERAGE(O:O)))/STDEV(O:O)</f>
        <v>1.9140481887052903</v>
      </c>
      <c r="AB87" s="16">
        <f>((Кредиты_2000_0__22[[#This Row],[Текущий баланс кредитов]]-AVERAGE(F:F)))/STDEV(F:F)</f>
        <v>0.70334530797923256</v>
      </c>
      <c r="AC87" s="16">
        <f>((Кредиты_2000_0__22[[#This Row],[Максимальный выданный кредит]]-AVERAGE(G:G)))/STDEV(G:G)</f>
        <v>-0.10829232568591826</v>
      </c>
    </row>
    <row r="88" spans="1:29" x14ac:dyDescent="0.45">
      <c r="A88">
        <v>133</v>
      </c>
      <c r="B88" s="1" t="s">
        <v>129</v>
      </c>
      <c r="C88" s="1" t="s">
        <v>16</v>
      </c>
      <c r="D88">
        <v>5</v>
      </c>
      <c r="E88">
        <v>0</v>
      </c>
      <c r="F88">
        <v>337725</v>
      </c>
      <c r="G88">
        <v>394218</v>
      </c>
      <c r="H88" s="3">
        <v>262724</v>
      </c>
      <c r="I88" s="1" t="s">
        <v>26</v>
      </c>
      <c r="J88">
        <v>695</v>
      </c>
      <c r="K88">
        <v>1229072</v>
      </c>
      <c r="L88" s="1" t="s">
        <v>38</v>
      </c>
      <c r="M88" s="1" t="s">
        <v>29</v>
      </c>
      <c r="N88" s="1" t="s">
        <v>23</v>
      </c>
      <c r="O88" s="2">
        <v>21508.76</v>
      </c>
      <c r="P88">
        <v>21.8</v>
      </c>
      <c r="R88">
        <f>Кредиты_2000_0__22[[#This Row],[Годовой доход]]/12</f>
        <v>102422.66666666667</v>
      </c>
      <c r="S88">
        <f>Кредиты_2000_0__22[[#This Row],[Ежемесячный платеж]]/Кредиты_2000_0__22[[#This Row],[Мес доход]]</f>
        <v>0.20999999999999996</v>
      </c>
      <c r="T88" s="8">
        <f>(Кредиты_2000_0__22[[#This Row],[Кредитный рейтинг]]-MIN(J:J))/(MAX(J:J)-MIN(J:J))</f>
        <v>0.66060606060606064</v>
      </c>
      <c r="U88" s="9">
        <f>(Кредиты_2000_0__22[[#This Row],[Срок кредитной истории (лет)]]-MIN(P:P))/(MAX(P:P)-MIN(P:P))</f>
        <v>0.37938596491228072</v>
      </c>
      <c r="V88" s="9">
        <f>(Кредиты_2000_0__22[[#This Row],[Срок с последнего нарушения кредитного договора (мес.)]]-MIN(Q:Q))/(MAX(Q:Q)-MIN(Q:Q))</f>
        <v>0</v>
      </c>
      <c r="W88" s="9">
        <f>(Кредиты_2000_0__22[[#This Row],[Количество кредитных карт]]-MIN(D:D))/(MAX(D:D)-MIN(D:D))</f>
        <v>7.3170731707317069E-2</v>
      </c>
      <c r="X88" s="10">
        <f>(Кредиты_2000_0__22[[#This Row],[Число нарушений кредитных договоров]]-MIN(E:E))/(MAX(E:E)-MIN(E:E))</f>
        <v>0</v>
      </c>
      <c r="Y88" s="16">
        <f>((Кредиты_2000_0__22[[#This Row],[Размер кредита]]-AVERAGE(H:H)))/STDEV(H:H)</f>
        <v>-0.2518764446416803</v>
      </c>
      <c r="Z88" s="16">
        <f>((Кредиты_2000_0__22[[#This Row],[Годовой доход]]-AVERAGE(K:K)))/STDEV(K:K)</f>
        <v>-0.14739484671591011</v>
      </c>
      <c r="AA88" s="16">
        <f>((Кредиты_2000_0__22[[#This Row],[Ежемесячный платеж]]-AVERAGE(O:O)))/STDEV(O:O)</f>
        <v>0.32901648558549162</v>
      </c>
      <c r="AB88" s="16">
        <f>((Кредиты_2000_0__22[[#This Row],[Текущий баланс кредитов]]-AVERAGE(F:F)))/STDEV(F:F)</f>
        <v>0.31332524636637971</v>
      </c>
      <c r="AC88" s="16">
        <f>((Кредиты_2000_0__22[[#This Row],[Максимальный выданный кредит]]-AVERAGE(G:G)))/STDEV(G:G)</f>
        <v>-0.36184947273282242</v>
      </c>
    </row>
    <row r="89" spans="1:29" x14ac:dyDescent="0.45">
      <c r="A89">
        <v>134</v>
      </c>
      <c r="B89" s="1" t="s">
        <v>130</v>
      </c>
      <c r="C89" s="1" t="s">
        <v>16</v>
      </c>
      <c r="D89">
        <v>6</v>
      </c>
      <c r="E89">
        <v>0</v>
      </c>
      <c r="F89">
        <v>19988</v>
      </c>
      <c r="G89">
        <v>282260</v>
      </c>
      <c r="H89" s="3">
        <v>54076</v>
      </c>
      <c r="I89" s="1" t="s">
        <v>17</v>
      </c>
      <c r="J89">
        <v>744</v>
      </c>
      <c r="K89">
        <v>485697</v>
      </c>
      <c r="L89" s="1" t="s">
        <v>50</v>
      </c>
      <c r="M89" s="1" t="s">
        <v>29</v>
      </c>
      <c r="N89" s="1" t="s">
        <v>23</v>
      </c>
      <c r="O89" s="2">
        <v>2655.06</v>
      </c>
      <c r="P89">
        <v>9</v>
      </c>
      <c r="R89">
        <f>Кредиты_2000_0__22[[#This Row],[Годовой доход]]/12</f>
        <v>40474.75</v>
      </c>
      <c r="S89">
        <f>Кредиты_2000_0__22[[#This Row],[Ежемесячный платеж]]/Кредиты_2000_0__22[[#This Row],[Мес доход]]</f>
        <v>6.5597934514728312E-2</v>
      </c>
      <c r="T89" s="8">
        <f>(Кредиты_2000_0__22[[#This Row],[Кредитный рейтинг]]-MIN(J:J))/(MAX(J:J)-MIN(J:J))</f>
        <v>0.95757575757575752</v>
      </c>
      <c r="U89" s="9">
        <f>(Кредиты_2000_0__22[[#This Row],[Срок кредитной истории (лет)]]-MIN(P:P))/(MAX(P:P)-MIN(P:P))</f>
        <v>9.8684210526315791E-2</v>
      </c>
      <c r="V89" s="9">
        <f>(Кредиты_2000_0__22[[#This Row],[Срок с последнего нарушения кредитного договора (мес.)]]-MIN(Q:Q))/(MAX(Q:Q)-MIN(Q:Q))</f>
        <v>0</v>
      </c>
      <c r="W89" s="9">
        <f>(Кредиты_2000_0__22[[#This Row],[Количество кредитных карт]]-MIN(D:D))/(MAX(D:D)-MIN(D:D))</f>
        <v>9.7560975609756101E-2</v>
      </c>
      <c r="X89" s="10">
        <f>(Кредиты_2000_0__22[[#This Row],[Число нарушений кредитных договоров]]-MIN(E:E))/(MAX(E:E)-MIN(E:E))</f>
        <v>0</v>
      </c>
      <c r="Y89" s="16">
        <f>((Кредиты_2000_0__22[[#This Row],[Размер кредита]]-AVERAGE(H:H)))/STDEV(H:H)</f>
        <v>-1.3688659018150846</v>
      </c>
      <c r="Z89" s="16">
        <f>((Кредиты_2000_0__22[[#This Row],[Годовой доход]]-AVERAGE(K:K)))/STDEV(K:K)</f>
        <v>-1.0573068007051056</v>
      </c>
      <c r="AA89" s="16">
        <f>((Кредиты_2000_0__22[[#This Row],[Ежемесячный платеж]]-AVERAGE(O:O)))/STDEV(O:O)</f>
        <v>-1.3551327370355342</v>
      </c>
      <c r="AB89" s="16">
        <f>((Кредиты_2000_0__22[[#This Row],[Текущий баланс кредитов]]-AVERAGE(F:F)))/STDEV(F:F)</f>
        <v>-1.0145056759364988</v>
      </c>
      <c r="AC89" s="16">
        <f>((Кредиты_2000_0__22[[#This Row],[Максимальный выданный кредит]]-AVERAGE(G:G)))/STDEV(G:G)</f>
        <v>-0.59983403955718528</v>
      </c>
    </row>
    <row r="90" spans="1:29" x14ac:dyDescent="0.45">
      <c r="A90">
        <v>135</v>
      </c>
      <c r="B90" s="1" t="s">
        <v>131</v>
      </c>
      <c r="C90" s="1" t="s">
        <v>31</v>
      </c>
      <c r="D90">
        <v>13</v>
      </c>
      <c r="E90">
        <v>0</v>
      </c>
      <c r="F90">
        <v>299706</v>
      </c>
      <c r="G90">
        <v>694056</v>
      </c>
      <c r="H90" s="3">
        <v>552882</v>
      </c>
      <c r="I90" s="1" t="s">
        <v>26</v>
      </c>
      <c r="J90">
        <v>686</v>
      </c>
      <c r="K90">
        <v>1262151</v>
      </c>
      <c r="L90" s="1" t="s">
        <v>22</v>
      </c>
      <c r="M90" s="1" t="s">
        <v>29</v>
      </c>
      <c r="N90" s="1" t="s">
        <v>23</v>
      </c>
      <c r="O90" s="2">
        <v>23770.71</v>
      </c>
      <c r="P90">
        <v>23.4</v>
      </c>
      <c r="Q90">
        <v>48</v>
      </c>
      <c r="R90">
        <f>Кредиты_2000_0__22[[#This Row],[Годовой доход]]/12</f>
        <v>105179.25</v>
      </c>
      <c r="S90">
        <f>Кредиты_2000_0__22[[#This Row],[Ежемесячный платеж]]/Кредиты_2000_0__22[[#This Row],[Мес доход]]</f>
        <v>0.22600189676195637</v>
      </c>
      <c r="T90" s="8">
        <f>(Кредиты_2000_0__22[[#This Row],[Кредитный рейтинг]]-MIN(J:J))/(MAX(J:J)-MIN(J:J))</f>
        <v>0.60606060606060608</v>
      </c>
      <c r="U90" s="9">
        <f>(Кредиты_2000_0__22[[#This Row],[Срок кредитной истории (лет)]]-MIN(P:P))/(MAX(P:P)-MIN(P:P))</f>
        <v>0.41447368421052627</v>
      </c>
      <c r="V90" s="9">
        <f>(Кредиты_2000_0__22[[#This Row],[Срок с последнего нарушения кредитного договора (мес.)]]-MIN(Q:Q))/(MAX(Q:Q)-MIN(Q:Q))</f>
        <v>0.58536585365853655</v>
      </c>
      <c r="W90" s="9">
        <f>(Кредиты_2000_0__22[[#This Row],[Количество кредитных карт]]-MIN(D:D))/(MAX(D:D)-MIN(D:D))</f>
        <v>0.26829268292682928</v>
      </c>
      <c r="X90" s="10">
        <f>(Кредиты_2000_0__22[[#This Row],[Число нарушений кредитных договоров]]-MIN(E:E))/(MAX(E:E)-MIN(E:E))</f>
        <v>0</v>
      </c>
      <c r="Y90" s="16">
        <f>((Кредиты_2000_0__22[[#This Row],[Размер кредита]]-AVERAGE(H:H)))/STDEV(H:H)</f>
        <v>1.3014738243018065</v>
      </c>
      <c r="Z90" s="16">
        <f>((Кредиты_2000_0__22[[#This Row],[Годовой доход]]-AVERAGE(K:K)))/STDEV(K:K)</f>
        <v>-0.10690521829686371</v>
      </c>
      <c r="AA90" s="16">
        <f>((Кредиты_2000_0__22[[#This Row],[Ежемесячный платеж]]-AVERAGE(O:O)))/STDEV(O:O)</f>
        <v>0.53107026463722318</v>
      </c>
      <c r="AB90" s="16">
        <f>((Кредиты_2000_0__22[[#This Row],[Текущий баланс кредитов]]-AVERAGE(F:F)))/STDEV(F:F)</f>
        <v>0.15444288820528065</v>
      </c>
      <c r="AC90" s="16">
        <f>((Кредиты_2000_0__22[[#This Row],[Максимальный выданный кредит]]-AVERAGE(G:G)))/STDEV(G:G)</f>
        <v>0.27550396826722495</v>
      </c>
    </row>
    <row r="91" spans="1:29" x14ac:dyDescent="0.45">
      <c r="A91">
        <v>139</v>
      </c>
      <c r="B91" s="1" t="s">
        <v>132</v>
      </c>
      <c r="C91" s="1" t="s">
        <v>31</v>
      </c>
      <c r="D91">
        <v>15</v>
      </c>
      <c r="E91">
        <v>0</v>
      </c>
      <c r="F91">
        <v>691467</v>
      </c>
      <c r="G91">
        <v>1332188</v>
      </c>
      <c r="H91" s="3">
        <v>402534</v>
      </c>
      <c r="I91" s="1" t="s">
        <v>17</v>
      </c>
      <c r="J91">
        <v>741</v>
      </c>
      <c r="K91">
        <v>3090160</v>
      </c>
      <c r="L91" s="1" t="s">
        <v>40</v>
      </c>
      <c r="M91" s="1" t="s">
        <v>29</v>
      </c>
      <c r="N91" s="1" t="s">
        <v>23</v>
      </c>
      <c r="O91" s="2">
        <v>23639.8</v>
      </c>
      <c r="P91">
        <v>19.600000000000001</v>
      </c>
      <c r="Q91">
        <v>6</v>
      </c>
      <c r="R91">
        <f>Кредиты_2000_0__22[[#This Row],[Годовой доход]]/12</f>
        <v>257513.33333333334</v>
      </c>
      <c r="S91">
        <f>Кредиты_2000_0__22[[#This Row],[Ежемесячный платеж]]/Кредиты_2000_0__22[[#This Row],[Мес доход]]</f>
        <v>9.1800295130349235E-2</v>
      </c>
      <c r="T91" s="8">
        <f>(Кредиты_2000_0__22[[#This Row],[Кредитный рейтинг]]-MIN(J:J))/(MAX(J:J)-MIN(J:J))</f>
        <v>0.93939393939393945</v>
      </c>
      <c r="U91" s="9">
        <f>(Кредиты_2000_0__22[[#This Row],[Срок кредитной истории (лет)]]-MIN(P:P))/(MAX(P:P)-MIN(P:P))</f>
        <v>0.33114035087719301</v>
      </c>
      <c r="V91" s="9">
        <f>(Кредиты_2000_0__22[[#This Row],[Срок с последнего нарушения кредитного договора (мес.)]]-MIN(Q:Q))/(MAX(Q:Q)-MIN(Q:Q))</f>
        <v>7.3170731707317069E-2</v>
      </c>
      <c r="W91" s="9">
        <f>(Кредиты_2000_0__22[[#This Row],[Количество кредитных карт]]-MIN(D:D))/(MAX(D:D)-MIN(D:D))</f>
        <v>0.31707317073170732</v>
      </c>
      <c r="X91" s="10">
        <f>(Кредиты_2000_0__22[[#This Row],[Число нарушений кредитных договоров]]-MIN(E:E))/(MAX(E:E)-MIN(E:E))</f>
        <v>0</v>
      </c>
      <c r="Y91" s="16">
        <f>((Кредиты_2000_0__22[[#This Row],[Размер кредита]]-AVERAGE(H:H)))/STDEV(H:H)</f>
        <v>0.49659129052670686</v>
      </c>
      <c r="Z91" s="16">
        <f>((Кредиты_2000_0__22[[#This Row],[Годовой доход]]-AVERAGE(K:K)))/STDEV(K:K)</f>
        <v>2.1306293249684272</v>
      </c>
      <c r="AA91" s="16">
        <f>((Кредиты_2000_0__22[[#This Row],[Ежемесячный платеж]]-AVERAGE(O:O)))/STDEV(O:O)</f>
        <v>0.51937643399743794</v>
      </c>
      <c r="AB91" s="16">
        <f>((Кредиты_2000_0__22[[#This Row],[Текущий баланс кредитов]]-AVERAGE(F:F)))/STDEV(F:F)</f>
        <v>1.7916219701261711</v>
      </c>
      <c r="AC91" s="16">
        <f>((Кредиты_2000_0__22[[#This Row],[Максимальный выданный кредит]]-AVERAGE(G:G)))/STDEV(G:G)</f>
        <v>1.6319552053093684</v>
      </c>
    </row>
    <row r="92" spans="1:29" x14ac:dyDescent="0.45">
      <c r="A92">
        <v>141</v>
      </c>
      <c r="B92" s="1" t="s">
        <v>133</v>
      </c>
      <c r="C92" s="1" t="s">
        <v>31</v>
      </c>
      <c r="D92">
        <v>20</v>
      </c>
      <c r="E92">
        <v>0</v>
      </c>
      <c r="F92">
        <v>226442</v>
      </c>
      <c r="G92">
        <v>389026</v>
      </c>
      <c r="H92" s="3">
        <v>232716</v>
      </c>
      <c r="I92" s="1" t="s">
        <v>17</v>
      </c>
      <c r="J92">
        <v>637</v>
      </c>
      <c r="K92">
        <v>1049427</v>
      </c>
      <c r="L92" s="1" t="s">
        <v>28</v>
      </c>
      <c r="M92" s="1" t="s">
        <v>29</v>
      </c>
      <c r="N92" s="1" t="s">
        <v>20</v>
      </c>
      <c r="O92" s="2">
        <v>12942.99</v>
      </c>
      <c r="P92">
        <v>9.5</v>
      </c>
      <c r="Q92">
        <v>61</v>
      </c>
      <c r="R92">
        <f>Кредиты_2000_0__22[[#This Row],[Годовой доход]]/12</f>
        <v>87452.25</v>
      </c>
      <c r="S92">
        <f>Кредиты_2000_0__22[[#This Row],[Ежемесячный платеж]]/Кредиты_2000_0__22[[#This Row],[Мес доход]]</f>
        <v>0.14800065178425942</v>
      </c>
      <c r="T92" s="8">
        <f>(Кредиты_2000_0__22[[#This Row],[Кредитный рейтинг]]-MIN(J:J))/(MAX(J:J)-MIN(J:J))</f>
        <v>0.30909090909090908</v>
      </c>
      <c r="U92" s="9">
        <f>(Кредиты_2000_0__22[[#This Row],[Срок кредитной истории (лет)]]-MIN(P:P))/(MAX(P:P)-MIN(P:P))</f>
        <v>0.10964912280701754</v>
      </c>
      <c r="V92" s="9">
        <f>(Кредиты_2000_0__22[[#This Row],[Срок с последнего нарушения кредитного договора (мес.)]]-MIN(Q:Q))/(MAX(Q:Q)-MIN(Q:Q))</f>
        <v>0.74390243902439024</v>
      </c>
      <c r="W92" s="9">
        <f>(Кредиты_2000_0__22[[#This Row],[Количество кредитных карт]]-MIN(D:D))/(MAX(D:D)-MIN(D:D))</f>
        <v>0.43902439024390244</v>
      </c>
      <c r="X92" s="10">
        <f>(Кредиты_2000_0__22[[#This Row],[Число нарушений кредитных договоров]]-MIN(E:E))/(MAX(E:E)-MIN(E:E))</f>
        <v>0</v>
      </c>
      <c r="Y92" s="16">
        <f>((Кредиты_2000_0__22[[#This Row],[Размер кредита]]-AVERAGE(H:H)))/STDEV(H:H)</f>
        <v>-0.41252317804367561</v>
      </c>
      <c r="Z92" s="16">
        <f>((Кредиты_2000_0__22[[#This Row],[Годовой доход]]-AVERAGE(K:K)))/STDEV(K:K)</f>
        <v>-0.36728539048505626</v>
      </c>
      <c r="AA92" s="16">
        <f>((Кредиты_2000_0__22[[#This Row],[Ежемесячный платеж]]-AVERAGE(O:O)))/STDEV(O:O)</f>
        <v>-0.4361402150435893</v>
      </c>
      <c r="AB92" s="16">
        <f>((Кредиты_2000_0__22[[#This Row],[Текущий баланс кредитов]]-AVERAGE(F:F)))/STDEV(F:F)</f>
        <v>-0.15172921227907615</v>
      </c>
      <c r="AC92" s="16">
        <f>((Кредиты_2000_0__22[[#This Row],[Максимальный выданный кредит]]-AVERAGE(G:G)))/STDEV(G:G)</f>
        <v>-0.37288589595360244</v>
      </c>
    </row>
    <row r="93" spans="1:29" x14ac:dyDescent="0.45">
      <c r="A93">
        <v>142</v>
      </c>
      <c r="B93" s="1" t="s">
        <v>134</v>
      </c>
      <c r="C93" s="1" t="s">
        <v>16</v>
      </c>
      <c r="D93">
        <v>10</v>
      </c>
      <c r="E93">
        <v>0</v>
      </c>
      <c r="F93">
        <v>177916</v>
      </c>
      <c r="G93">
        <v>335522</v>
      </c>
      <c r="H93" s="3">
        <v>286462</v>
      </c>
      <c r="I93" s="1" t="s">
        <v>26</v>
      </c>
      <c r="J93">
        <v>719</v>
      </c>
      <c r="K93">
        <v>1380426</v>
      </c>
      <c r="L93" s="1" t="s">
        <v>22</v>
      </c>
      <c r="M93" s="1" t="s">
        <v>19</v>
      </c>
      <c r="N93" s="1" t="s">
        <v>23</v>
      </c>
      <c r="O93" s="2">
        <v>27378.62</v>
      </c>
      <c r="P93">
        <v>15.7</v>
      </c>
      <c r="Q93">
        <v>75</v>
      </c>
      <c r="R93">
        <f>Кредиты_2000_0__22[[#This Row],[Годовой доход]]/12</f>
        <v>115035.5</v>
      </c>
      <c r="S93">
        <f>Кредиты_2000_0__22[[#This Row],[Ежемесячный платеж]]/Кредиты_2000_0__22[[#This Row],[Мес доход]]</f>
        <v>0.23800148649764638</v>
      </c>
      <c r="T93" s="8">
        <f>(Кредиты_2000_0__22[[#This Row],[Кредитный рейтинг]]-MIN(J:J))/(MAX(J:J)-MIN(J:J))</f>
        <v>0.80606060606060603</v>
      </c>
      <c r="U93" s="9">
        <f>(Кредиты_2000_0__22[[#This Row],[Срок кредитной истории (лет)]]-MIN(P:P))/(MAX(P:P)-MIN(P:P))</f>
        <v>0.24561403508771928</v>
      </c>
      <c r="V93" s="9">
        <f>(Кредиты_2000_0__22[[#This Row],[Срок с последнего нарушения кредитного договора (мес.)]]-MIN(Q:Q))/(MAX(Q:Q)-MIN(Q:Q))</f>
        <v>0.91463414634146345</v>
      </c>
      <c r="W93" s="9">
        <f>(Кредиты_2000_0__22[[#This Row],[Количество кредитных карт]]-MIN(D:D))/(MAX(D:D)-MIN(D:D))</f>
        <v>0.1951219512195122</v>
      </c>
      <c r="X93" s="10">
        <f>(Кредиты_2000_0__22[[#This Row],[Число нарушений кредитных договоров]]-MIN(E:E))/(MAX(E:E)-MIN(E:E))</f>
        <v>0</v>
      </c>
      <c r="Y93" s="16">
        <f>((Кредиты_2000_0__22[[#This Row],[Размер кредита]]-AVERAGE(H:H)))/STDEV(H:H)</f>
        <v>-0.12479592752969136</v>
      </c>
      <c r="Z93" s="16">
        <f>((Кредиты_2000_0__22[[#This Row],[Годовой доход]]-AVERAGE(K:K)))/STDEV(K:K)</f>
        <v>3.7866715596624918E-2</v>
      </c>
      <c r="AA93" s="16">
        <f>((Кредиты_2000_0__22[[#This Row],[Ежемесячный платеж]]-AVERAGE(O:O)))/STDEV(O:O)</f>
        <v>0.85335495261818317</v>
      </c>
      <c r="AB93" s="16">
        <f>((Кредиты_2000_0__22[[#This Row],[Текущий баланс кредитов]]-AVERAGE(F:F)))/STDEV(F:F)</f>
        <v>-0.35452058796295771</v>
      </c>
      <c r="AC93" s="16">
        <f>((Кредиты_2000_0__22[[#This Row],[Максимальный выданный кредит]]-AVERAGE(G:G)))/STDEV(G:G)</f>
        <v>-0.48661717253384423</v>
      </c>
    </row>
    <row r="94" spans="1:29" x14ac:dyDescent="0.45">
      <c r="A94">
        <v>143</v>
      </c>
      <c r="B94" s="1" t="s">
        <v>135</v>
      </c>
      <c r="C94" s="1" t="s">
        <v>16</v>
      </c>
      <c r="D94">
        <v>13</v>
      </c>
      <c r="E94">
        <v>0</v>
      </c>
      <c r="F94">
        <v>308142</v>
      </c>
      <c r="G94">
        <v>587818</v>
      </c>
      <c r="H94" s="3">
        <v>223256</v>
      </c>
      <c r="I94" s="1" t="s">
        <v>17</v>
      </c>
      <c r="J94">
        <v>740</v>
      </c>
      <c r="K94">
        <v>804916</v>
      </c>
      <c r="L94" s="1" t="s">
        <v>41</v>
      </c>
      <c r="M94" s="1" t="s">
        <v>19</v>
      </c>
      <c r="N94" s="1" t="s">
        <v>23</v>
      </c>
      <c r="O94" s="2">
        <v>6774.64</v>
      </c>
      <c r="P94">
        <v>34.4</v>
      </c>
      <c r="Q94">
        <v>7</v>
      </c>
      <c r="R94">
        <f>Кредиты_2000_0__22[[#This Row],[Годовой доход]]/12</f>
        <v>67076.333333333328</v>
      </c>
      <c r="S94">
        <f>Кредиты_2000_0__22[[#This Row],[Ежемесячный платеж]]/Кредиты_2000_0__22[[#This Row],[Мес доход]]</f>
        <v>0.10099896138230574</v>
      </c>
      <c r="T94" s="8">
        <f>(Кредиты_2000_0__22[[#This Row],[Кредитный рейтинг]]-MIN(J:J))/(MAX(J:J)-MIN(J:J))</f>
        <v>0.93333333333333335</v>
      </c>
      <c r="U94" s="9">
        <f>(Кредиты_2000_0__22[[#This Row],[Срок кредитной истории (лет)]]-MIN(P:P))/(MAX(P:P)-MIN(P:P))</f>
        <v>0.6557017543859649</v>
      </c>
      <c r="V94" s="9">
        <f>(Кредиты_2000_0__22[[#This Row],[Срок с последнего нарушения кредитного договора (мес.)]]-MIN(Q:Q))/(MAX(Q:Q)-MIN(Q:Q))</f>
        <v>8.5365853658536592E-2</v>
      </c>
      <c r="W94" s="9">
        <f>(Кредиты_2000_0__22[[#This Row],[Количество кредитных карт]]-MIN(D:D))/(MAX(D:D)-MIN(D:D))</f>
        <v>0.26829268292682928</v>
      </c>
      <c r="X94" s="10">
        <f>(Кредиты_2000_0__22[[#This Row],[Число нарушений кредитных договоров]]-MIN(E:E))/(MAX(E:E)-MIN(E:E))</f>
        <v>0</v>
      </c>
      <c r="Y94" s="16">
        <f>((Кредиты_2000_0__22[[#This Row],[Размер кредита]]-AVERAGE(H:H)))/STDEV(H:H)</f>
        <v>-0.46316694297245709</v>
      </c>
      <c r="Z94" s="16">
        <f>((Кредиты_2000_0__22[[#This Row],[Годовой доход]]-AVERAGE(K:K)))/STDEV(K:K)</f>
        <v>-0.66657374667386038</v>
      </c>
      <c r="AA94" s="16">
        <f>((Кредиты_2000_0__22[[#This Row],[Ежемесячный платеж]]-AVERAGE(O:O)))/STDEV(O:O)</f>
        <v>-0.98714197370923085</v>
      </c>
      <c r="AB94" s="16">
        <f>((Кредиты_2000_0__22[[#This Row],[Текущий баланс кредитов]]-AVERAGE(F:F)))/STDEV(F:F)</f>
        <v>0.18969714458885287</v>
      </c>
      <c r="AC94" s="16">
        <f>((Кредиты_2000_0__22[[#This Row],[Максимальный выданный кредит]]-AVERAGE(G:G)))/STDEV(G:G)</f>
        <v>4.9678172787789271E-2</v>
      </c>
    </row>
    <row r="95" spans="1:29" x14ac:dyDescent="0.45">
      <c r="A95">
        <v>144</v>
      </c>
      <c r="B95" s="1" t="s">
        <v>136</v>
      </c>
      <c r="C95" s="1" t="s">
        <v>16</v>
      </c>
      <c r="D95">
        <v>4</v>
      </c>
      <c r="E95">
        <v>0</v>
      </c>
      <c r="F95">
        <v>90022</v>
      </c>
      <c r="G95">
        <v>167860</v>
      </c>
      <c r="H95" s="3">
        <v>348832</v>
      </c>
      <c r="I95" s="1" t="s">
        <v>26</v>
      </c>
      <c r="J95">
        <v>704</v>
      </c>
      <c r="K95">
        <v>497306</v>
      </c>
      <c r="L95" s="1" t="s">
        <v>33</v>
      </c>
      <c r="M95" s="1" t="s">
        <v>29</v>
      </c>
      <c r="N95" s="1" t="s">
        <v>23</v>
      </c>
      <c r="O95" s="2">
        <v>3257.36</v>
      </c>
      <c r="P95">
        <v>13</v>
      </c>
      <c r="R95">
        <f>Кредиты_2000_0__22[[#This Row],[Годовой доход]]/12</f>
        <v>41442.166666666664</v>
      </c>
      <c r="S95">
        <f>Кредиты_2000_0__22[[#This Row],[Ежемесячный платеж]]/Кредиты_2000_0__22[[#This Row],[Мес доход]]</f>
        <v>7.8600137541071299E-2</v>
      </c>
      <c r="T95" s="8">
        <f>(Кредиты_2000_0__22[[#This Row],[Кредитный рейтинг]]-MIN(J:J))/(MAX(J:J)-MIN(J:J))</f>
        <v>0.7151515151515152</v>
      </c>
      <c r="U95" s="9">
        <f>(Кредиты_2000_0__22[[#This Row],[Срок кредитной истории (лет)]]-MIN(P:P))/(MAX(P:P)-MIN(P:P))</f>
        <v>0.18640350877192982</v>
      </c>
      <c r="V95" s="9">
        <f>(Кредиты_2000_0__22[[#This Row],[Срок с последнего нарушения кредитного договора (мес.)]]-MIN(Q:Q))/(MAX(Q:Q)-MIN(Q:Q))</f>
        <v>0</v>
      </c>
      <c r="W95" s="9">
        <f>(Кредиты_2000_0__22[[#This Row],[Количество кредитных карт]]-MIN(D:D))/(MAX(D:D)-MIN(D:D))</f>
        <v>4.878048780487805E-2</v>
      </c>
      <c r="X95" s="10">
        <f>(Кредиты_2000_0__22[[#This Row],[Число нарушений кредитных договоров]]-MIN(E:E))/(MAX(E:E)-MIN(E:E))</f>
        <v>0</v>
      </c>
      <c r="Y95" s="16">
        <f>((Кредиты_2000_0__22[[#This Row],[Размер кредита]]-AVERAGE(H:H)))/STDEV(H:H)</f>
        <v>0.2090995924077402</v>
      </c>
      <c r="Z95" s="16">
        <f>((Кредиты_2000_0__22[[#This Row],[Годовой доход]]-AVERAGE(K:K)))/STDEV(K:K)</f>
        <v>-1.0430970574747569</v>
      </c>
      <c r="AA95" s="16">
        <f>((Кредиты_2000_0__22[[#This Row],[Ежемесячный платеж]]-AVERAGE(O:O)))/STDEV(O:O)</f>
        <v>-1.3013309327857241</v>
      </c>
      <c r="AB95" s="16">
        <f>((Кредиты_2000_0__22[[#This Row],[Текущий баланс кредитов]]-AVERAGE(F:F)))/STDEV(F:F)</f>
        <v>-0.72183182677017621</v>
      </c>
      <c r="AC95" s="16">
        <f>((Кредиты_2000_0__22[[#This Row],[Максимальный выданный кредит]]-AVERAGE(G:G)))/STDEV(G:G)</f>
        <v>-0.8430094664557285</v>
      </c>
    </row>
    <row r="96" spans="1:29" x14ac:dyDescent="0.45">
      <c r="A96">
        <v>145</v>
      </c>
      <c r="B96" s="1" t="s">
        <v>137</v>
      </c>
      <c r="C96" s="1" t="s">
        <v>16</v>
      </c>
      <c r="D96">
        <v>12</v>
      </c>
      <c r="E96">
        <v>0</v>
      </c>
      <c r="F96">
        <v>249223</v>
      </c>
      <c r="G96">
        <v>515306</v>
      </c>
      <c r="H96" s="3">
        <v>537878</v>
      </c>
      <c r="I96" s="1" t="s">
        <v>17</v>
      </c>
      <c r="J96">
        <v>743</v>
      </c>
      <c r="K96">
        <v>1296807</v>
      </c>
      <c r="L96" s="1" t="s">
        <v>50</v>
      </c>
      <c r="M96" s="1" t="s">
        <v>19</v>
      </c>
      <c r="N96" s="1" t="s">
        <v>23</v>
      </c>
      <c r="O96" s="2">
        <v>24963.53</v>
      </c>
      <c r="P96">
        <v>18.399999999999999</v>
      </c>
      <c r="Q96">
        <v>70</v>
      </c>
      <c r="R96">
        <f>Кредиты_2000_0__22[[#This Row],[Годовой доход]]/12</f>
        <v>108067.25</v>
      </c>
      <c r="S96">
        <f>Кредиты_2000_0__22[[#This Row],[Ежемесячный платеж]]/Кредиты_2000_0__22[[#This Row],[Мес доход]]</f>
        <v>0.23099995604588808</v>
      </c>
      <c r="T96" s="8">
        <f>(Кредиты_2000_0__22[[#This Row],[Кредитный рейтинг]]-MIN(J:J))/(MAX(J:J)-MIN(J:J))</f>
        <v>0.95151515151515154</v>
      </c>
      <c r="U96" s="9">
        <f>(Кредиты_2000_0__22[[#This Row],[Срок кредитной истории (лет)]]-MIN(P:P))/(MAX(P:P)-MIN(P:P))</f>
        <v>0.30482456140350872</v>
      </c>
      <c r="V96" s="9">
        <f>(Кредиты_2000_0__22[[#This Row],[Срок с последнего нарушения кредитного договора (мес.)]]-MIN(Q:Q))/(MAX(Q:Q)-MIN(Q:Q))</f>
        <v>0.85365853658536583</v>
      </c>
      <c r="W96" s="9">
        <f>(Кредиты_2000_0__22[[#This Row],[Количество кредитных карт]]-MIN(D:D))/(MAX(D:D)-MIN(D:D))</f>
        <v>0.24390243902439024</v>
      </c>
      <c r="X96" s="10">
        <f>(Кредиты_2000_0__22[[#This Row],[Число нарушений кредитных договоров]]-MIN(E:E))/(MAX(E:E)-MIN(E:E))</f>
        <v>0</v>
      </c>
      <c r="Y96" s="16">
        <f>((Кредиты_2000_0__22[[#This Row],[Размер кредита]]-AVERAGE(H:H)))/STDEV(H:H)</f>
        <v>1.2211504576008088</v>
      </c>
      <c r="Z96" s="16">
        <f>((Кредиты_2000_0__22[[#This Row],[Годовой доход]]-AVERAGE(K:K)))/STDEV(K:K)</f>
        <v>-6.4485297425904156E-2</v>
      </c>
      <c r="AA96" s="16">
        <f>((Кредиты_2000_0__22[[#This Row],[Ежемесячный платеж]]-AVERAGE(O:O)))/STDEV(O:O)</f>
        <v>0.63762159810104257</v>
      </c>
      <c r="AB96" s="16">
        <f>((Кредиты_2000_0__22[[#This Row],[Текущий баланс кредитов]]-AVERAGE(F:F)))/STDEV(F:F)</f>
        <v>-5.652683974776293E-2</v>
      </c>
      <c r="AC96" s="16">
        <f>((Кредиты_2000_0__22[[#This Row],[Максимальный выданный кредит]]-AVERAGE(G:G)))/STDEV(G:G)</f>
        <v>-0.10445763626174892</v>
      </c>
    </row>
    <row r="97" spans="1:29" x14ac:dyDescent="0.45">
      <c r="A97">
        <v>146</v>
      </c>
      <c r="B97" s="1" t="s">
        <v>138</v>
      </c>
      <c r="C97" s="1" t="s">
        <v>16</v>
      </c>
      <c r="D97">
        <v>8</v>
      </c>
      <c r="E97">
        <v>0</v>
      </c>
      <c r="F97">
        <v>138700</v>
      </c>
      <c r="G97">
        <v>410718</v>
      </c>
      <c r="H97" s="3">
        <v>196460</v>
      </c>
      <c r="I97" s="1" t="s">
        <v>17</v>
      </c>
      <c r="J97">
        <v>746</v>
      </c>
      <c r="K97">
        <v>942590</v>
      </c>
      <c r="L97" s="1" t="s">
        <v>36</v>
      </c>
      <c r="M97" s="1" t="s">
        <v>19</v>
      </c>
      <c r="N97" s="1" t="s">
        <v>23</v>
      </c>
      <c r="O97" s="2">
        <v>15160.1</v>
      </c>
      <c r="P97">
        <v>23.5</v>
      </c>
      <c r="R97">
        <f>Кредиты_2000_0__22[[#This Row],[Годовой доход]]/12</f>
        <v>78549.166666666672</v>
      </c>
      <c r="S97">
        <f>Кредиты_2000_0__22[[#This Row],[Ежемесячный платеж]]/Кредиты_2000_0__22[[#This Row],[Мес доход]]</f>
        <v>0.19300141100584559</v>
      </c>
      <c r="T97" s="8">
        <f>(Кредиты_2000_0__22[[#This Row],[Кредитный рейтинг]]-MIN(J:J))/(MAX(J:J)-MIN(J:J))</f>
        <v>0.96969696969696972</v>
      </c>
      <c r="U97" s="9">
        <f>(Кредиты_2000_0__22[[#This Row],[Срок кредитной истории (лет)]]-MIN(P:P))/(MAX(P:P)-MIN(P:P))</f>
        <v>0.41666666666666663</v>
      </c>
      <c r="V97" s="9">
        <f>(Кредиты_2000_0__22[[#This Row],[Срок с последнего нарушения кредитного договора (мес.)]]-MIN(Q:Q))/(MAX(Q:Q)-MIN(Q:Q))</f>
        <v>0</v>
      </c>
      <c r="W97" s="9">
        <f>(Кредиты_2000_0__22[[#This Row],[Количество кредитных карт]]-MIN(D:D))/(MAX(D:D)-MIN(D:D))</f>
        <v>0.14634146341463414</v>
      </c>
      <c r="X97" s="10">
        <f>(Кредиты_2000_0__22[[#This Row],[Число нарушений кредитных договоров]]-MIN(E:E))/(MAX(E:E)-MIN(E:E))</f>
        <v>0</v>
      </c>
      <c r="Y97" s="16">
        <f>((Кредиты_2000_0__22[[#This Row],[Размер кредита]]-AVERAGE(H:H)))/STDEV(H:H)</f>
        <v>-0.60661835153816845</v>
      </c>
      <c r="Z97" s="16">
        <f>((Кредиты_2000_0__22[[#This Row],[Годовой доход]]-AVERAGE(K:K)))/STDEV(K:K)</f>
        <v>-0.49805688996828307</v>
      </c>
      <c r="AA97" s="16">
        <f>((Кредиты_2000_0__22[[#This Row],[Ежемесячный платеж]]-AVERAGE(O:O)))/STDEV(O:O)</f>
        <v>-0.23809186999909915</v>
      </c>
      <c r="AB97" s="16">
        <f>((Кредиты_2000_0__22[[#This Row],[Текущий баланс кредитов]]-AVERAGE(F:F)))/STDEV(F:F)</f>
        <v>-0.51840523925956361</v>
      </c>
      <c r="AC97" s="16">
        <f>((Кредиты_2000_0__22[[#This Row],[Максимальный выданный кредит]]-AVERAGE(G:G)))/STDEV(G:G)</f>
        <v>-0.32677609385322481</v>
      </c>
    </row>
    <row r="98" spans="1:29" x14ac:dyDescent="0.45">
      <c r="A98">
        <v>147</v>
      </c>
      <c r="B98" s="1" t="s">
        <v>139</v>
      </c>
      <c r="C98" s="1" t="s">
        <v>16</v>
      </c>
      <c r="D98">
        <v>5</v>
      </c>
      <c r="E98">
        <v>0</v>
      </c>
      <c r="F98">
        <v>154755</v>
      </c>
      <c r="G98">
        <v>193314</v>
      </c>
      <c r="H98" s="3">
        <v>214786</v>
      </c>
      <c r="I98" s="1" t="s">
        <v>17</v>
      </c>
      <c r="J98">
        <v>723</v>
      </c>
      <c r="K98">
        <v>883329</v>
      </c>
      <c r="L98" s="1" t="s">
        <v>40</v>
      </c>
      <c r="M98" s="1" t="s">
        <v>19</v>
      </c>
      <c r="N98" s="1" t="s">
        <v>23</v>
      </c>
      <c r="O98" s="2">
        <v>11924.97</v>
      </c>
      <c r="P98">
        <v>14.3</v>
      </c>
      <c r="Q98">
        <v>79</v>
      </c>
      <c r="R98">
        <f>Кредиты_2000_0__22[[#This Row],[Годовой доход]]/12</f>
        <v>73610.75</v>
      </c>
      <c r="S98">
        <f>Кредиты_2000_0__22[[#This Row],[Ежемесячный платеж]]/Кредиты_2000_0__22[[#This Row],[Мес доход]]</f>
        <v>0.16200038717171064</v>
      </c>
      <c r="T98" s="8">
        <f>(Кредиты_2000_0__22[[#This Row],[Кредитный рейтинг]]-MIN(J:J))/(MAX(J:J)-MIN(J:J))</f>
        <v>0.83030303030303032</v>
      </c>
      <c r="U98" s="9">
        <f>(Кредиты_2000_0__22[[#This Row],[Срок кредитной истории (лет)]]-MIN(P:P))/(MAX(P:P)-MIN(P:P))</f>
        <v>0.21491228070175439</v>
      </c>
      <c r="V98" s="9">
        <f>(Кредиты_2000_0__22[[#This Row],[Срок с последнего нарушения кредитного договора (мес.)]]-MIN(Q:Q))/(MAX(Q:Q)-MIN(Q:Q))</f>
        <v>0.96341463414634143</v>
      </c>
      <c r="W98" s="9">
        <f>(Кредиты_2000_0__22[[#This Row],[Количество кредитных карт]]-MIN(D:D))/(MAX(D:D)-MIN(D:D))</f>
        <v>7.3170731707317069E-2</v>
      </c>
      <c r="X98" s="10">
        <f>(Кредиты_2000_0__22[[#This Row],[Число нарушений кредитных договоров]]-MIN(E:E))/(MAX(E:E)-MIN(E:E))</f>
        <v>0</v>
      </c>
      <c r="Y98" s="16">
        <f>((Кредиты_2000_0__22[[#This Row],[Размер кредита]]-AVERAGE(H:H)))/STDEV(H:H)</f>
        <v>-0.50851077901334285</v>
      </c>
      <c r="Z98" s="16">
        <f>((Кредиты_2000_0__22[[#This Row],[Годовой доход]]-AVERAGE(K:K)))/STDEV(K:K)</f>
        <v>-0.57059402439620133</v>
      </c>
      <c r="AA98" s="16">
        <f>((Кредиты_2000_0__22[[#This Row],[Ежемесячный платеж]]-AVERAGE(O:O)))/STDEV(O:O)</f>
        <v>-0.52707714475036604</v>
      </c>
      <c r="AB98" s="16">
        <f>((Кредиты_2000_0__22[[#This Row],[Текущий баланс кредитов]]-AVERAGE(F:F)))/STDEV(F:F)</f>
        <v>-0.45131099006109854</v>
      </c>
      <c r="AC98" s="16">
        <f>((Кредиты_2000_0__22[[#This Row],[Максимальный выданный кредит]]-AVERAGE(G:G)))/STDEV(G:G)</f>
        <v>-0.78890293397080258</v>
      </c>
    </row>
    <row r="99" spans="1:29" x14ac:dyDescent="0.45">
      <c r="A99">
        <v>148</v>
      </c>
      <c r="B99" s="1" t="s">
        <v>140</v>
      </c>
      <c r="C99" s="1" t="s">
        <v>16</v>
      </c>
      <c r="D99">
        <v>10</v>
      </c>
      <c r="E99">
        <v>0</v>
      </c>
      <c r="F99">
        <v>86716</v>
      </c>
      <c r="G99">
        <v>151206</v>
      </c>
      <c r="H99" s="3">
        <v>109538</v>
      </c>
      <c r="I99" s="1" t="s">
        <v>17</v>
      </c>
      <c r="J99">
        <v>697</v>
      </c>
      <c r="K99">
        <v>567606</v>
      </c>
      <c r="L99" s="1" t="s">
        <v>41</v>
      </c>
      <c r="M99" s="1" t="s">
        <v>19</v>
      </c>
      <c r="N99" s="1" t="s">
        <v>23</v>
      </c>
      <c r="O99" s="2">
        <v>5770.68</v>
      </c>
      <c r="P99">
        <v>14.3</v>
      </c>
      <c r="Q99">
        <v>62</v>
      </c>
      <c r="R99">
        <f>Кредиты_2000_0__22[[#This Row],[Годовой доход]]/12</f>
        <v>47300.5</v>
      </c>
      <c r="S99">
        <f>Кредиты_2000_0__22[[#This Row],[Ежемесячный платеж]]/Кредиты_2000_0__22[[#This Row],[Мес доход]]</f>
        <v>0.12200040168708577</v>
      </c>
      <c r="T99" s="8">
        <f>(Кредиты_2000_0__22[[#This Row],[Кредитный рейтинг]]-MIN(J:J))/(MAX(J:J)-MIN(J:J))</f>
        <v>0.67272727272727273</v>
      </c>
      <c r="U99" s="9">
        <f>(Кредиты_2000_0__22[[#This Row],[Срок кредитной истории (лет)]]-MIN(P:P))/(MAX(P:P)-MIN(P:P))</f>
        <v>0.21491228070175439</v>
      </c>
      <c r="V99" s="9">
        <f>(Кредиты_2000_0__22[[#This Row],[Срок с последнего нарушения кредитного договора (мес.)]]-MIN(Q:Q))/(MAX(Q:Q)-MIN(Q:Q))</f>
        <v>0.75609756097560976</v>
      </c>
      <c r="W99" s="9">
        <f>(Кредиты_2000_0__22[[#This Row],[Количество кредитных карт]]-MIN(D:D))/(MAX(D:D)-MIN(D:D))</f>
        <v>0.1951219512195122</v>
      </c>
      <c r="X99" s="10">
        <f>(Кредиты_2000_0__22[[#This Row],[Число нарушений кредитных договоров]]-MIN(E:E))/(MAX(E:E)-MIN(E:E))</f>
        <v>0</v>
      </c>
      <c r="Y99" s="16">
        <f>((Кредиты_2000_0__22[[#This Row],[Размер кредита]]-AVERAGE(H:H)))/STDEV(H:H)</f>
        <v>-1.0719521078954144</v>
      </c>
      <c r="Z99" s="16">
        <f>((Кредиты_2000_0__22[[#This Row],[Годовой доход]]-AVERAGE(K:K)))/STDEV(K:K)</f>
        <v>-0.95704787588344642</v>
      </c>
      <c r="AA99" s="16">
        <f>((Кредиты_2000_0__22[[#This Row],[Ежемесячный платеж]]-AVERAGE(O:O)))/STDEV(O:O)</f>
        <v>-1.0768229622442453</v>
      </c>
      <c r="AB99" s="16">
        <f>((Кредиты_2000_0__22[[#This Row],[Текущий баланс кредитов]]-AVERAGE(F:F)))/STDEV(F:F)</f>
        <v>-0.73564768400157621</v>
      </c>
      <c r="AC99" s="16">
        <f>((Кредиты_2000_0__22[[#This Row],[Максимальный выданный кредит]]-AVERAGE(G:G)))/STDEV(G:G)</f>
        <v>-0.87841019687153565</v>
      </c>
    </row>
    <row r="100" spans="1:29" x14ac:dyDescent="0.45">
      <c r="A100">
        <v>150</v>
      </c>
      <c r="B100" s="1" t="s">
        <v>141</v>
      </c>
      <c r="C100" s="1" t="s">
        <v>16</v>
      </c>
      <c r="D100">
        <v>7</v>
      </c>
      <c r="E100">
        <v>0</v>
      </c>
      <c r="F100">
        <v>80408</v>
      </c>
      <c r="G100">
        <v>351296</v>
      </c>
      <c r="H100" s="3">
        <v>117986</v>
      </c>
      <c r="I100" s="1" t="s">
        <v>17</v>
      </c>
      <c r="J100">
        <v>694</v>
      </c>
      <c r="K100">
        <v>1886890</v>
      </c>
      <c r="L100" s="1" t="s">
        <v>28</v>
      </c>
      <c r="M100" s="1" t="s">
        <v>29</v>
      </c>
      <c r="N100" s="1" t="s">
        <v>23</v>
      </c>
      <c r="O100" s="2">
        <v>3207.77</v>
      </c>
      <c r="P100">
        <v>12</v>
      </c>
      <c r="Q100">
        <v>19</v>
      </c>
      <c r="R100">
        <f>Кредиты_2000_0__22[[#This Row],[Годовой доход]]/12</f>
        <v>157240.83333333334</v>
      </c>
      <c r="S100">
        <f>Кредиты_2000_0__22[[#This Row],[Ежемесячный платеж]]/Кредиты_2000_0__22[[#This Row],[Мес доход]]</f>
        <v>2.0400362501258682E-2</v>
      </c>
      <c r="T100" s="8">
        <f>(Кредиты_2000_0__22[[#This Row],[Кредитный рейтинг]]-MIN(J:J))/(MAX(J:J)-MIN(J:J))</f>
        <v>0.65454545454545454</v>
      </c>
      <c r="U100" s="9">
        <f>(Кредиты_2000_0__22[[#This Row],[Срок кредитной истории (лет)]]-MIN(P:P))/(MAX(P:P)-MIN(P:P))</f>
        <v>0.1644736842105263</v>
      </c>
      <c r="V100" s="9">
        <f>(Кредиты_2000_0__22[[#This Row],[Срок с последнего нарушения кредитного договора (мес.)]]-MIN(Q:Q))/(MAX(Q:Q)-MIN(Q:Q))</f>
        <v>0.23170731707317074</v>
      </c>
      <c r="W100" s="9">
        <f>(Кредиты_2000_0__22[[#This Row],[Количество кредитных карт]]-MIN(D:D))/(MAX(D:D)-MIN(D:D))</f>
        <v>0.12195121951219512</v>
      </c>
      <c r="X100" s="10">
        <f>(Кредиты_2000_0__22[[#This Row],[Число нарушений кредитных договоров]]-MIN(E:E))/(MAX(E:E)-MIN(E:E))</f>
        <v>0</v>
      </c>
      <c r="Y100" s="16">
        <f>((Кредиты_2000_0__22[[#This Row],[Размер кредита]]-AVERAGE(H:H)))/STDEV(H:H)</f>
        <v>-1.0267260480520373</v>
      </c>
      <c r="Z100" s="16">
        <f>((Кредиты_2000_0__22[[#This Row],[Годовой доход]]-AVERAGE(K:K)))/STDEV(K:K)</f>
        <v>0.65779292762310415</v>
      </c>
      <c r="AA100" s="16">
        <f>((Кредиты_2000_0__22[[#This Row],[Ежемесячный платеж]]-AVERAGE(O:O)))/STDEV(O:O)</f>
        <v>-1.3057606712428851</v>
      </c>
      <c r="AB100" s="16">
        <f>((Кредиты_2000_0__22[[#This Row],[Текущий баланс кредитов]]-AVERAGE(F:F)))/STDEV(F:F)</f>
        <v>-0.7620089748109139</v>
      </c>
      <c r="AC100" s="16">
        <f>((Кредиты_2000_0__22[[#This Row],[Максимальный выданный кредит]]-AVERAGE(G:G)))/STDEV(G:G)</f>
        <v>-0.45308702232494896</v>
      </c>
    </row>
    <row r="101" spans="1:29" x14ac:dyDescent="0.45">
      <c r="A101">
        <v>151</v>
      </c>
      <c r="B101" s="1" t="s">
        <v>142</v>
      </c>
      <c r="C101" s="1" t="s">
        <v>16</v>
      </c>
      <c r="D101">
        <v>11</v>
      </c>
      <c r="E101">
        <v>0</v>
      </c>
      <c r="F101">
        <v>105450</v>
      </c>
      <c r="G101">
        <v>260898</v>
      </c>
      <c r="H101" s="3">
        <v>133804</v>
      </c>
      <c r="I101" s="1" t="s">
        <v>17</v>
      </c>
      <c r="J101">
        <v>725</v>
      </c>
      <c r="K101">
        <v>1386734</v>
      </c>
      <c r="L101" s="1" t="s">
        <v>38</v>
      </c>
      <c r="M101" s="1" t="s">
        <v>19</v>
      </c>
      <c r="N101" s="1" t="s">
        <v>54</v>
      </c>
      <c r="O101" s="2">
        <v>16756.48</v>
      </c>
      <c r="P101">
        <v>13.6</v>
      </c>
      <c r="R101">
        <f>Кредиты_2000_0__22[[#This Row],[Годовой доход]]/12</f>
        <v>115561.16666666667</v>
      </c>
      <c r="S101">
        <f>Кредиты_2000_0__22[[#This Row],[Ежемесячный платеж]]/Кредиты_2000_0__22[[#This Row],[Мес доход]]</f>
        <v>0.14500095908804428</v>
      </c>
      <c r="T101" s="8">
        <f>(Кредиты_2000_0__22[[#This Row],[Кредитный рейтинг]]-MIN(J:J))/(MAX(J:J)-MIN(J:J))</f>
        <v>0.84242424242424241</v>
      </c>
      <c r="U101" s="9">
        <f>(Кредиты_2000_0__22[[#This Row],[Срок кредитной истории (лет)]]-MIN(P:P))/(MAX(P:P)-MIN(P:P))</f>
        <v>0.19956140350877191</v>
      </c>
      <c r="V101" s="9">
        <f>(Кредиты_2000_0__22[[#This Row],[Срок с последнего нарушения кредитного договора (мес.)]]-MIN(Q:Q))/(MAX(Q:Q)-MIN(Q:Q))</f>
        <v>0</v>
      </c>
      <c r="W101" s="9">
        <f>(Кредиты_2000_0__22[[#This Row],[Количество кредитных карт]]-MIN(D:D))/(MAX(D:D)-MIN(D:D))</f>
        <v>0.21951219512195122</v>
      </c>
      <c r="X101" s="10">
        <f>(Кредиты_2000_0__22[[#This Row],[Число нарушений кредитных договоров]]-MIN(E:E))/(MAX(E:E)-MIN(E:E))</f>
        <v>0</v>
      </c>
      <c r="Y101" s="16">
        <f>((Кредиты_2000_0__22[[#This Row],[Размер кредита]]-AVERAGE(H:H)))/STDEV(H:H)</f>
        <v>-0.94204496204321431</v>
      </c>
      <c r="Z101" s="16">
        <f>((Кредиты_2000_0__22[[#This Row],[Годовой доход]]-AVERAGE(K:K)))/STDEV(K:K)</f>
        <v>4.5587885404277648E-2</v>
      </c>
      <c r="AA101" s="16">
        <f>((Кредиты_2000_0__22[[#This Row],[Ежемесячный платеж]]-AVERAGE(O:O)))/STDEV(O:O)</f>
        <v>-9.5491630470107378E-2</v>
      </c>
      <c r="AB101" s="16">
        <f>((Кредиты_2000_0__22[[#This Row],[Текущий баланс кредитов]]-AVERAGE(F:F)))/STDEV(F:F)</f>
        <v>-0.65735782635697659</v>
      </c>
      <c r="AC101" s="16">
        <f>((Кредиты_2000_0__22[[#This Row],[Максимальный выданный кредит]]-AVERAGE(G:G)))/STDEV(G:G)</f>
        <v>-0.64524237407997087</v>
      </c>
    </row>
    <row r="102" spans="1:29" x14ac:dyDescent="0.45">
      <c r="A102">
        <v>152</v>
      </c>
      <c r="B102" s="1" t="s">
        <v>143</v>
      </c>
      <c r="C102" s="1" t="s">
        <v>16</v>
      </c>
      <c r="D102">
        <v>16</v>
      </c>
      <c r="E102">
        <v>0</v>
      </c>
      <c r="F102">
        <v>96330</v>
      </c>
      <c r="G102">
        <v>714978</v>
      </c>
      <c r="H102" s="3">
        <v>87846</v>
      </c>
      <c r="I102" s="1" t="s">
        <v>17</v>
      </c>
      <c r="J102">
        <v>736</v>
      </c>
      <c r="K102">
        <v>625879</v>
      </c>
      <c r="L102" s="1" t="s">
        <v>38</v>
      </c>
      <c r="M102" s="1" t="s">
        <v>24</v>
      </c>
      <c r="N102" s="1" t="s">
        <v>23</v>
      </c>
      <c r="O102" s="2">
        <v>6988.96</v>
      </c>
      <c r="P102">
        <v>50.1</v>
      </c>
      <c r="Q102">
        <v>56</v>
      </c>
      <c r="R102">
        <f>Кредиты_2000_0__22[[#This Row],[Годовой доход]]/12</f>
        <v>52156.583333333336</v>
      </c>
      <c r="S102">
        <f>Кредиты_2000_0__22[[#This Row],[Ежемесячный платеж]]/Кредиты_2000_0__22[[#This Row],[Мес доход]]</f>
        <v>0.13399957499772319</v>
      </c>
      <c r="T102" s="8">
        <f>(Кредиты_2000_0__22[[#This Row],[Кредитный рейтинг]]-MIN(J:J))/(MAX(J:J)-MIN(J:J))</f>
        <v>0.90909090909090906</v>
      </c>
      <c r="U102" s="9">
        <f>(Кредиты_2000_0__22[[#This Row],[Срок кредитной истории (лет)]]-MIN(P:P))/(MAX(P:P)-MIN(P:P))</f>
        <v>1</v>
      </c>
      <c r="V102" s="9">
        <f>(Кредиты_2000_0__22[[#This Row],[Срок с последнего нарушения кредитного договора (мес.)]]-MIN(Q:Q))/(MAX(Q:Q)-MIN(Q:Q))</f>
        <v>0.68292682926829273</v>
      </c>
      <c r="W102" s="9">
        <f>(Кредиты_2000_0__22[[#This Row],[Количество кредитных карт]]-MIN(D:D))/(MAX(D:D)-MIN(D:D))</f>
        <v>0.34146341463414637</v>
      </c>
      <c r="X102" s="10">
        <f>(Кредиты_2000_0__22[[#This Row],[Число нарушений кредитных договоров]]-MIN(E:E))/(MAX(E:E)-MIN(E:E))</f>
        <v>0</v>
      </c>
      <c r="Y102" s="16">
        <f>((Кредиты_2000_0__22[[#This Row],[Размер кредита]]-AVERAGE(H:H)))/STDEV(H:H)</f>
        <v>-1.1880794386390854</v>
      </c>
      <c r="Z102" s="16">
        <f>((Кредиты_2000_0__22[[#This Row],[Годовой доход]]-AVERAGE(K:K)))/STDEV(K:K)</f>
        <v>-0.88572008130491953</v>
      </c>
      <c r="AA102" s="16">
        <f>((Кредиты_2000_0__22[[#This Row],[Ежемесячный платеж]]-AVERAGE(O:O)))/STDEV(O:O)</f>
        <v>-0.9679973569288568</v>
      </c>
      <c r="AB102" s="16">
        <f>((Кредиты_2000_0__22[[#This Row],[Текущий баланс кредитов]]-AVERAGE(F:F)))/STDEV(F:F)</f>
        <v>-0.69547053596083852</v>
      </c>
      <c r="AC102" s="16">
        <f>((Кредиты_2000_0__22[[#This Row],[Максимальный выданный кредит]]-AVERAGE(G:G)))/STDEV(G:G)</f>
        <v>0.31997701268655465</v>
      </c>
    </row>
    <row r="103" spans="1:29" x14ac:dyDescent="0.45">
      <c r="A103">
        <v>153</v>
      </c>
      <c r="B103" s="1" t="s">
        <v>144</v>
      </c>
      <c r="C103" s="1" t="s">
        <v>31</v>
      </c>
      <c r="D103">
        <v>9</v>
      </c>
      <c r="E103">
        <v>0</v>
      </c>
      <c r="F103">
        <v>472226</v>
      </c>
      <c r="G103">
        <v>640266</v>
      </c>
      <c r="H103" s="3">
        <v>332684</v>
      </c>
      <c r="I103" s="1" t="s">
        <v>26</v>
      </c>
      <c r="J103">
        <v>722</v>
      </c>
      <c r="K103">
        <v>881087</v>
      </c>
      <c r="L103" s="1" t="s">
        <v>22</v>
      </c>
      <c r="M103" s="1" t="s">
        <v>19</v>
      </c>
      <c r="N103" s="1" t="s">
        <v>23</v>
      </c>
      <c r="O103" s="2">
        <v>12702.26</v>
      </c>
      <c r="P103">
        <v>14.5</v>
      </c>
      <c r="R103">
        <f>Кредиты_2000_0__22[[#This Row],[Годовой доход]]/12</f>
        <v>73423.916666666672</v>
      </c>
      <c r="S103">
        <f>Кредиты_2000_0__22[[#This Row],[Ежемесячный платеж]]/Кредиты_2000_0__22[[#This Row],[Мес доход]]</f>
        <v>0.17299894335065663</v>
      </c>
      <c r="T103" s="8">
        <f>(Кредиты_2000_0__22[[#This Row],[Кредитный рейтинг]]-MIN(J:J))/(MAX(J:J)-MIN(J:J))</f>
        <v>0.82424242424242422</v>
      </c>
      <c r="U103" s="9">
        <f>(Кредиты_2000_0__22[[#This Row],[Срок кредитной истории (лет)]]-MIN(P:P))/(MAX(P:P)-MIN(P:P))</f>
        <v>0.21929824561403508</v>
      </c>
      <c r="V103" s="9">
        <f>(Кредиты_2000_0__22[[#This Row],[Срок с последнего нарушения кредитного договора (мес.)]]-MIN(Q:Q))/(MAX(Q:Q)-MIN(Q:Q))</f>
        <v>0</v>
      </c>
      <c r="W103" s="9">
        <f>(Кредиты_2000_0__22[[#This Row],[Количество кредитных карт]]-MIN(D:D))/(MAX(D:D)-MIN(D:D))</f>
        <v>0.17073170731707318</v>
      </c>
      <c r="X103" s="10">
        <f>(Кредиты_2000_0__22[[#This Row],[Число нарушений кредитных договоров]]-MIN(E:E))/(MAX(E:E)-MIN(E:E))</f>
        <v>0</v>
      </c>
      <c r="Y103" s="16">
        <f>((Кредиты_2000_0__22[[#This Row],[Размер кредита]]-AVERAGE(H:H)))/STDEV(H:H)</f>
        <v>0.12265186343628527</v>
      </c>
      <c r="Z103" s="16">
        <f>((Кредиты_2000_0__22[[#This Row],[Годовой доход]]-AVERAGE(K:K)))/STDEV(K:K)</f>
        <v>-0.57333829559289717</v>
      </c>
      <c r="AA103" s="16">
        <f>((Кредиты_2000_0__22[[#This Row],[Ежемесячный платеж]]-AVERAGE(O:O)))/STDEV(O:O)</f>
        <v>-0.45764396456551648</v>
      </c>
      <c r="AB103" s="16">
        <f>((Кредиты_2000_0__22[[#This Row],[Текущий баланс кредитов]]-AVERAGE(F:F)))/STDEV(F:F)</f>
        <v>0.87540831154500054</v>
      </c>
      <c r="AC103" s="16">
        <f>((Кредиты_2000_0__22[[#This Row],[Максимальный выданный кредит]]-AVERAGE(G:G)))/STDEV(G:G)</f>
        <v>0.1611647531197368</v>
      </c>
    </row>
    <row r="104" spans="1:29" x14ac:dyDescent="0.45">
      <c r="A104">
        <v>154</v>
      </c>
      <c r="B104" s="1" t="s">
        <v>145</v>
      </c>
      <c r="C104" s="1" t="s">
        <v>16</v>
      </c>
      <c r="D104">
        <v>6</v>
      </c>
      <c r="E104">
        <v>0</v>
      </c>
      <c r="F104">
        <v>88160</v>
      </c>
      <c r="G104">
        <v>117744</v>
      </c>
      <c r="H104" s="3">
        <v>190498</v>
      </c>
      <c r="I104" s="1" t="s">
        <v>17</v>
      </c>
      <c r="J104">
        <v>706</v>
      </c>
      <c r="K104">
        <v>892164</v>
      </c>
      <c r="L104" s="1" t="s">
        <v>50</v>
      </c>
      <c r="M104" s="1" t="s">
        <v>29</v>
      </c>
      <c r="N104" s="1" t="s">
        <v>23</v>
      </c>
      <c r="O104" s="2">
        <v>8996.1200000000008</v>
      </c>
      <c r="P104">
        <v>13.2</v>
      </c>
      <c r="Q104">
        <v>64</v>
      </c>
      <c r="R104">
        <f>Кредиты_2000_0__22[[#This Row],[Годовой доход]]/12</f>
        <v>74347</v>
      </c>
      <c r="S104">
        <f>Кредиты_2000_0__22[[#This Row],[Ежемесячный платеж]]/Кредиты_2000_0__22[[#This Row],[Мес доход]]</f>
        <v>0.12100178890876566</v>
      </c>
      <c r="T104" s="8">
        <f>(Кредиты_2000_0__22[[#This Row],[Кредитный рейтинг]]-MIN(J:J))/(MAX(J:J)-MIN(J:J))</f>
        <v>0.72727272727272729</v>
      </c>
      <c r="U104" s="9">
        <f>(Кредиты_2000_0__22[[#This Row],[Срок кредитной истории (лет)]]-MIN(P:P))/(MAX(P:P)-MIN(P:P))</f>
        <v>0.19078947368421051</v>
      </c>
      <c r="V104" s="9">
        <f>(Кредиты_2000_0__22[[#This Row],[Срок с последнего нарушения кредитного договора (мес.)]]-MIN(Q:Q))/(MAX(Q:Q)-MIN(Q:Q))</f>
        <v>0.78048780487804881</v>
      </c>
      <c r="W104" s="9">
        <f>(Кредиты_2000_0__22[[#This Row],[Количество кредитных карт]]-MIN(D:D))/(MAX(D:D)-MIN(D:D))</f>
        <v>9.7560975609756101E-2</v>
      </c>
      <c r="X104" s="10">
        <f>(Кредиты_2000_0__22[[#This Row],[Число нарушений кредитных договоров]]-MIN(E:E))/(MAX(E:E)-MIN(E:E))</f>
        <v>0</v>
      </c>
      <c r="Y104" s="16">
        <f>((Кредиты_2000_0__22[[#This Row],[Размер кредита]]-AVERAGE(H:H)))/STDEV(H:H)</f>
        <v>-0.63853570106305169</v>
      </c>
      <c r="Z104" s="16">
        <f>((Кредиты_2000_0__22[[#This Row],[Годовой доход]]-AVERAGE(K:K)))/STDEV(K:K)</f>
        <v>-0.55977973535837444</v>
      </c>
      <c r="AA104" s="16">
        <f>((Кредиты_2000_0__22[[#This Row],[Ежемесячный платеж]]-AVERAGE(O:O)))/STDEV(O:O)</f>
        <v>-0.78870326857081452</v>
      </c>
      <c r="AB104" s="16">
        <f>((Кредиты_2000_0__22[[#This Row],[Текущий баланс кредитов]]-AVERAGE(F:F)))/STDEV(F:F)</f>
        <v>-0.7296131716476314</v>
      </c>
      <c r="AC104" s="16">
        <f>((Кредиты_2000_0__22[[#This Row],[Максимальный выданный кредит]]-AVERAGE(G:G)))/STDEV(G:G)</f>
        <v>-0.94953900923935952</v>
      </c>
    </row>
    <row r="105" spans="1:29" x14ac:dyDescent="0.45">
      <c r="A105">
        <v>155</v>
      </c>
      <c r="B105" s="1" t="s">
        <v>146</v>
      </c>
      <c r="C105" s="1" t="s">
        <v>16</v>
      </c>
      <c r="D105">
        <v>8</v>
      </c>
      <c r="E105">
        <v>0</v>
      </c>
      <c r="F105">
        <v>669028</v>
      </c>
      <c r="G105">
        <v>981838</v>
      </c>
      <c r="H105" s="3">
        <v>448822</v>
      </c>
      <c r="I105" s="1" t="s">
        <v>17</v>
      </c>
      <c r="J105">
        <v>741</v>
      </c>
      <c r="K105">
        <v>1027444</v>
      </c>
      <c r="L105" s="1" t="s">
        <v>50</v>
      </c>
      <c r="M105" s="1" t="s">
        <v>19</v>
      </c>
      <c r="N105" s="1" t="s">
        <v>23</v>
      </c>
      <c r="O105" s="2">
        <v>21576.400000000001</v>
      </c>
      <c r="P105">
        <v>33.1</v>
      </c>
      <c r="R105">
        <f>Кредиты_2000_0__22[[#This Row],[Годовой доход]]/12</f>
        <v>85620.333333333328</v>
      </c>
      <c r="S105">
        <f>Кредиты_2000_0__22[[#This Row],[Ежемесячный платеж]]/Кредиты_2000_0__22[[#This Row],[Мес доход]]</f>
        <v>0.25200088763961837</v>
      </c>
      <c r="T105" s="8">
        <f>(Кредиты_2000_0__22[[#This Row],[Кредитный рейтинг]]-MIN(J:J))/(MAX(J:J)-MIN(J:J))</f>
        <v>0.93939393939393945</v>
      </c>
      <c r="U105" s="9">
        <f>(Кредиты_2000_0__22[[#This Row],[Срок кредитной истории (лет)]]-MIN(P:P))/(MAX(P:P)-MIN(P:P))</f>
        <v>0.62719298245614041</v>
      </c>
      <c r="V105" s="9">
        <f>(Кредиты_2000_0__22[[#This Row],[Срок с последнего нарушения кредитного договора (мес.)]]-MIN(Q:Q))/(MAX(Q:Q)-MIN(Q:Q))</f>
        <v>0</v>
      </c>
      <c r="W105" s="9">
        <f>(Кредиты_2000_0__22[[#This Row],[Количество кредитных карт]]-MIN(D:D))/(MAX(D:D)-MIN(D:D))</f>
        <v>0.14634146341463414</v>
      </c>
      <c r="X105" s="10">
        <f>(Кредиты_2000_0__22[[#This Row],[Число нарушений кредитных договоров]]-MIN(E:E))/(MAX(E:E)-MIN(E:E))</f>
        <v>0</v>
      </c>
      <c r="Y105" s="16">
        <f>((Кредиты_2000_0__22[[#This Row],[Размер кредита]]-AVERAGE(H:H)))/STDEV(H:H)</f>
        <v>0.74439241008520984</v>
      </c>
      <c r="Z105" s="16">
        <f>((Кредиты_2000_0__22[[#This Row],[Годовой доход]]-AVERAGE(K:K)))/STDEV(K:K)</f>
        <v>-0.39419320213401471</v>
      </c>
      <c r="AA105" s="16">
        <f>((Кредиты_2000_0__22[[#This Row],[Ежемесячный платеж]]-AVERAGE(O:O)))/STDEV(O:O)</f>
        <v>0.33505858095234753</v>
      </c>
      <c r="AB105" s="16">
        <f>((Кредиты_2000_0__22[[#This Row],[Текущий баланс кредитов]]-AVERAGE(F:F)))/STDEV(F:F)</f>
        <v>1.6978488242050025</v>
      </c>
      <c r="AC105" s="16">
        <f>((Кредиты_2000_0__22[[#This Row],[Максимальный выданный кредит]]-AVERAGE(G:G)))/STDEV(G:G)</f>
        <v>0.88723046043257969</v>
      </c>
    </row>
    <row r="106" spans="1:29" x14ac:dyDescent="0.45">
      <c r="A106">
        <v>156</v>
      </c>
      <c r="B106" s="1" t="s">
        <v>147</v>
      </c>
      <c r="C106" s="1" t="s">
        <v>16</v>
      </c>
      <c r="D106">
        <v>7</v>
      </c>
      <c r="E106">
        <v>1</v>
      </c>
      <c r="F106">
        <v>71231</v>
      </c>
      <c r="G106">
        <v>152460</v>
      </c>
      <c r="H106" s="3">
        <v>229086</v>
      </c>
      <c r="I106" s="1" t="s">
        <v>17</v>
      </c>
      <c r="J106">
        <v>715</v>
      </c>
      <c r="K106">
        <v>787626</v>
      </c>
      <c r="L106" s="1" t="s">
        <v>18</v>
      </c>
      <c r="M106" s="1" t="s">
        <v>29</v>
      </c>
      <c r="N106" s="1" t="s">
        <v>23</v>
      </c>
      <c r="O106" s="2">
        <v>6543.79</v>
      </c>
      <c r="P106">
        <v>23.9</v>
      </c>
      <c r="Q106">
        <v>36</v>
      </c>
      <c r="R106">
        <f>Кредиты_2000_0__22[[#This Row],[Годовой доход]]/12</f>
        <v>65635.5</v>
      </c>
      <c r="S106">
        <f>Кредиты_2000_0__22[[#This Row],[Ежемесячный платеж]]/Кредиты_2000_0__22[[#This Row],[Мес доход]]</f>
        <v>9.969894340715009E-2</v>
      </c>
      <c r="T106" s="8">
        <f>(Кредиты_2000_0__22[[#This Row],[Кредитный рейтинг]]-MIN(J:J))/(MAX(J:J)-MIN(J:J))</f>
        <v>0.78181818181818186</v>
      </c>
      <c r="U106" s="9">
        <f>(Кредиты_2000_0__22[[#This Row],[Срок кредитной истории (лет)]]-MIN(P:P))/(MAX(P:P)-MIN(P:P))</f>
        <v>0.425438596491228</v>
      </c>
      <c r="V106" s="9">
        <f>(Кредиты_2000_0__22[[#This Row],[Срок с последнего нарушения кредитного договора (мес.)]]-MIN(Q:Q))/(MAX(Q:Q)-MIN(Q:Q))</f>
        <v>0.43902439024390244</v>
      </c>
      <c r="W106" s="9">
        <f>(Кредиты_2000_0__22[[#This Row],[Количество кредитных карт]]-MIN(D:D))/(MAX(D:D)-MIN(D:D))</f>
        <v>0.12195121951219512</v>
      </c>
      <c r="X106" s="10">
        <f>(Кредиты_2000_0__22[[#This Row],[Число нарушений кредитных договоров]]-MIN(E:E))/(MAX(E:E)-MIN(E:E))</f>
        <v>0.14285714285714285</v>
      </c>
      <c r="Y106" s="16">
        <f>((Кредиты_2000_0__22[[#This Row],[Размер кредита]]-AVERAGE(H:H)))/STDEV(H:H)</f>
        <v>-0.43195625063262666</v>
      </c>
      <c r="Z106" s="16">
        <f>((Кредиты_2000_0__22[[#This Row],[Годовой доход]]-AVERAGE(K:K)))/STDEV(K:K)</f>
        <v>-0.68773719403820965</v>
      </c>
      <c r="AA106" s="16">
        <f>((Кредиты_2000_0__22[[#This Row],[Ежемесячный платеж]]-AVERAGE(O:O)))/STDEV(O:O)</f>
        <v>-1.0077631699753251</v>
      </c>
      <c r="AB106" s="16">
        <f>((Кредиты_2000_0__22[[#This Row],[Текущий баланс кредитов]]-AVERAGE(F:F)))/STDEV(F:F)</f>
        <v>-0.80035988884979992</v>
      </c>
      <c r="AC106" s="16">
        <f>((Кредиты_2000_0__22[[#This Row],[Максимальный выданный кредит]]-AVERAGE(G:G)))/STDEV(G:G)</f>
        <v>-0.8757446200766863</v>
      </c>
    </row>
    <row r="107" spans="1:29" x14ac:dyDescent="0.45">
      <c r="A107">
        <v>157</v>
      </c>
      <c r="B107" s="1" t="s">
        <v>148</v>
      </c>
      <c r="C107" s="1" t="s">
        <v>31</v>
      </c>
      <c r="D107">
        <v>8</v>
      </c>
      <c r="E107">
        <v>0</v>
      </c>
      <c r="F107">
        <v>124184</v>
      </c>
      <c r="G107">
        <v>145552</v>
      </c>
      <c r="H107" s="3">
        <v>393558</v>
      </c>
      <c r="I107" s="1" t="s">
        <v>26</v>
      </c>
      <c r="J107">
        <v>678</v>
      </c>
      <c r="K107">
        <v>2317392</v>
      </c>
      <c r="L107" s="1" t="s">
        <v>36</v>
      </c>
      <c r="M107" s="1" t="s">
        <v>24</v>
      </c>
      <c r="N107" s="1" t="s">
        <v>23</v>
      </c>
      <c r="O107" s="2">
        <v>22015.3</v>
      </c>
      <c r="P107">
        <v>14.7</v>
      </c>
      <c r="Q107">
        <v>27</v>
      </c>
      <c r="R107">
        <f>Кредиты_2000_0__22[[#This Row],[Годовой доход]]/12</f>
        <v>193116</v>
      </c>
      <c r="S107">
        <f>Кредиты_2000_0__22[[#This Row],[Ежемесячный платеж]]/Кредиты_2000_0__22[[#This Row],[Мес доход]]</f>
        <v>0.11400039354584809</v>
      </c>
      <c r="T107" s="8">
        <f>(Кредиты_2000_0__22[[#This Row],[Кредитный рейтинг]]-MIN(J:J))/(MAX(J:J)-MIN(J:J))</f>
        <v>0.55757575757575761</v>
      </c>
      <c r="U107" s="9">
        <f>(Кредиты_2000_0__22[[#This Row],[Срок кредитной истории (лет)]]-MIN(P:P))/(MAX(P:P)-MIN(P:P))</f>
        <v>0.22368421052631576</v>
      </c>
      <c r="V107" s="9">
        <f>(Кредиты_2000_0__22[[#This Row],[Срок с последнего нарушения кредитного договора (мес.)]]-MIN(Q:Q))/(MAX(Q:Q)-MIN(Q:Q))</f>
        <v>0.32926829268292684</v>
      </c>
      <c r="W107" s="9">
        <f>(Кредиты_2000_0__22[[#This Row],[Количество кредитных карт]]-MIN(D:D))/(MAX(D:D)-MIN(D:D))</f>
        <v>0.14634146341463414</v>
      </c>
      <c r="X107" s="10">
        <f>(Кредиты_2000_0__22[[#This Row],[Число нарушений кредитных договоров]]-MIN(E:E))/(MAX(E:E)-MIN(E:E))</f>
        <v>0</v>
      </c>
      <c r="Y107" s="16">
        <f>((Кредиты_2000_0__22[[#This Row],[Размер кредита]]-AVERAGE(H:H)))/STDEV(H:H)</f>
        <v>0.44853860194311884</v>
      </c>
      <c r="Z107" s="16">
        <f>((Кредиты_2000_0__22[[#This Row],[Годовой доход]]-AVERAGE(K:K)))/STDEV(K:K)</f>
        <v>1.1847395104598375</v>
      </c>
      <c r="AA107" s="16">
        <f>((Кредиты_2000_0__22[[#This Row],[Ежемесячный платеж]]-AVERAGE(O:O)))/STDEV(O:O)</f>
        <v>0.37426431212492184</v>
      </c>
      <c r="AB107" s="16">
        <f>((Кредиты_2000_0__22[[#This Row],[Текущий баланс кредитов]]-AVERAGE(F:F)))/STDEV(F:F)</f>
        <v>-0.57906796871237709</v>
      </c>
      <c r="AC107" s="16">
        <f>((Кредиты_2000_0__22[[#This Row],[Максимальный выданный кредит]]-AVERAGE(G:G)))/STDEV(G:G)</f>
        <v>-0.89042867470094444</v>
      </c>
    </row>
    <row r="108" spans="1:29" x14ac:dyDescent="0.45">
      <c r="A108">
        <v>158</v>
      </c>
      <c r="B108" s="1" t="s">
        <v>149</v>
      </c>
      <c r="C108" s="1" t="s">
        <v>16</v>
      </c>
      <c r="D108">
        <v>9</v>
      </c>
      <c r="E108">
        <v>1</v>
      </c>
      <c r="F108">
        <v>107692</v>
      </c>
      <c r="G108">
        <v>219142</v>
      </c>
      <c r="H108" s="3">
        <v>151954</v>
      </c>
      <c r="I108" s="1" t="s">
        <v>17</v>
      </c>
      <c r="J108">
        <v>707</v>
      </c>
      <c r="K108">
        <v>562419</v>
      </c>
      <c r="L108" s="1" t="s">
        <v>41</v>
      </c>
      <c r="M108" s="1" t="s">
        <v>29</v>
      </c>
      <c r="N108" s="1" t="s">
        <v>23</v>
      </c>
      <c r="O108" s="2">
        <v>14341.77</v>
      </c>
      <c r="P108">
        <v>12.5</v>
      </c>
      <c r="R108">
        <f>Кредиты_2000_0__22[[#This Row],[Годовой доход]]/12</f>
        <v>46868.25</v>
      </c>
      <c r="S108">
        <f>Кредиты_2000_0__22[[#This Row],[Ежемесячный платеж]]/Кредиты_2000_0__22[[#This Row],[Мес доход]]</f>
        <v>0.30600182426269384</v>
      </c>
      <c r="T108" s="8">
        <f>(Кредиты_2000_0__22[[#This Row],[Кредитный рейтинг]]-MIN(J:J))/(MAX(J:J)-MIN(J:J))</f>
        <v>0.73333333333333328</v>
      </c>
      <c r="U108" s="9">
        <f>(Кредиты_2000_0__22[[#This Row],[Срок кредитной истории (лет)]]-MIN(P:P))/(MAX(P:P)-MIN(P:P))</f>
        <v>0.17543859649122806</v>
      </c>
      <c r="V108" s="9">
        <f>(Кредиты_2000_0__22[[#This Row],[Срок с последнего нарушения кредитного договора (мес.)]]-MIN(Q:Q))/(MAX(Q:Q)-MIN(Q:Q))</f>
        <v>0</v>
      </c>
      <c r="W108" s="9">
        <f>(Кредиты_2000_0__22[[#This Row],[Количество кредитных карт]]-MIN(D:D))/(MAX(D:D)-MIN(D:D))</f>
        <v>0.17073170731707318</v>
      </c>
      <c r="X108" s="10">
        <f>(Кредиты_2000_0__22[[#This Row],[Число нарушений кредитных договоров]]-MIN(E:E))/(MAX(E:E)-MIN(E:E))</f>
        <v>0.14285714285714285</v>
      </c>
      <c r="Y108" s="16">
        <f>((Кредиты_2000_0__22[[#This Row],[Размер кредита]]-AVERAGE(H:H)))/STDEV(H:H)</f>
        <v>-0.84487959909845911</v>
      </c>
      <c r="Z108" s="16">
        <f>((Кредиты_2000_0__22[[#This Row],[Годовой доход]]-AVERAGE(K:K)))/STDEV(K:K)</f>
        <v>-0.96339691009275119</v>
      </c>
      <c r="AA108" s="16">
        <f>((Кредиты_2000_0__22[[#This Row],[Ежемесячный платеж]]-AVERAGE(O:O)))/STDEV(O:O)</f>
        <v>-0.3111910406312543</v>
      </c>
      <c r="AB108" s="16">
        <f>((Кредиты_2000_0__22[[#This Row],[Текущий баланс кредитов]]-AVERAGE(F:F)))/STDEV(F:F)</f>
        <v>-0.64798845191269394</v>
      </c>
      <c r="AC108" s="16">
        <f>((Кредиты_2000_0__22[[#This Row],[Максимальный выданный кредит]]-AVERAGE(G:G)))/STDEV(G:G)</f>
        <v>-0.73400140489793919</v>
      </c>
    </row>
    <row r="109" spans="1:29" x14ac:dyDescent="0.45">
      <c r="A109">
        <v>160</v>
      </c>
      <c r="B109" s="1" t="s">
        <v>150</v>
      </c>
      <c r="C109" s="1" t="s">
        <v>16</v>
      </c>
      <c r="D109">
        <v>13</v>
      </c>
      <c r="E109">
        <v>0</v>
      </c>
      <c r="F109">
        <v>261383</v>
      </c>
      <c r="G109">
        <v>743600</v>
      </c>
      <c r="H109" s="3">
        <v>254562</v>
      </c>
      <c r="I109" s="1" t="s">
        <v>17</v>
      </c>
      <c r="J109">
        <v>738</v>
      </c>
      <c r="K109">
        <v>669123</v>
      </c>
      <c r="L109" s="1" t="s">
        <v>53</v>
      </c>
      <c r="M109" s="1" t="s">
        <v>29</v>
      </c>
      <c r="N109" s="1" t="s">
        <v>23</v>
      </c>
      <c r="O109" s="2">
        <v>13549.66</v>
      </c>
      <c r="P109">
        <v>17.5</v>
      </c>
      <c r="R109">
        <f>Кредиты_2000_0__22[[#This Row],[Годовой доход]]/12</f>
        <v>55760.25</v>
      </c>
      <c r="S109">
        <f>Кредиты_2000_0__22[[#This Row],[Ежемесячный платеж]]/Кредиты_2000_0__22[[#This Row],[Мес доход]]</f>
        <v>0.24299855183576113</v>
      </c>
      <c r="T109" s="8">
        <f>(Кредиты_2000_0__22[[#This Row],[Кредитный рейтинг]]-MIN(J:J))/(MAX(J:J)-MIN(J:J))</f>
        <v>0.92121212121212126</v>
      </c>
      <c r="U109" s="9">
        <f>(Кредиты_2000_0__22[[#This Row],[Срок кредитной истории (лет)]]-MIN(P:P))/(MAX(P:P)-MIN(P:P))</f>
        <v>0.28508771929824561</v>
      </c>
      <c r="V109" s="9">
        <f>(Кредиты_2000_0__22[[#This Row],[Срок с последнего нарушения кредитного договора (мес.)]]-MIN(Q:Q))/(MAX(Q:Q)-MIN(Q:Q))</f>
        <v>0</v>
      </c>
      <c r="W109" s="9">
        <f>(Кредиты_2000_0__22[[#This Row],[Количество кредитных карт]]-MIN(D:D))/(MAX(D:D)-MIN(D:D))</f>
        <v>0.26829268292682928</v>
      </c>
      <c r="X109" s="10">
        <f>(Кредиты_2000_0__22[[#This Row],[Число нарушений кредитных договоров]]-MIN(E:E))/(MAX(E:E)-MIN(E:E))</f>
        <v>0</v>
      </c>
      <c r="Y109" s="16">
        <f>((Кредиты_2000_0__22[[#This Row],[Размер кредита]]-AVERAGE(H:H)))/STDEV(H:H)</f>
        <v>-0.29557141391744296</v>
      </c>
      <c r="Z109" s="16">
        <f>((Кредиты_2000_0__22[[#This Row],[Годовой доход]]-AVERAGE(K:K)))/STDEV(K:K)</f>
        <v>-0.83278820635848094</v>
      </c>
      <c r="AA109" s="16">
        <f>((Кредиты_2000_0__22[[#This Row],[Ежемесячный платеж]]-AVERAGE(O:O)))/STDEV(O:O)</f>
        <v>-0.38194805069985316</v>
      </c>
      <c r="AB109" s="16">
        <f>((Кредиты_2000_0__22[[#This Row],[Текущий баланс кредитов]]-AVERAGE(F:F)))/STDEV(F:F)</f>
        <v>-5.7098936092804696E-3</v>
      </c>
      <c r="AC109" s="16">
        <f>((Кредиты_2000_0__22[[#This Row],[Максимальный выданный кредит]]-AVERAGE(G:G)))/STDEV(G:G)</f>
        <v>0.38081763391636331</v>
      </c>
    </row>
    <row r="110" spans="1:29" x14ac:dyDescent="0.45">
      <c r="A110">
        <v>161</v>
      </c>
      <c r="B110" s="1" t="s">
        <v>151</v>
      </c>
      <c r="C110" s="1" t="s">
        <v>31</v>
      </c>
      <c r="D110">
        <v>9</v>
      </c>
      <c r="E110">
        <v>0</v>
      </c>
      <c r="F110">
        <v>86051</v>
      </c>
      <c r="G110">
        <v>301026</v>
      </c>
      <c r="H110" s="3">
        <v>87912</v>
      </c>
      <c r="I110" s="1" t="s">
        <v>17</v>
      </c>
      <c r="J110">
        <v>750</v>
      </c>
      <c r="K110">
        <v>960184</v>
      </c>
      <c r="L110" s="1" t="s">
        <v>22</v>
      </c>
      <c r="M110" s="1" t="s">
        <v>29</v>
      </c>
      <c r="N110" s="1" t="s">
        <v>23</v>
      </c>
      <c r="O110" s="2">
        <v>3432.73</v>
      </c>
      <c r="P110">
        <v>43.3</v>
      </c>
      <c r="Q110">
        <v>42</v>
      </c>
      <c r="R110">
        <f>Кредиты_2000_0__22[[#This Row],[Годовой доход]]/12</f>
        <v>80015.333333333328</v>
      </c>
      <c r="S110">
        <f>Кредиты_2000_0__22[[#This Row],[Ежемесячный платеж]]/Кредиты_2000_0__22[[#This Row],[Мес доход]]</f>
        <v>4.2900902327053986E-2</v>
      </c>
      <c r="T110" s="8">
        <f>(Кредиты_2000_0__22[[#This Row],[Кредитный рейтинг]]-MIN(J:J))/(MAX(J:J)-MIN(J:J))</f>
        <v>0.9939393939393939</v>
      </c>
      <c r="U110" s="9">
        <f>(Кредиты_2000_0__22[[#This Row],[Срок кредитной истории (лет)]]-MIN(P:P))/(MAX(P:P)-MIN(P:P))</f>
        <v>0.85087719298245601</v>
      </c>
      <c r="V110" s="9">
        <f>(Кредиты_2000_0__22[[#This Row],[Срок с последнего нарушения кредитного договора (мес.)]]-MIN(Q:Q))/(MAX(Q:Q)-MIN(Q:Q))</f>
        <v>0.51219512195121952</v>
      </c>
      <c r="W110" s="9">
        <f>(Кредиты_2000_0__22[[#This Row],[Количество кредитных карт]]-MIN(D:D))/(MAX(D:D)-MIN(D:D))</f>
        <v>0.17073170731707318</v>
      </c>
      <c r="X110" s="10">
        <f>(Кредиты_2000_0__22[[#This Row],[Число нарушений кредитных договоров]]-MIN(E:E))/(MAX(E:E)-MIN(E:E))</f>
        <v>0</v>
      </c>
      <c r="Y110" s="16">
        <f>((Кредиты_2000_0__22[[#This Row],[Размер кредита]]-AVERAGE(H:H)))/STDEV(H:H)</f>
        <v>-1.187726110046559</v>
      </c>
      <c r="Z110" s="16">
        <f>((Кредиты_2000_0__22[[#This Row],[Годовой доход]]-AVERAGE(K:K)))/STDEV(K:K)</f>
        <v>-0.47652133803489022</v>
      </c>
      <c r="AA110" s="16">
        <f>((Кредиты_2000_0__22[[#This Row],[Ежемесячный платеж]]-AVERAGE(O:O)))/STDEV(O:O)</f>
        <v>-1.285665612494691</v>
      </c>
      <c r="AB110" s="16">
        <f>((Кредиты_2000_0__22[[#This Row],[Текущий баланс кредитов]]-AVERAGE(F:F)))/STDEV(F:F)</f>
        <v>-0.73842673574352446</v>
      </c>
      <c r="AC110" s="16">
        <f>((Кредиты_2000_0__22[[#This Row],[Максимальный выданный кредит]]-AVERAGE(G:G)))/STDEV(G:G)</f>
        <v>-0.5599439166447896</v>
      </c>
    </row>
    <row r="111" spans="1:29" x14ac:dyDescent="0.45">
      <c r="A111">
        <v>162</v>
      </c>
      <c r="B111" s="1" t="s">
        <v>152</v>
      </c>
      <c r="C111" s="1" t="s">
        <v>31</v>
      </c>
      <c r="D111">
        <v>9</v>
      </c>
      <c r="E111">
        <v>5</v>
      </c>
      <c r="F111">
        <v>6194</v>
      </c>
      <c r="G111">
        <v>108790</v>
      </c>
      <c r="H111" s="3">
        <v>156178</v>
      </c>
      <c r="I111" s="1" t="s">
        <v>17</v>
      </c>
      <c r="J111">
        <v>716</v>
      </c>
      <c r="K111">
        <v>1124040</v>
      </c>
      <c r="L111" s="1" t="s">
        <v>27</v>
      </c>
      <c r="M111" s="1" t="s">
        <v>29</v>
      </c>
      <c r="N111" s="1" t="s">
        <v>52</v>
      </c>
      <c r="O111" s="2">
        <v>8617.64</v>
      </c>
      <c r="P111">
        <v>12</v>
      </c>
      <c r="Q111">
        <v>33</v>
      </c>
      <c r="R111">
        <f>Кредиты_2000_0__22[[#This Row],[Годовой доход]]/12</f>
        <v>93670</v>
      </c>
      <c r="S111">
        <f>Кредиты_2000_0__22[[#This Row],[Ежемесячный платеж]]/Кредиты_2000_0__22[[#This Row],[Мес доход]]</f>
        <v>9.1999999999999998E-2</v>
      </c>
      <c r="T111" s="8">
        <f>(Кредиты_2000_0__22[[#This Row],[Кредитный рейтинг]]-MIN(J:J))/(MAX(J:J)-MIN(J:J))</f>
        <v>0.78787878787878785</v>
      </c>
      <c r="U111" s="9">
        <f>(Кредиты_2000_0__22[[#This Row],[Срок кредитной истории (лет)]]-MIN(P:P))/(MAX(P:P)-MIN(P:P))</f>
        <v>0.1644736842105263</v>
      </c>
      <c r="V111" s="9">
        <f>(Кредиты_2000_0__22[[#This Row],[Срок с последнего нарушения кредитного договора (мес.)]]-MIN(Q:Q))/(MAX(Q:Q)-MIN(Q:Q))</f>
        <v>0.40243902439024393</v>
      </c>
      <c r="W111" s="9">
        <f>(Кредиты_2000_0__22[[#This Row],[Количество кредитных карт]]-MIN(D:D))/(MAX(D:D)-MIN(D:D))</f>
        <v>0.17073170731707318</v>
      </c>
      <c r="X111" s="10">
        <f>(Кредиты_2000_0__22[[#This Row],[Число нарушений кредитных договоров]]-MIN(E:E))/(MAX(E:E)-MIN(E:E))</f>
        <v>0.7142857142857143</v>
      </c>
      <c r="Y111" s="16">
        <f>((Кредиты_2000_0__22[[#This Row],[Размер кредита]]-AVERAGE(H:H)))/STDEV(H:H)</f>
        <v>-0.82226656917677066</v>
      </c>
      <c r="Z111" s="16">
        <f>((Кредиты_2000_0__22[[#This Row],[Годовой доход]]-AVERAGE(K:K)))/STDEV(K:K)</f>
        <v>-0.27595697532044106</v>
      </c>
      <c r="AA111" s="16">
        <f>((Кредиты_2000_0__22[[#This Row],[Ежемесячный платеж]]-AVERAGE(O:O)))/STDEV(O:O)</f>
        <v>-0.82251184714041137</v>
      </c>
      <c r="AB111" s="16">
        <f>((Кредиты_2000_0__22[[#This Row],[Текущий баланс кредитов]]-AVERAGE(F:F)))/STDEV(F:F)</f>
        <v>-1.0721511492123397</v>
      </c>
      <c r="AC111" s="16">
        <f>((Кредиты_2000_0__22[[#This Row],[Максимальный выданный кредит]]-AVERAGE(G:G)))/STDEV(G:G)</f>
        <v>-0.96857216284468783</v>
      </c>
    </row>
    <row r="112" spans="1:29" x14ac:dyDescent="0.45">
      <c r="A112">
        <v>163</v>
      </c>
      <c r="B112" s="1" t="s">
        <v>153</v>
      </c>
      <c r="C112" s="1" t="s">
        <v>16</v>
      </c>
      <c r="D112">
        <v>21</v>
      </c>
      <c r="E112">
        <v>0</v>
      </c>
      <c r="F112">
        <v>640376</v>
      </c>
      <c r="G112">
        <v>1468302</v>
      </c>
      <c r="H112" s="3">
        <v>645018</v>
      </c>
      <c r="I112" s="1" t="s">
        <v>26</v>
      </c>
      <c r="J112">
        <v>737</v>
      </c>
      <c r="K112">
        <v>2692471</v>
      </c>
      <c r="L112" s="1" t="s">
        <v>22</v>
      </c>
      <c r="M112" s="1" t="s">
        <v>19</v>
      </c>
      <c r="N112" s="1" t="s">
        <v>23</v>
      </c>
      <c r="O112" s="2">
        <v>40386.97</v>
      </c>
      <c r="P112">
        <v>24</v>
      </c>
      <c r="R112">
        <f>Кредиты_2000_0__22[[#This Row],[Годовой доход]]/12</f>
        <v>224372.58333333334</v>
      </c>
      <c r="S112">
        <f>Кредиты_2000_0__22[[#This Row],[Ежемесячный платеж]]/Кредиты_2000_0__22[[#This Row],[Мес доход]]</f>
        <v>0.17999957659711097</v>
      </c>
      <c r="T112" s="8">
        <f>(Кредиты_2000_0__22[[#This Row],[Кредитный рейтинг]]-MIN(J:J))/(MAX(J:J)-MIN(J:J))</f>
        <v>0.91515151515151516</v>
      </c>
      <c r="U112" s="9">
        <f>(Кредиты_2000_0__22[[#This Row],[Срок кредитной истории (лет)]]-MIN(P:P))/(MAX(P:P)-MIN(P:P))</f>
        <v>0.42763157894736842</v>
      </c>
      <c r="V112" s="9">
        <f>(Кредиты_2000_0__22[[#This Row],[Срок с последнего нарушения кредитного договора (мес.)]]-MIN(Q:Q))/(MAX(Q:Q)-MIN(Q:Q))</f>
        <v>0</v>
      </c>
      <c r="W112" s="9">
        <f>(Кредиты_2000_0__22[[#This Row],[Количество кредитных карт]]-MIN(D:D))/(MAX(D:D)-MIN(D:D))</f>
        <v>0.46341463414634149</v>
      </c>
      <c r="X112" s="10">
        <f>(Кредиты_2000_0__22[[#This Row],[Число нарушений кредитных договоров]]-MIN(E:E))/(MAX(E:E)-MIN(E:E))</f>
        <v>0</v>
      </c>
      <c r="Y112" s="16">
        <f>((Кредиты_2000_0__22[[#This Row],[Размер кредита]]-AVERAGE(H:H)))/STDEV(H:H)</f>
        <v>1.7947205394686365</v>
      </c>
      <c r="Z112" s="16">
        <f>((Кредиты_2000_0__22[[#This Row],[Годовой доход]]-AVERAGE(K:K)))/STDEV(K:K)</f>
        <v>1.6438467790528268</v>
      </c>
      <c r="AA112" s="16">
        <f>((Кредиты_2000_0__22[[#This Row],[Ежемесячный платеж]]-AVERAGE(O:O)))/STDEV(O:O)</f>
        <v>2.0153551191681029</v>
      </c>
      <c r="AB112" s="16">
        <f>((Кредиты_2000_0__22[[#This Row],[Текущий баланс кредитов]]-AVERAGE(F:F)))/STDEV(F:F)</f>
        <v>1.5781113948662033</v>
      </c>
      <c r="AC112" s="16">
        <f>((Кредиты_2000_0__22[[#This Row],[Максимальный выданный кредит]]-AVERAGE(G:G)))/STDEV(G:G)</f>
        <v>1.9212871988134621</v>
      </c>
    </row>
    <row r="113" spans="1:29" x14ac:dyDescent="0.45">
      <c r="A113">
        <v>164</v>
      </c>
      <c r="B113" s="1" t="s">
        <v>154</v>
      </c>
      <c r="C113" s="1" t="s">
        <v>16</v>
      </c>
      <c r="D113">
        <v>10</v>
      </c>
      <c r="E113">
        <v>0</v>
      </c>
      <c r="F113">
        <v>378423</v>
      </c>
      <c r="G113">
        <v>475772</v>
      </c>
      <c r="H113" s="3">
        <v>605726</v>
      </c>
      <c r="I113" s="1" t="s">
        <v>17</v>
      </c>
      <c r="J113">
        <v>748</v>
      </c>
      <c r="K113">
        <v>3609145</v>
      </c>
      <c r="L113" s="1" t="s">
        <v>22</v>
      </c>
      <c r="M113" s="1" t="s">
        <v>19</v>
      </c>
      <c r="N113" s="1" t="s">
        <v>23</v>
      </c>
      <c r="O113" s="2">
        <v>43610.7</v>
      </c>
      <c r="P113">
        <v>23</v>
      </c>
      <c r="Q113">
        <v>59</v>
      </c>
      <c r="R113">
        <f>Кредиты_2000_0__22[[#This Row],[Годовой доход]]/12</f>
        <v>300762.08333333331</v>
      </c>
      <c r="S113">
        <f>Кредиты_2000_0__22[[#This Row],[Ежемесячный платеж]]/Кредиты_2000_0__22[[#This Row],[Мес доход]]</f>
        <v>0.14500065805059092</v>
      </c>
      <c r="T113" s="8">
        <f>(Кредиты_2000_0__22[[#This Row],[Кредитный рейтинг]]-MIN(J:J))/(MAX(J:J)-MIN(J:J))</f>
        <v>0.98181818181818181</v>
      </c>
      <c r="U113" s="9">
        <f>(Кредиты_2000_0__22[[#This Row],[Срок кредитной истории (лет)]]-MIN(P:P))/(MAX(P:P)-MIN(P:P))</f>
        <v>0.4057017543859649</v>
      </c>
      <c r="V113" s="9">
        <f>(Кредиты_2000_0__22[[#This Row],[Срок с последнего нарушения кредитного договора (мес.)]]-MIN(Q:Q))/(MAX(Q:Q)-MIN(Q:Q))</f>
        <v>0.71951219512195119</v>
      </c>
      <c r="W113" s="9">
        <f>(Кредиты_2000_0__22[[#This Row],[Количество кредитных карт]]-MIN(D:D))/(MAX(D:D)-MIN(D:D))</f>
        <v>0.1951219512195122</v>
      </c>
      <c r="X113" s="10">
        <f>(Кредиты_2000_0__22[[#This Row],[Число нарушений кредитных договоров]]-MIN(E:E))/(MAX(E:E)-MIN(E:E))</f>
        <v>0</v>
      </c>
      <c r="Y113" s="16">
        <f>((Кредиты_2000_0__22[[#This Row],[Размер кредита]]-AVERAGE(H:H)))/STDEV(H:H)</f>
        <v>1.5843722507179301</v>
      </c>
      <c r="Z113" s="16">
        <f>((Кредиты_2000_0__22[[#This Row],[Годовой доход]]-AVERAGE(K:K)))/STDEV(K:K)</f>
        <v>2.7658815939323858</v>
      </c>
      <c r="AA113" s="16">
        <f>((Кредиты_2000_0__22[[#This Row],[Ежемесячный платеж]]-AVERAGE(O:O)))/STDEV(O:O)</f>
        <v>2.3033220632395626</v>
      </c>
      <c r="AB113" s="16">
        <f>((Кредиты_2000_0__22[[#This Row],[Текущий баланс кредитов]]-AVERAGE(F:F)))/STDEV(F:F)</f>
        <v>0.48340321297361322</v>
      </c>
      <c r="AC113" s="16">
        <f>((Кредиты_2000_0__22[[#This Row],[Максимальный выданный кредит]]-AVERAGE(G:G)))/STDEV(G:G)</f>
        <v>-0.18849345205726475</v>
      </c>
    </row>
    <row r="114" spans="1:29" x14ac:dyDescent="0.45">
      <c r="A114">
        <v>166</v>
      </c>
      <c r="B114" s="1" t="s">
        <v>155</v>
      </c>
      <c r="C114" s="1" t="s">
        <v>31</v>
      </c>
      <c r="D114">
        <v>9</v>
      </c>
      <c r="E114">
        <v>0</v>
      </c>
      <c r="F114">
        <v>128041</v>
      </c>
      <c r="G114">
        <v>273042</v>
      </c>
      <c r="H114" s="3">
        <v>168300</v>
      </c>
      <c r="I114" s="1" t="s">
        <v>26</v>
      </c>
      <c r="J114">
        <v>702</v>
      </c>
      <c r="K114">
        <v>688522</v>
      </c>
      <c r="L114" s="1" t="s">
        <v>36</v>
      </c>
      <c r="M114" s="1" t="s">
        <v>29</v>
      </c>
      <c r="N114" s="1" t="s">
        <v>52</v>
      </c>
      <c r="O114" s="2">
        <v>11762.14</v>
      </c>
      <c r="P114">
        <v>17</v>
      </c>
      <c r="Q114">
        <v>30</v>
      </c>
      <c r="R114">
        <f>Кредиты_2000_0__22[[#This Row],[Годовой доход]]/12</f>
        <v>57376.833333333336</v>
      </c>
      <c r="S114">
        <f>Кредиты_2000_0__22[[#This Row],[Ежемесячный платеж]]/Кредиты_2000_0__22[[#This Row],[Мес доход]]</f>
        <v>0.20499806832606654</v>
      </c>
      <c r="T114" s="8">
        <f>(Кредиты_2000_0__22[[#This Row],[Кредитный рейтинг]]-MIN(J:J))/(MAX(J:J)-MIN(J:J))</f>
        <v>0.70303030303030301</v>
      </c>
      <c r="U114" s="9">
        <f>(Кредиты_2000_0__22[[#This Row],[Срок кредитной истории (лет)]]-MIN(P:P))/(MAX(P:P)-MIN(P:P))</f>
        <v>0.27412280701754382</v>
      </c>
      <c r="V114" s="9">
        <f>(Кредиты_2000_0__22[[#This Row],[Срок с последнего нарушения кредитного договора (мес.)]]-MIN(Q:Q))/(MAX(Q:Q)-MIN(Q:Q))</f>
        <v>0.36585365853658536</v>
      </c>
      <c r="W114" s="9">
        <f>(Кредиты_2000_0__22[[#This Row],[Количество кредитных карт]]-MIN(D:D))/(MAX(D:D)-MIN(D:D))</f>
        <v>0.17073170731707318</v>
      </c>
      <c r="X114" s="10">
        <f>(Кредиты_2000_0__22[[#This Row],[Число нарушений кредитных договоров]]-MIN(E:E))/(MAX(E:E)-MIN(E:E))</f>
        <v>0</v>
      </c>
      <c r="Y114" s="16">
        <f>((Кредиты_2000_0__22[[#This Row],[Размер кредита]]-AVERAGE(H:H)))/STDEV(H:H)</f>
        <v>-0.75737188434942504</v>
      </c>
      <c r="Z114" s="16">
        <f>((Кредиты_2000_0__22[[#This Row],[Годовой доход]]-AVERAGE(K:K)))/STDEV(K:K)</f>
        <v>-0.80904328354639232</v>
      </c>
      <c r="AA114" s="16">
        <f>((Кредиты_2000_0__22[[#This Row],[Ежемесячный платеж]]-AVERAGE(O:O)))/STDEV(O:O)</f>
        <v>-0.54162230129361122</v>
      </c>
      <c r="AB114" s="16">
        <f>((Кредиты_2000_0__22[[#This Row],[Текущий баланс кредитов]]-AVERAGE(F:F)))/STDEV(F:F)</f>
        <v>-0.56294946860907713</v>
      </c>
      <c r="AC114" s="16">
        <f>((Кредиты_2000_0__22[[#This Row],[Максимальный выданный кредит]]-AVERAGE(G:G)))/STDEV(G:G)</f>
        <v>-0.61942836722458705</v>
      </c>
    </row>
    <row r="115" spans="1:29" x14ac:dyDescent="0.45">
      <c r="A115">
        <v>167</v>
      </c>
      <c r="B115" s="1" t="s">
        <v>156</v>
      </c>
      <c r="C115" s="1" t="s">
        <v>16</v>
      </c>
      <c r="D115">
        <v>14</v>
      </c>
      <c r="E115">
        <v>0</v>
      </c>
      <c r="F115">
        <v>55176</v>
      </c>
      <c r="G115">
        <v>443586</v>
      </c>
      <c r="H115" s="3">
        <v>174460</v>
      </c>
      <c r="I115" s="1" t="s">
        <v>17</v>
      </c>
      <c r="J115">
        <v>723</v>
      </c>
      <c r="K115">
        <v>1318429</v>
      </c>
      <c r="L115" s="1" t="s">
        <v>27</v>
      </c>
      <c r="M115" s="1" t="s">
        <v>24</v>
      </c>
      <c r="N115" s="1" t="s">
        <v>52</v>
      </c>
      <c r="O115" s="2">
        <v>10547.47</v>
      </c>
      <c r="P115">
        <v>15</v>
      </c>
      <c r="Q115">
        <v>55</v>
      </c>
      <c r="R115">
        <f>Кредиты_2000_0__22[[#This Row],[Годовой доход]]/12</f>
        <v>109869.08333333333</v>
      </c>
      <c r="S115">
        <f>Кредиты_2000_0__22[[#This Row],[Ежемесячный платеж]]/Кредиты_2000_0__22[[#This Row],[Мес доход]]</f>
        <v>9.6000345866178616E-2</v>
      </c>
      <c r="T115" s="8">
        <f>(Кредиты_2000_0__22[[#This Row],[Кредитный рейтинг]]-MIN(J:J))/(MAX(J:J)-MIN(J:J))</f>
        <v>0.83030303030303032</v>
      </c>
      <c r="U115" s="9">
        <f>(Кредиты_2000_0__22[[#This Row],[Срок кредитной истории (лет)]]-MIN(P:P))/(MAX(P:P)-MIN(P:P))</f>
        <v>0.23026315789473684</v>
      </c>
      <c r="V115" s="9">
        <f>(Кредиты_2000_0__22[[#This Row],[Срок с последнего нарушения кредитного договора (мес.)]]-MIN(Q:Q))/(MAX(Q:Q)-MIN(Q:Q))</f>
        <v>0.67073170731707321</v>
      </c>
      <c r="W115" s="9">
        <f>(Кредиты_2000_0__22[[#This Row],[Количество кредитных карт]]-MIN(D:D))/(MAX(D:D)-MIN(D:D))</f>
        <v>0.29268292682926828</v>
      </c>
      <c r="X115" s="10">
        <f>(Кредиты_2000_0__22[[#This Row],[Число нарушений кредитных договоров]]-MIN(E:E))/(MAX(E:E)-MIN(E:E))</f>
        <v>0</v>
      </c>
      <c r="Y115" s="16">
        <f>((Кредиты_2000_0__22[[#This Row],[Размер кредита]]-AVERAGE(H:H)))/STDEV(H:H)</f>
        <v>-0.72439454904696265</v>
      </c>
      <c r="Z115" s="16">
        <f>((Кредиты_2000_0__22[[#This Row],[Годовой доход]]-AVERAGE(K:K)))/STDEV(K:K)</f>
        <v>-3.8019359952684864E-2</v>
      </c>
      <c r="AA115" s="16">
        <f>((Кредиты_2000_0__22[[#This Row],[Ежемесячный платеж]]-AVERAGE(O:O)))/STDEV(O:O)</f>
        <v>-0.65012543522706101</v>
      </c>
      <c r="AB115" s="16">
        <f>((Кредиты_2000_0__22[[#This Row],[Текущий баланс кредитов]]-AVERAGE(F:F)))/STDEV(F:F)</f>
        <v>-0.8674541380482651</v>
      </c>
      <c r="AC115" s="16">
        <f>((Кредиты_2000_0__22[[#This Row],[Максимальный выданный кредит]]-AVERAGE(G:G)))/STDEV(G:G)</f>
        <v>-0.25690992312506644</v>
      </c>
    </row>
    <row r="116" spans="1:29" x14ac:dyDescent="0.45">
      <c r="A116">
        <v>168</v>
      </c>
      <c r="B116" s="1" t="s">
        <v>157</v>
      </c>
      <c r="C116" s="1" t="s">
        <v>16</v>
      </c>
      <c r="D116">
        <v>6</v>
      </c>
      <c r="E116">
        <v>0</v>
      </c>
      <c r="F116">
        <v>421420</v>
      </c>
      <c r="G116">
        <v>559592</v>
      </c>
      <c r="H116" s="3">
        <v>768394</v>
      </c>
      <c r="I116" s="1" t="s">
        <v>26</v>
      </c>
      <c r="J116">
        <v>651</v>
      </c>
      <c r="K116">
        <v>1651252</v>
      </c>
      <c r="L116" s="1" t="s">
        <v>36</v>
      </c>
      <c r="M116" s="1" t="s">
        <v>19</v>
      </c>
      <c r="N116" s="1" t="s">
        <v>23</v>
      </c>
      <c r="O116" s="2">
        <v>19264.669999999998</v>
      </c>
      <c r="P116">
        <v>29.2</v>
      </c>
      <c r="Q116">
        <v>30</v>
      </c>
      <c r="R116">
        <f>Кредиты_2000_0__22[[#This Row],[Годовой доход]]/12</f>
        <v>137604.33333333334</v>
      </c>
      <c r="S116">
        <f>Кредиты_2000_0__22[[#This Row],[Ежемесячный платеж]]/Кредиты_2000_0__22[[#This Row],[Мес доход]]</f>
        <v>0.14000046025682328</v>
      </c>
      <c r="T116" s="8">
        <f>(Кредиты_2000_0__22[[#This Row],[Кредитный рейтинг]]-MIN(J:J))/(MAX(J:J)-MIN(J:J))</f>
        <v>0.39393939393939392</v>
      </c>
      <c r="U116" s="9">
        <f>(Кредиты_2000_0__22[[#This Row],[Срок кредитной истории (лет)]]-MIN(P:P))/(MAX(P:P)-MIN(P:P))</f>
        <v>0.54166666666666663</v>
      </c>
      <c r="V116" s="9">
        <f>(Кредиты_2000_0__22[[#This Row],[Срок с последнего нарушения кредитного договора (мес.)]]-MIN(Q:Q))/(MAX(Q:Q)-MIN(Q:Q))</f>
        <v>0.36585365853658536</v>
      </c>
      <c r="W116" s="9">
        <f>(Кредиты_2000_0__22[[#This Row],[Количество кредитных карт]]-MIN(D:D))/(MAX(D:D)-MIN(D:D))</f>
        <v>9.7560975609756101E-2</v>
      </c>
      <c r="X116" s="10">
        <f>(Кредиты_2000_0__22[[#This Row],[Число нарушений кредитных договоров]]-MIN(E:E))/(MAX(E:E)-MIN(E:E))</f>
        <v>0</v>
      </c>
      <c r="Y116" s="16">
        <f>((Кредиты_2000_0__22[[#This Row],[Размер кредита]]-AVERAGE(H:H)))/STDEV(H:H)</f>
        <v>2.4552094550979544</v>
      </c>
      <c r="Z116" s="16">
        <f>((Кредиты_2000_0__22[[#This Row],[Годовой доход]]-AVERAGE(K:K)))/STDEV(K:K)</f>
        <v>0.36936537354325738</v>
      </c>
      <c r="AA116" s="16">
        <f>((Кредиты_2000_0__22[[#This Row],[Ежемесячный платеж]]-AVERAGE(O:O)))/STDEV(O:O)</f>
        <v>0.12855809126545797</v>
      </c>
      <c r="AB116" s="16">
        <f>((Кредиты_2000_0__22[[#This Row],[Текущий баланс кредитов]]-AVERAGE(F:F)))/STDEV(F:F)</f>
        <v>0.66308875846015347</v>
      </c>
      <c r="AC116" s="16">
        <f>((Кредиты_2000_0__22[[#This Row],[Максимальный выданный кредит]]-AVERAGE(G:G)))/STDEV(G:G)</f>
        <v>-1.0320687348909001E-2</v>
      </c>
    </row>
    <row r="117" spans="1:29" x14ac:dyDescent="0.45">
      <c r="A117">
        <v>169</v>
      </c>
      <c r="B117" s="1" t="s">
        <v>158</v>
      </c>
      <c r="C117" s="1" t="s">
        <v>16</v>
      </c>
      <c r="D117">
        <v>10</v>
      </c>
      <c r="E117">
        <v>0</v>
      </c>
      <c r="F117">
        <v>662815</v>
      </c>
      <c r="G117">
        <v>969034</v>
      </c>
      <c r="H117" s="3">
        <v>314226</v>
      </c>
      <c r="I117" s="1" t="s">
        <v>26</v>
      </c>
      <c r="J117">
        <v>723</v>
      </c>
      <c r="K117">
        <v>2638454</v>
      </c>
      <c r="L117" s="1" t="s">
        <v>50</v>
      </c>
      <c r="M117" s="1" t="s">
        <v>19</v>
      </c>
      <c r="N117" s="1" t="s">
        <v>52</v>
      </c>
      <c r="O117" s="2">
        <v>34959.43</v>
      </c>
      <c r="P117">
        <v>18.2</v>
      </c>
      <c r="Q117">
        <v>54</v>
      </c>
      <c r="R117">
        <f>Кредиты_2000_0__22[[#This Row],[Годовой доход]]/12</f>
        <v>219871.16666666666</v>
      </c>
      <c r="S117">
        <f>Кредиты_2000_0__22[[#This Row],[Ежемесячный платеж]]/Кредиты_2000_0__22[[#This Row],[Мес доход]]</f>
        <v>0.15899961113591521</v>
      </c>
      <c r="T117" s="8">
        <f>(Кредиты_2000_0__22[[#This Row],[Кредитный рейтинг]]-MIN(J:J))/(MAX(J:J)-MIN(J:J))</f>
        <v>0.83030303030303032</v>
      </c>
      <c r="U117" s="9">
        <f>(Кредиты_2000_0__22[[#This Row],[Срок кредитной истории (лет)]]-MIN(P:P))/(MAX(P:P)-MIN(P:P))</f>
        <v>0.30043859649122806</v>
      </c>
      <c r="V117" s="9">
        <f>(Кредиты_2000_0__22[[#This Row],[Срок с последнего нарушения кредитного договора (мес.)]]-MIN(Q:Q))/(MAX(Q:Q)-MIN(Q:Q))</f>
        <v>0.65853658536585369</v>
      </c>
      <c r="W117" s="9">
        <f>(Кредиты_2000_0__22[[#This Row],[Количество кредитных карт]]-MIN(D:D))/(MAX(D:D)-MIN(D:D))</f>
        <v>0.1951219512195122</v>
      </c>
      <c r="X117" s="10">
        <f>(Кредиты_2000_0__22[[#This Row],[Число нарушений кредитных договоров]]-MIN(E:E))/(MAX(E:E)-MIN(E:E))</f>
        <v>0</v>
      </c>
      <c r="Y117" s="16">
        <f>((Кредиты_2000_0__22[[#This Row],[Размер кредита]]-AVERAGE(H:H)))/STDEV(H:H)</f>
        <v>2.3837633726406928E-2</v>
      </c>
      <c r="Z117" s="16">
        <f>((Кредиты_2000_0__22[[#This Row],[Годовой доход]]-AVERAGE(K:K)))/STDEV(K:K)</f>
        <v>1.5777284484409091</v>
      </c>
      <c r="AA117" s="16">
        <f>((Кредиты_2000_0__22[[#This Row],[Ежемесячный платеж]]-AVERAGE(O:O)))/STDEV(O:O)</f>
        <v>1.5305278825119282</v>
      </c>
      <c r="AB117" s="16">
        <f>((Кредиты_2000_0__22[[#This Row],[Текущий баланс кредитов]]-AVERAGE(F:F)))/STDEV(F:F)</f>
        <v>1.6718845407873717</v>
      </c>
      <c r="AC117" s="16">
        <f>((Кредиты_2000_0__22[[#This Row],[Максимальный выданный кредит]]-AVERAGE(G:G)))/STDEV(G:G)</f>
        <v>0.8600135184220119</v>
      </c>
    </row>
    <row r="118" spans="1:29" x14ac:dyDescent="0.45">
      <c r="A118">
        <v>170</v>
      </c>
      <c r="B118" s="1" t="s">
        <v>159</v>
      </c>
      <c r="C118" s="1" t="s">
        <v>16</v>
      </c>
      <c r="D118">
        <v>16</v>
      </c>
      <c r="E118">
        <v>0</v>
      </c>
      <c r="F118">
        <v>858154</v>
      </c>
      <c r="G118">
        <v>1344574</v>
      </c>
      <c r="H118" s="3">
        <v>64966</v>
      </c>
      <c r="I118" s="1" t="s">
        <v>17</v>
      </c>
      <c r="J118">
        <v>723</v>
      </c>
      <c r="K118">
        <v>1224968</v>
      </c>
      <c r="L118" s="1" t="s">
        <v>21</v>
      </c>
      <c r="M118" s="1" t="s">
        <v>19</v>
      </c>
      <c r="N118" s="1" t="s">
        <v>52</v>
      </c>
      <c r="O118" s="2">
        <v>23172.21</v>
      </c>
      <c r="P118">
        <v>44</v>
      </c>
      <c r="Q118">
        <v>48</v>
      </c>
      <c r="R118">
        <f>Кредиты_2000_0__22[[#This Row],[Годовой доход]]/12</f>
        <v>102080.66666666667</v>
      </c>
      <c r="S118">
        <f>Кредиты_2000_0__22[[#This Row],[Ежемесячный платеж]]/Кредиты_2000_0__22[[#This Row],[Мес доход]]</f>
        <v>0.22699900732100756</v>
      </c>
      <c r="T118" s="8">
        <f>(Кредиты_2000_0__22[[#This Row],[Кредитный рейтинг]]-MIN(J:J))/(MAX(J:J)-MIN(J:J))</f>
        <v>0.83030303030303032</v>
      </c>
      <c r="U118" s="9">
        <f>(Кредиты_2000_0__22[[#This Row],[Срок кредитной истории (лет)]]-MIN(P:P))/(MAX(P:P)-MIN(P:P))</f>
        <v>0.86622807017543857</v>
      </c>
      <c r="V118" s="9">
        <f>(Кредиты_2000_0__22[[#This Row],[Срок с последнего нарушения кредитного договора (мес.)]]-MIN(Q:Q))/(MAX(Q:Q)-MIN(Q:Q))</f>
        <v>0.58536585365853655</v>
      </c>
      <c r="W118" s="9">
        <f>(Кредиты_2000_0__22[[#This Row],[Количество кредитных карт]]-MIN(D:D))/(MAX(D:D)-MIN(D:D))</f>
        <v>0.34146341463414637</v>
      </c>
      <c r="X118" s="10">
        <f>(Кредиты_2000_0__22[[#This Row],[Число нарушений кредитных договоров]]-MIN(E:E))/(MAX(E:E)-MIN(E:E))</f>
        <v>0</v>
      </c>
      <c r="Y118" s="16">
        <f>((Кредиты_2000_0__22[[#This Row],[Размер кредита]]-AVERAGE(H:H)))/STDEV(H:H)</f>
        <v>-1.3105666840482315</v>
      </c>
      <c r="Z118" s="16">
        <f>((Кредиты_2000_0__22[[#This Row],[Годовой доход]]-AVERAGE(K:K)))/STDEV(K:K)</f>
        <v>-0.15241825839799741</v>
      </c>
      <c r="AA118" s="16">
        <f>((Кредиты_2000_0__22[[#This Row],[Ежемесячный платеж]]-AVERAGE(O:O)))/STDEV(O:O)</f>
        <v>0.47760790394734881</v>
      </c>
      <c r="AB118" s="16">
        <f>((Кредиты_2000_0__22[[#This Row],[Текущий баланс кредитов]]-AVERAGE(F:F)))/STDEV(F:F)</f>
        <v>2.4882111396150877</v>
      </c>
      <c r="AC118" s="16">
        <f>((Кредиты_2000_0__22[[#This Row],[Максимальный выданный кредит]]-AVERAGE(G:G)))/STDEV(G:G)</f>
        <v>1.658283621721653</v>
      </c>
    </row>
    <row r="119" spans="1:29" x14ac:dyDescent="0.45">
      <c r="A119">
        <v>171</v>
      </c>
      <c r="B119" s="1" t="s">
        <v>160</v>
      </c>
      <c r="C119" s="1" t="s">
        <v>16</v>
      </c>
      <c r="D119">
        <v>7</v>
      </c>
      <c r="E119">
        <v>0</v>
      </c>
      <c r="F119">
        <v>179721</v>
      </c>
      <c r="G119">
        <v>338932</v>
      </c>
      <c r="H119" s="3">
        <v>300366</v>
      </c>
      <c r="I119" s="1" t="s">
        <v>17</v>
      </c>
      <c r="J119">
        <v>730</v>
      </c>
      <c r="K119">
        <v>833188</v>
      </c>
      <c r="L119" s="1" t="s">
        <v>21</v>
      </c>
      <c r="M119" s="1" t="s">
        <v>19</v>
      </c>
      <c r="N119" s="1" t="s">
        <v>23</v>
      </c>
      <c r="O119" s="2">
        <v>13400.32</v>
      </c>
      <c r="P119">
        <v>17.899999999999999</v>
      </c>
      <c r="Q119">
        <v>37</v>
      </c>
      <c r="R119">
        <f>Кредиты_2000_0__22[[#This Row],[Годовой доход]]/12</f>
        <v>69432.333333333328</v>
      </c>
      <c r="S119">
        <f>Кредиты_2000_0__22[[#This Row],[Ежемесячный платеж]]/Кредиты_2000_0__22[[#This Row],[Мес доход]]</f>
        <v>0.19299826689774699</v>
      </c>
      <c r="T119" s="8">
        <f>(Кредиты_2000_0__22[[#This Row],[Кредитный рейтинг]]-MIN(J:J))/(MAX(J:J)-MIN(J:J))</f>
        <v>0.87272727272727268</v>
      </c>
      <c r="U119" s="9">
        <f>(Кредиты_2000_0__22[[#This Row],[Срок кредитной истории (лет)]]-MIN(P:P))/(MAX(P:P)-MIN(P:P))</f>
        <v>0.29385964912280699</v>
      </c>
      <c r="V119" s="9">
        <f>(Кредиты_2000_0__22[[#This Row],[Срок с последнего нарушения кредитного договора (мес.)]]-MIN(Q:Q))/(MAX(Q:Q)-MIN(Q:Q))</f>
        <v>0.45121951219512196</v>
      </c>
      <c r="W119" s="9">
        <f>(Кредиты_2000_0__22[[#This Row],[Количество кредитных карт]]-MIN(D:D))/(MAX(D:D)-MIN(D:D))</f>
        <v>0.12195121951219512</v>
      </c>
      <c r="X119" s="10">
        <f>(Кредиты_2000_0__22[[#This Row],[Число нарушений кредитных договоров]]-MIN(E:E))/(MAX(E:E)-MIN(E:E))</f>
        <v>0</v>
      </c>
      <c r="Y119" s="16">
        <f>((Кредиты_2000_0__22[[#This Row],[Размер кредита]]-AVERAGE(H:H)))/STDEV(H:H)</f>
        <v>-5.0361370704133421E-2</v>
      </c>
      <c r="Z119" s="16">
        <f>((Кредиты_2000_0__22[[#This Row],[Годовой доход]]-AVERAGE(K:K)))/STDEV(K:K)</f>
        <v>-0.63196802175281441</v>
      </c>
      <c r="AA119" s="16">
        <f>((Кредиты_2000_0__22[[#This Row],[Ежемесячный платеж]]-AVERAGE(O:O)))/STDEV(O:O)</f>
        <v>-0.39528818260532655</v>
      </c>
      <c r="AB119" s="16">
        <f>((Кредиты_2000_0__22[[#This Row],[Текущий баланс кредитов]]-AVERAGE(F:F)))/STDEV(F:F)</f>
        <v>-0.34697744752052673</v>
      </c>
      <c r="AC119" s="16">
        <f>((Кредиты_2000_0__22[[#This Row],[Максимальный выданный кредит]]-AVERAGE(G:G)))/STDEV(G:G)</f>
        <v>-0.47936867423206075</v>
      </c>
    </row>
    <row r="120" spans="1:29" x14ac:dyDescent="0.45">
      <c r="A120">
        <v>172</v>
      </c>
      <c r="B120" s="1" t="s">
        <v>161</v>
      </c>
      <c r="C120" s="1" t="s">
        <v>16</v>
      </c>
      <c r="D120">
        <v>6</v>
      </c>
      <c r="E120">
        <v>1</v>
      </c>
      <c r="F120">
        <v>61788</v>
      </c>
      <c r="G120">
        <v>202092</v>
      </c>
      <c r="H120" s="3">
        <v>263648</v>
      </c>
      <c r="I120" s="1" t="s">
        <v>17</v>
      </c>
      <c r="J120">
        <v>736</v>
      </c>
      <c r="K120">
        <v>1138518</v>
      </c>
      <c r="L120" s="1" t="s">
        <v>40</v>
      </c>
      <c r="M120" s="1" t="s">
        <v>29</v>
      </c>
      <c r="N120" s="1" t="s">
        <v>23</v>
      </c>
      <c r="O120" s="2">
        <v>12808.28</v>
      </c>
      <c r="P120">
        <v>15</v>
      </c>
      <c r="R120">
        <f>Кредиты_2000_0__22[[#This Row],[Годовой доход]]/12</f>
        <v>94876.5</v>
      </c>
      <c r="S120">
        <f>Кредиты_2000_0__22[[#This Row],[Ежемесячный платеж]]/Кредиты_2000_0__22[[#This Row],[Мес доход]]</f>
        <v>0.1349994993491539</v>
      </c>
      <c r="T120" s="8">
        <f>(Кредиты_2000_0__22[[#This Row],[Кредитный рейтинг]]-MIN(J:J))/(MAX(J:J)-MIN(J:J))</f>
        <v>0.90909090909090906</v>
      </c>
      <c r="U120" s="9">
        <f>(Кредиты_2000_0__22[[#This Row],[Срок кредитной истории (лет)]]-MIN(P:P))/(MAX(P:P)-MIN(P:P))</f>
        <v>0.23026315789473684</v>
      </c>
      <c r="V120" s="9">
        <f>(Кредиты_2000_0__22[[#This Row],[Срок с последнего нарушения кредитного договора (мес.)]]-MIN(Q:Q))/(MAX(Q:Q)-MIN(Q:Q))</f>
        <v>0</v>
      </c>
      <c r="W120" s="9">
        <f>(Кредиты_2000_0__22[[#This Row],[Количество кредитных карт]]-MIN(D:D))/(MAX(D:D)-MIN(D:D))</f>
        <v>9.7560975609756101E-2</v>
      </c>
      <c r="X120" s="10">
        <f>(Кредиты_2000_0__22[[#This Row],[Число нарушений кредитных договоров]]-MIN(E:E))/(MAX(E:E)-MIN(E:E))</f>
        <v>0.14285714285714285</v>
      </c>
      <c r="Y120" s="16">
        <f>((Кредиты_2000_0__22[[#This Row],[Размер кредита]]-AVERAGE(H:H)))/STDEV(H:H)</f>
        <v>-0.24692984434631093</v>
      </c>
      <c r="Z120" s="16">
        <f>((Кредиты_2000_0__22[[#This Row],[Годовой доход]]-AVERAGE(K:K)))/STDEV(K:K)</f>
        <v>-0.25823549521974415</v>
      </c>
      <c r="AA120" s="16">
        <f>((Кредиты_2000_0__22[[#This Row],[Ежемесячный платеж]]-AVERAGE(O:O)))/STDEV(O:O)</f>
        <v>-0.44817348924331013</v>
      </c>
      <c r="AB120" s="16">
        <f>((Кредиты_2000_0__22[[#This Row],[Текущий баланс кредитов]]-AVERAGE(F:F)))/STDEV(F:F)</f>
        <v>-0.83982242358546522</v>
      </c>
      <c r="AC120" s="16">
        <f>((Кредиты_2000_0__22[[#This Row],[Максимальный выданный кредит]]-AVERAGE(G:G)))/STDEV(G:G)</f>
        <v>-0.77024389640685675</v>
      </c>
    </row>
    <row r="121" spans="1:29" x14ac:dyDescent="0.45">
      <c r="A121">
        <v>174</v>
      </c>
      <c r="B121" s="1" t="s">
        <v>162</v>
      </c>
      <c r="C121" s="1" t="s">
        <v>16</v>
      </c>
      <c r="D121">
        <v>9</v>
      </c>
      <c r="E121">
        <v>0</v>
      </c>
      <c r="F121">
        <v>168815</v>
      </c>
      <c r="G121">
        <v>228624</v>
      </c>
      <c r="H121" s="3">
        <v>716958</v>
      </c>
      <c r="I121" s="1" t="s">
        <v>17</v>
      </c>
      <c r="J121">
        <v>718</v>
      </c>
      <c r="K121">
        <v>1934960</v>
      </c>
      <c r="L121" s="1" t="s">
        <v>40</v>
      </c>
      <c r="M121" s="1" t="s">
        <v>19</v>
      </c>
      <c r="N121" s="1" t="s">
        <v>20</v>
      </c>
      <c r="O121" s="2">
        <v>31765.72</v>
      </c>
      <c r="P121">
        <v>10</v>
      </c>
      <c r="Q121">
        <v>24</v>
      </c>
      <c r="R121">
        <f>Кредиты_2000_0__22[[#This Row],[Годовой доход]]/12</f>
        <v>161246.66666666666</v>
      </c>
      <c r="S121">
        <f>Кредиты_2000_0__22[[#This Row],[Ежемесячный платеж]]/Кредиты_2000_0__22[[#This Row],[Мес доход]]</f>
        <v>0.19700078554595446</v>
      </c>
      <c r="T121" s="8">
        <f>(Кредиты_2000_0__22[[#This Row],[Кредитный рейтинг]]-MIN(J:J))/(MAX(J:J)-MIN(J:J))</f>
        <v>0.8</v>
      </c>
      <c r="U121" s="9">
        <f>(Кредиты_2000_0__22[[#This Row],[Срок кредитной истории (лет)]]-MIN(P:P))/(MAX(P:P)-MIN(P:P))</f>
        <v>0.1206140350877193</v>
      </c>
      <c r="V121" s="9">
        <f>(Кредиты_2000_0__22[[#This Row],[Срок с последнего нарушения кредитного договора (мес.)]]-MIN(Q:Q))/(MAX(Q:Q)-MIN(Q:Q))</f>
        <v>0.29268292682926828</v>
      </c>
      <c r="W121" s="9">
        <f>(Кредиты_2000_0__22[[#This Row],[Количество кредитных карт]]-MIN(D:D))/(MAX(D:D)-MIN(D:D))</f>
        <v>0.17073170731707318</v>
      </c>
      <c r="X121" s="10">
        <f>(Кредиты_2000_0__22[[#This Row],[Число нарушений кредитных договоров]]-MIN(E:E))/(MAX(E:E)-MIN(E:E))</f>
        <v>0</v>
      </c>
      <c r="Y121" s="16">
        <f>((Кредиты_2000_0__22[[#This Row],[Размер кредита]]-AVERAGE(H:H)))/STDEV(H:H)</f>
        <v>2.1798487053223936</v>
      </c>
      <c r="Z121" s="16">
        <f>((Кредиты_2000_0__22[[#This Row],[Годовой доход]]-AVERAGE(K:K)))/STDEV(K:K)</f>
        <v>0.71663196260310835</v>
      </c>
      <c r="AA121" s="16">
        <f>((Кредиты_2000_0__22[[#This Row],[Ежемесячный платеж]]-AVERAGE(O:O)))/STDEV(O:O)</f>
        <v>1.2452425425639606</v>
      </c>
      <c r="AB121" s="16">
        <f>((Кредиты_2000_0__22[[#This Row],[Текущий баланс кредитов]]-AVERAGE(F:F)))/STDEV(F:F)</f>
        <v>-0.39255389608847818</v>
      </c>
      <c r="AC121" s="16">
        <f>((Кредиты_2000_0__22[[#This Row],[Максимальный выданный кредит]]-AVERAGE(G:G)))/STDEV(G:G)</f>
        <v>-0.71384590316846375</v>
      </c>
    </row>
    <row r="122" spans="1:29" x14ac:dyDescent="0.45">
      <c r="A122">
        <v>175</v>
      </c>
      <c r="B122" s="1" t="s">
        <v>163</v>
      </c>
      <c r="C122" s="1" t="s">
        <v>31</v>
      </c>
      <c r="D122">
        <v>6</v>
      </c>
      <c r="E122">
        <v>0</v>
      </c>
      <c r="F122">
        <v>390621</v>
      </c>
      <c r="G122">
        <v>468204</v>
      </c>
      <c r="H122" s="3">
        <v>459602</v>
      </c>
      <c r="I122" s="1" t="s">
        <v>26</v>
      </c>
      <c r="J122">
        <v>712</v>
      </c>
      <c r="K122">
        <v>982870</v>
      </c>
      <c r="L122" s="1" t="s">
        <v>53</v>
      </c>
      <c r="M122" s="1" t="s">
        <v>19</v>
      </c>
      <c r="N122" s="1" t="s">
        <v>23</v>
      </c>
      <c r="O122" s="2">
        <v>12859.01</v>
      </c>
      <c r="P122">
        <v>15.6</v>
      </c>
      <c r="R122">
        <f>Кредиты_2000_0__22[[#This Row],[Годовой доход]]/12</f>
        <v>81905.833333333328</v>
      </c>
      <c r="S122">
        <f>Кредиты_2000_0__22[[#This Row],[Ежемесячный платеж]]/Кредиты_2000_0__22[[#This Row],[Мес доход]]</f>
        <v>0.15699748695147883</v>
      </c>
      <c r="T122" s="8">
        <f>(Кредиты_2000_0__22[[#This Row],[Кредитный рейтинг]]-MIN(J:J))/(MAX(J:J)-MIN(J:J))</f>
        <v>0.76363636363636367</v>
      </c>
      <c r="U122" s="9">
        <f>(Кредиты_2000_0__22[[#This Row],[Срок кредитной истории (лет)]]-MIN(P:P))/(MAX(P:P)-MIN(P:P))</f>
        <v>0.24342105263157893</v>
      </c>
      <c r="V122" s="9">
        <f>(Кредиты_2000_0__22[[#This Row],[Срок с последнего нарушения кредитного договора (мес.)]]-MIN(Q:Q))/(MAX(Q:Q)-MIN(Q:Q))</f>
        <v>0</v>
      </c>
      <c r="W122" s="9">
        <f>(Кредиты_2000_0__22[[#This Row],[Количество кредитных карт]]-MIN(D:D))/(MAX(D:D)-MIN(D:D))</f>
        <v>9.7560975609756101E-2</v>
      </c>
      <c r="X122" s="10">
        <f>(Кредиты_2000_0__22[[#This Row],[Число нарушений кредитных договоров]]-MIN(E:E))/(MAX(E:E)-MIN(E:E))</f>
        <v>0</v>
      </c>
      <c r="Y122" s="16">
        <f>((Кредиты_2000_0__22[[#This Row],[Размер кредита]]-AVERAGE(H:H)))/STDEV(H:H)</f>
        <v>0.80210274686451899</v>
      </c>
      <c r="Z122" s="16">
        <f>((Кредиты_2000_0__22[[#This Row],[Годовой доход]]-AVERAGE(K:K)))/STDEV(K:K)</f>
        <v>-0.44875303457001864</v>
      </c>
      <c r="AA122" s="16">
        <f>((Кредиты_2000_0__22[[#This Row],[Ежемесячный платеж]]-AVERAGE(O:O)))/STDEV(O:O)</f>
        <v>-0.44364191771816841</v>
      </c>
      <c r="AB122" s="16">
        <f>((Кредиты_2000_0__22[[#This Row],[Текущий баланс кредитов]]-AVERAGE(F:F)))/STDEV(F:F)</f>
        <v>0.53437896206877844</v>
      </c>
      <c r="AC122" s="16">
        <f>((Кредиты_2000_0__22[[#This Row],[Максимальный выданный кредит]]-AVERAGE(G:G)))/STDEV(G:G)</f>
        <v>-0.20458044183670684</v>
      </c>
    </row>
    <row r="123" spans="1:29" x14ac:dyDescent="0.45">
      <c r="A123">
        <v>176</v>
      </c>
      <c r="B123" s="1" t="s">
        <v>164</v>
      </c>
      <c r="C123" s="1" t="s">
        <v>16</v>
      </c>
      <c r="D123">
        <v>13</v>
      </c>
      <c r="E123">
        <v>0</v>
      </c>
      <c r="F123">
        <v>338181</v>
      </c>
      <c r="G123">
        <v>594198</v>
      </c>
      <c r="H123" s="3">
        <v>405856</v>
      </c>
      <c r="I123" s="1" t="s">
        <v>26</v>
      </c>
      <c r="J123">
        <v>708</v>
      </c>
      <c r="K123">
        <v>1155751</v>
      </c>
      <c r="L123" s="1" t="s">
        <v>22</v>
      </c>
      <c r="M123" s="1" t="s">
        <v>29</v>
      </c>
      <c r="N123" s="1" t="s">
        <v>23</v>
      </c>
      <c r="O123" s="2">
        <v>32264.85</v>
      </c>
      <c r="P123">
        <v>22.7</v>
      </c>
      <c r="R123">
        <f>Кредиты_2000_0__22[[#This Row],[Годовой доход]]/12</f>
        <v>96312.583333333328</v>
      </c>
      <c r="S123">
        <f>Кредиты_2000_0__22[[#This Row],[Ежемесячный платеж]]/Кредиты_2000_0__22[[#This Row],[Мес доход]]</f>
        <v>0.33500139735981194</v>
      </c>
      <c r="T123" s="8">
        <f>(Кредиты_2000_0__22[[#This Row],[Кредитный рейтинг]]-MIN(J:J))/(MAX(J:J)-MIN(J:J))</f>
        <v>0.73939393939393938</v>
      </c>
      <c r="U123" s="9">
        <f>(Кредиты_2000_0__22[[#This Row],[Срок кредитной истории (лет)]]-MIN(P:P))/(MAX(P:P)-MIN(P:P))</f>
        <v>0.39912280701754382</v>
      </c>
      <c r="V123" s="9">
        <f>(Кредиты_2000_0__22[[#This Row],[Срок с последнего нарушения кредитного договора (мес.)]]-MIN(Q:Q))/(MAX(Q:Q)-MIN(Q:Q))</f>
        <v>0</v>
      </c>
      <c r="W123" s="9">
        <f>(Кредиты_2000_0__22[[#This Row],[Количество кредитных карт]]-MIN(D:D))/(MAX(D:D)-MIN(D:D))</f>
        <v>0.26829268292682928</v>
      </c>
      <c r="X123" s="10">
        <f>(Кредиты_2000_0__22[[#This Row],[Число нарушений кредитных договоров]]-MIN(E:E))/(MAX(E:E)-MIN(E:E))</f>
        <v>0</v>
      </c>
      <c r="Y123" s="16">
        <f>((Кредиты_2000_0__22[[#This Row],[Размер кредита]]-AVERAGE(H:H)))/STDEV(H:H)</f>
        <v>0.51437549635053481</v>
      </c>
      <c r="Z123" s="16">
        <f>((Кредиты_2000_0__22[[#This Row],[Годовой доход]]-AVERAGE(K:K)))/STDEV(K:K)</f>
        <v>-0.23714181746209043</v>
      </c>
      <c r="AA123" s="16">
        <f>((Кредиты_2000_0__22[[#This Row],[Ежемесячный платеж]]-AVERAGE(O:O)))/STDEV(O:O)</f>
        <v>1.2898284541615159</v>
      </c>
      <c r="AB123" s="16">
        <f>((Кредиты_2000_0__22[[#This Row],[Текущий баланс кредитов]]-AVERAGE(F:F)))/STDEV(F:F)</f>
        <v>0.31523088184657283</v>
      </c>
      <c r="AC123" s="16">
        <f>((Кредиты_2000_0__22[[#This Row],[Максимальный выданный кредит]]-AVERAGE(G:G)))/STDEV(G:G)</f>
        <v>6.3239879287900341E-2</v>
      </c>
    </row>
    <row r="124" spans="1:29" x14ac:dyDescent="0.45">
      <c r="A124">
        <v>177</v>
      </c>
      <c r="B124" s="1" t="s">
        <v>165</v>
      </c>
      <c r="C124" s="1" t="s">
        <v>31</v>
      </c>
      <c r="D124">
        <v>6</v>
      </c>
      <c r="E124">
        <v>0</v>
      </c>
      <c r="F124">
        <v>435328</v>
      </c>
      <c r="G124">
        <v>790064</v>
      </c>
      <c r="H124" s="3">
        <v>547580</v>
      </c>
      <c r="I124" s="1" t="s">
        <v>17</v>
      </c>
      <c r="J124">
        <v>710</v>
      </c>
      <c r="K124">
        <v>1125978</v>
      </c>
      <c r="L124" s="1" t="s">
        <v>33</v>
      </c>
      <c r="M124" s="1" t="s">
        <v>29</v>
      </c>
      <c r="N124" s="1" t="s">
        <v>23</v>
      </c>
      <c r="O124" s="2">
        <v>9758.4</v>
      </c>
      <c r="P124">
        <v>13.8</v>
      </c>
      <c r="Q124">
        <v>58</v>
      </c>
      <c r="R124">
        <f>Кредиты_2000_0__22[[#This Row],[Годовой доход]]/12</f>
        <v>93831.5</v>
      </c>
      <c r="S124">
        <f>Кредиты_2000_0__22[[#This Row],[Ежемесячный платеж]]/Кредиты_2000_0__22[[#This Row],[Мес доход]]</f>
        <v>0.10399919003746076</v>
      </c>
      <c r="T124" s="8">
        <f>(Кредиты_2000_0__22[[#This Row],[Кредитный рейтинг]]-MIN(J:J))/(MAX(J:J)-MIN(J:J))</f>
        <v>0.75151515151515147</v>
      </c>
      <c r="U124" s="9">
        <f>(Кредиты_2000_0__22[[#This Row],[Срок кредитной истории (лет)]]-MIN(P:P))/(MAX(P:P)-MIN(P:P))</f>
        <v>0.20394736842105263</v>
      </c>
      <c r="V124" s="9">
        <f>(Кредиты_2000_0__22[[#This Row],[Срок с последнего нарушения кредитного договора (мес.)]]-MIN(Q:Q))/(MAX(Q:Q)-MIN(Q:Q))</f>
        <v>0.70731707317073167</v>
      </c>
      <c r="W124" s="9">
        <f>(Кредиты_2000_0__22[[#This Row],[Количество кредитных карт]]-MIN(D:D))/(MAX(D:D)-MIN(D:D))</f>
        <v>9.7560975609756101E-2</v>
      </c>
      <c r="X124" s="10">
        <f>(Кредиты_2000_0__22[[#This Row],[Число нарушений кредитных договоров]]-MIN(E:E))/(MAX(E:E)-MIN(E:E))</f>
        <v>0</v>
      </c>
      <c r="Y124" s="16">
        <f>((Кредиты_2000_0__22[[#This Row],[Размер кредита]]-AVERAGE(H:H)))/STDEV(H:H)</f>
        <v>1.2730897607021872</v>
      </c>
      <c r="Z124" s="16">
        <f>((Кредиты_2000_0__22[[#This Row],[Годовой доход]]-AVERAGE(K:K)))/STDEV(K:K)</f>
        <v>-0.27358480869278873</v>
      </c>
      <c r="AA124" s="16">
        <f>((Кредиты_2000_0__22[[#This Row],[Ежемесячный платеж]]-AVERAGE(O:O)))/STDEV(O:O)</f>
        <v>-0.72061089044771121</v>
      </c>
      <c r="AB124" s="16">
        <f>((Кредиты_2000_0__22[[#This Row],[Текущий баланс кредитов]]-AVERAGE(F:F)))/STDEV(F:F)</f>
        <v>0.72121064060604279</v>
      </c>
      <c r="AC124" s="16">
        <f>((Кредиты_2000_0__22[[#This Row],[Максимальный выданный кредит]]-AVERAGE(G:G)))/STDEV(G:G)</f>
        <v>0.47958426884131011</v>
      </c>
    </row>
    <row r="125" spans="1:29" x14ac:dyDescent="0.45">
      <c r="A125">
        <v>178</v>
      </c>
      <c r="B125" s="1" t="s">
        <v>166</v>
      </c>
      <c r="C125" s="1" t="s">
        <v>16</v>
      </c>
      <c r="D125">
        <v>4</v>
      </c>
      <c r="E125">
        <v>0</v>
      </c>
      <c r="F125">
        <v>70832</v>
      </c>
      <c r="G125">
        <v>96470</v>
      </c>
      <c r="H125" s="3">
        <v>175428</v>
      </c>
      <c r="I125" s="1" t="s">
        <v>17</v>
      </c>
      <c r="J125">
        <v>698</v>
      </c>
      <c r="K125">
        <v>1136238</v>
      </c>
      <c r="L125" s="1" t="s">
        <v>36</v>
      </c>
      <c r="M125" s="1" t="s">
        <v>29</v>
      </c>
      <c r="N125" s="1" t="s">
        <v>58</v>
      </c>
      <c r="O125" s="2">
        <v>2594.4499999999998</v>
      </c>
      <c r="P125">
        <v>30.5</v>
      </c>
      <c r="Q125">
        <v>68</v>
      </c>
      <c r="R125">
        <f>Кредиты_2000_0__22[[#This Row],[Годовой доход]]/12</f>
        <v>94686.5</v>
      </c>
      <c r="S125">
        <f>Кредиты_2000_0__22[[#This Row],[Ежемесячный платеж]]/Кредиты_2000_0__22[[#This Row],[Мес доход]]</f>
        <v>2.7400421390588941E-2</v>
      </c>
      <c r="T125" s="8">
        <f>(Кредиты_2000_0__22[[#This Row],[Кредитный рейтинг]]-MIN(J:J))/(MAX(J:J)-MIN(J:J))</f>
        <v>0.67878787878787883</v>
      </c>
      <c r="U125" s="9">
        <f>(Кредиты_2000_0__22[[#This Row],[Срок кредитной истории (лет)]]-MIN(P:P))/(MAX(P:P)-MIN(P:P))</f>
        <v>0.57017543859649122</v>
      </c>
      <c r="V125" s="9">
        <f>(Кредиты_2000_0__22[[#This Row],[Срок с последнего нарушения кредитного договора (мес.)]]-MIN(Q:Q))/(MAX(Q:Q)-MIN(Q:Q))</f>
        <v>0.82926829268292679</v>
      </c>
      <c r="W125" s="9">
        <f>(Кредиты_2000_0__22[[#This Row],[Количество кредитных карт]]-MIN(D:D))/(MAX(D:D)-MIN(D:D))</f>
        <v>4.878048780487805E-2</v>
      </c>
      <c r="X125" s="10">
        <f>(Кредиты_2000_0__22[[#This Row],[Число нарушений кредитных договоров]]-MIN(E:E))/(MAX(E:E)-MIN(E:E))</f>
        <v>0</v>
      </c>
      <c r="Y125" s="16">
        <f>((Кредиты_2000_0__22[[#This Row],[Размер кредита]]-AVERAGE(H:H)))/STDEV(H:H)</f>
        <v>-0.71921239635657574</v>
      </c>
      <c r="Z125" s="16">
        <f>((Кредиты_2000_0__22[[#This Row],[Годовой доход]]-AVERAGE(K:K)))/STDEV(K:K)</f>
        <v>-0.2610262794875704</v>
      </c>
      <c r="AA125" s="16">
        <f>((Кредиты_2000_0__22[[#This Row],[Ежемесячный платеж]]-AVERAGE(O:O)))/STDEV(O:O)</f>
        <v>-1.3605468618165086</v>
      </c>
      <c r="AB125" s="16">
        <f>((Кредиты_2000_0__22[[#This Row],[Текущий баланс кредитов]]-AVERAGE(F:F)))/STDEV(F:F)</f>
        <v>-0.80202731989496889</v>
      </c>
      <c r="AC125" s="16">
        <f>((Кредиты_2000_0__22[[#This Row],[Максимальный выданный кредит]]-AVERAGE(G:G)))/STDEV(G:G)</f>
        <v>-0.99476028574145403</v>
      </c>
    </row>
    <row r="126" spans="1:29" x14ac:dyDescent="0.45">
      <c r="A126">
        <v>181</v>
      </c>
      <c r="B126" s="1" t="s">
        <v>167</v>
      </c>
      <c r="C126" s="1" t="s">
        <v>16</v>
      </c>
      <c r="D126">
        <v>4</v>
      </c>
      <c r="E126">
        <v>2</v>
      </c>
      <c r="F126">
        <v>86051</v>
      </c>
      <c r="G126">
        <v>167750</v>
      </c>
      <c r="H126" s="3">
        <v>234806</v>
      </c>
      <c r="I126" s="1" t="s">
        <v>26</v>
      </c>
      <c r="J126">
        <v>689</v>
      </c>
      <c r="K126">
        <v>866799</v>
      </c>
      <c r="L126" s="1" t="s">
        <v>40</v>
      </c>
      <c r="M126" s="1" t="s">
        <v>19</v>
      </c>
      <c r="N126" s="1" t="s">
        <v>23</v>
      </c>
      <c r="O126" s="2">
        <v>3676.69</v>
      </c>
      <c r="P126">
        <v>14.1</v>
      </c>
      <c r="Q126">
        <v>7</v>
      </c>
      <c r="R126">
        <f>Кредиты_2000_0__22[[#This Row],[Годовой доход]]/12</f>
        <v>72233.25</v>
      </c>
      <c r="S126">
        <f>Кредиты_2000_0__22[[#This Row],[Ежемесячный платеж]]/Кредиты_2000_0__22[[#This Row],[Мес доход]]</f>
        <v>5.0900243309002433E-2</v>
      </c>
      <c r="T126" s="8">
        <f>(Кредиты_2000_0__22[[#This Row],[Кредитный рейтинг]]-MIN(J:J))/(MAX(J:J)-MIN(J:J))</f>
        <v>0.62424242424242427</v>
      </c>
      <c r="U126" s="9">
        <f>(Кредиты_2000_0__22[[#This Row],[Срок кредитной истории (лет)]]-MIN(P:P))/(MAX(P:P)-MIN(P:P))</f>
        <v>0.21052631578947367</v>
      </c>
      <c r="V126" s="9">
        <f>(Кредиты_2000_0__22[[#This Row],[Срок с последнего нарушения кредитного договора (мес.)]]-MIN(Q:Q))/(MAX(Q:Q)-MIN(Q:Q))</f>
        <v>8.5365853658536592E-2</v>
      </c>
      <c r="W126" s="9">
        <f>(Кредиты_2000_0__22[[#This Row],[Количество кредитных карт]]-MIN(D:D))/(MAX(D:D)-MIN(D:D))</f>
        <v>4.878048780487805E-2</v>
      </c>
      <c r="X126" s="10">
        <f>(Кредиты_2000_0__22[[#This Row],[Число нарушений кредитных договоров]]-MIN(E:E))/(MAX(E:E)-MIN(E:E))</f>
        <v>0.2857142857142857</v>
      </c>
      <c r="Y126" s="16">
        <f>((Кредиты_2000_0__22[[#This Row],[Размер кредита]]-AVERAGE(H:H)))/STDEV(H:H)</f>
        <v>-0.40133443928034013</v>
      </c>
      <c r="Z126" s="16">
        <f>((Кредиты_2000_0__22[[#This Row],[Годовой доход]]-AVERAGE(K:K)))/STDEV(K:K)</f>
        <v>-0.59082721033794183</v>
      </c>
      <c r="AA126" s="16">
        <f>((Кредиты_2000_0__22[[#This Row],[Ежемесячный платеж]]-AVERAGE(O:O)))/STDEV(O:O)</f>
        <v>-1.2638733359468184</v>
      </c>
      <c r="AB126" s="16">
        <f>((Кредиты_2000_0__22[[#This Row],[Текущий баланс кредитов]]-AVERAGE(F:F)))/STDEV(F:F)</f>
        <v>-0.73842673574352446</v>
      </c>
      <c r="AC126" s="16">
        <f>((Кредиты_2000_0__22[[#This Row],[Максимальный выданный кредит]]-AVERAGE(G:G)))/STDEV(G:G)</f>
        <v>-0.84324328898159251</v>
      </c>
    </row>
    <row r="127" spans="1:29" x14ac:dyDescent="0.45">
      <c r="A127">
        <v>182</v>
      </c>
      <c r="B127" s="1" t="s">
        <v>168</v>
      </c>
      <c r="C127" s="1" t="s">
        <v>31</v>
      </c>
      <c r="D127">
        <v>5</v>
      </c>
      <c r="E127">
        <v>0</v>
      </c>
      <c r="F127">
        <v>8189</v>
      </c>
      <c r="G127">
        <v>47432</v>
      </c>
      <c r="H127" s="3">
        <v>25806</v>
      </c>
      <c r="I127" s="1" t="s">
        <v>17</v>
      </c>
      <c r="J127">
        <v>685</v>
      </c>
      <c r="K127">
        <v>742976</v>
      </c>
      <c r="L127" s="1" t="s">
        <v>18</v>
      </c>
      <c r="M127" s="1" t="s">
        <v>29</v>
      </c>
      <c r="N127" s="1" t="s">
        <v>52</v>
      </c>
      <c r="O127" s="2">
        <v>6377.16</v>
      </c>
      <c r="P127">
        <v>7.1</v>
      </c>
      <c r="Q127">
        <v>35</v>
      </c>
      <c r="R127">
        <f>Кредиты_2000_0__22[[#This Row],[Годовой доход]]/12</f>
        <v>61914.666666666664</v>
      </c>
      <c r="S127">
        <f>Кредиты_2000_0__22[[#This Row],[Ежемесячный платеж]]/Кредиты_2000_0__22[[#This Row],[Мес доход]]</f>
        <v>0.10299918166939444</v>
      </c>
      <c r="T127" s="8">
        <f>(Кредиты_2000_0__22[[#This Row],[Кредитный рейтинг]]-MIN(J:J))/(MAX(J:J)-MIN(J:J))</f>
        <v>0.6</v>
      </c>
      <c r="U127" s="9">
        <f>(Кредиты_2000_0__22[[#This Row],[Срок кредитной истории (лет)]]-MIN(P:P))/(MAX(P:P)-MIN(P:P))</f>
        <v>5.7017543859649113E-2</v>
      </c>
      <c r="V127" s="9">
        <f>(Кредиты_2000_0__22[[#This Row],[Срок с последнего нарушения кредитного договора (мес.)]]-MIN(Q:Q))/(MAX(Q:Q)-MIN(Q:Q))</f>
        <v>0.42682926829268292</v>
      </c>
      <c r="W127" s="9">
        <f>(Кредиты_2000_0__22[[#This Row],[Количество кредитных карт]]-MIN(D:D))/(MAX(D:D)-MIN(D:D))</f>
        <v>7.3170731707317069E-2</v>
      </c>
      <c r="X127" s="10">
        <f>(Кредиты_2000_0__22[[#This Row],[Число нарушений кредитных договоров]]-MIN(E:E))/(MAX(E:E)-MIN(E:E))</f>
        <v>0</v>
      </c>
      <c r="Y127" s="16">
        <f>((Кредиты_2000_0__22[[#This Row],[Размер кредита]]-AVERAGE(H:H)))/STDEV(H:H)</f>
        <v>-1.520208315613885</v>
      </c>
      <c r="Z127" s="16">
        <f>((Кредиты_2000_0__22[[#This Row],[Годовой доход]]-AVERAGE(K:K)))/STDEV(K:K)</f>
        <v>-0.74239005261647451</v>
      </c>
      <c r="AA127" s="16">
        <f>((Кредиты_2000_0__22[[#This Row],[Ежемесячный платеж]]-AVERAGE(O:O)))/STDEV(O:O)</f>
        <v>-1.0226477700785062</v>
      </c>
      <c r="AB127" s="16">
        <f>((Кредиты_2000_0__22[[#This Row],[Текущий баланс кредитов]]-AVERAGE(F:F)))/STDEV(F:F)</f>
        <v>-1.063813993986495</v>
      </c>
      <c r="AC127" s="16">
        <f>((Кредиты_2000_0__22[[#This Row],[Максимальный выданный кредит]]-AVERAGE(G:G)))/STDEV(G:G)</f>
        <v>-1.0989983677716182</v>
      </c>
    </row>
    <row r="128" spans="1:29" x14ac:dyDescent="0.45">
      <c r="A128">
        <v>183</v>
      </c>
      <c r="B128" s="1" t="s">
        <v>169</v>
      </c>
      <c r="C128" s="1" t="s">
        <v>16</v>
      </c>
      <c r="D128">
        <v>9</v>
      </c>
      <c r="E128">
        <v>0</v>
      </c>
      <c r="F128">
        <v>220571</v>
      </c>
      <c r="G128">
        <v>498828</v>
      </c>
      <c r="H128" s="3">
        <v>332706</v>
      </c>
      <c r="I128" s="1" t="s">
        <v>17</v>
      </c>
      <c r="J128">
        <v>735</v>
      </c>
      <c r="K128">
        <v>957790</v>
      </c>
      <c r="L128" s="1" t="s">
        <v>21</v>
      </c>
      <c r="M128" s="1" t="s">
        <v>19</v>
      </c>
      <c r="N128" s="1" t="s">
        <v>23</v>
      </c>
      <c r="O128" s="2">
        <v>10855.08</v>
      </c>
      <c r="P128">
        <v>6.6</v>
      </c>
      <c r="R128">
        <f>Кредиты_2000_0__22[[#This Row],[Годовой доход]]/12</f>
        <v>79815.833333333328</v>
      </c>
      <c r="S128">
        <f>Кредиты_2000_0__22[[#This Row],[Ежемесячный платеж]]/Кредиты_2000_0__22[[#This Row],[Мес доход]]</f>
        <v>0.136001586986709</v>
      </c>
      <c r="T128" s="8">
        <f>(Кредиты_2000_0__22[[#This Row],[Кредитный рейтинг]]-MIN(J:J))/(MAX(J:J)-MIN(J:J))</f>
        <v>0.90303030303030307</v>
      </c>
      <c r="U128" s="9">
        <f>(Кредиты_2000_0__22[[#This Row],[Срок кредитной истории (лет)]]-MIN(P:P))/(MAX(P:P)-MIN(P:P))</f>
        <v>4.6052631578947359E-2</v>
      </c>
      <c r="V128" s="9">
        <f>(Кредиты_2000_0__22[[#This Row],[Срок с последнего нарушения кредитного договора (мес.)]]-MIN(Q:Q))/(MAX(Q:Q)-MIN(Q:Q))</f>
        <v>0</v>
      </c>
      <c r="W128" s="9">
        <f>(Кредиты_2000_0__22[[#This Row],[Количество кредитных карт]]-MIN(D:D))/(MAX(D:D)-MIN(D:D))</f>
        <v>0.17073170731707318</v>
      </c>
      <c r="X128" s="10">
        <f>(Кредиты_2000_0__22[[#This Row],[Число нарушений кредитных договоров]]-MIN(E:E))/(MAX(E:E)-MIN(E:E))</f>
        <v>0</v>
      </c>
      <c r="Y128" s="16">
        <f>((Кредиты_2000_0__22[[#This Row],[Размер кредита]]-AVERAGE(H:H)))/STDEV(H:H)</f>
        <v>0.12276963963379406</v>
      </c>
      <c r="Z128" s="16">
        <f>((Кредиты_2000_0__22[[#This Row],[Годовой доход]]-AVERAGE(K:K)))/STDEV(K:K)</f>
        <v>-0.4794516615161078</v>
      </c>
      <c r="AA128" s="16">
        <f>((Кредиты_2000_0__22[[#This Row],[Ежемесячный платеж]]-AVERAGE(O:O)))/STDEV(O:O)</f>
        <v>-0.62264747905026518</v>
      </c>
      <c r="AB128" s="16">
        <f>((Кредиты_2000_0__22[[#This Row],[Текущий баланс кредитов]]-AVERAGE(F:F)))/STDEV(F:F)</f>
        <v>-0.17626426908656223</v>
      </c>
      <c r="AC128" s="16">
        <f>((Кредиты_2000_0__22[[#This Row],[Максимальный выданный кредит]]-AVERAGE(G:G)))/STDEV(G:G)</f>
        <v>-0.1394842506361737</v>
      </c>
    </row>
    <row r="129" spans="1:29" x14ac:dyDescent="0.45">
      <c r="A129">
        <v>184</v>
      </c>
      <c r="B129" s="1" t="s">
        <v>170</v>
      </c>
      <c r="C129" s="1" t="s">
        <v>16</v>
      </c>
      <c r="D129">
        <v>10</v>
      </c>
      <c r="E129">
        <v>0</v>
      </c>
      <c r="F129">
        <v>173128</v>
      </c>
      <c r="G129">
        <v>384032</v>
      </c>
      <c r="H129" s="3">
        <v>333124</v>
      </c>
      <c r="I129" s="1" t="s">
        <v>17</v>
      </c>
      <c r="J129">
        <v>703</v>
      </c>
      <c r="K129">
        <v>1300246</v>
      </c>
      <c r="L129" s="1" t="s">
        <v>22</v>
      </c>
      <c r="M129" s="1" t="s">
        <v>19</v>
      </c>
      <c r="N129" s="1" t="s">
        <v>23</v>
      </c>
      <c r="O129" s="2">
        <v>13110.76</v>
      </c>
      <c r="P129">
        <v>14.6</v>
      </c>
      <c r="Q129">
        <v>22</v>
      </c>
      <c r="R129">
        <f>Кредиты_2000_0__22[[#This Row],[Годовой доход]]/12</f>
        <v>108353.83333333333</v>
      </c>
      <c r="S129">
        <f>Кредиты_2000_0__22[[#This Row],[Ежемесячный платеж]]/Кредиты_2000_0__22[[#This Row],[Мес доход]]</f>
        <v>0.12099950317093842</v>
      </c>
      <c r="T129" s="8">
        <f>(Кредиты_2000_0__22[[#This Row],[Кредитный рейтинг]]-MIN(J:J))/(MAX(J:J)-MIN(J:J))</f>
        <v>0.70909090909090911</v>
      </c>
      <c r="U129" s="9">
        <f>(Кредиты_2000_0__22[[#This Row],[Срок кредитной истории (лет)]]-MIN(P:P))/(MAX(P:P)-MIN(P:P))</f>
        <v>0.22149122807017543</v>
      </c>
      <c r="V129" s="9">
        <f>(Кредиты_2000_0__22[[#This Row],[Срок с последнего нарушения кредитного договора (мес.)]]-MIN(Q:Q))/(MAX(Q:Q)-MIN(Q:Q))</f>
        <v>0.26829268292682928</v>
      </c>
      <c r="W129" s="9">
        <f>(Кредиты_2000_0__22[[#This Row],[Количество кредитных карт]]-MIN(D:D))/(MAX(D:D)-MIN(D:D))</f>
        <v>0.1951219512195122</v>
      </c>
      <c r="X129" s="10">
        <f>(Кредиты_2000_0__22[[#This Row],[Число нарушений кредитных договоров]]-MIN(E:E))/(MAX(E:E)-MIN(E:E))</f>
        <v>0</v>
      </c>
      <c r="Y129" s="16">
        <f>((Кредиты_2000_0__22[[#This Row],[Размер кредита]]-AVERAGE(H:H)))/STDEV(H:H)</f>
        <v>0.12500738738646114</v>
      </c>
      <c r="Z129" s="16">
        <f>((Кредиты_2000_0__22[[#This Row],[Годовой доход]]-AVERAGE(K:K)))/STDEV(K:K)</f>
        <v>-6.0275864488599507E-2</v>
      </c>
      <c r="AA129" s="16">
        <f>((Кредиты_2000_0__22[[#This Row],[Ежемесячный платеж]]-AVERAGE(O:O)))/STDEV(O:O)</f>
        <v>-0.42115378187242763</v>
      </c>
      <c r="AB129" s="16">
        <f>((Кредиты_2000_0__22[[#This Row],[Текущий баланс кредитов]]-AVERAGE(F:F)))/STDEV(F:F)</f>
        <v>-0.37452976050498521</v>
      </c>
      <c r="AC129" s="16">
        <f>((Кредиты_2000_0__22[[#This Row],[Максимальный выданный кредит]]-AVERAGE(G:G)))/STDEV(G:G)</f>
        <v>-0.38350143862782732</v>
      </c>
    </row>
    <row r="130" spans="1:29" x14ac:dyDescent="0.45">
      <c r="A130">
        <v>185</v>
      </c>
      <c r="B130" s="1" t="s">
        <v>171</v>
      </c>
      <c r="C130" s="1" t="s">
        <v>16</v>
      </c>
      <c r="D130">
        <v>14</v>
      </c>
      <c r="E130">
        <v>0</v>
      </c>
      <c r="F130">
        <v>678851</v>
      </c>
      <c r="G130">
        <v>2245848</v>
      </c>
      <c r="H130" s="3">
        <v>441276</v>
      </c>
      <c r="I130" s="1" t="s">
        <v>17</v>
      </c>
      <c r="J130">
        <v>747</v>
      </c>
      <c r="K130">
        <v>2305669</v>
      </c>
      <c r="L130" s="1" t="s">
        <v>22</v>
      </c>
      <c r="M130" s="1" t="s">
        <v>19</v>
      </c>
      <c r="N130" s="1" t="s">
        <v>23</v>
      </c>
      <c r="O130" s="2">
        <v>24017.52</v>
      </c>
      <c r="P130">
        <v>17.8</v>
      </c>
      <c r="R130">
        <f>Кредиты_2000_0__22[[#This Row],[Годовой доход]]/12</f>
        <v>192139.08333333334</v>
      </c>
      <c r="S130">
        <f>Кредиты_2000_0__22[[#This Row],[Ежемесячный платеж]]/Кредиты_2000_0__22[[#This Row],[Мес доход]]</f>
        <v>0.12500070044746231</v>
      </c>
      <c r="T130" s="8">
        <f>(Кредиты_2000_0__22[[#This Row],[Кредитный рейтинг]]-MIN(J:J))/(MAX(J:J)-MIN(J:J))</f>
        <v>0.97575757575757571</v>
      </c>
      <c r="U130" s="9">
        <f>(Кредиты_2000_0__22[[#This Row],[Срок кредитной истории (лет)]]-MIN(P:P))/(MAX(P:P)-MIN(P:P))</f>
        <v>0.29166666666666669</v>
      </c>
      <c r="V130" s="9">
        <f>(Кредиты_2000_0__22[[#This Row],[Срок с последнего нарушения кредитного договора (мес.)]]-MIN(Q:Q))/(MAX(Q:Q)-MIN(Q:Q))</f>
        <v>0</v>
      </c>
      <c r="W130" s="9">
        <f>(Кредиты_2000_0__22[[#This Row],[Количество кредитных карт]]-MIN(D:D))/(MAX(D:D)-MIN(D:D))</f>
        <v>0.29268292682926828</v>
      </c>
      <c r="X130" s="10">
        <f>(Кредиты_2000_0__22[[#This Row],[Число нарушений кредитных договоров]]-MIN(E:E))/(MAX(E:E)-MIN(E:E))</f>
        <v>0</v>
      </c>
      <c r="Y130" s="16">
        <f>((Кредиты_2000_0__22[[#This Row],[Размер кредита]]-AVERAGE(H:H)))/STDEV(H:H)</f>
        <v>0.7039951743396935</v>
      </c>
      <c r="Z130" s="16">
        <f>((Кредиты_2000_0__22[[#This Row],[Годовой доход]]-AVERAGE(K:K)))/STDEV(K:K)</f>
        <v>1.1703902280160974</v>
      </c>
      <c r="AA130" s="16">
        <f>((Кредиты_2000_0__22[[#This Row],[Ежемесячный платеж]]-AVERAGE(O:O)))/STDEV(O:O)</f>
        <v>0.55311712385504763</v>
      </c>
      <c r="AB130" s="16">
        <f>((Кредиты_2000_0__22[[#This Row],[Текущий баланс кредитов]]-AVERAGE(F:F)))/STDEV(F:F)</f>
        <v>1.7388993885074955</v>
      </c>
      <c r="AC130" s="16">
        <f>((Кредиты_2000_0__22[[#This Row],[Максимальный выданный кредит]]-AVERAGE(G:G)))/STDEV(G:G)</f>
        <v>3.5740851051356186</v>
      </c>
    </row>
    <row r="131" spans="1:29" x14ac:dyDescent="0.45">
      <c r="A131">
        <v>186</v>
      </c>
      <c r="B131" s="1" t="s">
        <v>172</v>
      </c>
      <c r="C131" s="1" t="s">
        <v>16</v>
      </c>
      <c r="D131">
        <v>6</v>
      </c>
      <c r="E131">
        <v>0</v>
      </c>
      <c r="F131">
        <v>245727</v>
      </c>
      <c r="G131">
        <v>292732</v>
      </c>
      <c r="H131" s="3">
        <v>327756</v>
      </c>
      <c r="I131" s="1" t="s">
        <v>17</v>
      </c>
      <c r="J131">
        <v>707</v>
      </c>
      <c r="K131">
        <v>830319</v>
      </c>
      <c r="L131" s="1" t="s">
        <v>28</v>
      </c>
      <c r="M131" s="1" t="s">
        <v>29</v>
      </c>
      <c r="N131" s="1" t="s">
        <v>23</v>
      </c>
      <c r="O131" s="2">
        <v>9271.81</v>
      </c>
      <c r="P131">
        <v>15.8</v>
      </c>
      <c r="R131">
        <f>Кредиты_2000_0__22[[#This Row],[Годовой доход]]/12</f>
        <v>69193.25</v>
      </c>
      <c r="S131">
        <f>Кредиты_2000_0__22[[#This Row],[Ежемесячный платеж]]/Кредиты_2000_0__22[[#This Row],[Мес доход]]</f>
        <v>0.1339987643303357</v>
      </c>
      <c r="T131" s="8">
        <f>(Кредиты_2000_0__22[[#This Row],[Кредитный рейтинг]]-MIN(J:J))/(MAX(J:J)-MIN(J:J))</f>
        <v>0.73333333333333328</v>
      </c>
      <c r="U131" s="9">
        <f>(Кредиты_2000_0__22[[#This Row],[Срок кредитной истории (лет)]]-MIN(P:P))/(MAX(P:P)-MIN(P:P))</f>
        <v>0.24780701754385967</v>
      </c>
      <c r="V131" s="9">
        <f>(Кредиты_2000_0__22[[#This Row],[Срок с последнего нарушения кредитного договора (мес.)]]-MIN(Q:Q))/(MAX(Q:Q)-MIN(Q:Q))</f>
        <v>0</v>
      </c>
      <c r="W131" s="9">
        <f>(Кредиты_2000_0__22[[#This Row],[Количество кредитных карт]]-MIN(D:D))/(MAX(D:D)-MIN(D:D))</f>
        <v>9.7560975609756101E-2</v>
      </c>
      <c r="X131" s="10">
        <f>(Кредиты_2000_0__22[[#This Row],[Число нарушений кредитных договоров]]-MIN(E:E))/(MAX(E:E)-MIN(E:E))</f>
        <v>0</v>
      </c>
      <c r="Y131" s="16">
        <f>((Кредиты_2000_0__22[[#This Row],[Размер кредита]]-AVERAGE(H:H)))/STDEV(H:H)</f>
        <v>9.6269995194315366E-2</v>
      </c>
      <c r="Z131" s="16">
        <f>((Кредиты_2000_0__22[[#This Row],[Годовой доход]]-AVERAGE(K:K)))/STDEV(K:K)</f>
        <v>-0.63547975862316242</v>
      </c>
      <c r="AA131" s="16">
        <f>((Кредиты_2000_0__22[[#This Row],[Ежемесячный платеж]]-AVERAGE(O:O)))/STDEV(O:O)</f>
        <v>-0.76407663829747885</v>
      </c>
      <c r="AB131" s="16">
        <f>((Кредиты_2000_0__22[[#This Row],[Текущий баланс кредитов]]-AVERAGE(F:F)))/STDEV(F:F)</f>
        <v>-7.1136711762576632E-2</v>
      </c>
      <c r="AC131" s="16">
        <f>((Кредиты_2000_0__22[[#This Row],[Максимальный выданный кредит]]-AVERAGE(G:G)))/STDEV(G:G)</f>
        <v>-0.57757413509493394</v>
      </c>
    </row>
    <row r="132" spans="1:29" x14ac:dyDescent="0.45">
      <c r="A132">
        <v>188</v>
      </c>
      <c r="B132" s="1" t="s">
        <v>173</v>
      </c>
      <c r="C132" s="1" t="s">
        <v>16</v>
      </c>
      <c r="D132">
        <v>6</v>
      </c>
      <c r="E132">
        <v>0</v>
      </c>
      <c r="F132">
        <v>91580</v>
      </c>
      <c r="G132">
        <v>214654</v>
      </c>
      <c r="H132" s="3">
        <v>476586</v>
      </c>
      <c r="I132" s="1" t="s">
        <v>17</v>
      </c>
      <c r="J132">
        <v>707</v>
      </c>
      <c r="K132">
        <v>1403207</v>
      </c>
      <c r="L132" s="1" t="s">
        <v>41</v>
      </c>
      <c r="M132" s="1" t="s">
        <v>29</v>
      </c>
      <c r="N132" s="1" t="s">
        <v>23</v>
      </c>
      <c r="O132" s="2">
        <v>18241.52</v>
      </c>
      <c r="P132">
        <v>13.4</v>
      </c>
      <c r="Q132">
        <v>11</v>
      </c>
      <c r="R132">
        <f>Кредиты_2000_0__22[[#This Row],[Годовой доход]]/12</f>
        <v>116933.91666666667</v>
      </c>
      <c r="S132">
        <f>Кредиты_2000_0__22[[#This Row],[Ежемесячный платеж]]/Кредиты_2000_0__22[[#This Row],[Мес доход]]</f>
        <v>0.15599853763557336</v>
      </c>
      <c r="T132" s="8">
        <f>(Кредиты_2000_0__22[[#This Row],[Кредитный рейтинг]]-MIN(J:J))/(MAX(J:J)-MIN(J:J))</f>
        <v>0.73333333333333328</v>
      </c>
      <c r="U132" s="9">
        <f>(Кредиты_2000_0__22[[#This Row],[Срок кредитной истории (лет)]]-MIN(P:P))/(MAX(P:P)-MIN(P:P))</f>
        <v>0.19517543859649122</v>
      </c>
      <c r="V132" s="9">
        <f>(Кредиты_2000_0__22[[#This Row],[Срок с последнего нарушения кредитного договора (мес.)]]-MIN(Q:Q))/(MAX(Q:Q)-MIN(Q:Q))</f>
        <v>0.13414634146341464</v>
      </c>
      <c r="W132" s="9">
        <f>(Кредиты_2000_0__22[[#This Row],[Количество кредитных карт]]-MIN(D:D))/(MAX(D:D)-MIN(D:D))</f>
        <v>9.7560975609756101E-2</v>
      </c>
      <c r="X132" s="10">
        <f>(Кредиты_2000_0__22[[#This Row],[Число нарушений кредитных договоров]]-MIN(E:E))/(MAX(E:E)-MIN(E:E))</f>
        <v>0</v>
      </c>
      <c r="Y132" s="16">
        <f>((Кредиты_2000_0__22[[#This Row],[Размер кредита]]-AVERAGE(H:H)))/STDEV(H:H)</f>
        <v>0.89302597134130812</v>
      </c>
      <c r="Z132" s="16">
        <f>((Кредиты_2000_0__22[[#This Row],[Годовой доход]]-AVERAGE(K:K)))/STDEV(K:K)</f>
        <v>6.5751301739322573E-2</v>
      </c>
      <c r="AA132" s="16">
        <f>((Кредиты_2000_0__22[[#This Row],[Ежемесячный платеж]]-AVERAGE(O:O)))/STDEV(O:O)</f>
        <v>3.7162912752768222E-2</v>
      </c>
      <c r="AB132" s="16">
        <f>((Кредиты_2000_0__22[[#This Row],[Текущий баланс кредитов]]-AVERAGE(F:F)))/STDEV(F:F)</f>
        <v>-0.71532090554618322</v>
      </c>
      <c r="AC132" s="16">
        <f>((Кредиты_2000_0__22[[#This Row],[Максимальный выданный кредит]]-AVERAGE(G:G)))/STDEV(G:G)</f>
        <v>-0.7435413639531897</v>
      </c>
    </row>
    <row r="133" spans="1:29" x14ac:dyDescent="0.45">
      <c r="A133">
        <v>190</v>
      </c>
      <c r="B133" s="1" t="s">
        <v>174</v>
      </c>
      <c r="C133" s="1" t="s">
        <v>16</v>
      </c>
      <c r="D133">
        <v>8</v>
      </c>
      <c r="E133">
        <v>0</v>
      </c>
      <c r="F133">
        <v>178220</v>
      </c>
      <c r="G133">
        <v>274780</v>
      </c>
      <c r="H133" s="3">
        <v>261800</v>
      </c>
      <c r="I133" s="1" t="s">
        <v>17</v>
      </c>
      <c r="J133">
        <v>738</v>
      </c>
      <c r="K133">
        <v>1488536</v>
      </c>
      <c r="L133" s="1" t="s">
        <v>38</v>
      </c>
      <c r="M133" s="1" t="s">
        <v>29</v>
      </c>
      <c r="N133" s="1" t="s">
        <v>23</v>
      </c>
      <c r="O133" s="2">
        <v>21087.72</v>
      </c>
      <c r="P133">
        <v>16.5</v>
      </c>
      <c r="Q133">
        <v>45</v>
      </c>
      <c r="R133">
        <f>Кредиты_2000_0__22[[#This Row],[Годовой доход]]/12</f>
        <v>124044.66666666667</v>
      </c>
      <c r="S133">
        <f>Кредиты_2000_0__22[[#This Row],[Ежемесячный платеж]]/Кредиты_2000_0__22[[#This Row],[Мес доход]]</f>
        <v>0.17000102113754723</v>
      </c>
      <c r="T133" s="8">
        <f>(Кредиты_2000_0__22[[#This Row],[Кредитный рейтинг]]-MIN(J:J))/(MAX(J:J)-MIN(J:J))</f>
        <v>0.92121212121212126</v>
      </c>
      <c r="U133" s="9">
        <f>(Кредиты_2000_0__22[[#This Row],[Срок кредитной истории (лет)]]-MIN(P:P))/(MAX(P:P)-MIN(P:P))</f>
        <v>0.26315789473684209</v>
      </c>
      <c r="V133" s="9">
        <f>(Кредиты_2000_0__22[[#This Row],[Срок с последнего нарушения кредитного договора (мес.)]]-MIN(Q:Q))/(MAX(Q:Q)-MIN(Q:Q))</f>
        <v>0.54878048780487809</v>
      </c>
      <c r="W133" s="9">
        <f>(Кредиты_2000_0__22[[#This Row],[Количество кредитных карт]]-MIN(D:D))/(MAX(D:D)-MIN(D:D))</f>
        <v>0.14634146341463414</v>
      </c>
      <c r="X133" s="10">
        <f>(Кредиты_2000_0__22[[#This Row],[Число нарушений кредитных договоров]]-MIN(E:E))/(MAX(E:E)-MIN(E:E))</f>
        <v>0</v>
      </c>
      <c r="Y133" s="16">
        <f>((Кредиты_2000_0__22[[#This Row],[Размер кредита]]-AVERAGE(H:H)))/STDEV(H:H)</f>
        <v>-0.25682304493704966</v>
      </c>
      <c r="Z133" s="16">
        <f>((Кредиты_2000_0__22[[#This Row],[Годовой доход]]-AVERAGE(K:K)))/STDEV(K:K)</f>
        <v>0.17019640296272134</v>
      </c>
      <c r="AA133" s="16">
        <f>((Кредиты_2000_0__22[[#This Row],[Ежемесячный платеж]]-AVERAGE(O:O)))/STDEV(O:O)</f>
        <v>0.29140613914461516</v>
      </c>
      <c r="AB133" s="16">
        <f>((Кредиты_2000_0__22[[#This Row],[Текущий баланс кредитов]]-AVERAGE(F:F)))/STDEV(F:F)</f>
        <v>-0.35325016430949568</v>
      </c>
      <c r="AC133" s="16">
        <f>((Кредиты_2000_0__22[[#This Row],[Максимальный выданный кредит]]-AVERAGE(G:G)))/STDEV(G:G)</f>
        <v>-0.6157339713159361</v>
      </c>
    </row>
    <row r="134" spans="1:29" x14ac:dyDescent="0.45">
      <c r="A134">
        <v>191</v>
      </c>
      <c r="B134" s="1" t="s">
        <v>175</v>
      </c>
      <c r="C134" s="1" t="s">
        <v>31</v>
      </c>
      <c r="D134">
        <v>16</v>
      </c>
      <c r="E134">
        <v>0</v>
      </c>
      <c r="F134">
        <v>355471</v>
      </c>
      <c r="G134">
        <v>426514</v>
      </c>
      <c r="H134" s="3">
        <v>433136</v>
      </c>
      <c r="I134" s="1" t="s">
        <v>26</v>
      </c>
      <c r="J134">
        <v>682</v>
      </c>
      <c r="K134">
        <v>1178323</v>
      </c>
      <c r="L134" s="1" t="s">
        <v>40</v>
      </c>
      <c r="M134" s="1" t="s">
        <v>19</v>
      </c>
      <c r="N134" s="1" t="s">
        <v>23</v>
      </c>
      <c r="O134" s="2">
        <v>17969.439999999999</v>
      </c>
      <c r="P134">
        <v>17.600000000000001</v>
      </c>
      <c r="R134">
        <f>Кредиты_2000_0__22[[#This Row],[Годовой доход]]/12</f>
        <v>98193.583333333328</v>
      </c>
      <c r="S134">
        <f>Кредиты_2000_0__22[[#This Row],[Ежемесячный платеж]]/Кредиты_2000_0__22[[#This Row],[Мес доход]]</f>
        <v>0.18300014512149895</v>
      </c>
      <c r="T134" s="8">
        <f>(Кредиты_2000_0__22[[#This Row],[Кредитный рейтинг]]-MIN(J:J))/(MAX(J:J)-MIN(J:J))</f>
        <v>0.58181818181818179</v>
      </c>
      <c r="U134" s="9">
        <f>(Кредиты_2000_0__22[[#This Row],[Срок кредитной истории (лет)]]-MIN(P:P))/(MAX(P:P)-MIN(P:P))</f>
        <v>0.28728070175438597</v>
      </c>
      <c r="V134" s="9">
        <f>(Кредиты_2000_0__22[[#This Row],[Срок с последнего нарушения кредитного договора (мес.)]]-MIN(Q:Q))/(MAX(Q:Q)-MIN(Q:Q))</f>
        <v>0</v>
      </c>
      <c r="W134" s="9">
        <f>(Кредиты_2000_0__22[[#This Row],[Количество кредитных карт]]-MIN(D:D))/(MAX(D:D)-MIN(D:D))</f>
        <v>0.34146341463414637</v>
      </c>
      <c r="X134" s="10">
        <f>(Кредиты_2000_0__22[[#This Row],[Число нарушений кредитных договоров]]-MIN(E:E))/(MAX(E:E)-MIN(E:E))</f>
        <v>0</v>
      </c>
      <c r="Y134" s="16">
        <f>((Кредиты_2000_0__22[[#This Row],[Размер кредита]]-AVERAGE(H:H)))/STDEV(H:H)</f>
        <v>0.66041798126143958</v>
      </c>
      <c r="Z134" s="16">
        <f>((Кредиты_2000_0__22[[#This Row],[Годовой доход]]-AVERAGE(K:K)))/STDEV(K:K)</f>
        <v>-0.2095130532106102</v>
      </c>
      <c r="AA134" s="16">
        <f>((Кредиты_2000_0__22[[#This Row],[Ежемесячный платеж]]-AVERAGE(O:O)))/STDEV(O:O)</f>
        <v>1.2858753861371218E-2</v>
      </c>
      <c r="AB134" s="16">
        <f>((Кредиты_2000_0__22[[#This Row],[Текущий баланс кредитов]]-AVERAGE(F:F)))/STDEV(F:F)</f>
        <v>0.38748622713722758</v>
      </c>
      <c r="AC134" s="16">
        <f>((Кредиты_2000_0__22[[#This Row],[Максимальный выданный кредит]]-AVERAGE(G:G)))/STDEV(G:G)</f>
        <v>-0.29319917913915672</v>
      </c>
    </row>
    <row r="135" spans="1:29" x14ac:dyDescent="0.45">
      <c r="A135">
        <v>192</v>
      </c>
      <c r="B135" s="1" t="s">
        <v>176</v>
      </c>
      <c r="C135" s="1" t="s">
        <v>31</v>
      </c>
      <c r="D135">
        <v>10</v>
      </c>
      <c r="E135">
        <v>0</v>
      </c>
      <c r="F135">
        <v>205865</v>
      </c>
      <c r="G135">
        <v>341506</v>
      </c>
      <c r="H135" s="3">
        <v>322124</v>
      </c>
      <c r="I135" s="1" t="s">
        <v>26</v>
      </c>
      <c r="J135">
        <v>716</v>
      </c>
      <c r="K135">
        <v>1020034</v>
      </c>
      <c r="L135" s="1" t="s">
        <v>40</v>
      </c>
      <c r="M135" s="1" t="s">
        <v>19</v>
      </c>
      <c r="N135" s="1" t="s">
        <v>23</v>
      </c>
      <c r="O135" s="2">
        <v>16915.32</v>
      </c>
      <c r="P135">
        <v>17.8</v>
      </c>
      <c r="R135">
        <f>Кредиты_2000_0__22[[#This Row],[Годовой доход]]/12</f>
        <v>85002.833333333328</v>
      </c>
      <c r="S135">
        <f>Кредиты_2000_0__22[[#This Row],[Ежемесячный платеж]]/Кредиты_2000_0__22[[#This Row],[Мес доход]]</f>
        <v>0.19899713146816675</v>
      </c>
      <c r="T135" s="8">
        <f>(Кредиты_2000_0__22[[#This Row],[Кредитный рейтинг]]-MIN(J:J))/(MAX(J:J)-MIN(J:J))</f>
        <v>0.78787878787878785</v>
      </c>
      <c r="U135" s="9">
        <f>(Кредиты_2000_0__22[[#This Row],[Срок кредитной истории (лет)]]-MIN(P:P))/(MAX(P:P)-MIN(P:P))</f>
        <v>0.29166666666666669</v>
      </c>
      <c r="V135" s="9">
        <f>(Кредиты_2000_0__22[[#This Row],[Срок с последнего нарушения кредитного договора (мес.)]]-MIN(Q:Q))/(MAX(Q:Q)-MIN(Q:Q))</f>
        <v>0</v>
      </c>
      <c r="W135" s="9">
        <f>(Кредиты_2000_0__22[[#This Row],[Количество кредитных карт]]-MIN(D:D))/(MAX(D:D)-MIN(D:D))</f>
        <v>0.1951219512195122</v>
      </c>
      <c r="X135" s="10">
        <f>(Кредиты_2000_0__22[[#This Row],[Число нарушений кредитных договоров]]-MIN(E:E))/(MAX(E:E)-MIN(E:E))</f>
        <v>0</v>
      </c>
      <c r="Y135" s="16">
        <f>((Кредиты_2000_0__22[[#This Row],[Размер кредита]]-AVERAGE(H:H)))/STDEV(H:H)</f>
        <v>6.6119288632064052E-2</v>
      </c>
      <c r="Z135" s="16">
        <f>((Кредиты_2000_0__22[[#This Row],[Годовой доход]]-AVERAGE(K:K)))/STDEV(K:K)</f>
        <v>-0.40326325100445015</v>
      </c>
      <c r="AA135" s="16">
        <f>((Кредиты_2000_0__22[[#This Row],[Ежемесячный платеж]]-AVERAGE(O:O)))/STDEV(O:O)</f>
        <v>-8.1302889664794681E-2</v>
      </c>
      <c r="AB135" s="16">
        <f>((Кредиты_2000_0__22[[#This Row],[Текущий баланс кредитов]]-AVERAGE(F:F)))/STDEV(F:F)</f>
        <v>-0.23772101332278944</v>
      </c>
      <c r="AC135" s="16">
        <f>((Кредиты_2000_0__22[[#This Row],[Максимальный выданный кредит]]-AVERAGE(G:G)))/STDEV(G:G)</f>
        <v>-0.47389722712684351</v>
      </c>
    </row>
    <row r="136" spans="1:29" x14ac:dyDescent="0.45">
      <c r="A136">
        <v>195</v>
      </c>
      <c r="B136" s="1" t="s">
        <v>177</v>
      </c>
      <c r="C136" s="1" t="s">
        <v>16</v>
      </c>
      <c r="D136">
        <v>7</v>
      </c>
      <c r="E136">
        <v>0</v>
      </c>
      <c r="F136">
        <v>326496</v>
      </c>
      <c r="G136">
        <v>562584</v>
      </c>
      <c r="H136" s="3">
        <v>437668</v>
      </c>
      <c r="I136" s="1" t="s">
        <v>17</v>
      </c>
      <c r="J136">
        <v>749</v>
      </c>
      <c r="K136">
        <v>2683693</v>
      </c>
      <c r="L136" s="1" t="s">
        <v>28</v>
      </c>
      <c r="M136" s="1" t="s">
        <v>19</v>
      </c>
      <c r="N136" s="1" t="s">
        <v>23</v>
      </c>
      <c r="O136" s="2">
        <v>5993.55</v>
      </c>
      <c r="P136">
        <v>21.5</v>
      </c>
      <c r="R136">
        <f>Кредиты_2000_0__22[[#This Row],[Годовой доход]]/12</f>
        <v>223641.08333333334</v>
      </c>
      <c r="S136">
        <f>Кредиты_2000_0__22[[#This Row],[Ежемесячный платеж]]/Кредиты_2000_0__22[[#This Row],[Мес доход]]</f>
        <v>2.6799861235990853E-2</v>
      </c>
      <c r="T136" s="8">
        <f>(Кредиты_2000_0__22[[#This Row],[Кредитный рейтинг]]-MIN(J:J))/(MAX(J:J)-MIN(J:J))</f>
        <v>0.98787878787878791</v>
      </c>
      <c r="U136" s="9">
        <f>(Кредиты_2000_0__22[[#This Row],[Срок кредитной истории (лет)]]-MIN(P:P))/(MAX(P:P)-MIN(P:P))</f>
        <v>0.37280701754385964</v>
      </c>
      <c r="V136" s="9">
        <f>(Кредиты_2000_0__22[[#This Row],[Срок с последнего нарушения кредитного договора (мес.)]]-MIN(Q:Q))/(MAX(Q:Q)-MIN(Q:Q))</f>
        <v>0</v>
      </c>
      <c r="W136" s="9">
        <f>(Кредиты_2000_0__22[[#This Row],[Количество кредитных карт]]-MIN(D:D))/(MAX(D:D)-MIN(D:D))</f>
        <v>0.12195121951219512</v>
      </c>
      <c r="X136" s="10">
        <f>(Кредиты_2000_0__22[[#This Row],[Число нарушений кредитных договоров]]-MIN(E:E))/(MAX(E:E)-MIN(E:E))</f>
        <v>0</v>
      </c>
      <c r="Y136" s="16">
        <f>((Кредиты_2000_0__22[[#This Row],[Размер кредита]]-AVERAGE(H:H)))/STDEV(H:H)</f>
        <v>0.68467987794825125</v>
      </c>
      <c r="Z136" s="16">
        <f>((Кредиты_2000_0__22[[#This Row],[Годовой доход]]-AVERAGE(K:K)))/STDEV(K:K)</f>
        <v>1.6331022596216958</v>
      </c>
      <c r="AA136" s="16">
        <f>((Кредиты_2000_0__22[[#This Row],[Ежемесячный платеж]]-AVERAGE(O:O)))/STDEV(O:O)</f>
        <v>-1.0569145974540159</v>
      </c>
      <c r="AB136" s="16">
        <f>((Кредиты_2000_0__22[[#This Row],[Текущий баланс кредитов]]-AVERAGE(F:F)))/STDEV(F:F)</f>
        <v>0.26639897266662482</v>
      </c>
      <c r="AC136" s="16">
        <f>((Кредиты_2000_0__22[[#This Row],[Максимальный выданный кредит]]-AVERAGE(G:G)))/STDEV(G:G)</f>
        <v>-3.9607146454086395E-3</v>
      </c>
    </row>
    <row r="137" spans="1:29" x14ac:dyDescent="0.45">
      <c r="A137">
        <v>196</v>
      </c>
      <c r="B137" s="1" t="s">
        <v>178</v>
      </c>
      <c r="C137" s="1" t="s">
        <v>16</v>
      </c>
      <c r="D137">
        <v>8</v>
      </c>
      <c r="E137">
        <v>0</v>
      </c>
      <c r="F137">
        <v>358549</v>
      </c>
      <c r="G137">
        <v>494824</v>
      </c>
      <c r="H137" s="3">
        <v>377322</v>
      </c>
      <c r="I137" s="1" t="s">
        <v>17</v>
      </c>
      <c r="J137">
        <v>740</v>
      </c>
      <c r="K137">
        <v>1288162</v>
      </c>
      <c r="L137" s="1" t="s">
        <v>33</v>
      </c>
      <c r="M137" s="1" t="s">
        <v>29</v>
      </c>
      <c r="N137" s="1" t="s">
        <v>23</v>
      </c>
      <c r="O137" s="2">
        <v>17068.080000000002</v>
      </c>
      <c r="P137">
        <v>36.299999999999997</v>
      </c>
      <c r="Q137">
        <v>16</v>
      </c>
      <c r="R137">
        <f>Кредиты_2000_0__22[[#This Row],[Годовой доход]]/12</f>
        <v>107346.83333333333</v>
      </c>
      <c r="S137">
        <f>Кредиты_2000_0__22[[#This Row],[Ежемесячный платеж]]/Кредиты_2000_0__22[[#This Row],[Мес доход]]</f>
        <v>0.15899938051269952</v>
      </c>
      <c r="T137" s="8">
        <f>(Кредиты_2000_0__22[[#This Row],[Кредитный рейтинг]]-MIN(J:J))/(MAX(J:J)-MIN(J:J))</f>
        <v>0.93333333333333335</v>
      </c>
      <c r="U137" s="9">
        <f>(Кредиты_2000_0__22[[#This Row],[Срок кредитной истории (лет)]]-MIN(P:P))/(MAX(P:P)-MIN(P:P))</f>
        <v>0.69736842105263153</v>
      </c>
      <c r="V137" s="9">
        <f>(Кредиты_2000_0__22[[#This Row],[Срок с последнего нарушения кредитного договора (мес.)]]-MIN(Q:Q))/(MAX(Q:Q)-MIN(Q:Q))</f>
        <v>0.1951219512195122</v>
      </c>
      <c r="W137" s="9">
        <f>(Кредиты_2000_0__22[[#This Row],[Количество кредитных карт]]-MIN(D:D))/(MAX(D:D)-MIN(D:D))</f>
        <v>0.14634146341463414</v>
      </c>
      <c r="X137" s="10">
        <f>(Кредиты_2000_0__22[[#This Row],[Число нарушений кредитных договоров]]-MIN(E:E))/(MAX(E:E)-MIN(E:E))</f>
        <v>0</v>
      </c>
      <c r="Y137" s="16">
        <f>((Кредиты_2000_0__22[[#This Row],[Размер кредита]]-AVERAGE(H:H)))/STDEV(H:H)</f>
        <v>0.36161976818162872</v>
      </c>
      <c r="Z137" s="16">
        <f>((Кредиты_2000_0__22[[#This Row],[Годовой доход]]-AVERAGE(K:K)))/STDEV(K:K)</f>
        <v>-7.5067021108078821E-2</v>
      </c>
      <c r="AA137" s="16">
        <f>((Кредиты_2000_0__22[[#This Row],[Ежемесячный платеж]]-AVERAGE(O:O)))/STDEV(O:O)</f>
        <v>-6.7657258555378949E-2</v>
      </c>
      <c r="AB137" s="16">
        <f>((Кредиты_2000_0__22[[#This Row],[Текущий баланс кредитов]]-AVERAGE(F:F)))/STDEV(F:F)</f>
        <v>0.40034926662853093</v>
      </c>
      <c r="AC137" s="16">
        <f>((Кредиты_2000_0__22[[#This Row],[Максимальный выданный кредит]]-AVERAGE(G:G)))/STDEV(G:G)</f>
        <v>-0.14799539057762273</v>
      </c>
    </row>
    <row r="138" spans="1:29" x14ac:dyDescent="0.45">
      <c r="A138">
        <v>197</v>
      </c>
      <c r="B138" s="1" t="s">
        <v>179</v>
      </c>
      <c r="C138" s="1" t="s">
        <v>16</v>
      </c>
      <c r="D138">
        <v>8</v>
      </c>
      <c r="E138">
        <v>1</v>
      </c>
      <c r="F138">
        <v>168378</v>
      </c>
      <c r="G138">
        <v>332156</v>
      </c>
      <c r="H138" s="3">
        <v>606122</v>
      </c>
      <c r="I138" s="1" t="s">
        <v>26</v>
      </c>
      <c r="J138">
        <v>693</v>
      </c>
      <c r="K138">
        <v>1395911</v>
      </c>
      <c r="L138" s="1" t="s">
        <v>22</v>
      </c>
      <c r="M138" s="1" t="s">
        <v>19</v>
      </c>
      <c r="N138" s="1" t="s">
        <v>23</v>
      </c>
      <c r="O138" s="2">
        <v>24079.46</v>
      </c>
      <c r="P138">
        <v>22.5</v>
      </c>
      <c r="R138">
        <f>Кредиты_2000_0__22[[#This Row],[Годовой доход]]/12</f>
        <v>116325.91666666667</v>
      </c>
      <c r="S138">
        <f>Кредиты_2000_0__22[[#This Row],[Ежемесячный платеж]]/Кредиты_2000_0__22[[#This Row],[Мес доход]]</f>
        <v>0.20699995916645114</v>
      </c>
      <c r="T138" s="8">
        <f>(Кредиты_2000_0__22[[#This Row],[Кредитный рейтинг]]-MIN(J:J))/(MAX(J:J)-MIN(J:J))</f>
        <v>0.64848484848484844</v>
      </c>
      <c r="U138" s="9">
        <f>(Кредиты_2000_0__22[[#This Row],[Срок кредитной истории (лет)]]-MIN(P:P))/(MAX(P:P)-MIN(P:P))</f>
        <v>0.39473684210526316</v>
      </c>
      <c r="V138" s="9">
        <f>(Кредиты_2000_0__22[[#This Row],[Срок с последнего нарушения кредитного договора (мес.)]]-MIN(Q:Q))/(MAX(Q:Q)-MIN(Q:Q))</f>
        <v>0</v>
      </c>
      <c r="W138" s="9">
        <f>(Кредиты_2000_0__22[[#This Row],[Количество кредитных карт]]-MIN(D:D))/(MAX(D:D)-MIN(D:D))</f>
        <v>0.14634146341463414</v>
      </c>
      <c r="X138" s="10">
        <f>(Кредиты_2000_0__22[[#This Row],[Число нарушений кредитных договоров]]-MIN(E:E))/(MAX(E:E)-MIN(E:E))</f>
        <v>0.14285714285714285</v>
      </c>
      <c r="Y138" s="16">
        <f>((Кредиты_2000_0__22[[#This Row],[Размер кредита]]-AVERAGE(H:H)))/STDEV(H:H)</f>
        <v>1.5864922222730884</v>
      </c>
      <c r="Z138" s="16">
        <f>((Кредиты_2000_0__22[[#This Row],[Годовой доход]]-AVERAGE(K:K)))/STDEV(K:K)</f>
        <v>5.682079208227845E-2</v>
      </c>
      <c r="AA138" s="16">
        <f>((Кредиты_2000_0__22[[#This Row],[Ежемесячный платеж]]-AVERAGE(O:O)))/STDEV(O:O)</f>
        <v>0.55865005388199962</v>
      </c>
      <c r="AB138" s="16">
        <f>((Кредиты_2000_0__22[[#This Row],[Текущий баланс кредитов]]-AVERAGE(F:F)))/STDEV(F:F)</f>
        <v>-0.39438013009032991</v>
      </c>
      <c r="AC138" s="16">
        <f>((Кредиты_2000_0__22[[#This Row],[Максимальный выданный кредит]]-AVERAGE(G:G)))/STDEV(G:G)</f>
        <v>-0.49377214182528212</v>
      </c>
    </row>
    <row r="139" spans="1:29" x14ac:dyDescent="0.45">
      <c r="A139">
        <v>198</v>
      </c>
      <c r="B139" s="1" t="s">
        <v>180</v>
      </c>
      <c r="C139" s="1" t="s">
        <v>16</v>
      </c>
      <c r="D139">
        <v>12</v>
      </c>
      <c r="E139">
        <v>0</v>
      </c>
      <c r="F139">
        <v>267976</v>
      </c>
      <c r="G139">
        <v>475178</v>
      </c>
      <c r="H139" s="3">
        <v>520982</v>
      </c>
      <c r="I139" s="1" t="s">
        <v>26</v>
      </c>
      <c r="J139">
        <v>724</v>
      </c>
      <c r="K139">
        <v>1031111</v>
      </c>
      <c r="L139" s="1" t="s">
        <v>22</v>
      </c>
      <c r="M139" s="1" t="s">
        <v>29</v>
      </c>
      <c r="N139" s="1" t="s">
        <v>23</v>
      </c>
      <c r="O139" s="2">
        <v>17013.169999999998</v>
      </c>
      <c r="P139">
        <v>15</v>
      </c>
      <c r="R139">
        <f>Кредиты_2000_0__22[[#This Row],[Годовой доход]]/12</f>
        <v>85925.916666666672</v>
      </c>
      <c r="S139">
        <f>Кредиты_2000_0__22[[#This Row],[Ежемесячный платеж]]/Кредиты_2000_0__22[[#This Row],[Мес доход]]</f>
        <v>0.19799812047393536</v>
      </c>
      <c r="T139" s="8">
        <f>(Кредиты_2000_0__22[[#This Row],[Кредитный рейтинг]]-MIN(J:J))/(MAX(J:J)-MIN(J:J))</f>
        <v>0.83636363636363631</v>
      </c>
      <c r="U139" s="9">
        <f>(Кредиты_2000_0__22[[#This Row],[Срок кредитной истории (лет)]]-MIN(P:P))/(MAX(P:P)-MIN(P:P))</f>
        <v>0.23026315789473684</v>
      </c>
      <c r="V139" s="9">
        <f>(Кредиты_2000_0__22[[#This Row],[Срок с последнего нарушения кредитного договора (мес.)]]-MIN(Q:Q))/(MAX(Q:Q)-MIN(Q:Q))</f>
        <v>0</v>
      </c>
      <c r="W139" s="9">
        <f>(Кредиты_2000_0__22[[#This Row],[Количество кредитных карт]]-MIN(D:D))/(MAX(D:D)-MIN(D:D))</f>
        <v>0.24390243902439024</v>
      </c>
      <c r="X139" s="10">
        <f>(Кредиты_2000_0__22[[#This Row],[Число нарушений кредитных договоров]]-MIN(E:E))/(MAX(E:E)-MIN(E:E))</f>
        <v>0</v>
      </c>
      <c r="Y139" s="16">
        <f>((Кредиты_2000_0__22[[#This Row],[Размер кредита]]-AVERAGE(H:H)))/STDEV(H:H)</f>
        <v>1.1306983379140549</v>
      </c>
      <c r="Z139" s="16">
        <f>((Кредиты_2000_0__22[[#This Row],[Годовой доход]]-AVERAGE(K:K)))/STDEV(K:K)</f>
        <v>-0.38970469076992748</v>
      </c>
      <c r="AA139" s="16">
        <f>((Кредиты_2000_0__22[[#This Row],[Ежемесячный платеж]]-AVERAGE(O:O)))/STDEV(O:O)</f>
        <v>-7.2562217996450282E-2</v>
      </c>
      <c r="AB139" s="16">
        <f>((Кредиты_2000_0__22[[#This Row],[Текущий баланс кредитов]]-AVERAGE(F:F)))/STDEV(F:F)</f>
        <v>2.1842419375177988E-2</v>
      </c>
      <c r="AC139" s="16">
        <f>((Кредиты_2000_0__22[[#This Row],[Максимальный выданный кредит]]-AVERAGE(G:G)))/STDEV(G:G)</f>
        <v>-0.18975609369693025</v>
      </c>
    </row>
    <row r="140" spans="1:29" x14ac:dyDescent="0.45">
      <c r="A140">
        <v>199</v>
      </c>
      <c r="B140" s="1" t="s">
        <v>181</v>
      </c>
      <c r="C140" s="1" t="s">
        <v>31</v>
      </c>
      <c r="D140">
        <v>9</v>
      </c>
      <c r="E140">
        <v>0</v>
      </c>
      <c r="F140">
        <v>314830</v>
      </c>
      <c r="G140">
        <v>619982</v>
      </c>
      <c r="H140" s="3">
        <v>304590</v>
      </c>
      <c r="I140" s="1" t="s">
        <v>17</v>
      </c>
      <c r="J140">
        <v>746</v>
      </c>
      <c r="K140">
        <v>1202510</v>
      </c>
      <c r="L140" s="1" t="s">
        <v>50</v>
      </c>
      <c r="M140" s="1" t="s">
        <v>29</v>
      </c>
      <c r="N140" s="1" t="s">
        <v>23</v>
      </c>
      <c r="O140" s="2">
        <v>28960.18</v>
      </c>
      <c r="P140">
        <v>19.7</v>
      </c>
      <c r="R140">
        <f>Кредиты_2000_0__22[[#This Row],[Годовой доход]]/12</f>
        <v>100209.16666666667</v>
      </c>
      <c r="S140">
        <f>Кредиты_2000_0__22[[#This Row],[Ежемесячный платеж]]/Кредиты_2000_0__22[[#This Row],[Мес доход]]</f>
        <v>0.28899731395165112</v>
      </c>
      <c r="T140" s="8">
        <f>(Кредиты_2000_0__22[[#This Row],[Кредитный рейтинг]]-MIN(J:J))/(MAX(J:J)-MIN(J:J))</f>
        <v>0.96969696969696972</v>
      </c>
      <c r="U140" s="9">
        <f>(Кредиты_2000_0__22[[#This Row],[Срок кредитной истории (лет)]]-MIN(P:P))/(MAX(P:P)-MIN(P:P))</f>
        <v>0.33333333333333331</v>
      </c>
      <c r="V140" s="9">
        <f>(Кредиты_2000_0__22[[#This Row],[Срок с последнего нарушения кредитного договора (мес.)]]-MIN(Q:Q))/(MAX(Q:Q)-MIN(Q:Q))</f>
        <v>0</v>
      </c>
      <c r="W140" s="9">
        <f>(Кредиты_2000_0__22[[#This Row],[Количество кредитных карт]]-MIN(D:D))/(MAX(D:D)-MIN(D:D))</f>
        <v>0.17073170731707318</v>
      </c>
      <c r="X140" s="10">
        <f>(Кредиты_2000_0__22[[#This Row],[Число нарушений кредитных договоров]]-MIN(E:E))/(MAX(E:E)-MIN(E:E))</f>
        <v>0</v>
      </c>
      <c r="Y140" s="16">
        <f>((Кредиты_2000_0__22[[#This Row],[Размер кредита]]-AVERAGE(H:H)))/STDEV(H:H)</f>
        <v>-2.7748340782444932E-2</v>
      </c>
      <c r="Z140" s="16">
        <f>((Кредиты_2000_0__22[[#This Row],[Годовой доход]]-AVERAGE(K:K)))/STDEV(K:K)</f>
        <v>-0.17990748343608634</v>
      </c>
      <c r="AA140" s="16">
        <f>((Кредиты_2000_0__22[[#This Row],[Ежемесячный платеж]]-AVERAGE(O:O)))/STDEV(O:O)</f>
        <v>0.99463136226342586</v>
      </c>
      <c r="AB140" s="16">
        <f>((Кредиты_2000_0__22[[#This Row],[Текущий баланс кредитов]]-AVERAGE(F:F)))/STDEV(F:F)</f>
        <v>0.21764646496501822</v>
      </c>
      <c r="AC140" s="16">
        <f>((Кредиты_2000_0__22[[#This Row],[Максимальный выданный кредит]]-AVERAGE(G:G)))/STDEV(G:G)</f>
        <v>0.11804787935041816</v>
      </c>
    </row>
    <row r="141" spans="1:29" x14ac:dyDescent="0.45">
      <c r="A141">
        <v>200</v>
      </c>
      <c r="B141" s="1" t="s">
        <v>182</v>
      </c>
      <c r="C141" s="1" t="s">
        <v>31</v>
      </c>
      <c r="D141">
        <v>13</v>
      </c>
      <c r="E141">
        <v>0</v>
      </c>
      <c r="F141">
        <v>392369</v>
      </c>
      <c r="G141">
        <v>542146</v>
      </c>
      <c r="H141" s="3">
        <v>472362</v>
      </c>
      <c r="I141" s="1" t="s">
        <v>17</v>
      </c>
      <c r="J141">
        <v>732</v>
      </c>
      <c r="K141">
        <v>1075058</v>
      </c>
      <c r="L141" s="1" t="s">
        <v>28</v>
      </c>
      <c r="M141" s="1" t="s">
        <v>19</v>
      </c>
      <c r="N141" s="1" t="s">
        <v>23</v>
      </c>
      <c r="O141" s="2">
        <v>22218.03</v>
      </c>
      <c r="P141">
        <v>16.100000000000001</v>
      </c>
      <c r="R141">
        <f>Кредиты_2000_0__22[[#This Row],[Годовой доход]]/12</f>
        <v>89588.166666666672</v>
      </c>
      <c r="S141">
        <f>Кредиты_2000_0__22[[#This Row],[Ежемесячный платеж]]/Кредиты_2000_0__22[[#This Row],[Мес доход]]</f>
        <v>0.24800183804036616</v>
      </c>
      <c r="T141" s="8">
        <f>(Кредиты_2000_0__22[[#This Row],[Кредитный рейтинг]]-MIN(J:J))/(MAX(J:J)-MIN(J:J))</f>
        <v>0.88484848484848488</v>
      </c>
      <c r="U141" s="9">
        <f>(Кредиты_2000_0__22[[#This Row],[Срок кредитной истории (лет)]]-MIN(P:P))/(MAX(P:P)-MIN(P:P))</f>
        <v>0.25438596491228072</v>
      </c>
      <c r="V141" s="9">
        <f>(Кредиты_2000_0__22[[#This Row],[Срок с последнего нарушения кредитного договора (мес.)]]-MIN(Q:Q))/(MAX(Q:Q)-MIN(Q:Q))</f>
        <v>0</v>
      </c>
      <c r="W141" s="9">
        <f>(Кредиты_2000_0__22[[#This Row],[Количество кредитных карт]]-MIN(D:D))/(MAX(D:D)-MIN(D:D))</f>
        <v>0.26829268292682928</v>
      </c>
      <c r="X141" s="10">
        <f>(Кредиты_2000_0__22[[#This Row],[Число нарушений кредитных договоров]]-MIN(E:E))/(MAX(E:E)-MIN(E:E))</f>
        <v>0</v>
      </c>
      <c r="Y141" s="16">
        <f>((Кредиты_2000_0__22[[#This Row],[Размер кредита]]-AVERAGE(H:H)))/STDEV(H:H)</f>
        <v>0.87041294141961967</v>
      </c>
      <c r="Z141" s="16">
        <f>((Кредиты_2000_0__22[[#This Row],[Годовой доход]]-AVERAGE(K:K)))/STDEV(K:K)</f>
        <v>-0.33591232400757576</v>
      </c>
      <c r="AA141" s="16">
        <f>((Кредиты_2000_0__22[[#This Row],[Ежемесячный платеж]]-AVERAGE(O:O)))/STDEV(O:O)</f>
        <v>0.39237362604749199</v>
      </c>
      <c r="AB141" s="16">
        <f>((Кредиты_2000_0__22[[#This Row],[Текущий баланс кредитов]]-AVERAGE(F:F)))/STDEV(F:F)</f>
        <v>0.54168389807618522</v>
      </c>
      <c r="AC141" s="16">
        <f>((Кредиты_2000_0__22[[#This Row],[Максимальный выданный кредит]]-AVERAGE(G:G)))/STDEV(G:G)</f>
        <v>-4.740493995093685E-2</v>
      </c>
    </row>
    <row r="142" spans="1:29" x14ac:dyDescent="0.45">
      <c r="A142">
        <v>201</v>
      </c>
      <c r="B142" s="1" t="s">
        <v>183</v>
      </c>
      <c r="C142" s="1" t="s">
        <v>31</v>
      </c>
      <c r="D142">
        <v>7</v>
      </c>
      <c r="E142">
        <v>0</v>
      </c>
      <c r="F142">
        <v>106894</v>
      </c>
      <c r="G142">
        <v>357698</v>
      </c>
      <c r="H142" s="3">
        <v>322872</v>
      </c>
      <c r="I142" s="1" t="s">
        <v>26</v>
      </c>
      <c r="J142">
        <v>708</v>
      </c>
      <c r="K142">
        <v>985245</v>
      </c>
      <c r="L142" s="1" t="s">
        <v>22</v>
      </c>
      <c r="M142" s="1" t="s">
        <v>19</v>
      </c>
      <c r="N142" s="1" t="s">
        <v>20</v>
      </c>
      <c r="O142" s="2">
        <v>10895.17</v>
      </c>
      <c r="P142">
        <v>17.5</v>
      </c>
      <c r="R142">
        <f>Кредиты_2000_0__22[[#This Row],[Годовой доход]]/12</f>
        <v>82103.75</v>
      </c>
      <c r="S142">
        <f>Кредиты_2000_0__22[[#This Row],[Ежемесячный платеж]]/Кредиты_2000_0__22[[#This Row],[Мес доход]]</f>
        <v>0.13270002892681515</v>
      </c>
      <c r="T142" s="8">
        <f>(Кредиты_2000_0__22[[#This Row],[Кредитный рейтинг]]-MIN(J:J))/(MAX(J:J)-MIN(J:J))</f>
        <v>0.73939393939393938</v>
      </c>
      <c r="U142" s="9">
        <f>(Кредиты_2000_0__22[[#This Row],[Срок кредитной истории (лет)]]-MIN(P:P))/(MAX(P:P)-MIN(P:P))</f>
        <v>0.28508771929824561</v>
      </c>
      <c r="V142" s="9">
        <f>(Кредиты_2000_0__22[[#This Row],[Срок с последнего нарушения кредитного договора (мес.)]]-MIN(Q:Q))/(MAX(Q:Q)-MIN(Q:Q))</f>
        <v>0</v>
      </c>
      <c r="W142" s="9">
        <f>(Кредиты_2000_0__22[[#This Row],[Количество кредитных карт]]-MIN(D:D))/(MAX(D:D)-MIN(D:D))</f>
        <v>0.12195121951219512</v>
      </c>
      <c r="X142" s="10">
        <f>(Кредиты_2000_0__22[[#This Row],[Число нарушений кредитных договоров]]-MIN(E:E))/(MAX(E:E)-MIN(E:E))</f>
        <v>0</v>
      </c>
      <c r="Y142" s="16">
        <f>((Кредиты_2000_0__22[[#This Row],[Размер кредита]]-AVERAGE(H:H)))/STDEV(H:H)</f>
        <v>7.0123679347363049E-2</v>
      </c>
      <c r="Z142" s="16">
        <f>((Кредиты_2000_0__22[[#This Row],[Годовой доход]]-AVERAGE(K:K)))/STDEV(K:K)</f>
        <v>-0.44584596762436624</v>
      </c>
      <c r="AA142" s="16">
        <f>((Кредиты_2000_0__22[[#This Row],[Ежемесячный платеж]]-AVERAGE(O:O)))/STDEV(O:O)</f>
        <v>-0.61906634949294348</v>
      </c>
      <c r="AB142" s="16">
        <f>((Кредиты_2000_0__22[[#This Row],[Текущий баланс кредитов]]-AVERAGE(F:F)))/STDEV(F:F)</f>
        <v>-0.65132331400303178</v>
      </c>
      <c r="AC142" s="16">
        <f>((Кредиты_2000_0__22[[#This Row],[Максимальный выданный кредит]]-AVERAGE(G:G)))/STDEV(G:G)</f>
        <v>-0.43947855131966507</v>
      </c>
    </row>
    <row r="143" spans="1:29" x14ac:dyDescent="0.45">
      <c r="A143">
        <v>202</v>
      </c>
      <c r="B143" s="1" t="s">
        <v>184</v>
      </c>
      <c r="C143" s="1" t="s">
        <v>16</v>
      </c>
      <c r="D143">
        <v>14</v>
      </c>
      <c r="E143">
        <v>0</v>
      </c>
      <c r="F143">
        <v>163571</v>
      </c>
      <c r="G143">
        <v>539572</v>
      </c>
      <c r="H143" s="3">
        <v>149402</v>
      </c>
      <c r="I143" s="1" t="s">
        <v>17</v>
      </c>
      <c r="J143">
        <v>727</v>
      </c>
      <c r="K143">
        <v>841491</v>
      </c>
      <c r="L143" s="1" t="s">
        <v>50</v>
      </c>
      <c r="M143" s="1" t="s">
        <v>29</v>
      </c>
      <c r="N143" s="1" t="s">
        <v>23</v>
      </c>
      <c r="O143" s="2">
        <v>18723.169999999998</v>
      </c>
      <c r="P143">
        <v>8.6</v>
      </c>
      <c r="R143">
        <f>Кредиты_2000_0__22[[#This Row],[Годовой доход]]/12</f>
        <v>70124.25</v>
      </c>
      <c r="S143">
        <f>Кредиты_2000_0__22[[#This Row],[Ежемесячный платеж]]/Кредиты_2000_0__22[[#This Row],[Мес доход]]</f>
        <v>0.26699993226309016</v>
      </c>
      <c r="T143" s="8">
        <f>(Кредиты_2000_0__22[[#This Row],[Кредитный рейтинг]]-MIN(J:J))/(MAX(J:J)-MIN(J:J))</f>
        <v>0.8545454545454545</v>
      </c>
      <c r="U143" s="9">
        <f>(Кредиты_2000_0__22[[#This Row],[Срок кредитной истории (лет)]]-MIN(P:P))/(MAX(P:P)-MIN(P:P))</f>
        <v>8.9912280701754374E-2</v>
      </c>
      <c r="V143" s="9">
        <f>(Кредиты_2000_0__22[[#This Row],[Срок с последнего нарушения кредитного договора (мес.)]]-MIN(Q:Q))/(MAX(Q:Q)-MIN(Q:Q))</f>
        <v>0</v>
      </c>
      <c r="W143" s="9">
        <f>(Кредиты_2000_0__22[[#This Row],[Количество кредитных карт]]-MIN(D:D))/(MAX(D:D)-MIN(D:D))</f>
        <v>0.29268292682926828</v>
      </c>
      <c r="X143" s="10">
        <f>(Кредиты_2000_0__22[[#This Row],[Число нарушений кредитных договоров]]-MIN(E:E))/(MAX(E:E)-MIN(E:E))</f>
        <v>0</v>
      </c>
      <c r="Y143" s="16">
        <f>((Кредиты_2000_0__22[[#This Row],[Размер кредита]]-AVERAGE(H:H)))/STDEV(H:H)</f>
        <v>-0.85854163800947925</v>
      </c>
      <c r="Z143" s="16">
        <f>((Кредиты_2000_0__22[[#This Row],[Годовой доход]]-AVERAGE(K:K)))/STDEV(K:K)</f>
        <v>-0.62180491571081364</v>
      </c>
      <c r="AA143" s="16">
        <f>((Кредиты_2000_0__22[[#This Row],[Ежемесячный платеж]]-AVERAGE(O:O)))/STDEV(O:O)</f>
        <v>8.0187383974619289E-2</v>
      </c>
      <c r="AB143" s="16">
        <f>((Кредиты_2000_0__22[[#This Row],[Текущий баланс кредитов]]-AVERAGE(F:F)))/STDEV(F:F)</f>
        <v>-0.41446870411069875</v>
      </c>
      <c r="AC143" s="16">
        <f>((Кредиты_2000_0__22[[#This Row],[Максимальный выданный кредит]]-AVERAGE(G:G)))/STDEV(G:G)</f>
        <v>-5.2876387056154071E-2</v>
      </c>
    </row>
    <row r="144" spans="1:29" x14ac:dyDescent="0.45">
      <c r="A144">
        <v>203</v>
      </c>
      <c r="B144" s="1" t="s">
        <v>185</v>
      </c>
      <c r="C144" s="1" t="s">
        <v>16</v>
      </c>
      <c r="D144">
        <v>13</v>
      </c>
      <c r="E144">
        <v>0</v>
      </c>
      <c r="F144">
        <v>129827</v>
      </c>
      <c r="G144">
        <v>316492</v>
      </c>
      <c r="H144" s="3">
        <v>150458</v>
      </c>
      <c r="I144" s="1" t="s">
        <v>17</v>
      </c>
      <c r="J144">
        <v>737</v>
      </c>
      <c r="K144">
        <v>1330513</v>
      </c>
      <c r="L144" s="1" t="s">
        <v>28</v>
      </c>
      <c r="M144" s="1" t="s">
        <v>19</v>
      </c>
      <c r="N144" s="1" t="s">
        <v>23</v>
      </c>
      <c r="O144" s="2">
        <v>4446.1899999999996</v>
      </c>
      <c r="P144">
        <v>13.9</v>
      </c>
      <c r="R144">
        <f>Кредиты_2000_0__22[[#This Row],[Годовой доход]]/12</f>
        <v>110876.08333333333</v>
      </c>
      <c r="S144">
        <f>Кредиты_2000_0__22[[#This Row],[Ежемесячный платеж]]/Кредиты_2000_0__22[[#This Row],[Мес доход]]</f>
        <v>4.0100532651691487E-2</v>
      </c>
      <c r="T144" s="8">
        <f>(Кредиты_2000_0__22[[#This Row],[Кредитный рейтинг]]-MIN(J:J))/(MAX(J:J)-MIN(J:J))</f>
        <v>0.91515151515151516</v>
      </c>
      <c r="U144" s="9">
        <f>(Кредиты_2000_0__22[[#This Row],[Срок кредитной истории (лет)]]-MIN(P:P))/(MAX(P:P)-MIN(P:P))</f>
        <v>0.20614035087719298</v>
      </c>
      <c r="V144" s="9">
        <f>(Кредиты_2000_0__22[[#This Row],[Срок с последнего нарушения кредитного договора (мес.)]]-MIN(Q:Q))/(MAX(Q:Q)-MIN(Q:Q))</f>
        <v>0</v>
      </c>
      <c r="W144" s="9">
        <f>(Кредиты_2000_0__22[[#This Row],[Количество кредитных карт]]-MIN(D:D))/(MAX(D:D)-MIN(D:D))</f>
        <v>0.26829268292682928</v>
      </c>
      <c r="X144" s="10">
        <f>(Кредиты_2000_0__22[[#This Row],[Число нарушений кредитных договоров]]-MIN(E:E))/(MAX(E:E)-MIN(E:E))</f>
        <v>0</v>
      </c>
      <c r="Y144" s="16">
        <f>((Кредиты_2000_0__22[[#This Row],[Размер кредита]]-AVERAGE(H:H)))/STDEV(H:H)</f>
        <v>-0.85288838052905713</v>
      </c>
      <c r="Z144" s="16">
        <f>((Кредиты_2000_0__22[[#This Row],[Годовой доход]]-AVERAGE(K:K)))/STDEV(K:K)</f>
        <v>-2.3228203333205546E-2</v>
      </c>
      <c r="AA144" s="16">
        <f>((Кредиты_2000_0__22[[#This Row],[Ежемесячный платеж]]-AVERAGE(O:O)))/STDEV(O:O)</f>
        <v>-1.1951360150598374</v>
      </c>
      <c r="AB144" s="16">
        <f>((Кредиты_2000_0__22[[#This Row],[Текущий баланс кредитов]]-AVERAGE(F:F)))/STDEV(F:F)</f>
        <v>-0.55548572964498755</v>
      </c>
      <c r="AC144" s="16">
        <f>((Кредиты_2000_0__22[[#This Row],[Максимальный выданный кредит]]-AVERAGE(G:G)))/STDEV(G:G)</f>
        <v>-0.52706846950831343</v>
      </c>
    </row>
    <row r="145" spans="1:29" x14ac:dyDescent="0.45">
      <c r="A145">
        <v>205</v>
      </c>
      <c r="B145" s="1" t="s">
        <v>186</v>
      </c>
      <c r="C145" s="1" t="s">
        <v>16</v>
      </c>
      <c r="D145">
        <v>11</v>
      </c>
      <c r="E145">
        <v>0</v>
      </c>
      <c r="F145">
        <v>81377</v>
      </c>
      <c r="G145">
        <v>110858</v>
      </c>
      <c r="H145" s="3">
        <v>341352</v>
      </c>
      <c r="I145" s="1" t="s">
        <v>26</v>
      </c>
      <c r="J145">
        <v>712</v>
      </c>
      <c r="K145">
        <v>751108</v>
      </c>
      <c r="L145" s="1" t="s">
        <v>33</v>
      </c>
      <c r="M145" s="1" t="s">
        <v>19</v>
      </c>
      <c r="N145" s="1" t="s">
        <v>23</v>
      </c>
      <c r="O145" s="2">
        <v>10327.83</v>
      </c>
      <c r="P145">
        <v>13.3</v>
      </c>
      <c r="R145">
        <f>Кредиты_2000_0__22[[#This Row],[Годовой доход]]/12</f>
        <v>62592.333333333336</v>
      </c>
      <c r="S145">
        <f>Кредиты_2000_0__22[[#This Row],[Ежемесячный платеж]]/Кредиты_2000_0__22[[#This Row],[Мес доход]]</f>
        <v>0.16500151775776586</v>
      </c>
      <c r="T145" s="8">
        <f>(Кредиты_2000_0__22[[#This Row],[Кредитный рейтинг]]-MIN(J:J))/(MAX(J:J)-MIN(J:J))</f>
        <v>0.76363636363636367</v>
      </c>
      <c r="U145" s="9">
        <f>(Кредиты_2000_0__22[[#This Row],[Срок кредитной истории (лет)]]-MIN(P:P))/(MAX(P:P)-MIN(P:P))</f>
        <v>0.19298245614035089</v>
      </c>
      <c r="V145" s="9">
        <f>(Кредиты_2000_0__22[[#This Row],[Срок с последнего нарушения кредитного договора (мес.)]]-MIN(Q:Q))/(MAX(Q:Q)-MIN(Q:Q))</f>
        <v>0</v>
      </c>
      <c r="W145" s="9">
        <f>(Кредиты_2000_0__22[[#This Row],[Количество кредитных карт]]-MIN(D:D))/(MAX(D:D)-MIN(D:D))</f>
        <v>0.21951219512195122</v>
      </c>
      <c r="X145" s="10">
        <f>(Кредиты_2000_0__22[[#This Row],[Число нарушений кредитных договоров]]-MIN(E:E))/(MAX(E:E)-MIN(E:E))</f>
        <v>0</v>
      </c>
      <c r="Y145" s="16">
        <f>((Кредиты_2000_0__22[[#This Row],[Размер кредита]]-AVERAGE(H:H)))/STDEV(H:H)</f>
        <v>0.16905568525475018</v>
      </c>
      <c r="Z145" s="16">
        <f>((Кредиты_2000_0__22[[#This Row],[Годовой доход]]-AVERAGE(K:K)))/STDEV(K:K)</f>
        <v>-0.7324362553945607</v>
      </c>
      <c r="AA145" s="16">
        <f>((Кредиты_2000_0__22[[#This Row],[Ежемесячный платеж]]-AVERAGE(O:O)))/STDEV(O:O)</f>
        <v>-0.66974527299134501</v>
      </c>
      <c r="AB145" s="16">
        <f>((Кредиты_2000_0__22[[#This Row],[Текущий баланс кредитов]]-AVERAGE(F:F)))/STDEV(F:F)</f>
        <v>-0.75795949941550367</v>
      </c>
      <c r="AC145" s="16">
        <f>((Кредиты_2000_0__22[[#This Row],[Максимальный выданный кредит]]-AVERAGE(G:G)))/STDEV(G:G)</f>
        <v>-0.96417629935844495</v>
      </c>
    </row>
    <row r="146" spans="1:29" x14ac:dyDescent="0.45">
      <c r="A146">
        <v>206</v>
      </c>
      <c r="B146" s="1" t="s">
        <v>187</v>
      </c>
      <c r="C146" s="1" t="s">
        <v>31</v>
      </c>
      <c r="D146">
        <v>11</v>
      </c>
      <c r="E146">
        <v>0</v>
      </c>
      <c r="F146">
        <v>316331</v>
      </c>
      <c r="G146">
        <v>638088</v>
      </c>
      <c r="H146" s="3">
        <v>432256</v>
      </c>
      <c r="I146" s="1" t="s">
        <v>17</v>
      </c>
      <c r="J146">
        <v>737</v>
      </c>
      <c r="K146">
        <v>2053216</v>
      </c>
      <c r="L146" s="1" t="s">
        <v>22</v>
      </c>
      <c r="M146" s="1" t="s">
        <v>19</v>
      </c>
      <c r="N146" s="1" t="s">
        <v>23</v>
      </c>
      <c r="O146" s="2">
        <v>16305.8</v>
      </c>
      <c r="P146">
        <v>17.399999999999999</v>
      </c>
      <c r="R146">
        <f>Кредиты_2000_0__22[[#This Row],[Годовой доход]]/12</f>
        <v>171101.33333333334</v>
      </c>
      <c r="S146">
        <f>Кредиты_2000_0__22[[#This Row],[Ежемесячный платеж]]/Кредиты_2000_0__22[[#This Row],[Мес доход]]</f>
        <v>9.5299082025466386E-2</v>
      </c>
      <c r="T146" s="8">
        <f>(Кредиты_2000_0__22[[#This Row],[Кредитный рейтинг]]-MIN(J:J))/(MAX(J:J)-MIN(J:J))</f>
        <v>0.91515151515151516</v>
      </c>
      <c r="U146" s="9">
        <f>(Кредиты_2000_0__22[[#This Row],[Срок кредитной истории (лет)]]-MIN(P:P))/(MAX(P:P)-MIN(P:P))</f>
        <v>0.2828947368421052</v>
      </c>
      <c r="V146" s="9">
        <f>(Кредиты_2000_0__22[[#This Row],[Срок с последнего нарушения кредитного договора (мес.)]]-MIN(Q:Q))/(MAX(Q:Q)-MIN(Q:Q))</f>
        <v>0</v>
      </c>
      <c r="W146" s="9">
        <f>(Кредиты_2000_0__22[[#This Row],[Количество кредитных карт]]-MIN(D:D))/(MAX(D:D)-MIN(D:D))</f>
        <v>0.21951219512195122</v>
      </c>
      <c r="X146" s="10">
        <f>(Кредиты_2000_0__22[[#This Row],[Число нарушений кредитных договоров]]-MIN(E:E))/(MAX(E:E)-MIN(E:E))</f>
        <v>0</v>
      </c>
      <c r="Y146" s="16">
        <f>((Кредиты_2000_0__22[[#This Row],[Размер кредита]]-AVERAGE(H:H)))/STDEV(H:H)</f>
        <v>0.65570693336108787</v>
      </c>
      <c r="Z146" s="16">
        <f>((Кредиты_2000_0__22[[#This Row],[Годовой доход]]-AVERAGE(K:K)))/STDEV(K:K)</f>
        <v>0.86138063996103176</v>
      </c>
      <c r="AA146" s="16">
        <f>((Кредиты_2000_0__22[[#This Row],[Ежемесячный платеж]]-AVERAGE(O:O)))/STDEV(O:O)</f>
        <v>-0.13574963667848264</v>
      </c>
      <c r="AB146" s="16">
        <f>((Кредиты_2000_0__22[[#This Row],[Текущий баланс кредитов]]-AVERAGE(F:F)))/STDEV(F:F)</f>
        <v>0.22391918175398715</v>
      </c>
      <c r="AC146" s="16">
        <f>((Кредиты_2000_0__22[[#This Row],[Максимальный выданный кредит]]-AVERAGE(G:G)))/STDEV(G:G)</f>
        <v>0.1565350671076299</v>
      </c>
    </row>
    <row r="147" spans="1:29" x14ac:dyDescent="0.45">
      <c r="A147">
        <v>207</v>
      </c>
      <c r="B147" s="1" t="s">
        <v>188</v>
      </c>
      <c r="C147" s="1" t="s">
        <v>16</v>
      </c>
      <c r="D147">
        <v>10</v>
      </c>
      <c r="E147">
        <v>1</v>
      </c>
      <c r="F147">
        <v>59888</v>
      </c>
      <c r="G147">
        <v>372746</v>
      </c>
      <c r="H147" s="3">
        <v>301114</v>
      </c>
      <c r="I147" s="1" t="s">
        <v>26</v>
      </c>
      <c r="J147">
        <v>645</v>
      </c>
      <c r="K147">
        <v>825246</v>
      </c>
      <c r="L147" s="1" t="s">
        <v>33</v>
      </c>
      <c r="M147" s="1" t="s">
        <v>29</v>
      </c>
      <c r="N147" s="1" t="s">
        <v>23</v>
      </c>
      <c r="O147" s="2">
        <v>5948.71</v>
      </c>
      <c r="P147">
        <v>9</v>
      </c>
      <c r="R147">
        <f>Кредиты_2000_0__22[[#This Row],[Годовой доход]]/12</f>
        <v>68770.5</v>
      </c>
      <c r="S147">
        <f>Кредиты_2000_0__22[[#This Row],[Ежемесячный платеж]]/Кредиты_2000_0__22[[#This Row],[Мес доход]]</f>
        <v>8.650089791407653E-2</v>
      </c>
      <c r="T147" s="8">
        <f>(Кредиты_2000_0__22[[#This Row],[Кредитный рейтинг]]-MIN(J:J))/(MAX(J:J)-MIN(J:J))</f>
        <v>0.3575757575757576</v>
      </c>
      <c r="U147" s="9">
        <f>(Кредиты_2000_0__22[[#This Row],[Срок кредитной истории (лет)]]-MIN(P:P))/(MAX(P:P)-MIN(P:P))</f>
        <v>9.8684210526315791E-2</v>
      </c>
      <c r="V147" s="9">
        <f>(Кредиты_2000_0__22[[#This Row],[Срок с последнего нарушения кредитного договора (мес.)]]-MIN(Q:Q))/(MAX(Q:Q)-MIN(Q:Q))</f>
        <v>0</v>
      </c>
      <c r="W147" s="9">
        <f>(Кредиты_2000_0__22[[#This Row],[Количество кредитных карт]]-MIN(D:D))/(MAX(D:D)-MIN(D:D))</f>
        <v>0.1951219512195122</v>
      </c>
      <c r="X147" s="10">
        <f>(Кредиты_2000_0__22[[#This Row],[Число нарушений кредитных договоров]]-MIN(E:E))/(MAX(E:E)-MIN(E:E))</f>
        <v>0.14285714285714285</v>
      </c>
      <c r="Y147" s="16">
        <f>((Кредиты_2000_0__22[[#This Row],[Размер кредита]]-AVERAGE(H:H)))/STDEV(H:H)</f>
        <v>-4.6356979988834417E-2</v>
      </c>
      <c r="Z147" s="16">
        <f>((Кредиты_2000_0__22[[#This Row],[Годовой доход]]-AVERAGE(K:K)))/STDEV(K:K)</f>
        <v>-0.64168925361907592</v>
      </c>
      <c r="AA147" s="16">
        <f>((Кредиты_2000_0__22[[#This Row],[Ежемесячный платеж]]-AVERAGE(O:O)))/STDEV(O:O)</f>
        <v>-1.0609200314612575</v>
      </c>
      <c r="AB147" s="16">
        <f>((Кредиты_2000_0__22[[#This Row],[Текущий баланс кредитов]]-AVERAGE(F:F)))/STDEV(F:F)</f>
        <v>-0.84776257141960309</v>
      </c>
      <c r="AC147" s="16">
        <f>((Кредиты_2000_0__22[[#This Row],[Максимальный выданный кредит]]-AVERAGE(G:G)))/STDEV(G:G)</f>
        <v>-0.40749162978147208</v>
      </c>
    </row>
    <row r="148" spans="1:29" x14ac:dyDescent="0.45">
      <c r="A148">
        <v>208</v>
      </c>
      <c r="B148" s="1" t="s">
        <v>189</v>
      </c>
      <c r="C148" s="1" t="s">
        <v>16</v>
      </c>
      <c r="D148">
        <v>13</v>
      </c>
      <c r="E148">
        <v>0</v>
      </c>
      <c r="F148">
        <v>159315</v>
      </c>
      <c r="G148">
        <v>317526</v>
      </c>
      <c r="H148" s="3">
        <v>79398</v>
      </c>
      <c r="I148" s="1" t="s">
        <v>17</v>
      </c>
      <c r="J148">
        <v>718</v>
      </c>
      <c r="K148">
        <v>761824</v>
      </c>
      <c r="L148" s="1" t="s">
        <v>36</v>
      </c>
      <c r="M148" s="1" t="s">
        <v>29</v>
      </c>
      <c r="N148" s="1" t="s">
        <v>23</v>
      </c>
      <c r="O148" s="2">
        <v>13459.03</v>
      </c>
      <c r="P148">
        <v>15.5</v>
      </c>
      <c r="R148">
        <f>Кредиты_2000_0__22[[#This Row],[Годовой доход]]/12</f>
        <v>63485.333333333336</v>
      </c>
      <c r="S148">
        <f>Кредиты_2000_0__22[[#This Row],[Ежемесячный платеж]]/Кредиты_2000_0__22[[#This Row],[Мес доход]]</f>
        <v>0.21200219473264167</v>
      </c>
      <c r="T148" s="8">
        <f>(Кредиты_2000_0__22[[#This Row],[Кредитный рейтинг]]-MIN(J:J))/(MAX(J:J)-MIN(J:J))</f>
        <v>0.8</v>
      </c>
      <c r="U148" s="9">
        <f>(Кредиты_2000_0__22[[#This Row],[Срок кредитной истории (лет)]]-MIN(P:P))/(MAX(P:P)-MIN(P:P))</f>
        <v>0.2412280701754386</v>
      </c>
      <c r="V148" s="9">
        <f>(Кредиты_2000_0__22[[#This Row],[Срок с последнего нарушения кредитного договора (мес.)]]-MIN(Q:Q))/(MAX(Q:Q)-MIN(Q:Q))</f>
        <v>0</v>
      </c>
      <c r="W148" s="9">
        <f>(Кредиты_2000_0__22[[#This Row],[Количество кредитных карт]]-MIN(D:D))/(MAX(D:D)-MIN(D:D))</f>
        <v>0.26829268292682928</v>
      </c>
      <c r="X148" s="10">
        <f>(Кредиты_2000_0__22[[#This Row],[Число нарушений кредитных договоров]]-MIN(E:E))/(MAX(E:E)-MIN(E:E))</f>
        <v>0</v>
      </c>
      <c r="Y148" s="16">
        <f>((Кредиты_2000_0__22[[#This Row],[Размер кредита]]-AVERAGE(H:H)))/STDEV(H:H)</f>
        <v>-1.2333054984824625</v>
      </c>
      <c r="Z148" s="16">
        <f>((Кредиты_2000_0__22[[#This Row],[Годовой доход]]-AVERAGE(K:K)))/STDEV(K:K)</f>
        <v>-0.71931956933577712</v>
      </c>
      <c r="AA148" s="16">
        <f>((Кредиты_2000_0__22[[#This Row],[Ежемесячный платеж]]-AVERAGE(O:O)))/STDEV(O:O)</f>
        <v>-0.39004377960431974</v>
      </c>
      <c r="AB148" s="16">
        <f>((Кредиты_2000_0__22[[#This Row],[Текущий баланс кредитов]]-AVERAGE(F:F)))/STDEV(F:F)</f>
        <v>-0.43225463525916763</v>
      </c>
      <c r="AC148" s="16">
        <f>((Кредиты_2000_0__22[[#This Row],[Максимальный выданный кредит]]-AVERAGE(G:G)))/STDEV(G:G)</f>
        <v>-0.52487053776519199</v>
      </c>
    </row>
    <row r="149" spans="1:29" x14ac:dyDescent="0.45">
      <c r="A149">
        <v>209</v>
      </c>
      <c r="B149" s="1" t="s">
        <v>190</v>
      </c>
      <c r="C149" s="1" t="s">
        <v>16</v>
      </c>
      <c r="D149">
        <v>12</v>
      </c>
      <c r="E149">
        <v>0</v>
      </c>
      <c r="F149">
        <v>330714</v>
      </c>
      <c r="G149">
        <v>558228</v>
      </c>
      <c r="H149" s="3">
        <v>171842</v>
      </c>
      <c r="I149" s="1" t="s">
        <v>17</v>
      </c>
      <c r="J149">
        <v>724</v>
      </c>
      <c r="K149">
        <v>612199</v>
      </c>
      <c r="L149" s="1" t="s">
        <v>36</v>
      </c>
      <c r="M149" s="1" t="s">
        <v>29</v>
      </c>
      <c r="N149" s="1" t="s">
        <v>23</v>
      </c>
      <c r="O149" s="2">
        <v>6734.17</v>
      </c>
      <c r="P149">
        <v>11.8</v>
      </c>
      <c r="R149">
        <f>Кредиты_2000_0__22[[#This Row],[Годовой доход]]/12</f>
        <v>51016.583333333336</v>
      </c>
      <c r="S149">
        <f>Кредиты_2000_0__22[[#This Row],[Ежемесячный платеж]]/Кредиты_2000_0__22[[#This Row],[Мес доход]]</f>
        <v>0.13199962757208031</v>
      </c>
      <c r="T149" s="8">
        <f>(Кредиты_2000_0__22[[#This Row],[Кредитный рейтинг]]-MIN(J:J))/(MAX(J:J)-MIN(J:J))</f>
        <v>0.83636363636363631</v>
      </c>
      <c r="U149" s="9">
        <f>(Кредиты_2000_0__22[[#This Row],[Срок кредитной истории (лет)]]-MIN(P:P))/(MAX(P:P)-MIN(P:P))</f>
        <v>0.16008771929824561</v>
      </c>
      <c r="V149" s="9">
        <f>(Кредиты_2000_0__22[[#This Row],[Срок с последнего нарушения кредитного договора (мес.)]]-MIN(Q:Q))/(MAX(Q:Q)-MIN(Q:Q))</f>
        <v>0</v>
      </c>
      <c r="W149" s="9">
        <f>(Кредиты_2000_0__22[[#This Row],[Количество кредитных карт]]-MIN(D:D))/(MAX(D:D)-MIN(D:D))</f>
        <v>0.24390243902439024</v>
      </c>
      <c r="X149" s="10">
        <f>(Кредиты_2000_0__22[[#This Row],[Число нарушений кредитных договоров]]-MIN(E:E))/(MAX(E:E)-MIN(E:E))</f>
        <v>0</v>
      </c>
      <c r="Y149" s="16">
        <f>((Кредиты_2000_0__22[[#This Row],[Размер кредита]]-AVERAGE(H:H)))/STDEV(H:H)</f>
        <v>-0.73840991655050914</v>
      </c>
      <c r="Z149" s="16">
        <f>((Кредиты_2000_0__22[[#This Row],[Годовой доход]]-AVERAGE(K:K)))/STDEV(K:K)</f>
        <v>-0.90246478691187726</v>
      </c>
      <c r="AA149" s="16">
        <f>((Кредиты_2000_0__22[[#This Row],[Ежемесячный платеж]]-AVERAGE(O:O)))/STDEV(O:O)</f>
        <v>-0.99075704762254602</v>
      </c>
      <c r="AB149" s="16">
        <f>((Кредиты_2000_0__22[[#This Row],[Текущий баланс кредитов]]-AVERAGE(F:F)))/STDEV(F:F)</f>
        <v>0.2840261008584109</v>
      </c>
      <c r="AC149" s="16">
        <f>((Кредиты_2000_0__22[[#This Row],[Максимальный выданный кредит]]-AVERAGE(G:G)))/STDEV(G:G)</f>
        <v>-1.3220086669622402E-2</v>
      </c>
    </row>
    <row r="150" spans="1:29" x14ac:dyDescent="0.45">
      <c r="A150">
        <v>210</v>
      </c>
      <c r="B150" s="1" t="s">
        <v>191</v>
      </c>
      <c r="C150" s="1" t="s">
        <v>16</v>
      </c>
      <c r="D150">
        <v>19</v>
      </c>
      <c r="E150">
        <v>0</v>
      </c>
      <c r="F150">
        <v>332576</v>
      </c>
      <c r="G150">
        <v>683980</v>
      </c>
      <c r="H150" s="3">
        <v>329120</v>
      </c>
      <c r="I150" s="1" t="s">
        <v>26</v>
      </c>
      <c r="J150">
        <v>715</v>
      </c>
      <c r="K150">
        <v>1515896</v>
      </c>
      <c r="L150" s="1" t="s">
        <v>28</v>
      </c>
      <c r="M150" s="1" t="s">
        <v>19</v>
      </c>
      <c r="N150" s="1" t="s">
        <v>23</v>
      </c>
      <c r="O150" s="2">
        <v>21601.48</v>
      </c>
      <c r="P150">
        <v>13</v>
      </c>
      <c r="R150">
        <f>Кредиты_2000_0__22[[#This Row],[Годовой доход]]/12</f>
        <v>126324.66666666667</v>
      </c>
      <c r="S150">
        <f>Кредиты_2000_0__22[[#This Row],[Ежемесячный платеж]]/Кредиты_2000_0__22[[#This Row],[Мес доход]]</f>
        <v>0.17099969918780708</v>
      </c>
      <c r="T150" s="8">
        <f>(Кредиты_2000_0__22[[#This Row],[Кредитный рейтинг]]-MIN(J:J))/(MAX(J:J)-MIN(J:J))</f>
        <v>0.78181818181818186</v>
      </c>
      <c r="U150" s="9">
        <f>(Кредиты_2000_0__22[[#This Row],[Срок кредитной истории (лет)]]-MIN(P:P))/(MAX(P:P)-MIN(P:P))</f>
        <v>0.18640350877192982</v>
      </c>
      <c r="V150" s="9">
        <f>(Кредиты_2000_0__22[[#This Row],[Срок с последнего нарушения кредитного договора (мес.)]]-MIN(Q:Q))/(MAX(Q:Q)-MIN(Q:Q))</f>
        <v>0</v>
      </c>
      <c r="W150" s="9">
        <f>(Кредиты_2000_0__22[[#This Row],[Количество кредитных карт]]-MIN(D:D))/(MAX(D:D)-MIN(D:D))</f>
        <v>0.41463414634146339</v>
      </c>
      <c r="X150" s="10">
        <f>(Кредиты_2000_0__22[[#This Row],[Число нарушений кредитных договоров]]-MIN(E:E))/(MAX(E:E)-MIN(E:E))</f>
        <v>0</v>
      </c>
      <c r="Y150" s="16">
        <f>((Кредиты_2000_0__22[[#This Row],[Размер кредита]]-AVERAGE(H:H)))/STDEV(H:H)</f>
        <v>0.10357211943986061</v>
      </c>
      <c r="Z150" s="16">
        <f>((Кредиты_2000_0__22[[#This Row],[Годовой доход]]-AVERAGE(K:K)))/STDEV(K:K)</f>
        <v>0.20368581417663681</v>
      </c>
      <c r="AA150" s="16">
        <f>((Кредиты_2000_0__22[[#This Row],[Ежемесячный платеж]]-AVERAGE(O:O)))/STDEV(O:O)</f>
        <v>0.33729890844792304</v>
      </c>
      <c r="AB150" s="16">
        <f>((Кредиты_2000_0__22[[#This Row],[Текущий баланс кредитов]]-AVERAGE(F:F)))/STDEV(F:F)</f>
        <v>0.29180744573586603</v>
      </c>
      <c r="AC150" s="16">
        <f>((Кредиты_2000_0__22[[#This Row],[Максимальный выданный кредит]]-AVERAGE(G:G)))/STDEV(G:G)</f>
        <v>0.25408582489808401</v>
      </c>
    </row>
    <row r="151" spans="1:29" x14ac:dyDescent="0.45">
      <c r="A151">
        <v>211</v>
      </c>
      <c r="B151" s="1" t="s">
        <v>192</v>
      </c>
      <c r="C151" s="1" t="s">
        <v>16</v>
      </c>
      <c r="D151">
        <v>18</v>
      </c>
      <c r="E151">
        <v>0</v>
      </c>
      <c r="F151">
        <v>407835</v>
      </c>
      <c r="G151">
        <v>821282</v>
      </c>
      <c r="H151" s="3">
        <v>486288</v>
      </c>
      <c r="I151" s="1" t="s">
        <v>26</v>
      </c>
      <c r="J151">
        <v>707</v>
      </c>
      <c r="K151">
        <v>1654577</v>
      </c>
      <c r="L151" s="1" t="s">
        <v>27</v>
      </c>
      <c r="M151" s="1" t="s">
        <v>19</v>
      </c>
      <c r="N151" s="1" t="s">
        <v>23</v>
      </c>
      <c r="O151" s="2">
        <v>22612.47</v>
      </c>
      <c r="P151">
        <v>14.9</v>
      </c>
      <c r="Q151">
        <v>14</v>
      </c>
      <c r="R151">
        <f>Кредиты_2000_0__22[[#This Row],[Годовой доход]]/12</f>
        <v>137881.41666666666</v>
      </c>
      <c r="S151">
        <f>Кредиты_2000_0__22[[#This Row],[Ежемесячный платеж]]/Кредиты_2000_0__22[[#This Row],[Мес доход]]</f>
        <v>0.16399940286852774</v>
      </c>
      <c r="T151" s="8">
        <f>(Кредиты_2000_0__22[[#This Row],[Кредитный рейтинг]]-MIN(J:J))/(MAX(J:J)-MIN(J:J))</f>
        <v>0.73333333333333328</v>
      </c>
      <c r="U151" s="9">
        <f>(Кредиты_2000_0__22[[#This Row],[Срок кредитной истории (лет)]]-MIN(P:P))/(MAX(P:P)-MIN(P:P))</f>
        <v>0.22807017543859648</v>
      </c>
      <c r="V151" s="9">
        <f>(Кредиты_2000_0__22[[#This Row],[Срок с последнего нарушения кредитного договора (мес.)]]-MIN(Q:Q))/(MAX(Q:Q)-MIN(Q:Q))</f>
        <v>0.17073170731707318</v>
      </c>
      <c r="W151" s="9">
        <f>(Кредиты_2000_0__22[[#This Row],[Количество кредитных карт]]-MIN(D:D))/(MAX(D:D)-MIN(D:D))</f>
        <v>0.3902439024390244</v>
      </c>
      <c r="X151" s="10">
        <f>(Кредиты_2000_0__22[[#This Row],[Число нарушений кредитных договоров]]-MIN(E:E))/(MAX(E:E)-MIN(E:E))</f>
        <v>0</v>
      </c>
      <c r="Y151" s="16">
        <f>((Кредиты_2000_0__22[[#This Row],[Размер кредита]]-AVERAGE(H:H)))/STDEV(H:H)</f>
        <v>0.94496527444268641</v>
      </c>
      <c r="Z151" s="16">
        <f>((Кредиты_2000_0__22[[#This Row],[Годовой доход]]-AVERAGE(K:K)))/STDEV(K:K)</f>
        <v>0.37343526726717069</v>
      </c>
      <c r="AA151" s="16">
        <f>((Кредиты_2000_0__22[[#This Row],[Ежемесячный платеж]]-AVERAGE(O:O)))/STDEV(O:O)</f>
        <v>0.42760786756881886</v>
      </c>
      <c r="AB151" s="16">
        <f>((Кредиты_2000_0__22[[#This Row],[Текущий баланс кредитов]]-AVERAGE(F:F)))/STDEV(F:F)</f>
        <v>0.60631670144606764</v>
      </c>
      <c r="AC151" s="16">
        <f>((Кредиты_2000_0__22[[#This Row],[Максимальный выданный кредит]]-AVERAGE(G:G)))/STDEV(G:G)</f>
        <v>0.54594310168150872</v>
      </c>
    </row>
    <row r="152" spans="1:29" x14ac:dyDescent="0.45">
      <c r="A152">
        <v>212</v>
      </c>
      <c r="B152" s="1" t="s">
        <v>193</v>
      </c>
      <c r="C152" s="1" t="s">
        <v>16</v>
      </c>
      <c r="D152">
        <v>10</v>
      </c>
      <c r="E152">
        <v>1</v>
      </c>
      <c r="F152">
        <v>116223</v>
      </c>
      <c r="G152">
        <v>195580</v>
      </c>
      <c r="H152" s="3">
        <v>104368</v>
      </c>
      <c r="I152" s="1" t="s">
        <v>17</v>
      </c>
      <c r="J152">
        <v>691</v>
      </c>
      <c r="K152">
        <v>853974</v>
      </c>
      <c r="L152" s="1" t="s">
        <v>50</v>
      </c>
      <c r="M152" s="1" t="s">
        <v>29</v>
      </c>
      <c r="N152" s="1" t="s">
        <v>23</v>
      </c>
      <c r="O152" s="2">
        <v>22559.08</v>
      </c>
      <c r="P152">
        <v>20</v>
      </c>
      <c r="Q152">
        <v>32</v>
      </c>
      <c r="R152">
        <f>Кредиты_2000_0__22[[#This Row],[Годовой доход]]/12</f>
        <v>71164.5</v>
      </c>
      <c r="S152">
        <f>Кредиты_2000_0__22[[#This Row],[Ежемесячный платеж]]/Кредиты_2000_0__22[[#This Row],[Мес доход]]</f>
        <v>0.31699906554532109</v>
      </c>
      <c r="T152" s="8">
        <f>(Кредиты_2000_0__22[[#This Row],[Кредитный рейтинг]]-MIN(J:J))/(MAX(J:J)-MIN(J:J))</f>
        <v>0.63636363636363635</v>
      </c>
      <c r="U152" s="9">
        <f>(Кредиты_2000_0__22[[#This Row],[Срок кредитной истории (лет)]]-MIN(P:P))/(MAX(P:P)-MIN(P:P))</f>
        <v>0.33991228070175439</v>
      </c>
      <c r="V152" s="9">
        <f>(Кредиты_2000_0__22[[#This Row],[Срок с последнего нарушения кредитного договора (мес.)]]-MIN(Q:Q))/(MAX(Q:Q)-MIN(Q:Q))</f>
        <v>0.3902439024390244</v>
      </c>
      <c r="W152" s="9">
        <f>(Кредиты_2000_0__22[[#This Row],[Количество кредитных карт]]-MIN(D:D))/(MAX(D:D)-MIN(D:D))</f>
        <v>0.1951219512195122</v>
      </c>
      <c r="X152" s="10">
        <f>(Кредиты_2000_0__22[[#This Row],[Число нарушений кредитных договоров]]-MIN(E:E))/(MAX(E:E)-MIN(E:E))</f>
        <v>0.14285714285714285</v>
      </c>
      <c r="Y152" s="16">
        <f>((Кредиты_2000_0__22[[#This Row],[Размер кредита]]-AVERAGE(H:H)))/STDEV(H:H)</f>
        <v>-1.099629514309981</v>
      </c>
      <c r="Z152" s="16">
        <f>((Кредиты_2000_0__22[[#This Row],[Годовой доход]]-AVERAGE(K:K)))/STDEV(K:K)</f>
        <v>-0.60652537184446476</v>
      </c>
      <c r="AA152" s="16">
        <f>((Кредиты_2000_0__22[[#This Row],[Ежемесячный платеж]]-AVERAGE(O:O)))/STDEV(O:O)</f>
        <v>0.42283868555172222</v>
      </c>
      <c r="AB152" s="16">
        <f>((Кредиты_2000_0__22[[#This Row],[Текущий баланс кредитов]]-AVERAGE(F:F)))/STDEV(F:F)</f>
        <v>-0.61233718813741478</v>
      </c>
      <c r="AC152" s="16">
        <f>((Кредиты_2000_0__22[[#This Row],[Максимальный выданный кредит]]-AVERAGE(G:G)))/STDEV(G:G)</f>
        <v>-0.78408618993800461</v>
      </c>
    </row>
    <row r="153" spans="1:29" x14ac:dyDescent="0.45">
      <c r="A153">
        <v>213</v>
      </c>
      <c r="B153" s="1" t="s">
        <v>194</v>
      </c>
      <c r="C153" s="1" t="s">
        <v>16</v>
      </c>
      <c r="D153">
        <v>6</v>
      </c>
      <c r="E153">
        <v>0</v>
      </c>
      <c r="F153">
        <v>195738</v>
      </c>
      <c r="G153">
        <v>251284</v>
      </c>
      <c r="H153" s="3">
        <v>205854</v>
      </c>
      <c r="I153" s="1" t="s">
        <v>17</v>
      </c>
      <c r="J153">
        <v>717</v>
      </c>
      <c r="K153">
        <v>1898860</v>
      </c>
      <c r="L153" s="1" t="s">
        <v>22</v>
      </c>
      <c r="M153" s="1" t="s">
        <v>19</v>
      </c>
      <c r="N153" s="1" t="s">
        <v>23</v>
      </c>
      <c r="O153" s="2">
        <v>31647.73</v>
      </c>
      <c r="P153">
        <v>22.3</v>
      </c>
      <c r="Q153">
        <v>15</v>
      </c>
      <c r="R153">
        <f>Кредиты_2000_0__22[[#This Row],[Годовой доход]]/12</f>
        <v>158238.33333333334</v>
      </c>
      <c r="S153">
        <f>Кредиты_2000_0__22[[#This Row],[Ежемесячный платеж]]/Кредиты_2000_0__22[[#This Row],[Мес доход]]</f>
        <v>0.20000040024014407</v>
      </c>
      <c r="T153" s="8">
        <f>(Кредиты_2000_0__22[[#This Row],[Кредитный рейтинг]]-MIN(J:J))/(MAX(J:J)-MIN(J:J))</f>
        <v>0.79393939393939394</v>
      </c>
      <c r="U153" s="9">
        <f>(Кредиты_2000_0__22[[#This Row],[Срок кредитной истории (лет)]]-MIN(P:P))/(MAX(P:P)-MIN(P:P))</f>
        <v>0.39035087719298245</v>
      </c>
      <c r="V153" s="9">
        <f>(Кредиты_2000_0__22[[#This Row],[Срок с последнего нарушения кредитного договора (мес.)]]-MIN(Q:Q))/(MAX(Q:Q)-MIN(Q:Q))</f>
        <v>0.18292682926829268</v>
      </c>
      <c r="W153" s="9">
        <f>(Кредиты_2000_0__22[[#This Row],[Количество кредитных карт]]-MIN(D:D))/(MAX(D:D)-MIN(D:D))</f>
        <v>9.7560975609756101E-2</v>
      </c>
      <c r="X153" s="10">
        <f>(Кредиты_2000_0__22[[#This Row],[Число нарушений кредитных договоров]]-MIN(E:E))/(MAX(E:E)-MIN(E:E))</f>
        <v>0</v>
      </c>
      <c r="Y153" s="16">
        <f>((Кредиты_2000_0__22[[#This Row],[Размер кредита]]-AVERAGE(H:H)))/STDEV(H:H)</f>
        <v>-0.55632791520191327</v>
      </c>
      <c r="Z153" s="16">
        <f>((Кредиты_2000_0__22[[#This Row],[Годовой доход]]-AVERAGE(K:K)))/STDEV(K:K)</f>
        <v>0.67244454502919215</v>
      </c>
      <c r="AA153" s="16">
        <f>((Кредиты_2000_0__22[[#This Row],[Ежемесячный платеж]]-AVERAGE(O:O)))/STDEV(O:O)</f>
        <v>1.2347028200279568</v>
      </c>
      <c r="AB153" s="16">
        <f>((Кредиты_2000_0__22[[#This Row],[Текущий баланс кредитов]]-AVERAGE(F:F)))/STDEV(F:F)</f>
        <v>-0.28004200127874435</v>
      </c>
      <c r="AC153" s="16">
        <f>((Кредиты_2000_0__22[[#This Row],[Максимальный выданный кредит]]-AVERAGE(G:G)))/STDEV(G:G)</f>
        <v>-0.66567846284048315</v>
      </c>
    </row>
    <row r="154" spans="1:29" x14ac:dyDescent="0.45">
      <c r="A154">
        <v>214</v>
      </c>
      <c r="B154" s="1" t="s">
        <v>195</v>
      </c>
      <c r="C154" s="1" t="s">
        <v>31</v>
      </c>
      <c r="D154">
        <v>4</v>
      </c>
      <c r="E154">
        <v>0</v>
      </c>
      <c r="F154">
        <v>179037</v>
      </c>
      <c r="G154">
        <v>329582</v>
      </c>
      <c r="H154" s="3">
        <v>96690</v>
      </c>
      <c r="I154" s="1" t="s">
        <v>17</v>
      </c>
      <c r="J154">
        <v>673</v>
      </c>
      <c r="K154">
        <v>280136</v>
      </c>
      <c r="L154" s="1" t="s">
        <v>21</v>
      </c>
      <c r="M154" s="1" t="s">
        <v>19</v>
      </c>
      <c r="N154" s="1" t="s">
        <v>23</v>
      </c>
      <c r="O154" s="2">
        <v>4598.76</v>
      </c>
      <c r="P154">
        <v>17.8</v>
      </c>
      <c r="Q154">
        <v>51</v>
      </c>
      <c r="R154">
        <f>Кредиты_2000_0__22[[#This Row],[Годовой доход]]/12</f>
        <v>23344.666666666668</v>
      </c>
      <c r="S154">
        <f>Кредиты_2000_0__22[[#This Row],[Ежемесячный платеж]]/Кредиты_2000_0__22[[#This Row],[Мес доход]]</f>
        <v>0.19699403147042865</v>
      </c>
      <c r="T154" s="8">
        <f>(Кредиты_2000_0__22[[#This Row],[Кредитный рейтинг]]-MIN(J:J))/(MAX(J:J)-MIN(J:J))</f>
        <v>0.52727272727272723</v>
      </c>
      <c r="U154" s="9">
        <f>(Кредиты_2000_0__22[[#This Row],[Срок кредитной истории (лет)]]-MIN(P:P))/(MAX(P:P)-MIN(P:P))</f>
        <v>0.29166666666666669</v>
      </c>
      <c r="V154" s="9">
        <f>(Кредиты_2000_0__22[[#This Row],[Срок с последнего нарушения кредитного договора (мес.)]]-MIN(Q:Q))/(MAX(Q:Q)-MIN(Q:Q))</f>
        <v>0.62195121951219512</v>
      </c>
      <c r="W154" s="9">
        <f>(Кредиты_2000_0__22[[#This Row],[Количество кредитных карт]]-MIN(D:D))/(MAX(D:D)-MIN(D:D))</f>
        <v>4.878048780487805E-2</v>
      </c>
      <c r="X154" s="10">
        <f>(Кредиты_2000_0__22[[#This Row],[Число нарушений кредитных договоров]]-MIN(E:E))/(MAX(E:E)-MIN(E:E))</f>
        <v>0</v>
      </c>
      <c r="Y154" s="16">
        <f>((Кредиты_2000_0__22[[#This Row],[Размер кредита]]-AVERAGE(H:H)))/STDEV(H:H)</f>
        <v>-1.1407334072405502</v>
      </c>
      <c r="Z154" s="16">
        <f>((Кредиты_2000_0__22[[#This Row],[Годовой доход]]-AVERAGE(K:K)))/STDEV(K:K)</f>
        <v>-1.3089192589852108</v>
      </c>
      <c r="AA154" s="16">
        <f>((Кредиты_2000_0__22[[#This Row],[Ежемесячный платеж]]-AVERAGE(O:O)))/STDEV(O:O)</f>
        <v>-1.1815073561284184</v>
      </c>
      <c r="AB154" s="16">
        <f>((Кредиты_2000_0__22[[#This Row],[Текущий баланс кредитов]]-AVERAGE(F:F)))/STDEV(F:F)</f>
        <v>-0.34983590074081639</v>
      </c>
      <c r="AC154" s="16">
        <f>((Кредиты_2000_0__22[[#This Row],[Максимальный выданный кредит]]-AVERAGE(G:G)))/STDEV(G:G)</f>
        <v>-0.49924358893049936</v>
      </c>
    </row>
    <row r="155" spans="1:29" x14ac:dyDescent="0.45">
      <c r="A155">
        <v>215</v>
      </c>
      <c r="B155" s="1" t="s">
        <v>196</v>
      </c>
      <c r="C155" s="1" t="s">
        <v>16</v>
      </c>
      <c r="D155">
        <v>9</v>
      </c>
      <c r="E155">
        <v>0</v>
      </c>
      <c r="F155">
        <v>283936</v>
      </c>
      <c r="G155">
        <v>465674</v>
      </c>
      <c r="H155" s="3">
        <v>111408</v>
      </c>
      <c r="I155" s="1" t="s">
        <v>17</v>
      </c>
      <c r="J155">
        <v>733</v>
      </c>
      <c r="K155">
        <v>1154592</v>
      </c>
      <c r="L155" s="1" t="s">
        <v>22</v>
      </c>
      <c r="M155" s="1" t="s">
        <v>29</v>
      </c>
      <c r="N155" s="1" t="s">
        <v>23</v>
      </c>
      <c r="O155" s="2">
        <v>18762.12</v>
      </c>
      <c r="P155">
        <v>20.399999999999999</v>
      </c>
      <c r="Q155">
        <v>47</v>
      </c>
      <c r="R155">
        <f>Кредиты_2000_0__22[[#This Row],[Годовой доход]]/12</f>
        <v>96216</v>
      </c>
      <c r="S155">
        <f>Кредиты_2000_0__22[[#This Row],[Ежемесячный платеж]]/Кредиты_2000_0__22[[#This Row],[Мес доход]]</f>
        <v>0.19499999999999998</v>
      </c>
      <c r="T155" s="8">
        <f>(Кредиты_2000_0__22[[#This Row],[Кредитный рейтинг]]-MIN(J:J))/(MAX(J:J)-MIN(J:J))</f>
        <v>0.89090909090909087</v>
      </c>
      <c r="U155" s="9">
        <f>(Кредиты_2000_0__22[[#This Row],[Срок кредитной истории (лет)]]-MIN(P:P))/(MAX(P:P)-MIN(P:P))</f>
        <v>0.34868421052631576</v>
      </c>
      <c r="V155" s="9">
        <f>(Кредиты_2000_0__22[[#This Row],[Срок с последнего нарушения кредитного договора (мес.)]]-MIN(Q:Q))/(MAX(Q:Q)-MIN(Q:Q))</f>
        <v>0.57317073170731703</v>
      </c>
      <c r="W155" s="9">
        <f>(Кредиты_2000_0__22[[#This Row],[Количество кредитных карт]]-MIN(D:D))/(MAX(D:D)-MIN(D:D))</f>
        <v>0.17073170731707318</v>
      </c>
      <c r="X155" s="10">
        <f>(Кредиты_2000_0__22[[#This Row],[Число нарушений кредитных договоров]]-MIN(E:E))/(MAX(E:E)-MIN(E:E))</f>
        <v>0</v>
      </c>
      <c r="Y155" s="16">
        <f>((Кредиты_2000_0__22[[#This Row],[Размер кредита]]-AVERAGE(H:H)))/STDEV(H:H)</f>
        <v>-1.0619411311071669</v>
      </c>
      <c r="Z155" s="16">
        <f>((Кредиты_2000_0__22[[#This Row],[Годовой доход]]-AVERAGE(K:K)))/STDEV(K:K)</f>
        <v>-0.23856046613156881</v>
      </c>
      <c r="AA155" s="16">
        <f>((Кредиты_2000_0__22[[#This Row],[Ежемесячный платеж]]-AVERAGE(O:O)))/STDEV(O:O)</f>
        <v>8.3666680463960377E-2</v>
      </c>
      <c r="AB155" s="16">
        <f>((Кредиты_2000_0__22[[#This Row],[Текущий баланс кредитов]]-AVERAGE(F:F)))/STDEV(F:F)</f>
        <v>8.8539661181936222E-2</v>
      </c>
      <c r="AC155" s="16">
        <f>((Кредиты_2000_0__22[[#This Row],[Максимальный выданный кредит]]-AVERAGE(G:G)))/STDEV(G:G)</f>
        <v>-0.20995835993157846</v>
      </c>
    </row>
    <row r="156" spans="1:29" x14ac:dyDescent="0.45">
      <c r="A156">
        <v>216</v>
      </c>
      <c r="B156" s="1" t="s">
        <v>197</v>
      </c>
      <c r="C156" s="1" t="s">
        <v>16</v>
      </c>
      <c r="D156">
        <v>12</v>
      </c>
      <c r="E156">
        <v>0</v>
      </c>
      <c r="F156">
        <v>182780</v>
      </c>
      <c r="G156">
        <v>366146</v>
      </c>
      <c r="H156" s="3">
        <v>284152</v>
      </c>
      <c r="I156" s="1" t="s">
        <v>17</v>
      </c>
      <c r="J156">
        <v>700</v>
      </c>
      <c r="K156">
        <v>1054519</v>
      </c>
      <c r="L156" s="1" t="s">
        <v>22</v>
      </c>
      <c r="M156" s="1" t="s">
        <v>19</v>
      </c>
      <c r="N156" s="1" t="s">
        <v>23</v>
      </c>
      <c r="O156" s="2">
        <v>15202.66</v>
      </c>
      <c r="P156">
        <v>14</v>
      </c>
      <c r="Q156">
        <v>36</v>
      </c>
      <c r="R156">
        <f>Кредиты_2000_0__22[[#This Row],[Годовой доход]]/12</f>
        <v>87876.583333333328</v>
      </c>
      <c r="S156">
        <f>Кредиты_2000_0__22[[#This Row],[Ежемесячный платеж]]/Кредиты_2000_0__22[[#This Row],[Мес доход]]</f>
        <v>0.17300012612385363</v>
      </c>
      <c r="T156" s="8">
        <f>(Кредиты_2000_0__22[[#This Row],[Кредитный рейтинг]]-MIN(J:J))/(MAX(J:J)-MIN(J:J))</f>
        <v>0.69090909090909092</v>
      </c>
      <c r="U156" s="9">
        <f>(Кредиты_2000_0__22[[#This Row],[Срок кредитной истории (лет)]]-MIN(P:P))/(MAX(P:P)-MIN(P:P))</f>
        <v>0.20833333333333331</v>
      </c>
      <c r="V156" s="9">
        <f>(Кредиты_2000_0__22[[#This Row],[Срок с последнего нарушения кредитного договора (мес.)]]-MIN(Q:Q))/(MAX(Q:Q)-MIN(Q:Q))</f>
        <v>0.43902439024390244</v>
      </c>
      <c r="W156" s="9">
        <f>(Кредиты_2000_0__22[[#This Row],[Количество кредитных карт]]-MIN(D:D))/(MAX(D:D)-MIN(D:D))</f>
        <v>0.24390243902439024</v>
      </c>
      <c r="X156" s="10">
        <f>(Кредиты_2000_0__22[[#This Row],[Число нарушений кредитных договоров]]-MIN(E:E))/(MAX(E:E)-MIN(E:E))</f>
        <v>0</v>
      </c>
      <c r="Y156" s="16">
        <f>((Кредиты_2000_0__22[[#This Row],[Размер кредита]]-AVERAGE(H:H)))/STDEV(H:H)</f>
        <v>-0.13716242826811476</v>
      </c>
      <c r="Z156" s="16">
        <f>((Кредиты_2000_0__22[[#This Row],[Годовой доход]]-AVERAGE(K:K)))/STDEV(K:K)</f>
        <v>-0.36105263895357759</v>
      </c>
      <c r="AA156" s="16">
        <f>((Кредиты_2000_0__22[[#This Row],[Ежемесячный платеж]]-AVERAGE(O:O)))/STDEV(O:O)</f>
        <v>-0.23429010212781923</v>
      </c>
      <c r="AB156" s="16">
        <f>((Кредиты_2000_0__22[[#This Row],[Текущий баланс кредитов]]-AVERAGE(F:F)))/STDEV(F:F)</f>
        <v>-0.33419380950756472</v>
      </c>
      <c r="AC156" s="16">
        <f>((Кредиты_2000_0__22[[#This Row],[Максимальный выданный кредит]]-AVERAGE(G:G)))/STDEV(G:G)</f>
        <v>-0.42152098133331112</v>
      </c>
    </row>
    <row r="157" spans="1:29" x14ac:dyDescent="0.45">
      <c r="A157">
        <v>217</v>
      </c>
      <c r="B157" s="1" t="s">
        <v>198</v>
      </c>
      <c r="C157" s="1" t="s">
        <v>31</v>
      </c>
      <c r="D157">
        <v>9</v>
      </c>
      <c r="E157">
        <v>1</v>
      </c>
      <c r="F157">
        <v>392730</v>
      </c>
      <c r="G157">
        <v>639584</v>
      </c>
      <c r="H157" s="3">
        <v>269170</v>
      </c>
      <c r="I157" s="1" t="s">
        <v>17</v>
      </c>
      <c r="J157">
        <v>714</v>
      </c>
      <c r="K157">
        <v>1259206</v>
      </c>
      <c r="L157" s="1" t="s">
        <v>22</v>
      </c>
      <c r="M157" s="1" t="s">
        <v>19</v>
      </c>
      <c r="N157" s="1" t="s">
        <v>23</v>
      </c>
      <c r="O157" s="2">
        <v>15110.51</v>
      </c>
      <c r="P157">
        <v>10.199999999999999</v>
      </c>
      <c r="R157">
        <f>Кредиты_2000_0__22[[#This Row],[Годовой доход]]/12</f>
        <v>104933.83333333333</v>
      </c>
      <c r="S157">
        <f>Кредиты_2000_0__22[[#This Row],[Ежемесячный платеж]]/Кредиты_2000_0__22[[#This Row],[Мес доход]]</f>
        <v>0.14400036213296316</v>
      </c>
      <c r="T157" s="8">
        <f>(Кредиты_2000_0__22[[#This Row],[Кредитный рейтинг]]-MIN(J:J))/(MAX(J:J)-MIN(J:J))</f>
        <v>0.77575757575757576</v>
      </c>
      <c r="U157" s="9">
        <f>(Кредиты_2000_0__22[[#This Row],[Срок кредитной истории (лет)]]-MIN(P:P))/(MAX(P:P)-MIN(P:P))</f>
        <v>0.12499999999999999</v>
      </c>
      <c r="V157" s="9">
        <f>(Кредиты_2000_0__22[[#This Row],[Срок с последнего нарушения кредитного договора (мес.)]]-MIN(Q:Q))/(MAX(Q:Q)-MIN(Q:Q))</f>
        <v>0</v>
      </c>
      <c r="W157" s="9">
        <f>(Кредиты_2000_0__22[[#This Row],[Количество кредитных карт]]-MIN(D:D))/(MAX(D:D)-MIN(D:D))</f>
        <v>0.17073170731707318</v>
      </c>
      <c r="X157" s="10">
        <f>(Кредиты_2000_0__22[[#This Row],[Число нарушений кредитных договоров]]-MIN(E:E))/(MAX(E:E)-MIN(E:E))</f>
        <v>0.14285714285714285</v>
      </c>
      <c r="Y157" s="16">
        <f>((Кредиты_2000_0__22[[#This Row],[Размер кредита]]-AVERAGE(H:H)))/STDEV(H:H)</f>
        <v>-0.21736801877160361</v>
      </c>
      <c r="Z157" s="16">
        <f>((Кредиты_2000_0__22[[#This Row],[Годовой доход]]-AVERAGE(K:K)))/STDEV(K:K)</f>
        <v>-0.11050998130947266</v>
      </c>
      <c r="AA157" s="16">
        <f>((Кредиты_2000_0__22[[#This Row],[Ежемесячный платеж]]-AVERAGE(O:O)))/STDEV(O:O)</f>
        <v>-0.24252160845626017</v>
      </c>
      <c r="AB157" s="16">
        <f>((Кредиты_2000_0__22[[#This Row],[Текущий баланс кредитов]]-AVERAGE(F:F)))/STDEV(F:F)</f>
        <v>0.54319252616467151</v>
      </c>
      <c r="AC157" s="16">
        <f>((Кредиты_2000_0__22[[#This Row],[Максимальный выданный кредит]]-AVERAGE(G:G)))/STDEV(G:G)</f>
        <v>0.15971505345938009</v>
      </c>
    </row>
    <row r="158" spans="1:29" x14ac:dyDescent="0.45">
      <c r="A158">
        <v>218</v>
      </c>
      <c r="B158" s="1" t="s">
        <v>199</v>
      </c>
      <c r="C158" s="1" t="s">
        <v>16</v>
      </c>
      <c r="D158">
        <v>5</v>
      </c>
      <c r="E158">
        <v>0</v>
      </c>
      <c r="F158">
        <v>95171</v>
      </c>
      <c r="G158">
        <v>112574</v>
      </c>
      <c r="H158" s="3">
        <v>149116</v>
      </c>
      <c r="I158" s="1" t="s">
        <v>17</v>
      </c>
      <c r="J158">
        <v>700</v>
      </c>
      <c r="K158">
        <v>1380160</v>
      </c>
      <c r="L158" s="1" t="s">
        <v>41</v>
      </c>
      <c r="M158" s="1" t="s">
        <v>19</v>
      </c>
      <c r="N158" s="1" t="s">
        <v>20</v>
      </c>
      <c r="O158" s="2">
        <v>18171.98</v>
      </c>
      <c r="P158">
        <v>10.8</v>
      </c>
      <c r="R158">
        <f>Кредиты_2000_0__22[[#This Row],[Годовой доход]]/12</f>
        <v>115013.33333333333</v>
      </c>
      <c r="S158">
        <f>Кредиты_2000_0__22[[#This Row],[Ежемесячный платеж]]/Кредиты_2000_0__22[[#This Row],[Мес доход]]</f>
        <v>0.1579988986784141</v>
      </c>
      <c r="T158" s="8">
        <f>(Кредиты_2000_0__22[[#This Row],[Кредитный рейтинг]]-MIN(J:J))/(MAX(J:J)-MIN(J:J))</f>
        <v>0.69090909090909092</v>
      </c>
      <c r="U158" s="9">
        <f>(Кредиты_2000_0__22[[#This Row],[Срок кредитной истории (лет)]]-MIN(P:P))/(MAX(P:P)-MIN(P:P))</f>
        <v>0.13815789473684212</v>
      </c>
      <c r="V158" s="9">
        <f>(Кредиты_2000_0__22[[#This Row],[Срок с последнего нарушения кредитного договора (мес.)]]-MIN(Q:Q))/(MAX(Q:Q)-MIN(Q:Q))</f>
        <v>0</v>
      </c>
      <c r="W158" s="9">
        <f>(Кредиты_2000_0__22[[#This Row],[Количество кредитных карт]]-MIN(D:D))/(MAX(D:D)-MIN(D:D))</f>
        <v>7.3170731707317069E-2</v>
      </c>
      <c r="X158" s="10">
        <f>(Кредиты_2000_0__22[[#This Row],[Число нарушений кредитных договоров]]-MIN(E:E))/(MAX(E:E)-MIN(E:E))</f>
        <v>0</v>
      </c>
      <c r="Y158" s="16">
        <f>((Кредиты_2000_0__22[[#This Row],[Размер кредита]]-AVERAGE(H:H)))/STDEV(H:H)</f>
        <v>-0.8600727285770936</v>
      </c>
      <c r="Z158" s="16">
        <f>((Кредиты_2000_0__22[[#This Row],[Годовой доход]]-AVERAGE(K:K)))/STDEV(K:K)</f>
        <v>3.7541124098711853E-2</v>
      </c>
      <c r="AA158" s="16">
        <f>((Кредиты_2000_0__22[[#This Row],[Ежемесячный платеж]]-AVERAGE(O:O)))/STDEV(O:O)</f>
        <v>3.0951095605944647E-2</v>
      </c>
      <c r="AB158" s="16">
        <f>((Кредиты_2000_0__22[[#This Row],[Текущий баланс кредитов]]-AVERAGE(F:F)))/STDEV(F:F)</f>
        <v>-0.70031402613966254</v>
      </c>
      <c r="AC158" s="16">
        <f>((Кредиты_2000_0__22[[#This Row],[Максимальный выданный кредит]]-AVERAGE(G:G)))/STDEV(G:G)</f>
        <v>-0.96052866795496683</v>
      </c>
    </row>
    <row r="159" spans="1:29" x14ac:dyDescent="0.45">
      <c r="A159">
        <v>219</v>
      </c>
      <c r="B159" s="1" t="s">
        <v>200</v>
      </c>
      <c r="C159" s="1" t="s">
        <v>16</v>
      </c>
      <c r="D159">
        <v>11</v>
      </c>
      <c r="E159">
        <v>0</v>
      </c>
      <c r="F159">
        <v>295944</v>
      </c>
      <c r="G159">
        <v>835802</v>
      </c>
      <c r="H159" s="3">
        <v>396792</v>
      </c>
      <c r="I159" s="1" t="s">
        <v>26</v>
      </c>
      <c r="J159">
        <v>731</v>
      </c>
      <c r="K159">
        <v>745997</v>
      </c>
      <c r="L159" s="1" t="s">
        <v>22</v>
      </c>
      <c r="M159" s="1" t="s">
        <v>24</v>
      </c>
      <c r="N159" s="1" t="s">
        <v>23</v>
      </c>
      <c r="O159" s="2">
        <v>7522.29</v>
      </c>
      <c r="P159">
        <v>18.7</v>
      </c>
      <c r="R159">
        <f>Кредиты_2000_0__22[[#This Row],[Годовой доход]]/12</f>
        <v>62166.416666666664</v>
      </c>
      <c r="S159">
        <f>Кредиты_2000_0__22[[#This Row],[Ежемесячный платеж]]/Кредиты_2000_0__22[[#This Row],[Мес доход]]</f>
        <v>0.12100247051931845</v>
      </c>
      <c r="T159" s="8">
        <f>(Кредиты_2000_0__22[[#This Row],[Кредитный рейтинг]]-MIN(J:J))/(MAX(J:J)-MIN(J:J))</f>
        <v>0.87878787878787878</v>
      </c>
      <c r="U159" s="9">
        <f>(Кредиты_2000_0__22[[#This Row],[Срок кредитной истории (лет)]]-MIN(P:P))/(MAX(P:P)-MIN(P:P))</f>
        <v>0.31140350877192979</v>
      </c>
      <c r="V159" s="9">
        <f>(Кредиты_2000_0__22[[#This Row],[Срок с последнего нарушения кредитного договора (мес.)]]-MIN(Q:Q))/(MAX(Q:Q)-MIN(Q:Q))</f>
        <v>0</v>
      </c>
      <c r="W159" s="9">
        <f>(Кредиты_2000_0__22[[#This Row],[Количество кредитных карт]]-MIN(D:D))/(MAX(D:D)-MIN(D:D))</f>
        <v>0.21951219512195122</v>
      </c>
      <c r="X159" s="10">
        <f>(Кредиты_2000_0__22[[#This Row],[Число нарушений кредитных договоров]]-MIN(E:E))/(MAX(E:E)-MIN(E:E))</f>
        <v>0</v>
      </c>
      <c r="Y159" s="16">
        <f>((Кредиты_2000_0__22[[#This Row],[Размер кредита]]-AVERAGE(H:H)))/STDEV(H:H)</f>
        <v>0.46585170297691159</v>
      </c>
      <c r="Z159" s="16">
        <f>((Кредиты_2000_0__22[[#This Row],[Годовой доход]]-AVERAGE(K:K)))/STDEV(K:K)</f>
        <v>-0.73869226346160466</v>
      </c>
      <c r="AA159" s="16">
        <f>((Кредиты_2000_0__22[[#This Row],[Ежемесячный платеж]]-AVERAGE(O:O)))/STDEV(O:O)</f>
        <v>-0.92035645329187976</v>
      </c>
      <c r="AB159" s="16">
        <f>((Кредиты_2000_0__22[[#This Row],[Текущий баланс кредитов]]-AVERAGE(F:F)))/STDEV(F:F)</f>
        <v>0.13872139549368764</v>
      </c>
      <c r="AC159" s="16">
        <f>((Кредиты_2000_0__22[[#This Row],[Максимальный выданный кредит]]-AVERAGE(G:G)))/STDEV(G:G)</f>
        <v>0.57680767509555464</v>
      </c>
    </row>
    <row r="160" spans="1:29" x14ac:dyDescent="0.45">
      <c r="A160">
        <v>220</v>
      </c>
      <c r="B160" s="1" t="s">
        <v>201</v>
      </c>
      <c r="C160" s="1" t="s">
        <v>16</v>
      </c>
      <c r="D160">
        <v>4</v>
      </c>
      <c r="E160">
        <v>0</v>
      </c>
      <c r="F160">
        <v>36708</v>
      </c>
      <c r="G160">
        <v>64372</v>
      </c>
      <c r="H160" s="3">
        <v>128832</v>
      </c>
      <c r="I160" s="1" t="s">
        <v>17</v>
      </c>
      <c r="J160">
        <v>719</v>
      </c>
      <c r="K160">
        <v>1483520</v>
      </c>
      <c r="L160" s="1" t="s">
        <v>22</v>
      </c>
      <c r="M160" s="1" t="s">
        <v>29</v>
      </c>
      <c r="N160" s="1" t="s">
        <v>23</v>
      </c>
      <c r="O160" s="2">
        <v>8381.85</v>
      </c>
      <c r="P160">
        <v>30.9</v>
      </c>
      <c r="Q160">
        <v>38</v>
      </c>
      <c r="R160">
        <f>Кредиты_2000_0__22[[#This Row],[Годовой доход]]/12</f>
        <v>123626.66666666667</v>
      </c>
      <c r="S160">
        <f>Кредиты_2000_0__22[[#This Row],[Ежемесячный платеж]]/Кредиты_2000_0__22[[#This Row],[Мес доход]]</f>
        <v>6.7799692622950825E-2</v>
      </c>
      <c r="T160" s="8">
        <f>(Кредиты_2000_0__22[[#This Row],[Кредитный рейтинг]]-MIN(J:J))/(MAX(J:J)-MIN(J:J))</f>
        <v>0.80606060606060603</v>
      </c>
      <c r="U160" s="9">
        <f>(Кредиты_2000_0__22[[#This Row],[Срок кредитной истории (лет)]]-MIN(P:P))/(MAX(P:P)-MIN(P:P))</f>
        <v>0.57894736842105254</v>
      </c>
      <c r="V160" s="9">
        <f>(Кредиты_2000_0__22[[#This Row],[Срок с последнего нарушения кредитного договора (мес.)]]-MIN(Q:Q))/(MAX(Q:Q)-MIN(Q:Q))</f>
        <v>0.46341463414634149</v>
      </c>
      <c r="W160" s="9">
        <f>(Кредиты_2000_0__22[[#This Row],[Количество кредитных карт]]-MIN(D:D))/(MAX(D:D)-MIN(D:D))</f>
        <v>4.878048780487805E-2</v>
      </c>
      <c r="X160" s="10">
        <f>(Кредиты_2000_0__22[[#This Row],[Число нарушений кредитных договоров]]-MIN(E:E))/(MAX(E:E)-MIN(E:E))</f>
        <v>0</v>
      </c>
      <c r="Y160" s="16">
        <f>((Кредиты_2000_0__22[[#This Row],[Размер кредита]]-AVERAGE(H:H)))/STDEV(H:H)</f>
        <v>-0.96866238268020177</v>
      </c>
      <c r="Z160" s="16">
        <f>((Кредиты_2000_0__22[[#This Row],[Годовой доход]]-AVERAGE(K:K)))/STDEV(K:K)</f>
        <v>0.16405667757350353</v>
      </c>
      <c r="AA160" s="16">
        <f>((Кредиты_2000_0__22[[#This Row],[Ежемесячный платеж]]-AVERAGE(O:O)))/STDEV(O:O)</f>
        <v>-0.84357432003442212</v>
      </c>
      <c r="AB160" s="16">
        <f>((Кредиты_2000_0__22[[#This Row],[Текущий баланс кредитов]]-AVERAGE(F:F)))/STDEV(F:F)</f>
        <v>-0.94463237499608532</v>
      </c>
      <c r="AC160" s="16">
        <f>((Кредиты_2000_0__22[[#This Row],[Максимальный выданный кредит]]-AVERAGE(G:G)))/STDEV(G:G)</f>
        <v>-1.0629896987885645</v>
      </c>
    </row>
    <row r="161" spans="1:29" x14ac:dyDescent="0.45">
      <c r="A161">
        <v>221</v>
      </c>
      <c r="B161" s="1" t="s">
        <v>202</v>
      </c>
      <c r="C161" s="1" t="s">
        <v>16</v>
      </c>
      <c r="D161">
        <v>5</v>
      </c>
      <c r="E161">
        <v>1</v>
      </c>
      <c r="F161">
        <v>119510</v>
      </c>
      <c r="G161">
        <v>229086</v>
      </c>
      <c r="H161" s="3">
        <v>152790</v>
      </c>
      <c r="I161" s="1" t="s">
        <v>17</v>
      </c>
      <c r="J161">
        <v>743</v>
      </c>
      <c r="K161">
        <v>678661</v>
      </c>
      <c r="L161" s="1" t="s">
        <v>22</v>
      </c>
      <c r="M161" s="1" t="s">
        <v>29</v>
      </c>
      <c r="N161" s="1" t="s">
        <v>23</v>
      </c>
      <c r="O161" s="2">
        <v>4450.9399999999996</v>
      </c>
      <c r="P161">
        <v>14</v>
      </c>
      <c r="Q161">
        <v>8</v>
      </c>
      <c r="R161">
        <f>Кредиты_2000_0__22[[#This Row],[Годовой доход]]/12</f>
        <v>56555.083333333336</v>
      </c>
      <c r="S161">
        <f>Кредиты_2000_0__22[[#This Row],[Ежемесячный платеж]]/Кредиты_2000_0__22[[#This Row],[Мес доход]]</f>
        <v>7.8700971471765718E-2</v>
      </c>
      <c r="T161" s="8">
        <f>(Кредиты_2000_0__22[[#This Row],[Кредитный рейтинг]]-MIN(J:J))/(MAX(J:J)-MIN(J:J))</f>
        <v>0.95151515151515154</v>
      </c>
      <c r="U161" s="9">
        <f>(Кредиты_2000_0__22[[#This Row],[Срок кредитной истории (лет)]]-MIN(P:P))/(MAX(P:P)-MIN(P:P))</f>
        <v>0.20833333333333331</v>
      </c>
      <c r="V161" s="9">
        <f>(Кредиты_2000_0__22[[#This Row],[Срок с последнего нарушения кредитного договора (мес.)]]-MIN(Q:Q))/(MAX(Q:Q)-MIN(Q:Q))</f>
        <v>9.7560975609756101E-2</v>
      </c>
      <c r="W161" s="9">
        <f>(Кредиты_2000_0__22[[#This Row],[Количество кредитных карт]]-MIN(D:D))/(MAX(D:D)-MIN(D:D))</f>
        <v>7.3170731707317069E-2</v>
      </c>
      <c r="X161" s="10">
        <f>(Кредиты_2000_0__22[[#This Row],[Число нарушений кредитных договоров]]-MIN(E:E))/(MAX(E:E)-MIN(E:E))</f>
        <v>0.14285714285714285</v>
      </c>
      <c r="Y161" s="16">
        <f>((Кредиты_2000_0__22[[#This Row],[Размер кредита]]-AVERAGE(H:H)))/STDEV(H:H)</f>
        <v>-0.8404041035931249</v>
      </c>
      <c r="Z161" s="16">
        <f>((Кредиты_2000_0__22[[#This Row],[Годовой доход]]-AVERAGE(K:K)))/STDEV(K:K)</f>
        <v>-0.82111342550474098</v>
      </c>
      <c r="AA161" s="16">
        <f>((Кредиты_2000_0__22[[#This Row],[Ежемесячный платеж]]-AVERAGE(O:O)))/STDEV(O:O)</f>
        <v>-1.1947117106099177</v>
      </c>
      <c r="AB161" s="16">
        <f>((Кредиты_2000_0__22[[#This Row],[Текущий баланс кредитов]]-AVERAGE(F:F)))/STDEV(F:F)</f>
        <v>-0.59860073238435629</v>
      </c>
      <c r="AC161" s="16">
        <f>((Кредиты_2000_0__22[[#This Row],[Максимальный выданный кредит]]-AVERAGE(G:G)))/STDEV(G:G)</f>
        <v>-0.71286384855983509</v>
      </c>
    </row>
    <row r="162" spans="1:29" x14ac:dyDescent="0.45">
      <c r="A162">
        <v>222</v>
      </c>
      <c r="B162" s="1" t="s">
        <v>203</v>
      </c>
      <c r="C162" s="1" t="s">
        <v>31</v>
      </c>
      <c r="D162">
        <v>13</v>
      </c>
      <c r="E162">
        <v>0</v>
      </c>
      <c r="F162">
        <v>82593</v>
      </c>
      <c r="G162">
        <v>302654</v>
      </c>
      <c r="H162" s="3">
        <v>152966</v>
      </c>
      <c r="I162" s="1" t="s">
        <v>17</v>
      </c>
      <c r="J162">
        <v>708</v>
      </c>
      <c r="K162">
        <v>1334902</v>
      </c>
      <c r="L162" s="1" t="s">
        <v>38</v>
      </c>
      <c r="M162" s="1" t="s">
        <v>19</v>
      </c>
      <c r="N162" s="1" t="s">
        <v>23</v>
      </c>
      <c r="O162" s="2">
        <v>10845.96</v>
      </c>
      <c r="P162">
        <v>17.100000000000001</v>
      </c>
      <c r="Q162">
        <v>41</v>
      </c>
      <c r="R162">
        <f>Кредиты_2000_0__22[[#This Row],[Годовой доход]]/12</f>
        <v>111241.83333333333</v>
      </c>
      <c r="S162">
        <f>Кредиты_2000_0__22[[#This Row],[Ежемесячный платеж]]/Кредиты_2000_0__22[[#This Row],[Мес доход]]</f>
        <v>9.7498932505906799E-2</v>
      </c>
      <c r="T162" s="8">
        <f>(Кредиты_2000_0__22[[#This Row],[Кредитный рейтинг]]-MIN(J:J))/(MAX(J:J)-MIN(J:J))</f>
        <v>0.73939393939393938</v>
      </c>
      <c r="U162" s="9">
        <f>(Кредиты_2000_0__22[[#This Row],[Срок кредитной истории (лет)]]-MIN(P:P))/(MAX(P:P)-MIN(P:P))</f>
        <v>0.27631578947368424</v>
      </c>
      <c r="V162" s="9">
        <f>(Кредиты_2000_0__22[[#This Row],[Срок с последнего нарушения кредитного договора (мес.)]]-MIN(Q:Q))/(MAX(Q:Q)-MIN(Q:Q))</f>
        <v>0.5</v>
      </c>
      <c r="W162" s="9">
        <f>(Кредиты_2000_0__22[[#This Row],[Количество кредитных карт]]-MIN(D:D))/(MAX(D:D)-MIN(D:D))</f>
        <v>0.26829268292682928</v>
      </c>
      <c r="X162" s="10">
        <f>(Кредиты_2000_0__22[[#This Row],[Число нарушений кредитных договоров]]-MIN(E:E))/(MAX(E:E)-MIN(E:E))</f>
        <v>0</v>
      </c>
      <c r="Y162" s="16">
        <f>((Кредиты_2000_0__22[[#This Row],[Размер кредита]]-AVERAGE(H:H)))/STDEV(H:H)</f>
        <v>-0.8394618940130546</v>
      </c>
      <c r="Z162" s="16">
        <f>((Кредиты_2000_0__22[[#This Row],[Годовой доход]]-AVERAGE(K:K)))/STDEV(K:K)</f>
        <v>-1.7855943617639942E-2</v>
      </c>
      <c r="AA162" s="16">
        <f>((Кредиты_2000_0__22[[#This Row],[Ежемесячный платеж]]-AVERAGE(O:O)))/STDEV(O:O)</f>
        <v>-0.62346214359411101</v>
      </c>
      <c r="AB162" s="16">
        <f>((Кредиты_2000_0__22[[#This Row],[Текущий баланс кредитов]]-AVERAGE(F:F)))/STDEV(F:F)</f>
        <v>-0.75287780480165534</v>
      </c>
      <c r="AC162" s="16">
        <f>((Кредиты_2000_0__22[[#This Row],[Максимальный выданный кредит]]-AVERAGE(G:G)))/STDEV(G:G)</f>
        <v>-0.55648334326200266</v>
      </c>
    </row>
    <row r="163" spans="1:29" x14ac:dyDescent="0.45">
      <c r="A163">
        <v>223</v>
      </c>
      <c r="B163" s="1" t="s">
        <v>204</v>
      </c>
      <c r="C163" s="1" t="s">
        <v>31</v>
      </c>
      <c r="D163">
        <v>7</v>
      </c>
      <c r="E163">
        <v>0</v>
      </c>
      <c r="F163">
        <v>81016</v>
      </c>
      <c r="G163">
        <v>198352</v>
      </c>
      <c r="H163" s="3">
        <v>292292</v>
      </c>
      <c r="I163" s="1" t="s">
        <v>17</v>
      </c>
      <c r="J163">
        <v>741</v>
      </c>
      <c r="K163">
        <v>666805</v>
      </c>
      <c r="L163" s="1" t="s">
        <v>36</v>
      </c>
      <c r="M163" s="1" t="s">
        <v>29</v>
      </c>
      <c r="N163" s="1" t="s">
        <v>54</v>
      </c>
      <c r="O163" s="2">
        <v>6223.45</v>
      </c>
      <c r="P163">
        <v>15</v>
      </c>
      <c r="R163">
        <f>Кредиты_2000_0__22[[#This Row],[Годовой доход]]/12</f>
        <v>55567.083333333336</v>
      </c>
      <c r="S163">
        <f>Кредиты_2000_0__22[[#This Row],[Ежемесячный платеж]]/Кредиты_2000_0__22[[#This Row],[Мес доход]]</f>
        <v>0.11199886023650092</v>
      </c>
      <c r="T163" s="8">
        <f>(Кредиты_2000_0__22[[#This Row],[Кредитный рейтинг]]-MIN(J:J))/(MAX(J:J)-MIN(J:J))</f>
        <v>0.93939393939393945</v>
      </c>
      <c r="U163" s="9">
        <f>(Кредиты_2000_0__22[[#This Row],[Срок кредитной истории (лет)]]-MIN(P:P))/(MAX(P:P)-MIN(P:P))</f>
        <v>0.23026315789473684</v>
      </c>
      <c r="V163" s="9">
        <f>(Кредиты_2000_0__22[[#This Row],[Срок с последнего нарушения кредитного договора (мес.)]]-MIN(Q:Q))/(MAX(Q:Q)-MIN(Q:Q))</f>
        <v>0</v>
      </c>
      <c r="W163" s="9">
        <f>(Кредиты_2000_0__22[[#This Row],[Количество кредитных карт]]-MIN(D:D))/(MAX(D:D)-MIN(D:D))</f>
        <v>0.12195121951219512</v>
      </c>
      <c r="X163" s="10">
        <f>(Кредиты_2000_0__22[[#This Row],[Число нарушений кредитных договоров]]-MIN(E:E))/(MAX(E:E)-MIN(E:E))</f>
        <v>0</v>
      </c>
      <c r="Y163" s="16">
        <f>((Кредиты_2000_0__22[[#This Row],[Размер кредита]]-AVERAGE(H:H)))/STDEV(H:H)</f>
        <v>-9.3585235189860894E-2</v>
      </c>
      <c r="Z163" s="16">
        <f>((Кредиты_2000_0__22[[#This Row],[Годовой доход]]-AVERAGE(K:K)))/STDEV(K:K)</f>
        <v>-0.83562550369743771</v>
      </c>
      <c r="AA163" s="16">
        <f>((Кредиты_2000_0__22[[#This Row],[Ежемесячный платеж]]-AVERAGE(O:O)))/STDEV(O:O)</f>
        <v>-1.0363782620779054</v>
      </c>
      <c r="AB163" s="16">
        <f>((Кредиты_2000_0__22[[#This Row],[Текущий баланс кредитов]]-AVERAGE(F:F)))/STDEV(F:F)</f>
        <v>-0.75946812750398984</v>
      </c>
      <c r="AC163" s="16">
        <f>((Кредиты_2000_0__22[[#This Row],[Максимальный выданный кредит]]-AVERAGE(G:G)))/STDEV(G:G)</f>
        <v>-0.77819386228623222</v>
      </c>
    </row>
    <row r="164" spans="1:29" x14ac:dyDescent="0.45">
      <c r="A164">
        <v>224</v>
      </c>
      <c r="B164" s="1" t="s">
        <v>205</v>
      </c>
      <c r="C164" s="1" t="s">
        <v>16</v>
      </c>
      <c r="D164">
        <v>8</v>
      </c>
      <c r="E164">
        <v>0</v>
      </c>
      <c r="F164">
        <v>367992</v>
      </c>
      <c r="G164">
        <v>510290</v>
      </c>
      <c r="H164" s="3">
        <v>449460</v>
      </c>
      <c r="I164" s="1" t="s">
        <v>26</v>
      </c>
      <c r="J164">
        <v>658</v>
      </c>
      <c r="K164">
        <v>1057768</v>
      </c>
      <c r="L164" s="1" t="s">
        <v>27</v>
      </c>
      <c r="M164" s="1" t="s">
        <v>29</v>
      </c>
      <c r="N164" s="1" t="s">
        <v>23</v>
      </c>
      <c r="O164" s="2">
        <v>19039.71</v>
      </c>
      <c r="P164">
        <v>16.3</v>
      </c>
      <c r="R164">
        <f>Кредиты_2000_0__22[[#This Row],[Годовой доход]]/12</f>
        <v>88147.333333333328</v>
      </c>
      <c r="S164">
        <f>Кредиты_2000_0__22[[#This Row],[Ежемесячный платеж]]/Кредиты_2000_0__22[[#This Row],[Мес доход]]</f>
        <v>0.21599870671073429</v>
      </c>
      <c r="T164" s="8">
        <f>(Кредиты_2000_0__22[[#This Row],[Кредитный рейтинг]]-MIN(J:J))/(MAX(J:J)-MIN(J:J))</f>
        <v>0.43636363636363634</v>
      </c>
      <c r="U164" s="9">
        <f>(Кредиты_2000_0__22[[#This Row],[Срок кредитной истории (лет)]]-MIN(P:P))/(MAX(P:P)-MIN(P:P))</f>
        <v>0.25877192982456143</v>
      </c>
      <c r="V164" s="9">
        <f>(Кредиты_2000_0__22[[#This Row],[Срок с последнего нарушения кредитного договора (мес.)]]-MIN(Q:Q))/(MAX(Q:Q)-MIN(Q:Q))</f>
        <v>0</v>
      </c>
      <c r="W164" s="9">
        <f>(Кредиты_2000_0__22[[#This Row],[Количество кредитных карт]]-MIN(D:D))/(MAX(D:D)-MIN(D:D))</f>
        <v>0.14634146341463414</v>
      </c>
      <c r="X164" s="10">
        <f>(Кредиты_2000_0__22[[#This Row],[Число нарушений кредитных договоров]]-MIN(E:E))/(MAX(E:E)-MIN(E:E))</f>
        <v>0</v>
      </c>
      <c r="Y164" s="16">
        <f>((Кредиты_2000_0__22[[#This Row],[Размер кредита]]-AVERAGE(H:H)))/STDEV(H:H)</f>
        <v>0.74780791981296491</v>
      </c>
      <c r="Z164" s="16">
        <f>((Кредиты_2000_0__22[[#This Row],[Годовой доход]]-AVERAGE(K:K)))/STDEV(K:K)</f>
        <v>-0.35707577137192514</v>
      </c>
      <c r="AA164" s="16">
        <f>((Кредиты_2000_0__22[[#This Row],[Ежемесячный платеж]]-AVERAGE(O:O)))/STDEV(O:O)</f>
        <v>0.10846303251726402</v>
      </c>
      <c r="AB164" s="16">
        <f>((Кредиты_2000_0__22[[#This Row],[Текущий баланс кредитов]]-AVERAGE(F:F)))/STDEV(F:F)</f>
        <v>0.43981180136419623</v>
      </c>
      <c r="AC164" s="16">
        <f>((Кредиты_2000_0__22[[#This Row],[Максимальный выданный кредит]]-AVERAGE(G:G)))/STDEV(G:G)</f>
        <v>-0.11511994344114659</v>
      </c>
    </row>
    <row r="165" spans="1:29" x14ac:dyDescent="0.45">
      <c r="A165">
        <v>225</v>
      </c>
      <c r="B165" s="1" t="s">
        <v>206</v>
      </c>
      <c r="C165" s="1" t="s">
        <v>16</v>
      </c>
      <c r="D165">
        <v>6</v>
      </c>
      <c r="E165">
        <v>0</v>
      </c>
      <c r="F165">
        <v>109687</v>
      </c>
      <c r="G165">
        <v>182226</v>
      </c>
      <c r="H165" s="3">
        <v>86724</v>
      </c>
      <c r="I165" s="1" t="s">
        <v>17</v>
      </c>
      <c r="J165">
        <v>716</v>
      </c>
      <c r="K165">
        <v>580469</v>
      </c>
      <c r="L165" s="1" t="s">
        <v>38</v>
      </c>
      <c r="M165" s="1" t="s">
        <v>19</v>
      </c>
      <c r="N165" s="1" t="s">
        <v>23</v>
      </c>
      <c r="O165" s="2">
        <v>7352.62</v>
      </c>
      <c r="P165">
        <v>4.9000000000000004</v>
      </c>
      <c r="R165">
        <f>Кредиты_2000_0__22[[#This Row],[Годовой доход]]/12</f>
        <v>48372.416666666664</v>
      </c>
      <c r="S165">
        <f>Кредиты_2000_0__22[[#This Row],[Ежемесячный платеж]]/Кредиты_2000_0__22[[#This Row],[Мес доход]]</f>
        <v>0.15200026185722235</v>
      </c>
      <c r="T165" s="8">
        <f>(Кредиты_2000_0__22[[#This Row],[Кредитный рейтинг]]-MIN(J:J))/(MAX(J:J)-MIN(J:J))</f>
        <v>0.78787878787878785</v>
      </c>
      <c r="U165" s="9">
        <f>(Кредиты_2000_0__22[[#This Row],[Срок кредитной истории (лет)]]-MIN(P:P))/(MAX(P:P)-MIN(P:P))</f>
        <v>8.7719298245614117E-3</v>
      </c>
      <c r="V165" s="9">
        <f>(Кредиты_2000_0__22[[#This Row],[Срок с последнего нарушения кредитного договора (мес.)]]-MIN(Q:Q))/(MAX(Q:Q)-MIN(Q:Q))</f>
        <v>0</v>
      </c>
      <c r="W165" s="9">
        <f>(Кредиты_2000_0__22[[#This Row],[Количество кредитных карт]]-MIN(D:D))/(MAX(D:D)-MIN(D:D))</f>
        <v>9.7560975609756101E-2</v>
      </c>
      <c r="X165" s="10">
        <f>(Кредиты_2000_0__22[[#This Row],[Число нарушений кредитных договоров]]-MIN(E:E))/(MAX(E:E)-MIN(E:E))</f>
        <v>0</v>
      </c>
      <c r="Y165" s="16">
        <f>((Кредиты_2000_0__22[[#This Row],[Размер кредита]]-AVERAGE(H:H)))/STDEV(H:H)</f>
        <v>-1.194086024712034</v>
      </c>
      <c r="Z165" s="16">
        <f>((Кредиты_2000_0__22[[#This Row],[Годовой доход]]-AVERAGE(K:K)))/STDEV(K:K)</f>
        <v>-0.94130320130579304</v>
      </c>
      <c r="AA165" s="16">
        <f>((Кредиты_2000_0__22[[#This Row],[Ежемесячный платеж]]-AVERAGE(O:O)))/STDEV(O:O)</f>
        <v>-0.9355126082430093</v>
      </c>
      <c r="AB165" s="16">
        <f>((Кредиты_2000_0__22[[#This Row],[Текущий баланс кредитов]]-AVERAGE(F:F)))/STDEV(F:F)</f>
        <v>-0.63965129668684917</v>
      </c>
      <c r="AC165" s="16">
        <f>((Кредиты_2000_0__22[[#This Row],[Максимальный выданный кредит]]-AVERAGE(G:G)))/STDEV(G:G)</f>
        <v>-0.81247224457789224</v>
      </c>
    </row>
    <row r="166" spans="1:29" x14ac:dyDescent="0.45">
      <c r="A166">
        <v>228</v>
      </c>
      <c r="B166" s="1" t="s">
        <v>207</v>
      </c>
      <c r="C166" s="1" t="s">
        <v>16</v>
      </c>
      <c r="D166">
        <v>9</v>
      </c>
      <c r="E166">
        <v>0</v>
      </c>
      <c r="F166">
        <v>606461</v>
      </c>
      <c r="G166">
        <v>1141800</v>
      </c>
      <c r="H166" s="3">
        <v>763840</v>
      </c>
      <c r="I166" s="1" t="s">
        <v>17</v>
      </c>
      <c r="J166">
        <v>742</v>
      </c>
      <c r="K166">
        <v>1639776</v>
      </c>
      <c r="L166" s="1" t="s">
        <v>22</v>
      </c>
      <c r="M166" s="1" t="s">
        <v>19</v>
      </c>
      <c r="N166" s="1" t="s">
        <v>23</v>
      </c>
      <c r="O166" s="2">
        <v>23640.18</v>
      </c>
      <c r="P166">
        <v>21.4</v>
      </c>
      <c r="R166">
        <f>Кредиты_2000_0__22[[#This Row],[Годовой доход]]/12</f>
        <v>136648</v>
      </c>
      <c r="S166">
        <f>Кредиты_2000_0__22[[#This Row],[Ежемесячный платеж]]/Кредиты_2000_0__22[[#This Row],[Мес доход]]</f>
        <v>0.17300055617352614</v>
      </c>
      <c r="T166" s="8">
        <f>(Кредиты_2000_0__22[[#This Row],[Кредитный рейтинг]]-MIN(J:J))/(MAX(J:J)-MIN(J:J))</f>
        <v>0.94545454545454544</v>
      </c>
      <c r="U166" s="9">
        <f>(Кредиты_2000_0__22[[#This Row],[Срок кредитной истории (лет)]]-MIN(P:P))/(MAX(P:P)-MIN(P:P))</f>
        <v>0.37061403508771923</v>
      </c>
      <c r="V166" s="9">
        <f>(Кредиты_2000_0__22[[#This Row],[Срок с последнего нарушения кредитного договора (мес.)]]-MIN(Q:Q))/(MAX(Q:Q)-MIN(Q:Q))</f>
        <v>0</v>
      </c>
      <c r="W166" s="9">
        <f>(Кредиты_2000_0__22[[#This Row],[Количество кредитных карт]]-MIN(D:D))/(MAX(D:D)-MIN(D:D))</f>
        <v>0.17073170731707318</v>
      </c>
      <c r="X166" s="10">
        <f>(Кредиты_2000_0__22[[#This Row],[Число нарушений кредитных договоров]]-MIN(E:E))/(MAX(E:E)-MIN(E:E))</f>
        <v>0</v>
      </c>
      <c r="Y166" s="16">
        <f>((Кредиты_2000_0__22[[#This Row],[Размер кредита]]-AVERAGE(H:H)))/STDEV(H:H)</f>
        <v>2.430829782213634</v>
      </c>
      <c r="Z166" s="16">
        <f>((Кредиты_2000_0__22[[#This Row],[Годовой доход]]-AVERAGE(K:K)))/STDEV(K:K)</f>
        <v>0.35531842606186503</v>
      </c>
      <c r="AA166" s="16">
        <f>((Кредиты_2000_0__22[[#This Row],[Ежемесячный платеж]]-AVERAGE(O:O)))/STDEV(O:O)</f>
        <v>0.51941037835343162</v>
      </c>
      <c r="AB166" s="16">
        <f>((Кредиты_2000_0__22[[#This Row],[Текущий баланс кредитов]]-AVERAGE(F:F)))/STDEV(F:F)</f>
        <v>1.4363797560268421</v>
      </c>
      <c r="AC166" s="16">
        <f>((Кредиты_2000_0__22[[#This Row],[Максимальный выданный кредит]]-AVERAGE(G:G)))/STDEV(G:G)</f>
        <v>1.2272551775439851</v>
      </c>
    </row>
    <row r="167" spans="1:29" x14ac:dyDescent="0.45">
      <c r="A167">
        <v>229</v>
      </c>
      <c r="B167" s="1" t="s">
        <v>208</v>
      </c>
      <c r="C167" s="1" t="s">
        <v>31</v>
      </c>
      <c r="D167">
        <v>12</v>
      </c>
      <c r="E167">
        <v>0</v>
      </c>
      <c r="F167">
        <v>18639</v>
      </c>
      <c r="G167">
        <v>107932</v>
      </c>
      <c r="H167" s="3">
        <v>83864</v>
      </c>
      <c r="I167" s="1" t="s">
        <v>17</v>
      </c>
      <c r="J167">
        <v>699</v>
      </c>
      <c r="K167">
        <v>564414</v>
      </c>
      <c r="L167" s="1" t="s">
        <v>33</v>
      </c>
      <c r="M167" s="1" t="s">
        <v>29</v>
      </c>
      <c r="N167" s="1" t="s">
        <v>23</v>
      </c>
      <c r="O167" s="2">
        <v>11711.6</v>
      </c>
      <c r="P167">
        <v>11.9</v>
      </c>
      <c r="Q167">
        <v>53</v>
      </c>
      <c r="R167">
        <f>Кредиты_2000_0__22[[#This Row],[Годовой доход]]/12</f>
        <v>47034.5</v>
      </c>
      <c r="S167">
        <f>Кредиты_2000_0__22[[#This Row],[Ежемесячный платеж]]/Кредиты_2000_0__22[[#This Row],[Мес доход]]</f>
        <v>0.24900020197939812</v>
      </c>
      <c r="T167" s="8">
        <f>(Кредиты_2000_0__22[[#This Row],[Кредитный рейтинг]]-MIN(J:J))/(MAX(J:J)-MIN(J:J))</f>
        <v>0.68484848484848482</v>
      </c>
      <c r="U167" s="9">
        <f>(Кредиты_2000_0__22[[#This Row],[Срок кредитной истории (лет)]]-MIN(P:P))/(MAX(P:P)-MIN(P:P))</f>
        <v>0.16228070175438597</v>
      </c>
      <c r="V167" s="9">
        <f>(Кредиты_2000_0__22[[#This Row],[Срок с последнего нарушения кредитного договора (мес.)]]-MIN(Q:Q))/(MAX(Q:Q)-MIN(Q:Q))</f>
        <v>0.64634146341463417</v>
      </c>
      <c r="W167" s="9">
        <f>(Кредиты_2000_0__22[[#This Row],[Количество кредитных карт]]-MIN(D:D))/(MAX(D:D)-MIN(D:D))</f>
        <v>0.24390243902439024</v>
      </c>
      <c r="X167" s="10">
        <f>(Кредиты_2000_0__22[[#This Row],[Число нарушений кредитных договоров]]-MIN(E:E))/(MAX(E:E)-MIN(E:E))</f>
        <v>0</v>
      </c>
      <c r="Y167" s="16">
        <f>((Кредиты_2000_0__22[[#This Row],[Размер кредита]]-AVERAGE(H:H)))/STDEV(H:H)</f>
        <v>-1.2093969303881771</v>
      </c>
      <c r="Z167" s="16">
        <f>((Кредиты_2000_0__22[[#This Row],[Годовой доход]]-AVERAGE(K:K)))/STDEV(K:K)</f>
        <v>-0.96095497385840312</v>
      </c>
      <c r="AA167" s="16">
        <f>((Кредиты_2000_0__22[[#This Row],[Ежемесячный платеж]]-AVERAGE(O:O)))/STDEV(O:O)</f>
        <v>-0.54613690064075615</v>
      </c>
      <c r="AB167" s="16">
        <f>((Кредиты_2000_0__22[[#This Row],[Текущий баланс кредитов]]-AVERAGE(F:F)))/STDEV(F:F)</f>
        <v>-1.0201431808987365</v>
      </c>
      <c r="AC167" s="16">
        <f>((Кредиты_2000_0__22[[#This Row],[Максимальный выданный кредит]]-AVERAGE(G:G)))/STDEV(G:G)</f>
        <v>-0.9703959785464269</v>
      </c>
    </row>
    <row r="168" spans="1:29" x14ac:dyDescent="0.45">
      <c r="A168">
        <v>231</v>
      </c>
      <c r="B168" s="1" t="s">
        <v>209</v>
      </c>
      <c r="C168" s="1" t="s">
        <v>31</v>
      </c>
      <c r="D168">
        <v>9</v>
      </c>
      <c r="E168">
        <v>0</v>
      </c>
      <c r="F168">
        <v>53694</v>
      </c>
      <c r="G168">
        <v>112662</v>
      </c>
      <c r="H168" s="3">
        <v>142846</v>
      </c>
      <c r="I168" s="1" t="s">
        <v>17</v>
      </c>
      <c r="J168">
        <v>750</v>
      </c>
      <c r="K168">
        <v>654227</v>
      </c>
      <c r="L168" s="1" t="s">
        <v>22</v>
      </c>
      <c r="M168" s="1" t="s">
        <v>19</v>
      </c>
      <c r="N168" s="1" t="s">
        <v>23</v>
      </c>
      <c r="O168" s="2">
        <v>16246.71</v>
      </c>
      <c r="P168">
        <v>17.2</v>
      </c>
      <c r="Q168">
        <v>16</v>
      </c>
      <c r="R168">
        <f>Кредиты_2000_0__22[[#This Row],[Годовой доход]]/12</f>
        <v>54518.916666666664</v>
      </c>
      <c r="S168">
        <f>Кредиты_2000_0__22[[#This Row],[Ежемесячный платеж]]/Кредиты_2000_0__22[[#This Row],[Мес доход]]</f>
        <v>0.29800133592774375</v>
      </c>
      <c r="T168" s="8">
        <f>(Кредиты_2000_0__22[[#This Row],[Кредитный рейтинг]]-MIN(J:J))/(MAX(J:J)-MIN(J:J))</f>
        <v>0.9939393939393939</v>
      </c>
      <c r="U168" s="9">
        <f>(Кредиты_2000_0__22[[#This Row],[Срок кредитной истории (лет)]]-MIN(P:P))/(MAX(P:P)-MIN(P:P))</f>
        <v>0.27850877192982454</v>
      </c>
      <c r="V168" s="9">
        <f>(Кредиты_2000_0__22[[#This Row],[Срок с последнего нарушения кредитного договора (мес.)]]-MIN(Q:Q))/(MAX(Q:Q)-MIN(Q:Q))</f>
        <v>0.1951219512195122</v>
      </c>
      <c r="W168" s="9">
        <f>(Кредиты_2000_0__22[[#This Row],[Количество кредитных карт]]-MIN(D:D))/(MAX(D:D)-MIN(D:D))</f>
        <v>0.17073170731707318</v>
      </c>
      <c r="X168" s="10">
        <f>(Кредиты_2000_0__22[[#This Row],[Число нарушений кредитных договоров]]-MIN(E:E))/(MAX(E:E)-MIN(E:E))</f>
        <v>0</v>
      </c>
      <c r="Y168" s="16">
        <f>((Кредиты_2000_0__22[[#This Row],[Размер кредита]]-AVERAGE(H:H)))/STDEV(H:H)</f>
        <v>-0.89363894486709994</v>
      </c>
      <c r="Z168" s="16">
        <f>((Кредиты_2000_0__22[[#This Row],[Годовой доход]]-AVERAGE(K:K)))/STDEV(K:K)</f>
        <v>-0.85102133024161264</v>
      </c>
      <c r="AA168" s="16">
        <f>((Кредиты_2000_0__22[[#This Row],[Ежемесячный платеж]]-AVERAGE(O:O)))/STDEV(O:O)</f>
        <v>-0.14102798403548295</v>
      </c>
      <c r="AB168" s="16">
        <f>((Кредиты_2000_0__22[[#This Row],[Текущий баланс кредитов]]-AVERAGE(F:F)))/STDEV(F:F)</f>
        <v>-0.8736474533588926</v>
      </c>
      <c r="AC168" s="16">
        <f>((Кредиты_2000_0__22[[#This Row],[Максимальный выданный кредит]]-AVERAGE(G:G)))/STDEV(G:G)</f>
        <v>-0.96034160993427564</v>
      </c>
    </row>
    <row r="169" spans="1:29" x14ac:dyDescent="0.45">
      <c r="A169">
        <v>232</v>
      </c>
      <c r="B169" s="1" t="s">
        <v>210</v>
      </c>
      <c r="C169" s="1" t="s">
        <v>31</v>
      </c>
      <c r="D169">
        <v>6</v>
      </c>
      <c r="E169">
        <v>0</v>
      </c>
      <c r="F169">
        <v>334780</v>
      </c>
      <c r="G169">
        <v>441518</v>
      </c>
      <c r="H169" s="3">
        <v>551980</v>
      </c>
      <c r="I169" s="1" t="s">
        <v>26</v>
      </c>
      <c r="J169">
        <v>720</v>
      </c>
      <c r="K169">
        <v>1906840</v>
      </c>
      <c r="L169" s="1" t="s">
        <v>27</v>
      </c>
      <c r="M169" s="1" t="s">
        <v>24</v>
      </c>
      <c r="N169" s="1" t="s">
        <v>54</v>
      </c>
      <c r="O169" s="2">
        <v>33528.54</v>
      </c>
      <c r="P169">
        <v>22.6</v>
      </c>
      <c r="R169">
        <f>Кредиты_2000_0__22[[#This Row],[Годовой доход]]/12</f>
        <v>158903.33333333334</v>
      </c>
      <c r="S169">
        <f>Кредиты_2000_0__22[[#This Row],[Ежемесячный платеж]]/Кредиты_2000_0__22[[#This Row],[Мес доход]]</f>
        <v>0.21099960143483459</v>
      </c>
      <c r="T169" s="8">
        <f>(Кредиты_2000_0__22[[#This Row],[Кредитный рейтинг]]-MIN(J:J))/(MAX(J:J)-MIN(J:J))</f>
        <v>0.81212121212121213</v>
      </c>
      <c r="U169" s="9">
        <f>(Кредиты_2000_0__22[[#This Row],[Срок кредитной истории (лет)]]-MIN(P:P))/(MAX(P:P)-MIN(P:P))</f>
        <v>0.39692982456140352</v>
      </c>
      <c r="V169" s="9">
        <f>(Кредиты_2000_0__22[[#This Row],[Срок с последнего нарушения кредитного договора (мес.)]]-MIN(Q:Q))/(MAX(Q:Q)-MIN(Q:Q))</f>
        <v>0</v>
      </c>
      <c r="W169" s="9">
        <f>(Кредиты_2000_0__22[[#This Row],[Количество кредитных карт]]-MIN(D:D))/(MAX(D:D)-MIN(D:D))</f>
        <v>9.7560975609756101E-2</v>
      </c>
      <c r="X169" s="10">
        <f>(Кредиты_2000_0__22[[#This Row],[Число нарушений кредитных договоров]]-MIN(E:E))/(MAX(E:E)-MIN(E:E))</f>
        <v>0</v>
      </c>
      <c r="Y169" s="16">
        <f>((Кредиты_2000_0__22[[#This Row],[Размер кредита]]-AVERAGE(H:H)))/STDEV(H:H)</f>
        <v>1.2966450002039458</v>
      </c>
      <c r="Z169" s="16">
        <f>((Кредиты_2000_0__22[[#This Row],[Годовой доход]]-AVERAGE(K:K)))/STDEV(K:K)</f>
        <v>0.68221228996658412</v>
      </c>
      <c r="AA169" s="16">
        <f>((Кредиты_2000_0__22[[#This Row],[Ежемесячный платеж]]-AVERAGE(O:O)))/STDEV(O:O)</f>
        <v>1.4027104100181367</v>
      </c>
      <c r="AB169" s="16">
        <f>((Кредиты_2000_0__22[[#This Row],[Текущий баланс кредитов]]-AVERAGE(F:F)))/STDEV(F:F)</f>
        <v>0.30101801722346599</v>
      </c>
      <c r="AC169" s="16">
        <f>((Кредиты_2000_0__22[[#This Row],[Максимальный выданный кредит]]-AVERAGE(G:G)))/STDEV(G:G)</f>
        <v>-0.26130578661130932</v>
      </c>
    </row>
    <row r="170" spans="1:29" x14ac:dyDescent="0.45">
      <c r="A170">
        <v>233</v>
      </c>
      <c r="B170" s="1" t="s">
        <v>211</v>
      </c>
      <c r="C170" s="1" t="s">
        <v>16</v>
      </c>
      <c r="D170">
        <v>7</v>
      </c>
      <c r="E170">
        <v>0</v>
      </c>
      <c r="F170">
        <v>167827</v>
      </c>
      <c r="G170">
        <v>397408</v>
      </c>
      <c r="H170" s="3">
        <v>504658</v>
      </c>
      <c r="I170" s="1" t="s">
        <v>17</v>
      </c>
      <c r="J170">
        <v>685</v>
      </c>
      <c r="K170">
        <v>3874100</v>
      </c>
      <c r="L170" s="1" t="s">
        <v>22</v>
      </c>
      <c r="M170" s="1" t="s">
        <v>29</v>
      </c>
      <c r="N170" s="1" t="s">
        <v>23</v>
      </c>
      <c r="O170" s="2">
        <v>4100.2</v>
      </c>
      <c r="P170">
        <v>16</v>
      </c>
      <c r="Q170">
        <v>1</v>
      </c>
      <c r="R170">
        <f>Кредиты_2000_0__22[[#This Row],[Годовой доход]]/12</f>
        <v>322841.66666666669</v>
      </c>
      <c r="S170">
        <f>Кредиты_2000_0__22[[#This Row],[Ежемесячный платеж]]/Кредиты_2000_0__22[[#This Row],[Мес доход]]</f>
        <v>1.2700343305541931E-2</v>
      </c>
      <c r="T170" s="8">
        <f>(Кредиты_2000_0__22[[#This Row],[Кредитный рейтинг]]-MIN(J:J))/(MAX(J:J)-MIN(J:J))</f>
        <v>0.6</v>
      </c>
      <c r="U170" s="9">
        <f>(Кредиты_2000_0__22[[#This Row],[Срок кредитной истории (лет)]]-MIN(P:P))/(MAX(P:P)-MIN(P:P))</f>
        <v>0.25219298245614036</v>
      </c>
      <c r="V170" s="9">
        <f>(Кредиты_2000_0__22[[#This Row],[Срок с последнего нарушения кредитного договора (мес.)]]-MIN(Q:Q))/(MAX(Q:Q)-MIN(Q:Q))</f>
        <v>1.2195121951219513E-2</v>
      </c>
      <c r="W170" s="9">
        <f>(Кредиты_2000_0__22[[#This Row],[Количество кредитных карт]]-MIN(D:D))/(MAX(D:D)-MIN(D:D))</f>
        <v>0.12195121951219512</v>
      </c>
      <c r="X170" s="10">
        <f>(Кредиты_2000_0__22[[#This Row],[Число нарушений кредитных договоров]]-MIN(E:E))/(MAX(E:E)-MIN(E:E))</f>
        <v>0</v>
      </c>
      <c r="Y170" s="16">
        <f>((Кредиты_2000_0__22[[#This Row],[Размер кредита]]-AVERAGE(H:H)))/STDEV(H:H)</f>
        <v>1.0433083993625296</v>
      </c>
      <c r="Z170" s="16">
        <f>((Кредиты_2000_0__22[[#This Row],[Годовой доход]]-AVERAGE(K:K)))/STDEV(K:K)</f>
        <v>3.0901939823893652</v>
      </c>
      <c r="AA170" s="16">
        <f>((Кредиты_2000_0__22[[#This Row],[Ежемесячный платеж]]-AVERAGE(O:O)))/STDEV(O:O)</f>
        <v>-1.2260423511919836</v>
      </c>
      <c r="AB170" s="16">
        <f>((Кредиты_2000_0__22[[#This Row],[Текущий баланс кредитов]]-AVERAGE(F:F)))/STDEV(F:F)</f>
        <v>-0.39668277296222987</v>
      </c>
      <c r="AC170" s="16">
        <f>((Кредиты_2000_0__22[[#This Row],[Максимальный выданный кредит]]-AVERAGE(G:G)))/STDEV(G:G)</f>
        <v>-0.35506861948276686</v>
      </c>
    </row>
    <row r="171" spans="1:29" x14ac:dyDescent="0.45">
      <c r="A171">
        <v>235</v>
      </c>
      <c r="B171" s="1" t="s">
        <v>212</v>
      </c>
      <c r="C171" s="1" t="s">
        <v>31</v>
      </c>
      <c r="D171">
        <v>8</v>
      </c>
      <c r="E171">
        <v>0</v>
      </c>
      <c r="F171">
        <v>94221</v>
      </c>
      <c r="G171">
        <v>172062</v>
      </c>
      <c r="H171" s="3">
        <v>177628</v>
      </c>
      <c r="I171" s="1" t="s">
        <v>26</v>
      </c>
      <c r="J171">
        <v>709</v>
      </c>
      <c r="K171">
        <v>843771</v>
      </c>
      <c r="L171" s="1" t="s">
        <v>28</v>
      </c>
      <c r="M171" s="1" t="s">
        <v>29</v>
      </c>
      <c r="N171" s="1" t="s">
        <v>23</v>
      </c>
      <c r="O171" s="2">
        <v>5027.59</v>
      </c>
      <c r="P171">
        <v>10.3</v>
      </c>
      <c r="R171">
        <f>Кредиты_2000_0__22[[#This Row],[Годовой доход]]/12</f>
        <v>70314.25</v>
      </c>
      <c r="S171">
        <f>Кредиты_2000_0__22[[#This Row],[Ежемесячный платеж]]/Кредиты_2000_0__22[[#This Row],[Мес доход]]</f>
        <v>7.150172262379248E-2</v>
      </c>
      <c r="T171" s="8">
        <f>(Кредиты_2000_0__22[[#This Row],[Кредитный рейтинг]]-MIN(J:J))/(MAX(J:J)-MIN(J:J))</f>
        <v>0.74545454545454548</v>
      </c>
      <c r="U171" s="9">
        <f>(Кредиты_2000_0__22[[#This Row],[Срок кредитной истории (лет)]]-MIN(P:P))/(MAX(P:P)-MIN(P:P))</f>
        <v>0.12719298245614036</v>
      </c>
      <c r="V171" s="9">
        <f>(Кредиты_2000_0__22[[#This Row],[Срок с последнего нарушения кредитного договора (мес.)]]-MIN(Q:Q))/(MAX(Q:Q)-MIN(Q:Q))</f>
        <v>0</v>
      </c>
      <c r="W171" s="9">
        <f>(Кредиты_2000_0__22[[#This Row],[Количество кредитных карт]]-MIN(D:D))/(MAX(D:D)-MIN(D:D))</f>
        <v>0.14634146341463414</v>
      </c>
      <c r="X171" s="10">
        <f>(Кредиты_2000_0__22[[#This Row],[Число нарушений кредитных договоров]]-MIN(E:E))/(MAX(E:E)-MIN(E:E))</f>
        <v>0</v>
      </c>
      <c r="Y171" s="16">
        <f>((Кредиты_2000_0__22[[#This Row],[Размер кредита]]-AVERAGE(H:H)))/STDEV(H:H)</f>
        <v>-0.70743477660569631</v>
      </c>
      <c r="Z171" s="16">
        <f>((Кредиты_2000_0__22[[#This Row],[Годовой доход]]-AVERAGE(K:K)))/STDEV(K:K)</f>
        <v>-0.61901413144298734</v>
      </c>
      <c r="AA171" s="16">
        <f>((Кредиты_2000_0__22[[#This Row],[Ежемесячный платеж]]-AVERAGE(O:O)))/STDEV(O:O)</f>
        <v>-1.1432011503896735</v>
      </c>
      <c r="AB171" s="16">
        <f>((Кредиты_2000_0__22[[#This Row],[Текущий баланс кредитов]]-AVERAGE(F:F)))/STDEV(F:F)</f>
        <v>-0.70428410005673148</v>
      </c>
      <c r="AC171" s="16">
        <f>((Кредиты_2000_0__22[[#This Row],[Максимальный выданный кредит]]-AVERAGE(G:G)))/STDEV(G:G)</f>
        <v>-0.83407744596772437</v>
      </c>
    </row>
    <row r="172" spans="1:29" x14ac:dyDescent="0.45">
      <c r="A172">
        <v>237</v>
      </c>
      <c r="B172" s="1" t="s">
        <v>213</v>
      </c>
      <c r="C172" s="1" t="s">
        <v>16</v>
      </c>
      <c r="D172">
        <v>13</v>
      </c>
      <c r="E172">
        <v>0</v>
      </c>
      <c r="F172">
        <v>326857</v>
      </c>
      <c r="G172">
        <v>650276</v>
      </c>
      <c r="H172" s="3">
        <v>398464</v>
      </c>
      <c r="I172" s="1" t="s">
        <v>26</v>
      </c>
      <c r="J172">
        <v>715</v>
      </c>
      <c r="K172">
        <v>975004</v>
      </c>
      <c r="L172" s="1" t="s">
        <v>22</v>
      </c>
      <c r="M172" s="1" t="s">
        <v>19</v>
      </c>
      <c r="N172" s="1" t="s">
        <v>23</v>
      </c>
      <c r="O172" s="2">
        <v>15356.37</v>
      </c>
      <c r="P172">
        <v>20.5</v>
      </c>
      <c r="R172">
        <f>Кредиты_2000_0__22[[#This Row],[Годовой доход]]/12</f>
        <v>81250.333333333328</v>
      </c>
      <c r="S172">
        <f>Кредиты_2000_0__22[[#This Row],[Ежемесячный платеж]]/Кредиты_2000_0__22[[#This Row],[Мес доход]]</f>
        <v>0.18900070153558346</v>
      </c>
      <c r="T172" s="8">
        <f>(Кредиты_2000_0__22[[#This Row],[Кредитный рейтинг]]-MIN(J:J))/(MAX(J:J)-MIN(J:J))</f>
        <v>0.78181818181818186</v>
      </c>
      <c r="U172" s="9">
        <f>(Кредиты_2000_0__22[[#This Row],[Срок кредитной истории (лет)]]-MIN(P:P))/(MAX(P:P)-MIN(P:P))</f>
        <v>0.35087719298245612</v>
      </c>
      <c r="V172" s="9">
        <f>(Кредиты_2000_0__22[[#This Row],[Срок с последнего нарушения кредитного договора (мес.)]]-MIN(Q:Q))/(MAX(Q:Q)-MIN(Q:Q))</f>
        <v>0</v>
      </c>
      <c r="W172" s="9">
        <f>(Кредиты_2000_0__22[[#This Row],[Количество кредитных карт]]-MIN(D:D))/(MAX(D:D)-MIN(D:D))</f>
        <v>0.26829268292682928</v>
      </c>
      <c r="X172" s="10">
        <f>(Кредиты_2000_0__22[[#This Row],[Число нарушений кредитных договоров]]-MIN(E:E))/(MAX(E:E)-MIN(E:E))</f>
        <v>0</v>
      </c>
      <c r="Y172" s="16">
        <f>((Кредиты_2000_0__22[[#This Row],[Размер кредита]]-AVERAGE(H:H)))/STDEV(H:H)</f>
        <v>0.47480269398757996</v>
      </c>
      <c r="Z172" s="16">
        <f>((Кредиты_2000_0__22[[#This Row],[Годовой доход]]-AVERAGE(K:K)))/STDEV(K:K)</f>
        <v>-0.45838124029401933</v>
      </c>
      <c r="AA172" s="16">
        <f>((Кредиты_2000_0__22[[#This Row],[Ежемесячный платеж]]-AVERAGE(O:O)))/STDEV(O:O)</f>
        <v>-0.22055961012841968</v>
      </c>
      <c r="AB172" s="16">
        <f>((Кредиты_2000_0__22[[#This Row],[Текущий баланс кредитов]]-AVERAGE(F:F)))/STDEV(F:F)</f>
        <v>0.267907600755111</v>
      </c>
      <c r="AC172" s="16">
        <f>((Кредиты_2000_0__22[[#This Row],[Максимальный выданный кредит]]-AVERAGE(G:G)))/STDEV(G:G)</f>
        <v>0.18244260297335935</v>
      </c>
    </row>
    <row r="173" spans="1:29" x14ac:dyDescent="0.45">
      <c r="A173">
        <v>238</v>
      </c>
      <c r="B173" s="1" t="s">
        <v>214</v>
      </c>
      <c r="C173" s="1" t="s">
        <v>16</v>
      </c>
      <c r="D173">
        <v>14</v>
      </c>
      <c r="E173">
        <v>0</v>
      </c>
      <c r="F173">
        <v>628425</v>
      </c>
      <c r="G173">
        <v>1017698</v>
      </c>
      <c r="H173" s="3">
        <v>732028</v>
      </c>
      <c r="I173" s="1" t="s">
        <v>17</v>
      </c>
      <c r="J173">
        <v>737</v>
      </c>
      <c r="K173">
        <v>1724193</v>
      </c>
      <c r="L173" s="1" t="s">
        <v>22</v>
      </c>
      <c r="M173" s="1" t="s">
        <v>19</v>
      </c>
      <c r="N173" s="1" t="s">
        <v>23</v>
      </c>
      <c r="O173" s="2">
        <v>32041.22</v>
      </c>
      <c r="P173">
        <v>18.5</v>
      </c>
      <c r="Q173">
        <v>21</v>
      </c>
      <c r="R173">
        <f>Кредиты_2000_0__22[[#This Row],[Годовой доход]]/12</f>
        <v>143682.75</v>
      </c>
      <c r="S173">
        <f>Кредиты_2000_0__22[[#This Row],[Ежемесячный платеж]]/Кредиты_2000_0__22[[#This Row],[Мес доход]]</f>
        <v>0.22299976858739132</v>
      </c>
      <c r="T173" s="8">
        <f>(Кредиты_2000_0__22[[#This Row],[Кредитный рейтинг]]-MIN(J:J))/(MAX(J:J)-MIN(J:J))</f>
        <v>0.91515151515151516</v>
      </c>
      <c r="U173" s="9">
        <f>(Кредиты_2000_0__22[[#This Row],[Срок кредитной истории (лет)]]-MIN(P:P))/(MAX(P:P)-MIN(P:P))</f>
        <v>0.30701754385964913</v>
      </c>
      <c r="V173" s="9">
        <f>(Кредиты_2000_0__22[[#This Row],[Срок с последнего нарушения кредитного договора (мес.)]]-MIN(Q:Q))/(MAX(Q:Q)-MIN(Q:Q))</f>
        <v>0.25609756097560976</v>
      </c>
      <c r="W173" s="9">
        <f>(Кредиты_2000_0__22[[#This Row],[Количество кредитных карт]]-MIN(D:D))/(MAX(D:D)-MIN(D:D))</f>
        <v>0.29268292682926828</v>
      </c>
      <c r="X173" s="10">
        <f>(Кредиты_2000_0__22[[#This Row],[Число нарушений кредитных договоров]]-MIN(E:E))/(MAX(E:E)-MIN(E:E))</f>
        <v>0</v>
      </c>
      <c r="Y173" s="16">
        <f>((Кредиты_2000_0__22[[#This Row],[Размер кредита]]-AVERAGE(H:H)))/STDEV(H:H)</f>
        <v>2.2605254006159177</v>
      </c>
      <c r="Z173" s="16">
        <f>((Кредиты_2000_0__22[[#This Row],[Годовой доход]]-AVERAGE(K:K)))/STDEV(K:K)</f>
        <v>0.45864721357813332</v>
      </c>
      <c r="AA173" s="16">
        <f>((Кредиты_2000_0__22[[#This Row],[Ежемесячный платеж]]-AVERAGE(O:O)))/STDEV(O:O)</f>
        <v>1.2698522006592996</v>
      </c>
      <c r="AB173" s="16">
        <f>((Кредиты_2000_0__22[[#This Row],[Текущий баланс кредитов]]-AVERAGE(F:F)))/STDEV(F:F)</f>
        <v>1.5281678649894761</v>
      </c>
      <c r="AC173" s="16">
        <f>((Кредиты_2000_0__22[[#This Row],[Максимальный выданный кредит]]-AVERAGE(G:G)))/STDEV(G:G)</f>
        <v>0.96345660386423837</v>
      </c>
    </row>
    <row r="174" spans="1:29" x14ac:dyDescent="0.45">
      <c r="A174">
        <v>239</v>
      </c>
      <c r="B174" s="1" t="s">
        <v>215</v>
      </c>
      <c r="C174" s="1" t="s">
        <v>16</v>
      </c>
      <c r="D174">
        <v>17</v>
      </c>
      <c r="E174">
        <v>1</v>
      </c>
      <c r="F174">
        <v>452713</v>
      </c>
      <c r="G174">
        <v>927762</v>
      </c>
      <c r="H174" s="3">
        <v>660132</v>
      </c>
      <c r="I174" s="1" t="s">
        <v>26</v>
      </c>
      <c r="J174">
        <v>722</v>
      </c>
      <c r="K174">
        <v>1634323</v>
      </c>
      <c r="L174" s="1" t="s">
        <v>22</v>
      </c>
      <c r="M174" s="1" t="s">
        <v>19</v>
      </c>
      <c r="N174" s="1" t="s">
        <v>23</v>
      </c>
      <c r="O174" s="2">
        <v>18931.03</v>
      </c>
      <c r="P174">
        <v>16.7</v>
      </c>
      <c r="R174">
        <f>Кредиты_2000_0__22[[#This Row],[Годовой доход]]/12</f>
        <v>136193.58333333334</v>
      </c>
      <c r="S174">
        <f>Кредиты_2000_0__22[[#This Row],[Ежемесячный платеж]]/Кредиты_2000_0__22[[#This Row],[Мес доход]]</f>
        <v>0.1390008951718846</v>
      </c>
      <c r="T174" s="8">
        <f>(Кредиты_2000_0__22[[#This Row],[Кредитный рейтинг]]-MIN(J:J))/(MAX(J:J)-MIN(J:J))</f>
        <v>0.82424242424242422</v>
      </c>
      <c r="U174" s="9">
        <f>(Кредиты_2000_0__22[[#This Row],[Срок кредитной истории (лет)]]-MIN(P:P))/(MAX(P:P)-MIN(P:P))</f>
        <v>0.26754385964912281</v>
      </c>
      <c r="V174" s="9">
        <f>(Кредиты_2000_0__22[[#This Row],[Срок с последнего нарушения кредитного договора (мес.)]]-MIN(Q:Q))/(MAX(Q:Q)-MIN(Q:Q))</f>
        <v>0</v>
      </c>
      <c r="W174" s="9">
        <f>(Кредиты_2000_0__22[[#This Row],[Количество кредитных карт]]-MIN(D:D))/(MAX(D:D)-MIN(D:D))</f>
        <v>0.36585365853658536</v>
      </c>
      <c r="X174" s="10">
        <f>(Кредиты_2000_0__22[[#This Row],[Число нарушений кредитных договоров]]-MIN(E:E))/(MAX(E:E)-MIN(E:E))</f>
        <v>0.14285714285714285</v>
      </c>
      <c r="Y174" s="16">
        <f>((Кредиты_2000_0__22[[#This Row],[Размер кредита]]-AVERAGE(H:H)))/STDEV(H:H)</f>
        <v>1.8756327871571783</v>
      </c>
      <c r="Z174" s="16">
        <f>((Кредиты_2000_0__22[[#This Row],[Годовой доход]]-AVERAGE(K:K)))/STDEV(K:K)</f>
        <v>0.3486438003546472</v>
      </c>
      <c r="AA174" s="16">
        <f>((Кредиты_2000_0__22[[#This Row],[Ежемесячный платеж]]-AVERAGE(O:O)))/STDEV(O:O)</f>
        <v>9.8754946703102683E-2</v>
      </c>
      <c r="AB174" s="16">
        <f>((Кредиты_2000_0__22[[#This Row],[Текущий баланс кредитов]]-AVERAGE(F:F)))/STDEV(F:F)</f>
        <v>0.79386299328840448</v>
      </c>
      <c r="AC174" s="16">
        <f>((Кредиты_2000_0__22[[#This Row],[Максимальный выданный кредит]]-AVERAGE(G:G)))/STDEV(G:G)</f>
        <v>0.77228330671784517</v>
      </c>
    </row>
    <row r="175" spans="1:29" x14ac:dyDescent="0.45">
      <c r="A175">
        <v>240</v>
      </c>
      <c r="B175" s="1" t="s">
        <v>216</v>
      </c>
      <c r="C175" s="1" t="s">
        <v>16</v>
      </c>
      <c r="D175">
        <v>12</v>
      </c>
      <c r="E175">
        <v>0</v>
      </c>
      <c r="F175">
        <v>30590</v>
      </c>
      <c r="G175">
        <v>492008</v>
      </c>
      <c r="H175" s="3">
        <v>25894</v>
      </c>
      <c r="I175" s="1" t="s">
        <v>17</v>
      </c>
      <c r="J175">
        <v>748</v>
      </c>
      <c r="K175">
        <v>1024727</v>
      </c>
      <c r="L175" s="1" t="s">
        <v>18</v>
      </c>
      <c r="M175" s="1" t="s">
        <v>29</v>
      </c>
      <c r="N175" s="1" t="s">
        <v>23</v>
      </c>
      <c r="O175" s="2">
        <v>12723.73</v>
      </c>
      <c r="P175">
        <v>10.199999999999999</v>
      </c>
      <c r="R175">
        <f>Кредиты_2000_0__22[[#This Row],[Годовой доход]]/12</f>
        <v>85393.916666666672</v>
      </c>
      <c r="S175">
        <f>Кредиты_2000_0__22[[#This Row],[Ежемесячный платеж]]/Кредиты_2000_0__22[[#This Row],[Мес доход]]</f>
        <v>0.14900042645504608</v>
      </c>
      <c r="T175" s="8">
        <f>(Кредиты_2000_0__22[[#This Row],[Кредитный рейтинг]]-MIN(J:J))/(MAX(J:J)-MIN(J:J))</f>
        <v>0.98181818181818181</v>
      </c>
      <c r="U175" s="9">
        <f>(Кредиты_2000_0__22[[#This Row],[Срок кредитной истории (лет)]]-MIN(P:P))/(MAX(P:P)-MIN(P:P))</f>
        <v>0.12499999999999999</v>
      </c>
      <c r="V175" s="9">
        <f>(Кредиты_2000_0__22[[#This Row],[Срок с последнего нарушения кредитного договора (мес.)]]-MIN(Q:Q))/(MAX(Q:Q)-MIN(Q:Q))</f>
        <v>0</v>
      </c>
      <c r="W175" s="9">
        <f>(Кредиты_2000_0__22[[#This Row],[Количество кредитных карт]]-MIN(D:D))/(MAX(D:D)-MIN(D:D))</f>
        <v>0.24390243902439024</v>
      </c>
      <c r="X175" s="10">
        <f>(Кредиты_2000_0__22[[#This Row],[Число нарушений кредитных договоров]]-MIN(E:E))/(MAX(E:E)-MIN(E:E))</f>
        <v>0</v>
      </c>
      <c r="Y175" s="16">
        <f>((Кредиты_2000_0__22[[#This Row],[Размер кредита]]-AVERAGE(H:H)))/STDEV(H:H)</f>
        <v>-1.5197372108238498</v>
      </c>
      <c r="Z175" s="16">
        <f>((Кредиты_2000_0__22[[#This Row],[Годовой доход]]-AVERAGE(K:K)))/STDEV(K:K)</f>
        <v>-0.39751888671984104</v>
      </c>
      <c r="AA175" s="16">
        <f>((Кредиты_2000_0__22[[#This Row],[Ежемесячный платеж]]-AVERAGE(O:O)))/STDEV(O:O)</f>
        <v>-0.45572610845187977</v>
      </c>
      <c r="AB175" s="16">
        <f>((Кредиты_2000_0__22[[#This Row],[Текущий баланс кредитов]]-AVERAGE(F:F)))/STDEV(F:F)</f>
        <v>-0.97019965102200922</v>
      </c>
      <c r="AC175" s="16">
        <f>((Кредиты_2000_0__22[[#This Row],[Максимальный выданный кредит]]-AVERAGE(G:G)))/STDEV(G:G)</f>
        <v>-0.15398124723974072</v>
      </c>
    </row>
    <row r="176" spans="1:29" x14ac:dyDescent="0.45">
      <c r="A176">
        <v>242</v>
      </c>
      <c r="B176" s="1" t="s">
        <v>217</v>
      </c>
      <c r="C176" s="1" t="s">
        <v>16</v>
      </c>
      <c r="D176">
        <v>13</v>
      </c>
      <c r="E176">
        <v>0</v>
      </c>
      <c r="F176">
        <v>588449</v>
      </c>
      <c r="G176">
        <v>703142</v>
      </c>
      <c r="H176" s="3">
        <v>77132</v>
      </c>
      <c r="I176" s="1" t="s">
        <v>17</v>
      </c>
      <c r="J176">
        <v>657</v>
      </c>
      <c r="K176">
        <v>2093762</v>
      </c>
      <c r="L176" s="1" t="s">
        <v>28</v>
      </c>
      <c r="M176" s="1" t="s">
        <v>29</v>
      </c>
      <c r="N176" s="1" t="s">
        <v>1420</v>
      </c>
      <c r="O176" s="2">
        <v>47284.160000000003</v>
      </c>
      <c r="P176">
        <v>15.9</v>
      </c>
      <c r="Q176">
        <v>81</v>
      </c>
      <c r="R176">
        <f>Кредиты_2000_0__22[[#This Row],[Годовой доход]]/12</f>
        <v>174480.16666666666</v>
      </c>
      <c r="S176">
        <f>Кредиты_2000_0__22[[#This Row],[Ежемесячный платеж]]/Кредиты_2000_0__22[[#This Row],[Мес доход]]</f>
        <v>0.27100019964064687</v>
      </c>
      <c r="T176" s="8">
        <f>(Кредиты_2000_0__22[[#This Row],[Кредитный рейтинг]]-MIN(J:J))/(MAX(J:J)-MIN(J:J))</f>
        <v>0.4303030303030303</v>
      </c>
      <c r="U176" s="9">
        <f>(Кредиты_2000_0__22[[#This Row],[Срок кредитной истории (лет)]]-MIN(P:P))/(MAX(P:P)-MIN(P:P))</f>
        <v>0.25</v>
      </c>
      <c r="V176" s="9">
        <f>(Кредиты_2000_0__22[[#This Row],[Срок с последнего нарушения кредитного договора (мес.)]]-MIN(Q:Q))/(MAX(Q:Q)-MIN(Q:Q))</f>
        <v>0.98780487804878048</v>
      </c>
      <c r="W176" s="9">
        <f>(Кредиты_2000_0__22[[#This Row],[Количество кредитных карт]]-MIN(D:D))/(MAX(D:D)-MIN(D:D))</f>
        <v>0.26829268292682928</v>
      </c>
      <c r="X176" s="10">
        <f>(Кредиты_2000_0__22[[#This Row],[Число нарушений кредитных договоров]]-MIN(E:E))/(MAX(E:E)-MIN(E:E))</f>
        <v>0</v>
      </c>
      <c r="Y176" s="16">
        <f>((Кредиты_2000_0__22[[#This Row],[Размер кредита]]-AVERAGE(H:H)))/STDEV(H:H)</f>
        <v>-1.2454364468258683</v>
      </c>
      <c r="Z176" s="16">
        <f>((Кредиты_2000_0__22[[#This Row],[Годовой доход]]-AVERAGE(K:K)))/STDEV(K:K)</f>
        <v>0.91101008685720919</v>
      </c>
      <c r="AA176" s="16">
        <f>((Кредиты_2000_0__22[[#This Row],[Ежемесячный платеж]]-AVERAGE(O:O)))/STDEV(O:O)</f>
        <v>2.631462152629414</v>
      </c>
      <c r="AB176" s="16">
        <f>((Кредиты_2000_0__22[[#This Row],[Текущий баланс кредитов]]-AVERAGE(F:F)))/STDEV(F:F)</f>
        <v>1.3611071545592148</v>
      </c>
      <c r="AC176" s="16">
        <f>((Кредиты_2000_0__22[[#This Row],[Максимальный выданный кредит]]-AVERAGE(G:G)))/STDEV(G:G)</f>
        <v>0.29481770890358999</v>
      </c>
    </row>
    <row r="177" spans="1:29" x14ac:dyDescent="0.45">
      <c r="A177">
        <v>243</v>
      </c>
      <c r="B177" s="1" t="s">
        <v>218</v>
      </c>
      <c r="C177" s="1" t="s">
        <v>16</v>
      </c>
      <c r="D177">
        <v>9</v>
      </c>
      <c r="E177">
        <v>0</v>
      </c>
      <c r="F177">
        <v>76133</v>
      </c>
      <c r="G177">
        <v>134178</v>
      </c>
      <c r="H177" s="3">
        <v>128634</v>
      </c>
      <c r="I177" s="1" t="s">
        <v>17</v>
      </c>
      <c r="J177">
        <v>695</v>
      </c>
      <c r="K177">
        <v>463657</v>
      </c>
      <c r="L177" s="1" t="s">
        <v>38</v>
      </c>
      <c r="M177" s="1" t="s">
        <v>19</v>
      </c>
      <c r="N177" s="1" t="s">
        <v>52</v>
      </c>
      <c r="O177" s="2">
        <v>9891.4</v>
      </c>
      <c r="P177">
        <v>8.6999999999999993</v>
      </c>
      <c r="Q177">
        <v>16</v>
      </c>
      <c r="R177">
        <f>Кредиты_2000_0__22[[#This Row],[Годовой доход]]/12</f>
        <v>38638.083333333336</v>
      </c>
      <c r="S177">
        <f>Кредиты_2000_0__22[[#This Row],[Ежемесячный платеж]]/Кредиты_2000_0__22[[#This Row],[Мес доход]]</f>
        <v>0.25600131131418263</v>
      </c>
      <c r="T177" s="8">
        <f>(Кредиты_2000_0__22[[#This Row],[Кредитный рейтинг]]-MIN(J:J))/(MAX(J:J)-MIN(J:J))</f>
        <v>0.66060606060606064</v>
      </c>
      <c r="U177" s="9">
        <f>(Кредиты_2000_0__22[[#This Row],[Срок кредитной истории (лет)]]-MIN(P:P))/(MAX(P:P)-MIN(P:P))</f>
        <v>9.2105263157894718E-2</v>
      </c>
      <c r="V177" s="9">
        <f>(Кредиты_2000_0__22[[#This Row],[Срок с последнего нарушения кредитного договора (мес.)]]-MIN(Q:Q))/(MAX(Q:Q)-MIN(Q:Q))</f>
        <v>0.1951219512195122</v>
      </c>
      <c r="W177" s="9">
        <f>(Кредиты_2000_0__22[[#This Row],[Количество кредитных карт]]-MIN(D:D))/(MAX(D:D)-MIN(D:D))</f>
        <v>0.17073170731707318</v>
      </c>
      <c r="X177" s="10">
        <f>(Кредиты_2000_0__22[[#This Row],[Число нарушений кредитных договоров]]-MIN(E:E))/(MAX(E:E)-MIN(E:E))</f>
        <v>0</v>
      </c>
      <c r="Y177" s="16">
        <f>((Кредиты_2000_0__22[[#This Row],[Размер кредита]]-AVERAGE(H:H)))/STDEV(H:H)</f>
        <v>-0.96972236845778093</v>
      </c>
      <c r="Z177" s="16">
        <f>((Кредиты_2000_0__22[[#This Row],[Годовой доход]]-AVERAGE(K:K)))/STDEV(K:K)</f>
        <v>-1.0842843819607599</v>
      </c>
      <c r="AA177" s="16">
        <f>((Кредиты_2000_0__22[[#This Row],[Ежемесячный платеж]]-AVERAGE(O:O)))/STDEV(O:O)</f>
        <v>-0.7087303658499613</v>
      </c>
      <c r="AB177" s="16">
        <f>((Кредиты_2000_0__22[[#This Row],[Текущий баланс кредитов]]-AVERAGE(F:F)))/STDEV(F:F)</f>
        <v>-0.77987430743772423</v>
      </c>
      <c r="AC177" s="16">
        <f>((Кредиты_2000_0__22[[#This Row],[Максимальный выданный кредит]]-AVERAGE(G:G)))/STDEV(G:G)</f>
        <v>-0.91460592387528039</v>
      </c>
    </row>
    <row r="178" spans="1:29" x14ac:dyDescent="0.45">
      <c r="A178">
        <v>244</v>
      </c>
      <c r="B178" s="1" t="s">
        <v>219</v>
      </c>
      <c r="C178" s="1" t="s">
        <v>16</v>
      </c>
      <c r="D178">
        <v>20</v>
      </c>
      <c r="E178">
        <v>0</v>
      </c>
      <c r="F178">
        <v>387353</v>
      </c>
      <c r="G178">
        <v>1520398</v>
      </c>
      <c r="H178" s="3">
        <v>429264</v>
      </c>
      <c r="I178" s="1" t="s">
        <v>17</v>
      </c>
      <c r="J178">
        <v>735</v>
      </c>
      <c r="K178">
        <v>1816571</v>
      </c>
      <c r="L178" s="1" t="s">
        <v>18</v>
      </c>
      <c r="M178" s="1" t="s">
        <v>24</v>
      </c>
      <c r="N178" s="1" t="s">
        <v>23</v>
      </c>
      <c r="O178" s="2">
        <v>34060.730000000003</v>
      </c>
      <c r="P178">
        <v>11.1</v>
      </c>
      <c r="Q178">
        <v>37</v>
      </c>
      <c r="R178">
        <f>Кредиты_2000_0__22[[#This Row],[Годовой доход]]/12</f>
        <v>151380.91666666666</v>
      </c>
      <c r="S178">
        <f>Кредиты_2000_0__22[[#This Row],[Ежемесячный платеж]]/Кредиты_2000_0__22[[#This Row],[Мес доход]]</f>
        <v>0.22500015688899583</v>
      </c>
      <c r="T178" s="8">
        <f>(Кредиты_2000_0__22[[#This Row],[Кредитный рейтинг]]-MIN(J:J))/(MAX(J:J)-MIN(J:J))</f>
        <v>0.90303030303030307</v>
      </c>
      <c r="U178" s="9">
        <f>(Кредиты_2000_0__22[[#This Row],[Срок кредитной истории (лет)]]-MIN(P:P))/(MAX(P:P)-MIN(P:P))</f>
        <v>0.14473684210526314</v>
      </c>
      <c r="V178" s="9">
        <f>(Кредиты_2000_0__22[[#This Row],[Срок с последнего нарушения кредитного договора (мес.)]]-MIN(Q:Q))/(MAX(Q:Q)-MIN(Q:Q))</f>
        <v>0.45121951219512196</v>
      </c>
      <c r="W178" s="9">
        <f>(Кредиты_2000_0__22[[#This Row],[Количество кредитных карт]]-MIN(D:D))/(MAX(D:D)-MIN(D:D))</f>
        <v>0.43902439024390244</v>
      </c>
      <c r="X178" s="10">
        <f>(Кредиты_2000_0__22[[#This Row],[Число нарушений кредитных договоров]]-MIN(E:E))/(MAX(E:E)-MIN(E:E))</f>
        <v>0</v>
      </c>
      <c r="Y178" s="16">
        <f>((Кредиты_2000_0__22[[#This Row],[Размер кредита]]-AVERAGE(H:H)))/STDEV(H:H)</f>
        <v>0.63968937049989183</v>
      </c>
      <c r="Z178" s="16">
        <f>((Кредиты_2000_0__22[[#This Row],[Годовой доход]]-AVERAGE(K:K)))/STDEV(K:K)</f>
        <v>0.57172048949622833</v>
      </c>
      <c r="AA178" s="16">
        <f>((Кредиты_2000_0__22[[#This Row],[Ежемесячный платеж]]-AVERAGE(O:O)))/STDEV(O:O)</f>
        <v>1.4502494805871331</v>
      </c>
      <c r="AB178" s="16">
        <f>((Кредиты_2000_0__22[[#This Row],[Текущий баланс кредитов]]-AVERAGE(F:F)))/STDEV(F:F)</f>
        <v>0.52072190779406125</v>
      </c>
      <c r="AC178" s="16">
        <f>((Кредиты_2000_0__22[[#This Row],[Максимальный выданный кредит]]-AVERAGE(G:G)))/STDEV(G:G)</f>
        <v>2.0320255470626449</v>
      </c>
    </row>
    <row r="179" spans="1:29" x14ac:dyDescent="0.45">
      <c r="A179">
        <v>246</v>
      </c>
      <c r="B179" s="1" t="s">
        <v>220</v>
      </c>
      <c r="C179" s="1" t="s">
        <v>31</v>
      </c>
      <c r="D179">
        <v>5</v>
      </c>
      <c r="E179">
        <v>0</v>
      </c>
      <c r="F179">
        <v>132088</v>
      </c>
      <c r="G179">
        <v>378576</v>
      </c>
      <c r="H179" s="3">
        <v>427988</v>
      </c>
      <c r="I179" s="1" t="s">
        <v>26</v>
      </c>
      <c r="J179">
        <v>729</v>
      </c>
      <c r="K179">
        <v>1624082</v>
      </c>
      <c r="L179" s="1" t="s">
        <v>22</v>
      </c>
      <c r="M179" s="1" t="s">
        <v>29</v>
      </c>
      <c r="N179" s="1" t="s">
        <v>23</v>
      </c>
      <c r="O179" s="2">
        <v>3640.78</v>
      </c>
      <c r="P179">
        <v>19.2</v>
      </c>
      <c r="R179">
        <f>Кредиты_2000_0__22[[#This Row],[Годовой доход]]/12</f>
        <v>135340.16666666666</v>
      </c>
      <c r="S179">
        <f>Кредиты_2000_0__22[[#This Row],[Ежемесячный платеж]]/Кредиты_2000_0__22[[#This Row],[Мес доход]]</f>
        <v>2.6900956971384452E-2</v>
      </c>
      <c r="T179" s="8">
        <f>(Кредиты_2000_0__22[[#This Row],[Кредитный рейтинг]]-MIN(J:J))/(MAX(J:J)-MIN(J:J))</f>
        <v>0.8666666666666667</v>
      </c>
      <c r="U179" s="9">
        <f>(Кредиты_2000_0__22[[#This Row],[Срок кредитной истории (лет)]]-MIN(P:P))/(MAX(P:P)-MIN(P:P))</f>
        <v>0.32236842105263153</v>
      </c>
      <c r="V179" s="9">
        <f>(Кредиты_2000_0__22[[#This Row],[Срок с последнего нарушения кредитного договора (мес.)]]-MIN(Q:Q))/(MAX(Q:Q)-MIN(Q:Q))</f>
        <v>0</v>
      </c>
      <c r="W179" s="9">
        <f>(Кредиты_2000_0__22[[#This Row],[Количество кредитных карт]]-MIN(D:D))/(MAX(D:D)-MIN(D:D))</f>
        <v>7.3170731707317069E-2</v>
      </c>
      <c r="X179" s="10">
        <f>(Кредиты_2000_0__22[[#This Row],[Число нарушений кредитных договоров]]-MIN(E:E))/(MAX(E:E)-MIN(E:E))</f>
        <v>0</v>
      </c>
      <c r="Y179" s="16">
        <f>((Кредиты_2000_0__22[[#This Row],[Размер кредита]]-AVERAGE(H:H)))/STDEV(H:H)</f>
        <v>0.63285835104438171</v>
      </c>
      <c r="Z179" s="16">
        <f>((Кредиты_2000_0__22[[#This Row],[Годовой доход]]-AVERAGE(K:K)))/STDEV(K:K)</f>
        <v>0.33610852768499411</v>
      </c>
      <c r="AA179" s="16">
        <f>((Кредиты_2000_0__22[[#This Row],[Ежемесячный платеж]]-AVERAGE(O:O)))/STDEV(O:O)</f>
        <v>-1.2670810775882109</v>
      </c>
      <c r="AB179" s="16">
        <f>((Кредиты_2000_0__22[[#This Row],[Текущий баланс кредитов]]-AVERAGE(F:F)))/STDEV(F:F)</f>
        <v>-0.54603695372236349</v>
      </c>
      <c r="AC179" s="16">
        <f>((Кредиты_2000_0__22[[#This Row],[Максимальный выданный кредит]]-AVERAGE(G:G)))/STDEV(G:G)</f>
        <v>-0.39509903591068091</v>
      </c>
    </row>
    <row r="180" spans="1:29" x14ac:dyDescent="0.45">
      <c r="A180">
        <v>247</v>
      </c>
      <c r="B180" s="1" t="s">
        <v>221</v>
      </c>
      <c r="C180" s="1" t="s">
        <v>16</v>
      </c>
      <c r="D180">
        <v>10</v>
      </c>
      <c r="E180">
        <v>0</v>
      </c>
      <c r="F180">
        <v>225663</v>
      </c>
      <c r="G180">
        <v>588522</v>
      </c>
      <c r="H180" s="3">
        <v>204248</v>
      </c>
      <c r="I180" s="1" t="s">
        <v>17</v>
      </c>
      <c r="J180">
        <v>737</v>
      </c>
      <c r="K180">
        <v>779893</v>
      </c>
      <c r="L180" s="1" t="s">
        <v>28</v>
      </c>
      <c r="M180" s="1" t="s">
        <v>19</v>
      </c>
      <c r="N180" s="1" t="s">
        <v>23</v>
      </c>
      <c r="O180" s="2">
        <v>10788.39</v>
      </c>
      <c r="P180">
        <v>23</v>
      </c>
      <c r="R180">
        <f>Кредиты_2000_0__22[[#This Row],[Годовой доход]]/12</f>
        <v>64991.083333333336</v>
      </c>
      <c r="S180">
        <f>Кредиты_2000_0__22[[#This Row],[Ежемесячный платеж]]/Кредиты_2000_0__22[[#This Row],[Мес доход]]</f>
        <v>0.16599800229005773</v>
      </c>
      <c r="T180" s="8">
        <f>(Кредиты_2000_0__22[[#This Row],[Кредитный рейтинг]]-MIN(J:J))/(MAX(J:J)-MIN(J:J))</f>
        <v>0.91515151515151516</v>
      </c>
      <c r="U180" s="9">
        <f>(Кредиты_2000_0__22[[#This Row],[Срок кредитной истории (лет)]]-MIN(P:P))/(MAX(P:P)-MIN(P:P))</f>
        <v>0.4057017543859649</v>
      </c>
      <c r="V180" s="9">
        <f>(Кредиты_2000_0__22[[#This Row],[Срок с последнего нарушения кредитного договора (мес.)]]-MIN(Q:Q))/(MAX(Q:Q)-MIN(Q:Q))</f>
        <v>0</v>
      </c>
      <c r="W180" s="9">
        <f>(Кредиты_2000_0__22[[#This Row],[Количество кредитных карт]]-MIN(D:D))/(MAX(D:D)-MIN(D:D))</f>
        <v>0.1951219512195122</v>
      </c>
      <c r="X180" s="10">
        <f>(Кредиты_2000_0__22[[#This Row],[Число нарушений кредитных договоров]]-MIN(E:E))/(MAX(E:E)-MIN(E:E))</f>
        <v>0</v>
      </c>
      <c r="Y180" s="16">
        <f>((Кредиты_2000_0__22[[#This Row],[Размер кредита]]-AVERAGE(H:H)))/STDEV(H:H)</f>
        <v>-0.56492557762005524</v>
      </c>
      <c r="Z180" s="16">
        <f>((Кредиты_2000_0__22[[#This Row],[Годовой доход]]-AVERAGE(K:K)))/STDEV(K:K)</f>
        <v>-0.69720260401325385</v>
      </c>
      <c r="AA180" s="16">
        <f>((Кредиты_2000_0__22[[#This Row],[Ежемесячный платеж]]-AVERAGE(O:O)))/STDEV(O:O)</f>
        <v>-0.62860471352713698</v>
      </c>
      <c r="AB180" s="16">
        <f>((Кредиты_2000_0__22[[#This Row],[Текущий баланс кредитов]]-AVERAGE(F:F)))/STDEV(F:F)</f>
        <v>-0.15498467289107271</v>
      </c>
      <c r="AC180" s="16">
        <f>((Кредиты_2000_0__22[[#This Row],[Максимальный выданный кредит]]-AVERAGE(G:G)))/STDEV(G:G)</f>
        <v>5.1174636953318767E-2</v>
      </c>
    </row>
    <row r="181" spans="1:29" x14ac:dyDescent="0.45">
      <c r="A181">
        <v>248</v>
      </c>
      <c r="B181" s="1" t="s">
        <v>222</v>
      </c>
      <c r="C181" s="1" t="s">
        <v>16</v>
      </c>
      <c r="D181">
        <v>9</v>
      </c>
      <c r="E181">
        <v>0</v>
      </c>
      <c r="F181">
        <v>294291</v>
      </c>
      <c r="G181">
        <v>548724</v>
      </c>
      <c r="H181" s="3">
        <v>653334</v>
      </c>
      <c r="I181" s="1" t="s">
        <v>17</v>
      </c>
      <c r="J181">
        <v>722</v>
      </c>
      <c r="K181">
        <v>2068891</v>
      </c>
      <c r="L181" s="1" t="s">
        <v>22</v>
      </c>
      <c r="M181" s="1" t="s">
        <v>24</v>
      </c>
      <c r="N181" s="1" t="s">
        <v>23</v>
      </c>
      <c r="O181" s="2">
        <v>29309.21</v>
      </c>
      <c r="P181">
        <v>21.3</v>
      </c>
      <c r="Q181">
        <v>53</v>
      </c>
      <c r="R181">
        <f>Кредиты_2000_0__22[[#This Row],[Годовой доход]]/12</f>
        <v>172407.58333333334</v>
      </c>
      <c r="S181">
        <f>Кредиты_2000_0__22[[#This Row],[Ежемесячный платеж]]/Кредиты_2000_0__22[[#This Row],[Мес доход]]</f>
        <v>0.16999954081679508</v>
      </c>
      <c r="T181" s="8">
        <f>(Кредиты_2000_0__22[[#This Row],[Кредитный рейтинг]]-MIN(J:J))/(MAX(J:J)-MIN(J:J))</f>
        <v>0.82424242424242422</v>
      </c>
      <c r="U181" s="9">
        <f>(Кредиты_2000_0__22[[#This Row],[Срок кредитной истории (лет)]]-MIN(P:P))/(MAX(P:P)-MIN(P:P))</f>
        <v>0.36842105263157893</v>
      </c>
      <c r="V181" s="9">
        <f>(Кредиты_2000_0__22[[#This Row],[Срок с последнего нарушения кредитного договора (мес.)]]-MIN(Q:Q))/(MAX(Q:Q)-MIN(Q:Q))</f>
        <v>0.64634146341463417</v>
      </c>
      <c r="W181" s="9">
        <f>(Кредиты_2000_0__22[[#This Row],[Количество кредитных карт]]-MIN(D:D))/(MAX(D:D)-MIN(D:D))</f>
        <v>0.17073170731707318</v>
      </c>
      <c r="X181" s="10">
        <f>(Кредиты_2000_0__22[[#This Row],[Число нарушений кредитных договоров]]-MIN(E:E))/(MAX(E:E)-MIN(E:E))</f>
        <v>0</v>
      </c>
      <c r="Y181" s="16">
        <f>((Кредиты_2000_0__22[[#This Row],[Размер кредита]]-AVERAGE(H:H)))/STDEV(H:H)</f>
        <v>1.8392399421269607</v>
      </c>
      <c r="Z181" s="16">
        <f>((Кредиты_2000_0__22[[#This Row],[Годовой доход]]-AVERAGE(K:K)))/STDEV(K:K)</f>
        <v>0.88056728180233745</v>
      </c>
      <c r="AA181" s="16">
        <f>((Кредиты_2000_0__22[[#This Row],[Ежемесячный платеж]]-AVERAGE(O:O)))/STDEV(O:O)</f>
        <v>1.0258092532435208</v>
      </c>
      <c r="AB181" s="16">
        <f>((Кредиты_2000_0__22[[#This Row],[Текущий баланс кредитов]]-AVERAGE(F:F)))/STDEV(F:F)</f>
        <v>0.13181346687798767</v>
      </c>
      <c r="AC181" s="16">
        <f>((Кредиты_2000_0__22[[#This Row],[Максимальный выданный кредит]]-AVERAGE(G:G)))/STDEV(G:G)</f>
        <v>-3.3422352904270612E-2</v>
      </c>
    </row>
    <row r="182" spans="1:29" x14ac:dyDescent="0.45">
      <c r="A182">
        <v>249</v>
      </c>
      <c r="B182" s="1" t="s">
        <v>223</v>
      </c>
      <c r="C182" s="1" t="s">
        <v>16</v>
      </c>
      <c r="D182">
        <v>5</v>
      </c>
      <c r="E182">
        <v>4</v>
      </c>
      <c r="F182">
        <v>79192</v>
      </c>
      <c r="G182">
        <v>230428</v>
      </c>
      <c r="H182" s="3">
        <v>226336</v>
      </c>
      <c r="I182" s="1" t="s">
        <v>17</v>
      </c>
      <c r="J182">
        <v>724</v>
      </c>
      <c r="K182">
        <v>1409610</v>
      </c>
      <c r="L182" s="1" t="s">
        <v>53</v>
      </c>
      <c r="M182" s="1" t="s">
        <v>29</v>
      </c>
      <c r="N182" s="1" t="s">
        <v>23</v>
      </c>
      <c r="O182" s="2">
        <v>6331.56</v>
      </c>
      <c r="P182">
        <v>17</v>
      </c>
      <c r="R182">
        <f>Кредиты_2000_0__22[[#This Row],[Годовой доход]]/12</f>
        <v>117467.5</v>
      </c>
      <c r="S182">
        <f>Кредиты_2000_0__22[[#This Row],[Ежемесячный платеж]]/Кредиты_2000_0__22[[#This Row],[Мес доход]]</f>
        <v>5.3900525677315007E-2</v>
      </c>
      <c r="T182" s="8">
        <f>(Кредиты_2000_0__22[[#This Row],[Кредитный рейтинг]]-MIN(J:J))/(MAX(J:J)-MIN(J:J))</f>
        <v>0.83636363636363631</v>
      </c>
      <c r="U182" s="9">
        <f>(Кредиты_2000_0__22[[#This Row],[Срок кредитной истории (лет)]]-MIN(P:P))/(MAX(P:P)-MIN(P:P))</f>
        <v>0.27412280701754382</v>
      </c>
      <c r="V182" s="9">
        <f>(Кредиты_2000_0__22[[#This Row],[Срок с последнего нарушения кредитного договора (мес.)]]-MIN(Q:Q))/(MAX(Q:Q)-MIN(Q:Q))</f>
        <v>0</v>
      </c>
      <c r="W182" s="9">
        <f>(Кредиты_2000_0__22[[#This Row],[Количество кредитных карт]]-MIN(D:D))/(MAX(D:D)-MIN(D:D))</f>
        <v>7.3170731707317069E-2</v>
      </c>
      <c r="X182" s="10">
        <f>(Кредиты_2000_0__22[[#This Row],[Число нарушений кредитных договоров]]-MIN(E:E))/(MAX(E:E)-MIN(E:E))</f>
        <v>0.5714285714285714</v>
      </c>
      <c r="Y182" s="16">
        <f>((Кредиты_2000_0__22[[#This Row],[Размер кредита]]-AVERAGE(H:H)))/STDEV(H:H)</f>
        <v>-0.44667827532122589</v>
      </c>
      <c r="Z182" s="16">
        <f>((Кредиты_2000_0__22[[#This Row],[Годовой доход]]-AVERAGE(K:K)))/STDEV(K:K)</f>
        <v>7.3588754224801392E-2</v>
      </c>
      <c r="AA182" s="16">
        <f>((Кредиты_2000_0__22[[#This Row],[Ежемесячный платеж]]-AVERAGE(O:O)))/STDEV(O:O)</f>
        <v>-1.0267210927977344</v>
      </c>
      <c r="AB182" s="16">
        <f>((Кредиты_2000_0__22[[#This Row],[Текущий баланс кредитов]]-AVERAGE(F:F)))/STDEV(F:F)</f>
        <v>-0.76709066942476223</v>
      </c>
      <c r="AC182" s="16">
        <f>((Кредиты_2000_0__22[[#This Row],[Максимальный выданный кредит]]-AVERAGE(G:G)))/STDEV(G:G)</f>
        <v>-0.71001121374429443</v>
      </c>
    </row>
    <row r="183" spans="1:29" x14ac:dyDescent="0.45">
      <c r="A183">
        <v>251</v>
      </c>
      <c r="B183" s="1" t="s">
        <v>224</v>
      </c>
      <c r="C183" s="1" t="s">
        <v>31</v>
      </c>
      <c r="D183">
        <v>14</v>
      </c>
      <c r="E183">
        <v>0</v>
      </c>
      <c r="F183">
        <v>321670</v>
      </c>
      <c r="G183">
        <v>955042</v>
      </c>
      <c r="H183" s="3">
        <v>216612</v>
      </c>
      <c r="I183" s="1" t="s">
        <v>17</v>
      </c>
      <c r="J183">
        <v>722</v>
      </c>
      <c r="K183">
        <v>897959</v>
      </c>
      <c r="L183" s="1" t="s">
        <v>41</v>
      </c>
      <c r="M183" s="1" t="s">
        <v>24</v>
      </c>
      <c r="N183" s="1" t="s">
        <v>23</v>
      </c>
      <c r="O183" s="2">
        <v>19006.650000000001</v>
      </c>
      <c r="P183">
        <v>10.7</v>
      </c>
      <c r="R183">
        <f>Кредиты_2000_0__22[[#This Row],[Годовой доход]]/12</f>
        <v>74829.916666666672</v>
      </c>
      <c r="S183">
        <f>Кредиты_2000_0__22[[#This Row],[Ежемесячный платеж]]/Кредиты_2000_0__22[[#This Row],[Мес доход]]</f>
        <v>0.25399801104504771</v>
      </c>
      <c r="T183" s="8">
        <f>(Кредиты_2000_0__22[[#This Row],[Кредитный рейтинг]]-MIN(J:J))/(MAX(J:J)-MIN(J:J))</f>
        <v>0.82424242424242422</v>
      </c>
      <c r="U183" s="9">
        <f>(Кредиты_2000_0__22[[#This Row],[Срок кредитной истории (лет)]]-MIN(P:P))/(MAX(P:P)-MIN(P:P))</f>
        <v>0.13596491228070173</v>
      </c>
      <c r="V183" s="9">
        <f>(Кредиты_2000_0__22[[#This Row],[Срок с последнего нарушения кредитного договора (мес.)]]-MIN(Q:Q))/(MAX(Q:Q)-MIN(Q:Q))</f>
        <v>0</v>
      </c>
      <c r="W183" s="9">
        <f>(Кредиты_2000_0__22[[#This Row],[Количество кредитных карт]]-MIN(D:D))/(MAX(D:D)-MIN(D:D))</f>
        <v>0.29268292682926828</v>
      </c>
      <c r="X183" s="10">
        <f>(Кредиты_2000_0__22[[#This Row],[Число нарушений кредитных договоров]]-MIN(E:E))/(MAX(E:E)-MIN(E:E))</f>
        <v>0</v>
      </c>
      <c r="Y183" s="16">
        <f>((Кредиты_2000_0__22[[#This Row],[Размер кредита]]-AVERAGE(H:H)))/STDEV(H:H)</f>
        <v>-0.49873535462011298</v>
      </c>
      <c r="Z183" s="16">
        <f>((Кредиты_2000_0__22[[#This Row],[Годовой доход]]-AVERAGE(K:K)))/STDEV(K:K)</f>
        <v>-0.55268649201098263</v>
      </c>
      <c r="AA183" s="16">
        <f>((Кредиты_2000_0__22[[#This Row],[Ежемесячный платеж]]-AVERAGE(O:O)))/STDEV(O:O)</f>
        <v>0.10550987354582356</v>
      </c>
      <c r="AB183" s="16">
        <f>((Кредиты_2000_0__22[[#This Row],[Текущий баланс кредитов]]-AVERAGE(F:F)))/STDEV(F:F)</f>
        <v>0.24623099716791461</v>
      </c>
      <c r="AC183" s="16">
        <f>((Кредиты_2000_0__22[[#This Row],[Максимальный выданный кредит]]-AVERAGE(G:G)))/STDEV(G:G)</f>
        <v>0.83027129313211312</v>
      </c>
    </row>
    <row r="184" spans="1:29" x14ac:dyDescent="0.45">
      <c r="A184">
        <v>252</v>
      </c>
      <c r="B184" s="1" t="s">
        <v>225</v>
      </c>
      <c r="C184" s="1" t="s">
        <v>31</v>
      </c>
      <c r="D184">
        <v>10</v>
      </c>
      <c r="E184">
        <v>0</v>
      </c>
      <c r="F184">
        <v>202616</v>
      </c>
      <c r="G184">
        <v>239888</v>
      </c>
      <c r="H184" s="3">
        <v>218130</v>
      </c>
      <c r="I184" s="1" t="s">
        <v>17</v>
      </c>
      <c r="J184">
        <v>728</v>
      </c>
      <c r="K184">
        <v>602832</v>
      </c>
      <c r="L184" s="1" t="s">
        <v>28</v>
      </c>
      <c r="M184" s="1" t="s">
        <v>19</v>
      </c>
      <c r="N184" s="1" t="s">
        <v>23</v>
      </c>
      <c r="O184" s="2">
        <v>9142.7999999999993</v>
      </c>
      <c r="P184">
        <v>17.600000000000001</v>
      </c>
      <c r="Q184">
        <v>26</v>
      </c>
      <c r="R184">
        <f>Кредиты_2000_0__22[[#This Row],[Годовой доход]]/12</f>
        <v>50236</v>
      </c>
      <c r="S184">
        <f>Кредиты_2000_0__22[[#This Row],[Ежемесячный платеж]]/Кредиты_2000_0__22[[#This Row],[Мес доход]]</f>
        <v>0.1819969742813918</v>
      </c>
      <c r="T184" s="8">
        <f>(Кредиты_2000_0__22[[#This Row],[Кредитный рейтинг]]-MIN(J:J))/(MAX(J:J)-MIN(J:J))</f>
        <v>0.8606060606060606</v>
      </c>
      <c r="U184" s="9">
        <f>(Кредиты_2000_0__22[[#This Row],[Срок кредитной истории (лет)]]-MIN(P:P))/(MAX(P:P)-MIN(P:P))</f>
        <v>0.28728070175438597</v>
      </c>
      <c r="V184" s="9">
        <f>(Кредиты_2000_0__22[[#This Row],[Срок с последнего нарушения кредитного договора (мес.)]]-MIN(Q:Q))/(MAX(Q:Q)-MIN(Q:Q))</f>
        <v>0.31707317073170732</v>
      </c>
      <c r="W184" s="9">
        <f>(Кредиты_2000_0__22[[#This Row],[Количество кредитных карт]]-MIN(D:D))/(MAX(D:D)-MIN(D:D))</f>
        <v>0.1951219512195122</v>
      </c>
      <c r="X184" s="10">
        <f>(Кредиты_2000_0__22[[#This Row],[Число нарушений кредитных договоров]]-MIN(E:E))/(MAX(E:E)-MIN(E:E))</f>
        <v>0</v>
      </c>
      <c r="Y184" s="16">
        <f>((Кредиты_2000_0__22[[#This Row],[Размер кредита]]-AVERAGE(H:H)))/STDEV(H:H)</f>
        <v>-0.49060879699200616</v>
      </c>
      <c r="Z184" s="16">
        <f>((Кредиты_2000_0__22[[#This Row],[Годовой доход]]-AVERAGE(K:K)))/STDEV(K:K)</f>
        <v>-0.91393025894553026</v>
      </c>
      <c r="AA184" s="16">
        <f>((Кредиты_2000_0__22[[#This Row],[Ежемесячный платеж]]-AVERAGE(O:O)))/STDEV(O:O)</f>
        <v>-0.77560074715729621</v>
      </c>
      <c r="AB184" s="16">
        <f>((Кредиты_2000_0__22[[#This Row],[Текущий баланс кредитов]]-AVERAGE(F:F)))/STDEV(F:F)</f>
        <v>-0.25129866611916524</v>
      </c>
      <c r="AC184" s="16">
        <f>((Кредиты_2000_0__22[[#This Row],[Максимальный выданный кредит]]-AVERAGE(G:G)))/STDEV(G:G)</f>
        <v>-0.68990247651999181</v>
      </c>
    </row>
    <row r="185" spans="1:29" x14ac:dyDescent="0.45">
      <c r="A185">
        <v>254</v>
      </c>
      <c r="B185" s="1" t="s">
        <v>226</v>
      </c>
      <c r="C185" s="1" t="s">
        <v>16</v>
      </c>
      <c r="D185">
        <v>15</v>
      </c>
      <c r="E185">
        <v>1</v>
      </c>
      <c r="F185">
        <v>280687</v>
      </c>
      <c r="G185">
        <v>409838</v>
      </c>
      <c r="H185" s="3">
        <v>431288</v>
      </c>
      <c r="I185" s="1" t="s">
        <v>17</v>
      </c>
      <c r="J185">
        <v>738</v>
      </c>
      <c r="K185">
        <v>1378165</v>
      </c>
      <c r="L185" s="1" t="s">
        <v>22</v>
      </c>
      <c r="M185" s="1" t="s">
        <v>19</v>
      </c>
      <c r="N185" s="1" t="s">
        <v>23</v>
      </c>
      <c r="O185" s="2">
        <v>33879.85</v>
      </c>
      <c r="P185">
        <v>28.8</v>
      </c>
      <c r="R185">
        <f>Кредиты_2000_0__22[[#This Row],[Годовой доход]]/12</f>
        <v>114847.08333333333</v>
      </c>
      <c r="S185">
        <f>Кредиты_2000_0__22[[#This Row],[Ежемесячный платеж]]/Кредиты_2000_0__22[[#This Row],[Мес доход]]</f>
        <v>0.29499965533880196</v>
      </c>
      <c r="T185" s="8">
        <f>(Кредиты_2000_0__22[[#This Row],[Кредитный рейтинг]]-MIN(J:J))/(MAX(J:J)-MIN(J:J))</f>
        <v>0.92121212121212126</v>
      </c>
      <c r="U185" s="9">
        <f>(Кредиты_2000_0__22[[#This Row],[Срок кредитной истории (лет)]]-MIN(P:P))/(MAX(P:P)-MIN(P:P))</f>
        <v>0.53289473684210531</v>
      </c>
      <c r="V185" s="9">
        <f>(Кредиты_2000_0__22[[#This Row],[Срок с последнего нарушения кредитного договора (мес.)]]-MIN(Q:Q))/(MAX(Q:Q)-MIN(Q:Q))</f>
        <v>0</v>
      </c>
      <c r="W185" s="9">
        <f>(Кредиты_2000_0__22[[#This Row],[Количество кредитных карт]]-MIN(D:D))/(MAX(D:D)-MIN(D:D))</f>
        <v>0.31707317073170732</v>
      </c>
      <c r="X185" s="10">
        <f>(Кредиты_2000_0__22[[#This Row],[Число нарушений кредитных договоров]]-MIN(E:E))/(MAX(E:E)-MIN(E:E))</f>
        <v>0.14285714285714285</v>
      </c>
      <c r="Y185" s="16">
        <f>((Кредиты_2000_0__22[[#This Row],[Размер кредита]]-AVERAGE(H:H)))/STDEV(H:H)</f>
        <v>0.65052478067070085</v>
      </c>
      <c r="Z185" s="16">
        <f>((Кредиты_2000_0__22[[#This Row],[Годовой доход]]-AVERAGE(K:K)))/STDEV(K:K)</f>
        <v>3.5099187864363848E-2</v>
      </c>
      <c r="AA185" s="16">
        <f>((Кредиты_2000_0__22[[#This Row],[Ежемесячный платеж]]-AVERAGE(O:O)))/STDEV(O:O)</f>
        <v>1.4340919671341927</v>
      </c>
      <c r="AB185" s="16">
        <f>((Кредиты_2000_0__22[[#This Row],[Текущий баланс кредитов]]-AVERAGE(F:F)))/STDEV(F:F)</f>
        <v>7.4962008385560441E-2</v>
      </c>
      <c r="AC185" s="16">
        <f>((Кредиты_2000_0__22[[#This Row],[Максимальный выданный кредит]]-AVERAGE(G:G)))/STDEV(G:G)</f>
        <v>-0.3286466740601367</v>
      </c>
    </row>
    <row r="186" spans="1:29" x14ac:dyDescent="0.45">
      <c r="A186">
        <v>255</v>
      </c>
      <c r="B186" s="1" t="s">
        <v>227</v>
      </c>
      <c r="C186" s="1" t="s">
        <v>16</v>
      </c>
      <c r="D186">
        <v>9</v>
      </c>
      <c r="E186">
        <v>0</v>
      </c>
      <c r="F186">
        <v>300029</v>
      </c>
      <c r="G186">
        <v>557634</v>
      </c>
      <c r="H186" s="3">
        <v>541794</v>
      </c>
      <c r="I186" s="1" t="s">
        <v>26</v>
      </c>
      <c r="J186">
        <v>674</v>
      </c>
      <c r="K186">
        <v>1538145</v>
      </c>
      <c r="L186" s="1" t="s">
        <v>18</v>
      </c>
      <c r="M186" s="1" t="s">
        <v>19</v>
      </c>
      <c r="N186" s="1" t="s">
        <v>52</v>
      </c>
      <c r="O186" s="2">
        <v>12766.67</v>
      </c>
      <c r="P186">
        <v>33.700000000000003</v>
      </c>
      <c r="Q186">
        <v>64</v>
      </c>
      <c r="R186">
        <f>Кредиты_2000_0__22[[#This Row],[Годовой доход]]/12</f>
        <v>128178.75</v>
      </c>
      <c r="S186">
        <f>Кредиты_2000_0__22[[#This Row],[Ежемесячный платеж]]/Кредиты_2000_0__22[[#This Row],[Мес доход]]</f>
        <v>9.960051880674449E-2</v>
      </c>
      <c r="T186" s="8">
        <f>(Кредиты_2000_0__22[[#This Row],[Кредитный рейтинг]]-MIN(J:J))/(MAX(J:J)-MIN(J:J))</f>
        <v>0.53333333333333333</v>
      </c>
      <c r="U186" s="9">
        <f>(Кредиты_2000_0__22[[#This Row],[Срок кредитной истории (лет)]]-MIN(P:P))/(MAX(P:P)-MIN(P:P))</f>
        <v>0.64035087719298245</v>
      </c>
      <c r="V186" s="9">
        <f>(Кредиты_2000_0__22[[#This Row],[Срок с последнего нарушения кредитного договора (мес.)]]-MIN(Q:Q))/(MAX(Q:Q)-MIN(Q:Q))</f>
        <v>0.78048780487804881</v>
      </c>
      <c r="W186" s="9">
        <f>(Кредиты_2000_0__22[[#This Row],[Количество кредитных карт]]-MIN(D:D))/(MAX(D:D)-MIN(D:D))</f>
        <v>0.17073170731707318</v>
      </c>
      <c r="X186" s="10">
        <f>(Кредиты_2000_0__22[[#This Row],[Число нарушений кредитных договоров]]-MIN(E:E))/(MAX(E:E)-MIN(E:E))</f>
        <v>0</v>
      </c>
      <c r="Y186" s="16">
        <f>((Кредиты_2000_0__22[[#This Row],[Размер кредита]]-AVERAGE(H:H)))/STDEV(H:H)</f>
        <v>1.2421146207573741</v>
      </c>
      <c r="Z186" s="16">
        <f>((Кредиты_2000_0__22[[#This Row],[Годовой доход]]-AVERAGE(K:K)))/STDEV(K:K)</f>
        <v>0.23091921732350831</v>
      </c>
      <c r="AA186" s="16">
        <f>((Кредиты_2000_0__22[[#This Row],[Ежемесячный платеж]]-AVERAGE(O:O)))/STDEV(O:O)</f>
        <v>-0.45189039622460619</v>
      </c>
      <c r="AB186" s="16">
        <f>((Кредиты_2000_0__22[[#This Row],[Текущий баланс кредитов]]-AVERAGE(F:F)))/STDEV(F:F)</f>
        <v>0.15579271333708411</v>
      </c>
      <c r="AC186" s="16">
        <f>((Кредиты_2000_0__22[[#This Row],[Максимальный выданный кредит]]-AVERAGE(G:G)))/STDEV(G:G)</f>
        <v>-1.4482728309287915E-2</v>
      </c>
    </row>
    <row r="187" spans="1:29" x14ac:dyDescent="0.45">
      <c r="A187">
        <v>256</v>
      </c>
      <c r="B187" s="1" t="s">
        <v>228</v>
      </c>
      <c r="C187" s="1" t="s">
        <v>31</v>
      </c>
      <c r="D187">
        <v>17</v>
      </c>
      <c r="E187">
        <v>0</v>
      </c>
      <c r="F187">
        <v>306907</v>
      </c>
      <c r="G187">
        <v>504064</v>
      </c>
      <c r="H187" s="3">
        <v>448404</v>
      </c>
      <c r="I187" s="1" t="s">
        <v>17</v>
      </c>
      <c r="J187">
        <v>746</v>
      </c>
      <c r="K187">
        <v>1166220</v>
      </c>
      <c r="L187" s="1" t="s">
        <v>22</v>
      </c>
      <c r="M187" s="1" t="s">
        <v>19</v>
      </c>
      <c r="N187" s="1" t="s">
        <v>23</v>
      </c>
      <c r="O187" s="2">
        <v>19339.72</v>
      </c>
      <c r="P187">
        <v>14.9</v>
      </c>
      <c r="Q187">
        <v>20</v>
      </c>
      <c r="R187">
        <f>Кредиты_2000_0__22[[#This Row],[Годовой доход]]/12</f>
        <v>97185</v>
      </c>
      <c r="S187">
        <f>Кредиты_2000_0__22[[#This Row],[Ежемесячный платеж]]/Кредиты_2000_0__22[[#This Row],[Мес доход]]</f>
        <v>0.19899902248289347</v>
      </c>
      <c r="T187" s="8">
        <f>(Кредиты_2000_0__22[[#This Row],[Кредитный рейтинг]]-MIN(J:J))/(MAX(J:J)-MIN(J:J))</f>
        <v>0.96969696969696972</v>
      </c>
      <c r="U187" s="9">
        <f>(Кредиты_2000_0__22[[#This Row],[Срок кредитной истории (лет)]]-MIN(P:P))/(MAX(P:P)-MIN(P:P))</f>
        <v>0.22807017543859648</v>
      </c>
      <c r="V187" s="9">
        <f>(Кредиты_2000_0__22[[#This Row],[Срок с последнего нарушения кредитного договора (мес.)]]-MIN(Q:Q))/(MAX(Q:Q)-MIN(Q:Q))</f>
        <v>0.24390243902439024</v>
      </c>
      <c r="W187" s="9">
        <f>(Кредиты_2000_0__22[[#This Row],[Количество кредитных карт]]-MIN(D:D))/(MAX(D:D)-MIN(D:D))</f>
        <v>0.36585365853658536</v>
      </c>
      <c r="X187" s="10">
        <f>(Кредиты_2000_0__22[[#This Row],[Число нарушений кредитных договоров]]-MIN(E:E))/(MAX(E:E)-MIN(E:E))</f>
        <v>0</v>
      </c>
      <c r="Y187" s="16">
        <f>((Кредиты_2000_0__22[[#This Row],[Размер кредита]]-AVERAGE(H:H)))/STDEV(H:H)</f>
        <v>0.74215466233254279</v>
      </c>
      <c r="Z187" s="16">
        <f>((Кредиты_2000_0__22[[#This Row],[Годовой доход]]-AVERAGE(K:K)))/STDEV(K:K)</f>
        <v>-0.22432746636565473</v>
      </c>
      <c r="AA187" s="16">
        <f>((Кредиты_2000_0__22[[#This Row],[Ежемесячный платеж]]-AVERAGE(O:O)))/STDEV(O:O)</f>
        <v>0.13526210157418853</v>
      </c>
      <c r="AB187" s="16">
        <f>((Кредиты_2000_0__22[[#This Row],[Текущий баланс кредитов]]-AVERAGE(F:F)))/STDEV(F:F)</f>
        <v>0.18453604849666325</v>
      </c>
      <c r="AC187" s="16">
        <f>((Кредиты_2000_0__22[[#This Row],[Максимальный выданный кредит]]-AVERAGE(G:G)))/STDEV(G:G)</f>
        <v>-0.12835429840504808</v>
      </c>
    </row>
    <row r="188" spans="1:29" x14ac:dyDescent="0.45">
      <c r="A188">
        <v>257</v>
      </c>
      <c r="B188" s="1" t="s">
        <v>229</v>
      </c>
      <c r="C188" s="1" t="s">
        <v>16</v>
      </c>
      <c r="D188">
        <v>10</v>
      </c>
      <c r="E188">
        <v>0</v>
      </c>
      <c r="F188">
        <v>404073</v>
      </c>
      <c r="G188">
        <v>609994</v>
      </c>
      <c r="H188" s="3">
        <v>117854</v>
      </c>
      <c r="I188" s="1" t="s">
        <v>17</v>
      </c>
      <c r="J188">
        <v>709</v>
      </c>
      <c r="K188">
        <v>848958</v>
      </c>
      <c r="L188" s="1" t="s">
        <v>22</v>
      </c>
      <c r="M188" s="1" t="s">
        <v>19</v>
      </c>
      <c r="N188" s="1" t="s">
        <v>23</v>
      </c>
      <c r="O188" s="2">
        <v>15069.09</v>
      </c>
      <c r="P188">
        <v>15.4</v>
      </c>
      <c r="R188">
        <f>Кредиты_2000_0__22[[#This Row],[Годовой доход]]/12</f>
        <v>70746.5</v>
      </c>
      <c r="S188">
        <f>Кредиты_2000_0__22[[#This Row],[Ежемесячный платеж]]/Кредиты_2000_0__22[[#This Row],[Мес доход]]</f>
        <v>0.21300120854035182</v>
      </c>
      <c r="T188" s="8">
        <f>(Кредиты_2000_0__22[[#This Row],[Кредитный рейтинг]]-MIN(J:J))/(MAX(J:J)-MIN(J:J))</f>
        <v>0.74545454545454548</v>
      </c>
      <c r="U188" s="9">
        <f>(Кредиты_2000_0__22[[#This Row],[Срок кредитной истории (лет)]]-MIN(P:P))/(MAX(P:P)-MIN(P:P))</f>
        <v>0.23903508771929824</v>
      </c>
      <c r="V188" s="9">
        <f>(Кредиты_2000_0__22[[#This Row],[Срок с последнего нарушения кредитного договора (мес.)]]-MIN(Q:Q))/(MAX(Q:Q)-MIN(Q:Q))</f>
        <v>0</v>
      </c>
      <c r="W188" s="9">
        <f>(Кредиты_2000_0__22[[#This Row],[Количество кредитных карт]]-MIN(D:D))/(MAX(D:D)-MIN(D:D))</f>
        <v>0.1951219512195122</v>
      </c>
      <c r="X188" s="10">
        <f>(Кредиты_2000_0__22[[#This Row],[Число нарушений кредитных договоров]]-MIN(E:E))/(MAX(E:E)-MIN(E:E))</f>
        <v>0</v>
      </c>
      <c r="Y188" s="16">
        <f>((Кредиты_2000_0__22[[#This Row],[Размер кредита]]-AVERAGE(H:H)))/STDEV(H:H)</f>
        <v>-1.0274327052370902</v>
      </c>
      <c r="Z188" s="16">
        <f>((Кредиты_2000_0__22[[#This Row],[Годовой доход]]-AVERAGE(K:K)))/STDEV(K:K)</f>
        <v>-0.61266509723368257</v>
      </c>
      <c r="AA188" s="16">
        <f>((Кредиты_2000_0__22[[#This Row],[Ежемесячный платеж]]-AVERAGE(O:O)))/STDEV(O:O)</f>
        <v>-0.24622154325955942</v>
      </c>
      <c r="AB188" s="16">
        <f>((Кредиты_2000_0__22[[#This Row],[Текущий баланс кредитов]]-AVERAGE(F:F)))/STDEV(F:F)</f>
        <v>0.59059520873447469</v>
      </c>
      <c r="AC188" s="16">
        <f>((Кредиты_2000_0__22[[#This Row],[Максимальный выданный кредит]]-AVERAGE(G:G)))/STDEV(G:G)</f>
        <v>9.6816794001968423E-2</v>
      </c>
    </row>
    <row r="189" spans="1:29" x14ac:dyDescent="0.45">
      <c r="A189">
        <v>258</v>
      </c>
      <c r="B189" s="1" t="s">
        <v>230</v>
      </c>
      <c r="C189" s="1" t="s">
        <v>16</v>
      </c>
      <c r="D189">
        <v>16</v>
      </c>
      <c r="E189">
        <v>0</v>
      </c>
      <c r="F189">
        <v>734597</v>
      </c>
      <c r="G189">
        <v>1466542</v>
      </c>
      <c r="H189" s="3">
        <v>537196</v>
      </c>
      <c r="I189" s="1" t="s">
        <v>26</v>
      </c>
      <c r="J189">
        <v>654</v>
      </c>
      <c r="K189">
        <v>2551643</v>
      </c>
      <c r="L189" s="1" t="s">
        <v>22</v>
      </c>
      <c r="M189" s="1" t="s">
        <v>19</v>
      </c>
      <c r="N189" s="1" t="s">
        <v>23</v>
      </c>
      <c r="O189" s="2">
        <v>55072.83</v>
      </c>
      <c r="P189">
        <v>27</v>
      </c>
      <c r="R189">
        <f>Кредиты_2000_0__22[[#This Row],[Годовой доход]]/12</f>
        <v>212636.91666666666</v>
      </c>
      <c r="S189">
        <f>Кредиты_2000_0__22[[#This Row],[Ежемесячный платеж]]/Кредиты_2000_0__22[[#This Row],[Мес доход]]</f>
        <v>0.2589993819668347</v>
      </c>
      <c r="T189" s="8">
        <f>(Кредиты_2000_0__22[[#This Row],[Кредитный рейтинг]]-MIN(J:J))/(MAX(J:J)-MIN(J:J))</f>
        <v>0.41212121212121211</v>
      </c>
      <c r="U189" s="9">
        <f>(Кредиты_2000_0__22[[#This Row],[Срок кредитной истории (лет)]]-MIN(P:P))/(MAX(P:P)-MIN(P:P))</f>
        <v>0.49342105263157893</v>
      </c>
      <c r="V189" s="9">
        <f>(Кредиты_2000_0__22[[#This Row],[Срок с последнего нарушения кредитного договора (мес.)]]-MIN(Q:Q))/(MAX(Q:Q)-MIN(Q:Q))</f>
        <v>0</v>
      </c>
      <c r="W189" s="9">
        <f>(Кредиты_2000_0__22[[#This Row],[Количество кредитных карт]]-MIN(D:D))/(MAX(D:D)-MIN(D:D))</f>
        <v>0.34146341463414637</v>
      </c>
      <c r="X189" s="10">
        <f>(Кредиты_2000_0__22[[#This Row],[Число нарушений кредитных договоров]]-MIN(E:E))/(MAX(E:E)-MIN(E:E))</f>
        <v>0</v>
      </c>
      <c r="Y189" s="16">
        <f>((Кредиты_2000_0__22[[#This Row],[Размер кредита]]-AVERAGE(H:H)))/STDEV(H:H)</f>
        <v>1.2174993954780362</v>
      </c>
      <c r="Z189" s="16">
        <f>((Кредиты_2000_0__22[[#This Row],[Годовой доход]]-AVERAGE(K:K)))/STDEV(K:K)</f>
        <v>1.4714693374434233</v>
      </c>
      <c r="AA189" s="16">
        <f>((Кредиты_2000_0__22[[#This Row],[Ежемесячный платеж]]-AVERAGE(O:O)))/STDEV(O:O)</f>
        <v>3.3272026452516421</v>
      </c>
      <c r="AB189" s="16">
        <f>((Кредиты_2000_0__22[[#This Row],[Текущий баланс кредитов]]-AVERAGE(F:F)))/STDEV(F:F)</f>
        <v>1.9718633259611009</v>
      </c>
      <c r="AC189" s="16">
        <f>((Кредиты_2000_0__22[[#This Row],[Максимальный выданный кредит]]-AVERAGE(G:G)))/STDEV(G:G)</f>
        <v>1.9175460383996383</v>
      </c>
    </row>
    <row r="190" spans="1:29" x14ac:dyDescent="0.45">
      <c r="A190">
        <v>259</v>
      </c>
      <c r="B190" s="1" t="s">
        <v>231</v>
      </c>
      <c r="C190" s="1" t="s">
        <v>16</v>
      </c>
      <c r="D190">
        <v>11</v>
      </c>
      <c r="E190">
        <v>1</v>
      </c>
      <c r="F190">
        <v>185478</v>
      </c>
      <c r="G190">
        <v>259402</v>
      </c>
      <c r="H190" s="3">
        <v>196108</v>
      </c>
      <c r="I190" s="1" t="s">
        <v>17</v>
      </c>
      <c r="J190">
        <v>715</v>
      </c>
      <c r="K190">
        <v>865602</v>
      </c>
      <c r="L190" s="1" t="s">
        <v>22</v>
      </c>
      <c r="M190" s="1" t="s">
        <v>19</v>
      </c>
      <c r="N190" s="1" t="s">
        <v>23</v>
      </c>
      <c r="O190" s="2">
        <v>11397.34</v>
      </c>
      <c r="P190">
        <v>18.8</v>
      </c>
      <c r="Q190">
        <v>29</v>
      </c>
      <c r="R190">
        <f>Кредиты_2000_0__22[[#This Row],[Годовой доход]]/12</f>
        <v>72133.5</v>
      </c>
      <c r="S190">
        <f>Кредиты_2000_0__22[[#This Row],[Ежемесячный платеж]]/Кредиты_2000_0__22[[#This Row],[Мес доход]]</f>
        <v>0.15800342420650598</v>
      </c>
      <c r="T190" s="8">
        <f>(Кредиты_2000_0__22[[#This Row],[Кредитный рейтинг]]-MIN(J:J))/(MAX(J:J)-MIN(J:J))</f>
        <v>0.78181818181818186</v>
      </c>
      <c r="U190" s="9">
        <f>(Кредиты_2000_0__22[[#This Row],[Срок кредитной истории (лет)]]-MIN(P:P))/(MAX(P:P)-MIN(P:P))</f>
        <v>0.31359649122807021</v>
      </c>
      <c r="V190" s="9">
        <f>(Кредиты_2000_0__22[[#This Row],[Срок с последнего нарушения кредитного договора (мес.)]]-MIN(Q:Q))/(MAX(Q:Q)-MIN(Q:Q))</f>
        <v>0.35365853658536583</v>
      </c>
      <c r="W190" s="9">
        <f>(Кредиты_2000_0__22[[#This Row],[Количество кредитных карт]]-MIN(D:D))/(MAX(D:D)-MIN(D:D))</f>
        <v>0.21951219512195122</v>
      </c>
      <c r="X190" s="10">
        <f>(Кредиты_2000_0__22[[#This Row],[Число нарушений кредитных договоров]]-MIN(E:E))/(MAX(E:E)-MIN(E:E))</f>
        <v>0.14285714285714285</v>
      </c>
      <c r="Y190" s="16">
        <f>((Кредиты_2000_0__22[[#This Row],[Размер кредита]]-AVERAGE(H:H)))/STDEV(H:H)</f>
        <v>-0.60850277069830916</v>
      </c>
      <c r="Z190" s="16">
        <f>((Кредиты_2000_0__22[[#This Row],[Годовой доход]]-AVERAGE(K:K)))/STDEV(K:K)</f>
        <v>-0.59229237207855068</v>
      </c>
      <c r="AA190" s="16">
        <f>((Кредиты_2000_0__22[[#This Row],[Ежемесячный платеж]]-AVERAGE(O:O)))/STDEV(O:O)</f>
        <v>-0.57420888304743933</v>
      </c>
      <c r="AB190" s="16">
        <f>((Кредиты_2000_0__22[[#This Row],[Текущий баланс кредитов]]-AVERAGE(F:F)))/STDEV(F:F)</f>
        <v>-0.32291879958308894</v>
      </c>
      <c r="AC190" s="16">
        <f>((Кредиты_2000_0__22[[#This Row],[Максимальный выданный кредит]]-AVERAGE(G:G)))/STDEV(G:G)</f>
        <v>-0.64842236043172108</v>
      </c>
    </row>
    <row r="191" spans="1:29" x14ac:dyDescent="0.45">
      <c r="A191">
        <v>260</v>
      </c>
      <c r="B191" s="1" t="s">
        <v>232</v>
      </c>
      <c r="C191" s="1" t="s">
        <v>16</v>
      </c>
      <c r="D191">
        <v>6</v>
      </c>
      <c r="E191">
        <v>0</v>
      </c>
      <c r="F191">
        <v>41876</v>
      </c>
      <c r="G191">
        <v>119416</v>
      </c>
      <c r="H191" s="3">
        <v>337656</v>
      </c>
      <c r="I191" s="1" t="s">
        <v>17</v>
      </c>
      <c r="J191">
        <v>744</v>
      </c>
      <c r="K191">
        <v>1205322</v>
      </c>
      <c r="L191" s="1" t="s">
        <v>22</v>
      </c>
      <c r="M191" s="1" t="s">
        <v>19</v>
      </c>
      <c r="N191" s="1" t="s">
        <v>23</v>
      </c>
      <c r="O191" s="2">
        <v>12254.05</v>
      </c>
      <c r="P191">
        <v>11.4</v>
      </c>
      <c r="R191">
        <f>Кредиты_2000_0__22[[#This Row],[Годовой доход]]/12</f>
        <v>100443.5</v>
      </c>
      <c r="S191">
        <f>Кредиты_2000_0__22[[#This Row],[Ежемесячный платеж]]/Кредиты_2000_0__22[[#This Row],[Мес доход]]</f>
        <v>0.12199943251678803</v>
      </c>
      <c r="T191" s="8">
        <f>(Кредиты_2000_0__22[[#This Row],[Кредитный рейтинг]]-MIN(J:J))/(MAX(J:J)-MIN(J:J))</f>
        <v>0.95757575757575752</v>
      </c>
      <c r="U191" s="9">
        <f>(Кредиты_2000_0__22[[#This Row],[Срок кредитной истории (лет)]]-MIN(P:P))/(MAX(P:P)-MIN(P:P))</f>
        <v>0.15131578947368421</v>
      </c>
      <c r="V191" s="9">
        <f>(Кредиты_2000_0__22[[#This Row],[Срок с последнего нарушения кредитного договора (мес.)]]-MIN(Q:Q))/(MAX(Q:Q)-MIN(Q:Q))</f>
        <v>0</v>
      </c>
      <c r="W191" s="9">
        <f>(Кредиты_2000_0__22[[#This Row],[Количество кредитных карт]]-MIN(D:D))/(MAX(D:D)-MIN(D:D))</f>
        <v>9.7560975609756101E-2</v>
      </c>
      <c r="X191" s="10">
        <f>(Кредиты_2000_0__22[[#This Row],[Число нарушений кредитных договоров]]-MIN(E:E))/(MAX(E:E)-MIN(E:E))</f>
        <v>0</v>
      </c>
      <c r="Y191" s="16">
        <f>((Кредиты_2000_0__22[[#This Row],[Размер кредита]]-AVERAGE(H:H)))/STDEV(H:H)</f>
        <v>0.14926928407327275</v>
      </c>
      <c r="Z191" s="16">
        <f>((Кредиты_2000_0__22[[#This Row],[Годовой доход]]-AVERAGE(K:K)))/STDEV(K:K)</f>
        <v>-0.17646551617243392</v>
      </c>
      <c r="AA191" s="16">
        <f>((Кредиты_2000_0__22[[#This Row],[Ежемесячный платеж]]-AVERAGE(O:O)))/STDEV(O:O)</f>
        <v>-0.49768133245993357</v>
      </c>
      <c r="AB191" s="16">
        <f>((Кредиты_2000_0__22[[#This Row],[Текущий баланс кредитов]]-AVERAGE(F:F)))/STDEV(F:F)</f>
        <v>-0.92303517288723025</v>
      </c>
      <c r="AC191" s="16">
        <f>((Кредиты_2000_0__22[[#This Row],[Максимальный выданный кредит]]-AVERAGE(G:G)))/STDEV(G:G)</f>
        <v>-0.94598490684622705</v>
      </c>
    </row>
    <row r="192" spans="1:29" x14ac:dyDescent="0.45">
      <c r="A192">
        <v>262</v>
      </c>
      <c r="B192" s="1" t="s">
        <v>233</v>
      </c>
      <c r="C192" s="1" t="s">
        <v>16</v>
      </c>
      <c r="D192">
        <v>7</v>
      </c>
      <c r="E192">
        <v>0</v>
      </c>
      <c r="F192">
        <v>115558</v>
      </c>
      <c r="G192">
        <v>157432</v>
      </c>
      <c r="H192" s="3">
        <v>448272</v>
      </c>
      <c r="I192" s="1" t="s">
        <v>26</v>
      </c>
      <c r="J192">
        <v>716</v>
      </c>
      <c r="K192">
        <v>1045285</v>
      </c>
      <c r="L192" s="1" t="s">
        <v>22</v>
      </c>
      <c r="M192" s="1" t="s">
        <v>19</v>
      </c>
      <c r="N192" s="1" t="s">
        <v>23</v>
      </c>
      <c r="O192" s="2">
        <v>16289.08</v>
      </c>
      <c r="P192">
        <v>23</v>
      </c>
      <c r="Q192">
        <v>24</v>
      </c>
      <c r="R192">
        <f>Кредиты_2000_0__22[[#This Row],[Годовой доход]]/12</f>
        <v>87107.083333333328</v>
      </c>
      <c r="S192">
        <f>Кредиты_2000_0__22[[#This Row],[Ежемесячный платеж]]/Кредиты_2000_0__22[[#This Row],[Мес доход]]</f>
        <v>0.18700063619012997</v>
      </c>
      <c r="T192" s="8">
        <f>(Кредиты_2000_0__22[[#This Row],[Кредитный рейтинг]]-MIN(J:J))/(MAX(J:J)-MIN(J:J))</f>
        <v>0.78787878787878785</v>
      </c>
      <c r="U192" s="9">
        <f>(Кредиты_2000_0__22[[#This Row],[Срок кредитной истории (лет)]]-MIN(P:P))/(MAX(P:P)-MIN(P:P))</f>
        <v>0.4057017543859649</v>
      </c>
      <c r="V192" s="9">
        <f>(Кредиты_2000_0__22[[#This Row],[Срок с последнего нарушения кредитного договора (мес.)]]-MIN(Q:Q))/(MAX(Q:Q)-MIN(Q:Q))</f>
        <v>0.29268292682926828</v>
      </c>
      <c r="W192" s="9">
        <f>(Кредиты_2000_0__22[[#This Row],[Количество кредитных карт]]-MIN(D:D))/(MAX(D:D)-MIN(D:D))</f>
        <v>0.12195121951219512</v>
      </c>
      <c r="X192" s="10">
        <f>(Кредиты_2000_0__22[[#This Row],[Число нарушений кредитных договоров]]-MIN(E:E))/(MAX(E:E)-MIN(E:E))</f>
        <v>0</v>
      </c>
      <c r="Y192" s="16">
        <f>((Кредиты_2000_0__22[[#This Row],[Размер кредита]]-AVERAGE(H:H)))/STDEV(H:H)</f>
        <v>0.74144800514748999</v>
      </c>
      <c r="Z192" s="16">
        <f>((Кредиты_2000_0__22[[#This Row],[Годовой доход]]-AVERAGE(K:K)))/STDEV(K:K)</f>
        <v>-0.37235531523827403</v>
      </c>
      <c r="AA192" s="16">
        <f>((Кредиты_2000_0__22[[#This Row],[Ежемесячный платеж]]-AVERAGE(O:O)))/STDEV(O:O)</f>
        <v>-0.1372431883421997</v>
      </c>
      <c r="AB192" s="16">
        <f>((Кредиты_2000_0__22[[#This Row],[Текущий баланс кредитов]]-AVERAGE(F:F)))/STDEV(F:F)</f>
        <v>-0.61511623987936304</v>
      </c>
      <c r="AC192" s="16">
        <f>((Кредиты_2000_0__22[[#This Row],[Максимальный выданный кредит]]-AVERAGE(G:G)))/STDEV(G:G)</f>
        <v>-0.86517584190763419</v>
      </c>
    </row>
    <row r="193" spans="1:29" x14ac:dyDescent="0.45">
      <c r="A193">
        <v>264</v>
      </c>
      <c r="B193" s="1" t="s">
        <v>234</v>
      </c>
      <c r="C193" s="1" t="s">
        <v>31</v>
      </c>
      <c r="D193">
        <v>3</v>
      </c>
      <c r="E193">
        <v>0</v>
      </c>
      <c r="F193">
        <v>58463</v>
      </c>
      <c r="G193">
        <v>119592</v>
      </c>
      <c r="H193" s="3">
        <v>63140</v>
      </c>
      <c r="I193" s="1" t="s">
        <v>17</v>
      </c>
      <c r="J193">
        <v>733</v>
      </c>
      <c r="K193">
        <v>233681</v>
      </c>
      <c r="L193" s="1" t="s">
        <v>33</v>
      </c>
      <c r="M193" s="1" t="s">
        <v>29</v>
      </c>
      <c r="N193" s="1" t="s">
        <v>23</v>
      </c>
      <c r="O193" s="2">
        <v>2122.4899999999998</v>
      </c>
      <c r="P193">
        <v>14.9</v>
      </c>
      <c r="R193">
        <f>Кредиты_2000_0__22[[#This Row],[Годовой доход]]/12</f>
        <v>19473.416666666668</v>
      </c>
      <c r="S193">
        <f>Кредиты_2000_0__22[[#This Row],[Ежемесячный платеж]]/Кредиты_2000_0__22[[#This Row],[Мес доход]]</f>
        <v>0.10899422717294087</v>
      </c>
      <c r="T193" s="8">
        <f>(Кредиты_2000_0__22[[#This Row],[Кредитный рейтинг]]-MIN(J:J))/(MAX(J:J)-MIN(J:J))</f>
        <v>0.89090909090909087</v>
      </c>
      <c r="U193" s="9">
        <f>(Кредиты_2000_0__22[[#This Row],[Срок кредитной истории (лет)]]-MIN(P:P))/(MAX(P:P)-MIN(P:P))</f>
        <v>0.22807017543859648</v>
      </c>
      <c r="V193" s="9">
        <f>(Кредиты_2000_0__22[[#This Row],[Срок с последнего нарушения кредитного договора (мес.)]]-MIN(Q:Q))/(MAX(Q:Q)-MIN(Q:Q))</f>
        <v>0</v>
      </c>
      <c r="W193" s="9">
        <f>(Кредиты_2000_0__22[[#This Row],[Количество кредитных карт]]-MIN(D:D))/(MAX(D:D)-MIN(D:D))</f>
        <v>2.4390243902439025E-2</v>
      </c>
      <c r="X193" s="10">
        <f>(Кредиты_2000_0__22[[#This Row],[Число нарушений кредитных договоров]]-MIN(E:E))/(MAX(E:E)-MIN(E:E))</f>
        <v>0</v>
      </c>
      <c r="Y193" s="16">
        <f>((Кредиты_2000_0__22[[#This Row],[Размер кредита]]-AVERAGE(H:H)))/STDEV(H:H)</f>
        <v>-1.3203421084414613</v>
      </c>
      <c r="Z193" s="16">
        <f>((Кредиты_2000_0__22[[#This Row],[Годовой доход]]-AVERAGE(K:K)))/STDEV(K:K)</f>
        <v>-1.3657814884421713</v>
      </c>
      <c r="AA193" s="16">
        <f>((Кредиты_2000_0__22[[#This Row],[Ежемесячный платеж]]-AVERAGE(O:O)))/STDEV(O:O)</f>
        <v>-1.4027057519605239</v>
      </c>
      <c r="AB193" s="16">
        <f>((Кредиты_2000_0__22[[#This Row],[Текущий баланс кредитов]]-AVERAGE(F:F)))/STDEV(F:F)</f>
        <v>-0.8537176822952065</v>
      </c>
      <c r="AC193" s="16">
        <f>((Кредиты_2000_0__22[[#This Row],[Максимальный выданный кредит]]-AVERAGE(G:G)))/STDEV(G:G)</f>
        <v>-0.94561079080484467</v>
      </c>
    </row>
    <row r="194" spans="1:29" x14ac:dyDescent="0.45">
      <c r="A194">
        <v>265</v>
      </c>
      <c r="B194" s="1" t="s">
        <v>235</v>
      </c>
      <c r="C194" s="1" t="s">
        <v>16</v>
      </c>
      <c r="D194">
        <v>8</v>
      </c>
      <c r="E194">
        <v>0</v>
      </c>
      <c r="F194">
        <v>100624</v>
      </c>
      <c r="G194">
        <v>236830</v>
      </c>
      <c r="H194" s="3">
        <v>223344</v>
      </c>
      <c r="I194" s="1" t="s">
        <v>17</v>
      </c>
      <c r="J194">
        <v>719</v>
      </c>
      <c r="K194">
        <v>1157328</v>
      </c>
      <c r="L194" s="1" t="s">
        <v>41</v>
      </c>
      <c r="M194" s="1" t="s">
        <v>29</v>
      </c>
      <c r="N194" s="1" t="s">
        <v>23</v>
      </c>
      <c r="O194" s="2">
        <v>24111</v>
      </c>
      <c r="P194">
        <v>17.399999999999999</v>
      </c>
      <c r="R194">
        <f>Кредиты_2000_0__22[[#This Row],[Годовой доход]]/12</f>
        <v>96444</v>
      </c>
      <c r="S194">
        <f>Кредиты_2000_0__22[[#This Row],[Ежемесячный платеж]]/Кредиты_2000_0__22[[#This Row],[Мес доход]]</f>
        <v>0.25</v>
      </c>
      <c r="T194" s="8">
        <f>(Кредиты_2000_0__22[[#This Row],[Кредитный рейтинг]]-MIN(J:J))/(MAX(J:J)-MIN(J:J))</f>
        <v>0.80606060606060603</v>
      </c>
      <c r="U194" s="9">
        <f>(Кредиты_2000_0__22[[#This Row],[Срок кредитной истории (лет)]]-MIN(P:P))/(MAX(P:P)-MIN(P:P))</f>
        <v>0.2828947368421052</v>
      </c>
      <c r="V194" s="9">
        <f>(Кредиты_2000_0__22[[#This Row],[Срок с последнего нарушения кредитного договора (мес.)]]-MIN(Q:Q))/(MAX(Q:Q)-MIN(Q:Q))</f>
        <v>0</v>
      </c>
      <c r="W194" s="9">
        <f>(Кредиты_2000_0__22[[#This Row],[Количество кредитных карт]]-MIN(D:D))/(MAX(D:D)-MIN(D:D))</f>
        <v>0.14634146341463414</v>
      </c>
      <c r="X194" s="10">
        <f>(Кредиты_2000_0__22[[#This Row],[Число нарушений кредитных договоров]]-MIN(E:E))/(MAX(E:E)-MIN(E:E))</f>
        <v>0</v>
      </c>
      <c r="Y194" s="16">
        <f>((Кредиты_2000_0__22[[#This Row],[Размер кредита]]-AVERAGE(H:H)))/STDEV(H:H)</f>
        <v>-0.46269583818242194</v>
      </c>
      <c r="Z194" s="16">
        <f>((Кредиты_2000_0__22[[#This Row],[Годовой доход]]-AVERAGE(K:K)))/STDEV(K:K)</f>
        <v>-0.23521152501017725</v>
      </c>
      <c r="AA194" s="16">
        <f>((Кредиты_2000_0__22[[#This Row],[Ежемесячный платеж]]-AVERAGE(O:O)))/STDEV(O:O)</f>
        <v>0.56146743542946609</v>
      </c>
      <c r="AB194" s="16">
        <f>((Кредиты_2000_0__22[[#This Row],[Текущий баланс кредитов]]-AVERAGE(F:F)))/STDEV(F:F)</f>
        <v>-0.67752580185568689</v>
      </c>
      <c r="AC194" s="16">
        <f>((Кредиты_2000_0__22[[#This Row],[Максимальный выданный кредит]]-AVERAGE(G:G)))/STDEV(G:G)</f>
        <v>-0.69640274273901059</v>
      </c>
    </row>
    <row r="195" spans="1:29" x14ac:dyDescent="0.45">
      <c r="A195">
        <v>266</v>
      </c>
      <c r="B195" s="1" t="s">
        <v>236</v>
      </c>
      <c r="C195" s="1" t="s">
        <v>16</v>
      </c>
      <c r="D195">
        <v>19</v>
      </c>
      <c r="E195">
        <v>0</v>
      </c>
      <c r="F195">
        <v>387315</v>
      </c>
      <c r="G195">
        <v>2156110</v>
      </c>
      <c r="H195" s="3">
        <v>436172</v>
      </c>
      <c r="I195" s="1" t="s">
        <v>26</v>
      </c>
      <c r="J195">
        <v>744</v>
      </c>
      <c r="K195">
        <v>1054747</v>
      </c>
      <c r="L195" s="1" t="s">
        <v>38</v>
      </c>
      <c r="M195" s="1" t="s">
        <v>19</v>
      </c>
      <c r="N195" s="1" t="s">
        <v>20</v>
      </c>
      <c r="O195" s="2">
        <v>13623.76</v>
      </c>
      <c r="P195">
        <v>22.2</v>
      </c>
      <c r="R195">
        <f>Кредиты_2000_0__22[[#This Row],[Годовой доход]]/12</f>
        <v>87895.583333333328</v>
      </c>
      <c r="S195">
        <f>Кредиты_2000_0__22[[#This Row],[Ежемесячный платеж]]/Кредиты_2000_0__22[[#This Row],[Мес доход]]</f>
        <v>0.15499936951705007</v>
      </c>
      <c r="T195" s="8">
        <f>(Кредиты_2000_0__22[[#This Row],[Кредитный рейтинг]]-MIN(J:J))/(MAX(J:J)-MIN(J:J))</f>
        <v>0.95757575757575752</v>
      </c>
      <c r="U195" s="9">
        <f>(Кредиты_2000_0__22[[#This Row],[Срок кредитной истории (лет)]]-MIN(P:P))/(MAX(P:P)-MIN(P:P))</f>
        <v>0.38815789473684209</v>
      </c>
      <c r="V195" s="9">
        <f>(Кредиты_2000_0__22[[#This Row],[Срок с последнего нарушения кредитного договора (мес.)]]-MIN(Q:Q))/(MAX(Q:Q)-MIN(Q:Q))</f>
        <v>0</v>
      </c>
      <c r="W195" s="9">
        <f>(Кредиты_2000_0__22[[#This Row],[Количество кредитных карт]]-MIN(D:D))/(MAX(D:D)-MIN(D:D))</f>
        <v>0.41463414634146339</v>
      </c>
      <c r="X195" s="10">
        <f>(Кредиты_2000_0__22[[#This Row],[Число нарушений кредитных договоров]]-MIN(E:E))/(MAX(E:E)-MIN(E:E))</f>
        <v>0</v>
      </c>
      <c r="Y195" s="16">
        <f>((Кредиты_2000_0__22[[#This Row],[Размер кредита]]-AVERAGE(H:H)))/STDEV(H:H)</f>
        <v>0.67667109651765323</v>
      </c>
      <c r="Z195" s="16">
        <f>((Кредиты_2000_0__22[[#This Row],[Годовой доход]]-AVERAGE(K:K)))/STDEV(K:K)</f>
        <v>-0.36077356052679493</v>
      </c>
      <c r="AA195" s="16">
        <f>((Кредиты_2000_0__22[[#This Row],[Ежемесячный платеж]]-AVERAGE(O:O)))/STDEV(O:O)</f>
        <v>-0.37532890128110674</v>
      </c>
      <c r="AB195" s="16">
        <f>((Кредиты_2000_0__22[[#This Row],[Текущий баланс кредитов]]-AVERAGE(F:F)))/STDEV(F:F)</f>
        <v>0.52056310483737844</v>
      </c>
      <c r="AC195" s="16">
        <f>((Кредиты_2000_0__22[[#This Row],[Максимальный выданный кредит]]-AVERAGE(G:G)))/STDEV(G:G)</f>
        <v>3.3833326885357806</v>
      </c>
    </row>
    <row r="196" spans="1:29" x14ac:dyDescent="0.45">
      <c r="A196">
        <v>267</v>
      </c>
      <c r="B196" s="1" t="s">
        <v>237</v>
      </c>
      <c r="C196" s="1" t="s">
        <v>16</v>
      </c>
      <c r="D196">
        <v>7</v>
      </c>
      <c r="E196">
        <v>0</v>
      </c>
      <c r="F196">
        <v>116793</v>
      </c>
      <c r="G196">
        <v>426602</v>
      </c>
      <c r="H196" s="3">
        <v>157146</v>
      </c>
      <c r="I196" s="1" t="s">
        <v>17</v>
      </c>
      <c r="J196">
        <v>735</v>
      </c>
      <c r="K196">
        <v>678566</v>
      </c>
      <c r="L196" s="1" t="s">
        <v>53</v>
      </c>
      <c r="M196" s="1" t="s">
        <v>24</v>
      </c>
      <c r="N196" s="1" t="s">
        <v>23</v>
      </c>
      <c r="O196" s="2">
        <v>12610.11</v>
      </c>
      <c r="P196">
        <v>16.5</v>
      </c>
      <c r="R196">
        <f>Кредиты_2000_0__22[[#This Row],[Годовой доход]]/12</f>
        <v>56547.166666666664</v>
      </c>
      <c r="S196">
        <f>Кредиты_2000_0__22[[#This Row],[Ежемесячный платеж]]/Кредиты_2000_0__22[[#This Row],[Мес доход]]</f>
        <v>0.22300162401299212</v>
      </c>
      <c r="T196" s="8">
        <f>(Кредиты_2000_0__22[[#This Row],[Кредитный рейтинг]]-MIN(J:J))/(MAX(J:J)-MIN(J:J))</f>
        <v>0.90303030303030307</v>
      </c>
      <c r="U196" s="9">
        <f>(Кредиты_2000_0__22[[#This Row],[Срок кредитной истории (лет)]]-MIN(P:P))/(MAX(P:P)-MIN(P:P))</f>
        <v>0.26315789473684209</v>
      </c>
      <c r="V196" s="9">
        <f>(Кредиты_2000_0__22[[#This Row],[Срок с последнего нарушения кредитного договора (мес.)]]-MIN(Q:Q))/(MAX(Q:Q)-MIN(Q:Q))</f>
        <v>0</v>
      </c>
      <c r="W196" s="9">
        <f>(Кредиты_2000_0__22[[#This Row],[Количество кредитных карт]]-MIN(D:D))/(MAX(D:D)-MIN(D:D))</f>
        <v>0.12195121951219512</v>
      </c>
      <c r="X196" s="10">
        <f>(Кредиты_2000_0__22[[#This Row],[Число нарушений кредитных договоров]]-MIN(E:E))/(MAX(E:E)-MIN(E:E))</f>
        <v>0</v>
      </c>
      <c r="Y196" s="16">
        <f>((Кредиты_2000_0__22[[#This Row],[Размер кредита]]-AVERAGE(H:H)))/STDEV(H:H)</f>
        <v>-0.81708441648638364</v>
      </c>
      <c r="Z196" s="16">
        <f>((Кредиты_2000_0__22[[#This Row],[Годовой доход]]-AVERAGE(K:K)))/STDEV(K:K)</f>
        <v>-0.82122970818256702</v>
      </c>
      <c r="AA196" s="16">
        <f>((Кредиты_2000_0__22[[#This Row],[Ежемесячный платеж]]-AVERAGE(O:O)))/STDEV(O:O)</f>
        <v>-0.46587547089395742</v>
      </c>
      <c r="AB196" s="16">
        <f>((Кредиты_2000_0__22[[#This Row],[Текущий баланс кредитов]]-AVERAGE(F:F)))/STDEV(F:F)</f>
        <v>-0.60995514378717341</v>
      </c>
      <c r="AC196" s="16">
        <f>((Кредиты_2000_0__22[[#This Row],[Максимальный выданный кредит]]-AVERAGE(G:G)))/STDEV(G:G)</f>
        <v>-0.29301212111846553</v>
      </c>
    </row>
    <row r="197" spans="1:29" x14ac:dyDescent="0.45">
      <c r="A197">
        <v>268</v>
      </c>
      <c r="B197" s="1" t="s">
        <v>238</v>
      </c>
      <c r="C197" s="1" t="s">
        <v>16</v>
      </c>
      <c r="D197">
        <v>9</v>
      </c>
      <c r="E197">
        <v>0</v>
      </c>
      <c r="F197">
        <v>486248</v>
      </c>
      <c r="G197">
        <v>578666</v>
      </c>
      <c r="H197" s="3">
        <v>178046</v>
      </c>
      <c r="I197" s="1" t="s">
        <v>17</v>
      </c>
      <c r="J197">
        <v>716</v>
      </c>
      <c r="K197">
        <v>2815781</v>
      </c>
      <c r="L197" s="1" t="s">
        <v>22</v>
      </c>
      <c r="M197" s="1" t="s">
        <v>19</v>
      </c>
      <c r="N197" s="1" t="s">
        <v>23</v>
      </c>
      <c r="O197" s="2">
        <v>18537.349999999999</v>
      </c>
      <c r="P197">
        <v>22.5</v>
      </c>
      <c r="R197">
        <f>Кредиты_2000_0__22[[#This Row],[Годовой доход]]/12</f>
        <v>234648.41666666666</v>
      </c>
      <c r="S197">
        <f>Кредиты_2000_0__22[[#This Row],[Ежемесячный платеж]]/Кредиты_2000_0__22[[#This Row],[Мес доход]]</f>
        <v>7.9000533067024745E-2</v>
      </c>
      <c r="T197" s="8">
        <f>(Кредиты_2000_0__22[[#This Row],[Кредитный рейтинг]]-MIN(J:J))/(MAX(J:J)-MIN(J:J))</f>
        <v>0.78787878787878785</v>
      </c>
      <c r="U197" s="9">
        <f>(Кредиты_2000_0__22[[#This Row],[Срок кредитной истории (лет)]]-MIN(P:P))/(MAX(P:P)-MIN(P:P))</f>
        <v>0.39473684210526316</v>
      </c>
      <c r="V197" s="9">
        <f>(Кредиты_2000_0__22[[#This Row],[Срок с последнего нарушения кредитного договора (мес.)]]-MIN(Q:Q))/(MAX(Q:Q)-MIN(Q:Q))</f>
        <v>0</v>
      </c>
      <c r="W197" s="9">
        <f>(Кредиты_2000_0__22[[#This Row],[Количество кредитных карт]]-MIN(D:D))/(MAX(D:D)-MIN(D:D))</f>
        <v>0.17073170731707318</v>
      </c>
      <c r="X197" s="10">
        <f>(Кредиты_2000_0__22[[#This Row],[Число нарушений кредитных договоров]]-MIN(E:E))/(MAX(E:E)-MIN(E:E))</f>
        <v>0</v>
      </c>
      <c r="Y197" s="16">
        <f>((Кредиты_2000_0__22[[#This Row],[Размер кредита]]-AVERAGE(H:H)))/STDEV(H:H)</f>
        <v>-0.70519702885302915</v>
      </c>
      <c r="Z197" s="16">
        <f>((Кредиты_2000_0__22[[#This Row],[Годовой доход]]-AVERAGE(K:K)))/STDEV(K:K)</f>
        <v>1.7947816948710986</v>
      </c>
      <c r="AA197" s="16">
        <f>((Кредиты_2000_0__22[[#This Row],[Ежемесячный платеж]]-AVERAGE(O:O)))/STDEV(O:O)</f>
        <v>6.358859389376309E-2</v>
      </c>
      <c r="AB197" s="16">
        <f>((Кредиты_2000_0__22[[#This Row],[Текущий баланс кредитов]]-AVERAGE(F:F)))/STDEV(F:F)</f>
        <v>0.93400660256093815</v>
      </c>
      <c r="AC197" s="16">
        <f>((Кредиты_2000_0__22[[#This Row],[Максимальный выданный кредит]]-AVERAGE(G:G)))/STDEV(G:G)</f>
        <v>3.0224138635905808E-2</v>
      </c>
    </row>
    <row r="198" spans="1:29" x14ac:dyDescent="0.45">
      <c r="A198">
        <v>271</v>
      </c>
      <c r="B198" s="1" t="s">
        <v>239</v>
      </c>
      <c r="C198" s="1" t="s">
        <v>16</v>
      </c>
      <c r="D198">
        <v>5</v>
      </c>
      <c r="E198">
        <v>1</v>
      </c>
      <c r="F198">
        <v>96463</v>
      </c>
      <c r="G198">
        <v>174240</v>
      </c>
      <c r="H198" s="3">
        <v>216194</v>
      </c>
      <c r="I198" s="1" t="s">
        <v>17</v>
      </c>
      <c r="J198">
        <v>720</v>
      </c>
      <c r="K198">
        <v>1077528</v>
      </c>
      <c r="L198" s="1" t="s">
        <v>21</v>
      </c>
      <c r="M198" s="1" t="s">
        <v>19</v>
      </c>
      <c r="N198" s="1" t="s">
        <v>23</v>
      </c>
      <c r="O198" s="2">
        <v>8081.46</v>
      </c>
      <c r="P198">
        <v>13.7</v>
      </c>
      <c r="Q198">
        <v>14</v>
      </c>
      <c r="R198">
        <f>Кредиты_2000_0__22[[#This Row],[Годовой доход]]/12</f>
        <v>89794</v>
      </c>
      <c r="S198">
        <f>Кредиты_2000_0__22[[#This Row],[Ежемесячный платеж]]/Кредиты_2000_0__22[[#This Row],[Мес доход]]</f>
        <v>0.09</v>
      </c>
      <c r="T198" s="8">
        <f>(Кредиты_2000_0__22[[#This Row],[Кредитный рейтинг]]-MIN(J:J))/(MAX(J:J)-MIN(J:J))</f>
        <v>0.81212121212121213</v>
      </c>
      <c r="U198" s="9">
        <f>(Кредиты_2000_0__22[[#This Row],[Срок кредитной истории (лет)]]-MIN(P:P))/(MAX(P:P)-MIN(P:P))</f>
        <v>0.20175438596491227</v>
      </c>
      <c r="V198" s="9">
        <f>(Кредиты_2000_0__22[[#This Row],[Срок с последнего нарушения кредитного договора (мес.)]]-MIN(Q:Q))/(MAX(Q:Q)-MIN(Q:Q))</f>
        <v>0.17073170731707318</v>
      </c>
      <c r="W198" s="9">
        <f>(Кредиты_2000_0__22[[#This Row],[Количество кредитных карт]]-MIN(D:D))/(MAX(D:D)-MIN(D:D))</f>
        <v>7.3170731707317069E-2</v>
      </c>
      <c r="X198" s="10">
        <f>(Кредиты_2000_0__22[[#This Row],[Число нарушений кредитных договоров]]-MIN(E:E))/(MAX(E:E)-MIN(E:E))</f>
        <v>0.14285714285714285</v>
      </c>
      <c r="Y198" s="16">
        <f>((Кредиты_2000_0__22[[#This Row],[Размер кредита]]-AVERAGE(H:H)))/STDEV(H:H)</f>
        <v>-0.50097310237278003</v>
      </c>
      <c r="Z198" s="16">
        <f>((Кредиты_2000_0__22[[#This Row],[Годовой доход]]-AVERAGE(K:K)))/STDEV(K:K)</f>
        <v>-0.33288897438409731</v>
      </c>
      <c r="AA198" s="16">
        <f>((Кредиты_2000_0__22[[#This Row],[Ежемесячный платеж]]-AVERAGE(O:O)))/STDEV(O:O)</f>
        <v>-0.87040733344734011</v>
      </c>
      <c r="AB198" s="16">
        <f>((Кредиты_2000_0__22[[#This Row],[Текущий баланс кредитов]]-AVERAGE(F:F)))/STDEV(F:F)</f>
        <v>-0.69491472561244882</v>
      </c>
      <c r="AC198" s="16">
        <f>((Кредиты_2000_0__22[[#This Row],[Максимальный выданный кредит]]-AVERAGE(G:G)))/STDEV(G:G)</f>
        <v>-0.82944775995561748</v>
      </c>
    </row>
    <row r="199" spans="1:29" x14ac:dyDescent="0.45">
      <c r="A199">
        <v>272</v>
      </c>
      <c r="B199" s="1" t="s">
        <v>240</v>
      </c>
      <c r="C199" s="1" t="s">
        <v>16</v>
      </c>
      <c r="D199">
        <v>13</v>
      </c>
      <c r="E199">
        <v>0</v>
      </c>
      <c r="F199">
        <v>400178</v>
      </c>
      <c r="G199">
        <v>716188</v>
      </c>
      <c r="H199" s="3">
        <v>430100</v>
      </c>
      <c r="I199" s="1" t="s">
        <v>17</v>
      </c>
      <c r="J199">
        <v>739</v>
      </c>
      <c r="K199">
        <v>1448655</v>
      </c>
      <c r="L199" s="1" t="s">
        <v>22</v>
      </c>
      <c r="M199" s="1" t="s">
        <v>19</v>
      </c>
      <c r="N199" s="1" t="s">
        <v>23</v>
      </c>
      <c r="O199" s="2">
        <v>23782.11</v>
      </c>
      <c r="P199">
        <v>15.4</v>
      </c>
      <c r="R199">
        <f>Кредиты_2000_0__22[[#This Row],[Годовой доход]]/12</f>
        <v>120721.25</v>
      </c>
      <c r="S199">
        <f>Кредиты_2000_0__22[[#This Row],[Ежемесячный платеж]]/Кредиты_2000_0__22[[#This Row],[Мес доход]]</f>
        <v>0.1970001967342121</v>
      </c>
      <c r="T199" s="8">
        <f>(Кредиты_2000_0__22[[#This Row],[Кредитный рейтинг]]-MIN(J:J))/(MAX(J:J)-MIN(J:J))</f>
        <v>0.92727272727272725</v>
      </c>
      <c r="U199" s="9">
        <f>(Кредиты_2000_0__22[[#This Row],[Срок кредитной истории (лет)]]-MIN(P:P))/(MAX(P:P)-MIN(P:P))</f>
        <v>0.23903508771929824</v>
      </c>
      <c r="V199" s="9">
        <f>(Кредиты_2000_0__22[[#This Row],[Срок с последнего нарушения кредитного договора (мес.)]]-MIN(Q:Q))/(MAX(Q:Q)-MIN(Q:Q))</f>
        <v>0</v>
      </c>
      <c r="W199" s="9">
        <f>(Кредиты_2000_0__22[[#This Row],[Количество кредитных карт]]-MIN(D:D))/(MAX(D:D)-MIN(D:D))</f>
        <v>0.26829268292682928</v>
      </c>
      <c r="X199" s="10">
        <f>(Кредиты_2000_0__22[[#This Row],[Число нарушений кредитных договоров]]-MIN(E:E))/(MAX(E:E)-MIN(E:E))</f>
        <v>0</v>
      </c>
      <c r="Y199" s="16">
        <f>((Кредиты_2000_0__22[[#This Row],[Размер кредита]]-AVERAGE(H:H)))/STDEV(H:H)</f>
        <v>0.64416486600522604</v>
      </c>
      <c r="Z199" s="16">
        <f>((Кредиты_2000_0__22[[#This Row],[Годовой доход]]-AVERAGE(K:K)))/STDEV(K:K)</f>
        <v>0.12138093481132656</v>
      </c>
      <c r="AA199" s="16">
        <f>((Кредиты_2000_0__22[[#This Row],[Ежемесячный платеж]]-AVERAGE(O:O)))/STDEV(O:O)</f>
        <v>0.53208859531703045</v>
      </c>
      <c r="AB199" s="16">
        <f>((Кредиты_2000_0__22[[#This Row],[Текущий баланс кредитов]]-AVERAGE(F:F)))/STDEV(F:F)</f>
        <v>0.57431790567449192</v>
      </c>
      <c r="AC199" s="16">
        <f>((Кредиты_2000_0__22[[#This Row],[Максимальный выданный кредит]]-AVERAGE(G:G)))/STDEV(G:G)</f>
        <v>0.32254906047105847</v>
      </c>
    </row>
    <row r="200" spans="1:29" x14ac:dyDescent="0.45">
      <c r="A200">
        <v>273</v>
      </c>
      <c r="B200" s="1" t="s">
        <v>241</v>
      </c>
      <c r="C200" s="1" t="s">
        <v>16</v>
      </c>
      <c r="D200">
        <v>8</v>
      </c>
      <c r="E200">
        <v>0</v>
      </c>
      <c r="F200">
        <v>478021</v>
      </c>
      <c r="G200">
        <v>684178</v>
      </c>
      <c r="H200" s="3">
        <v>562760</v>
      </c>
      <c r="I200" s="1" t="s">
        <v>17</v>
      </c>
      <c r="J200">
        <v>738</v>
      </c>
      <c r="K200">
        <v>1263652</v>
      </c>
      <c r="L200" s="1" t="s">
        <v>27</v>
      </c>
      <c r="M200" s="1" t="s">
        <v>29</v>
      </c>
      <c r="N200" s="1" t="s">
        <v>23</v>
      </c>
      <c r="O200" s="2">
        <v>12426</v>
      </c>
      <c r="P200">
        <v>13.1</v>
      </c>
      <c r="R200">
        <f>Кредиты_2000_0__22[[#This Row],[Годовой доход]]/12</f>
        <v>105304.33333333333</v>
      </c>
      <c r="S200">
        <f>Кредиты_2000_0__22[[#This Row],[Ежемесячный платеж]]/Кредиты_2000_0__22[[#This Row],[Мес доход]]</f>
        <v>0.11800084200396946</v>
      </c>
      <c r="T200" s="8">
        <f>(Кредиты_2000_0__22[[#This Row],[Кредитный рейтинг]]-MIN(J:J))/(MAX(J:J)-MIN(J:J))</f>
        <v>0.92121212121212126</v>
      </c>
      <c r="U200" s="9">
        <f>(Кредиты_2000_0__22[[#This Row],[Срок кредитной истории (лет)]]-MIN(P:P))/(MAX(P:P)-MIN(P:P))</f>
        <v>0.18859649122807015</v>
      </c>
      <c r="V200" s="9">
        <f>(Кредиты_2000_0__22[[#This Row],[Срок с последнего нарушения кредитного договора (мес.)]]-MIN(Q:Q))/(MAX(Q:Q)-MIN(Q:Q))</f>
        <v>0</v>
      </c>
      <c r="W200" s="9">
        <f>(Кредиты_2000_0__22[[#This Row],[Количество кредитных карт]]-MIN(D:D))/(MAX(D:D)-MIN(D:D))</f>
        <v>0.14634146341463414</v>
      </c>
      <c r="X200" s="10">
        <f>(Кредиты_2000_0__22[[#This Row],[Число нарушений кредитных договоров]]-MIN(E:E))/(MAX(E:E)-MIN(E:E))</f>
        <v>0</v>
      </c>
      <c r="Y200" s="16">
        <f>((Кредиты_2000_0__22[[#This Row],[Размер кредита]]-AVERAGE(H:H)))/STDEV(H:H)</f>
        <v>1.3543553369832551</v>
      </c>
      <c r="Z200" s="16">
        <f>((Кредиты_2000_0__22[[#This Row],[Годовой доход]]-AVERAGE(K:K)))/STDEV(K:K)</f>
        <v>-0.1050679519872114</v>
      </c>
      <c r="AA200" s="16">
        <f>((Кредиты_2000_0__22[[#This Row],[Ежемесячный платеж]]-AVERAGE(O:O)))/STDEV(O:O)</f>
        <v>-0.48232151137284263</v>
      </c>
      <c r="AB200" s="16">
        <f>((Кредиты_2000_0__22[[#This Row],[Текущий баланс кредитов]]-AVERAGE(F:F)))/STDEV(F:F)</f>
        <v>0.89962576243912107</v>
      </c>
      <c r="AC200" s="16">
        <f>((Кредиты_2000_0__22[[#This Row],[Максимальный выданный кредит]]-AVERAGE(G:G)))/STDEV(G:G)</f>
        <v>0.25450670544463916</v>
      </c>
    </row>
    <row r="201" spans="1:29" x14ac:dyDescent="0.45">
      <c r="A201">
        <v>276</v>
      </c>
      <c r="B201" s="1" t="s">
        <v>242</v>
      </c>
      <c r="C201" s="1" t="s">
        <v>16</v>
      </c>
      <c r="D201">
        <v>11</v>
      </c>
      <c r="E201">
        <v>0</v>
      </c>
      <c r="F201">
        <v>320834</v>
      </c>
      <c r="G201">
        <v>518144</v>
      </c>
      <c r="H201" s="3">
        <v>118998</v>
      </c>
      <c r="I201" s="1" t="s">
        <v>17</v>
      </c>
      <c r="J201">
        <v>686</v>
      </c>
      <c r="K201">
        <v>576327</v>
      </c>
      <c r="L201" s="1" t="s">
        <v>22</v>
      </c>
      <c r="M201" s="1" t="s">
        <v>19</v>
      </c>
      <c r="N201" s="1" t="s">
        <v>23</v>
      </c>
      <c r="O201" s="2">
        <v>10037.700000000001</v>
      </c>
      <c r="P201">
        <v>11.1</v>
      </c>
      <c r="R201">
        <f>Кредиты_2000_0__22[[#This Row],[Годовой доход]]/12</f>
        <v>48027.25</v>
      </c>
      <c r="S201">
        <f>Кредиты_2000_0__22[[#This Row],[Ежемесячный платеж]]/Кредиты_2000_0__22[[#This Row],[Мес доход]]</f>
        <v>0.20900009890218577</v>
      </c>
      <c r="T201" s="8">
        <f>(Кредиты_2000_0__22[[#This Row],[Кредитный рейтинг]]-MIN(J:J))/(MAX(J:J)-MIN(J:J))</f>
        <v>0.60606060606060608</v>
      </c>
      <c r="U201" s="9">
        <f>(Кредиты_2000_0__22[[#This Row],[Срок кредитной истории (лет)]]-MIN(P:P))/(MAX(P:P)-MIN(P:P))</f>
        <v>0.14473684210526314</v>
      </c>
      <c r="V201" s="9">
        <f>(Кредиты_2000_0__22[[#This Row],[Срок с последнего нарушения кредитного договора (мес.)]]-MIN(Q:Q))/(MAX(Q:Q)-MIN(Q:Q))</f>
        <v>0</v>
      </c>
      <c r="W201" s="9">
        <f>(Кредиты_2000_0__22[[#This Row],[Количество кредитных карт]]-MIN(D:D))/(MAX(D:D)-MIN(D:D))</f>
        <v>0.21951219512195122</v>
      </c>
      <c r="X201" s="10">
        <f>(Кредиты_2000_0__22[[#This Row],[Число нарушений кредитных договоров]]-MIN(E:E))/(MAX(E:E)-MIN(E:E))</f>
        <v>0</v>
      </c>
      <c r="Y201" s="16">
        <f>((Кредиты_2000_0__22[[#This Row],[Размер кредита]]-AVERAGE(H:H)))/STDEV(H:H)</f>
        <v>-1.0213083429666328</v>
      </c>
      <c r="Z201" s="16">
        <f>((Кредиты_2000_0__22[[#This Row],[Годовой доход]]-AVERAGE(K:K)))/STDEV(K:K)</f>
        <v>-0.94637312605901081</v>
      </c>
      <c r="AA201" s="16">
        <f>((Кредиты_2000_0__22[[#This Row],[Ежемесячный платеж]]-AVERAGE(O:O)))/STDEV(O:O)</f>
        <v>-0.69566178879243634</v>
      </c>
      <c r="AB201" s="16">
        <f>((Кредиты_2000_0__22[[#This Row],[Текущий баланс кредитов]]-AVERAGE(F:F)))/STDEV(F:F)</f>
        <v>0.24273733212089393</v>
      </c>
      <c r="AC201" s="16">
        <f>((Кредиты_2000_0__22[[#This Row],[Максимальный выданный кредит]]-AVERAGE(G:G)))/STDEV(G:G)</f>
        <v>-9.842501509445814E-2</v>
      </c>
    </row>
    <row r="202" spans="1:29" x14ac:dyDescent="0.45">
      <c r="A202">
        <v>277</v>
      </c>
      <c r="B202" s="1" t="s">
        <v>243</v>
      </c>
      <c r="C202" s="1" t="s">
        <v>31</v>
      </c>
      <c r="D202">
        <v>15</v>
      </c>
      <c r="E202">
        <v>0</v>
      </c>
      <c r="F202">
        <v>271928</v>
      </c>
      <c r="G202">
        <v>1363098</v>
      </c>
      <c r="H202" s="3">
        <v>334356</v>
      </c>
      <c r="I202" s="1" t="s">
        <v>17</v>
      </c>
      <c r="J202">
        <v>749</v>
      </c>
      <c r="K202">
        <v>1636318</v>
      </c>
      <c r="L202" s="1" t="s">
        <v>36</v>
      </c>
      <c r="M202" s="1" t="s">
        <v>24</v>
      </c>
      <c r="N202" s="1" t="s">
        <v>20</v>
      </c>
      <c r="O202" s="2">
        <v>25635.75</v>
      </c>
      <c r="P202">
        <v>11.7</v>
      </c>
      <c r="R202">
        <f>Кредиты_2000_0__22[[#This Row],[Годовой доход]]/12</f>
        <v>136359.83333333334</v>
      </c>
      <c r="S202">
        <f>Кредиты_2000_0__22[[#This Row],[Ежемесячный платеж]]/Кредиты_2000_0__22[[#This Row],[Мес доход]]</f>
        <v>0.18800074313183621</v>
      </c>
      <c r="T202" s="8">
        <f>(Кредиты_2000_0__22[[#This Row],[Кредитный рейтинг]]-MIN(J:J))/(MAX(J:J)-MIN(J:J))</f>
        <v>0.98787878787878791</v>
      </c>
      <c r="U202" s="9">
        <f>(Кредиты_2000_0__22[[#This Row],[Срок кредитной истории (лет)]]-MIN(P:P))/(MAX(P:P)-MIN(P:P))</f>
        <v>0.15789473684210525</v>
      </c>
      <c r="V202" s="9">
        <f>(Кредиты_2000_0__22[[#This Row],[Срок с последнего нарушения кредитного договора (мес.)]]-MIN(Q:Q))/(MAX(Q:Q)-MIN(Q:Q))</f>
        <v>0</v>
      </c>
      <c r="W202" s="9">
        <f>(Кредиты_2000_0__22[[#This Row],[Количество кредитных карт]]-MIN(D:D))/(MAX(D:D)-MIN(D:D))</f>
        <v>0.31707317073170732</v>
      </c>
      <c r="X202" s="10">
        <f>(Кредиты_2000_0__22[[#This Row],[Число нарушений кредитных договоров]]-MIN(E:E))/(MAX(E:E)-MIN(E:E))</f>
        <v>0</v>
      </c>
      <c r="Y202" s="16">
        <f>((Кредиты_2000_0__22[[#This Row],[Размер кредита]]-AVERAGE(H:H)))/STDEV(H:H)</f>
        <v>0.13160285444695363</v>
      </c>
      <c r="Z202" s="16">
        <f>((Кредиты_2000_0__22[[#This Row],[Годовой доход]]-AVERAGE(K:K)))/STDEV(K:K)</f>
        <v>0.35108573658899517</v>
      </c>
      <c r="AA202" s="16">
        <f>((Кредиты_2000_0__22[[#This Row],[Ежемесячный платеж]]-AVERAGE(O:O)))/STDEV(O:O)</f>
        <v>0.69766916385366973</v>
      </c>
      <c r="AB202" s="16">
        <f>((Кредиты_2000_0__22[[#This Row],[Текущий баланс кредитов]]-AVERAGE(F:F)))/STDEV(F:F)</f>
        <v>3.8357926870184786E-2</v>
      </c>
      <c r="AC202" s="16">
        <f>((Кредиты_2000_0__22[[#This Row],[Максимальный выданный кредит]]-AVERAGE(G:G)))/STDEV(G:G)</f>
        <v>1.6976593350771478</v>
      </c>
    </row>
    <row r="203" spans="1:29" x14ac:dyDescent="0.45">
      <c r="A203">
        <v>278</v>
      </c>
      <c r="B203" s="1" t="s">
        <v>244</v>
      </c>
      <c r="C203" s="1" t="s">
        <v>16</v>
      </c>
      <c r="D203">
        <v>10</v>
      </c>
      <c r="E203">
        <v>1</v>
      </c>
      <c r="F203">
        <v>119586</v>
      </c>
      <c r="G203">
        <v>422180</v>
      </c>
      <c r="H203" s="3">
        <v>266926</v>
      </c>
      <c r="I203" s="1" t="s">
        <v>26</v>
      </c>
      <c r="J203">
        <v>725</v>
      </c>
      <c r="K203">
        <v>1632936</v>
      </c>
      <c r="L203" s="1" t="s">
        <v>21</v>
      </c>
      <c r="M203" s="1" t="s">
        <v>19</v>
      </c>
      <c r="N203" s="1" t="s">
        <v>23</v>
      </c>
      <c r="O203" s="2">
        <v>20139.43</v>
      </c>
      <c r="P203">
        <v>16</v>
      </c>
      <c r="R203">
        <f>Кредиты_2000_0__22[[#This Row],[Годовой доход]]/12</f>
        <v>136078</v>
      </c>
      <c r="S203">
        <f>Кредиты_2000_0__22[[#This Row],[Ежемесячный платеж]]/Кредиты_2000_0__22[[#This Row],[Мес доход]]</f>
        <v>0.14799916224518292</v>
      </c>
      <c r="T203" s="8">
        <f>(Кредиты_2000_0__22[[#This Row],[Кредитный рейтинг]]-MIN(J:J))/(MAX(J:J)-MIN(J:J))</f>
        <v>0.84242424242424241</v>
      </c>
      <c r="U203" s="9">
        <f>(Кредиты_2000_0__22[[#This Row],[Срок кредитной истории (лет)]]-MIN(P:P))/(MAX(P:P)-MIN(P:P))</f>
        <v>0.25219298245614036</v>
      </c>
      <c r="V203" s="9">
        <f>(Кредиты_2000_0__22[[#This Row],[Срок с последнего нарушения кредитного договора (мес.)]]-MIN(Q:Q))/(MAX(Q:Q)-MIN(Q:Q))</f>
        <v>0</v>
      </c>
      <c r="W203" s="9">
        <f>(Кредиты_2000_0__22[[#This Row],[Количество кредитных карт]]-MIN(D:D))/(MAX(D:D)-MIN(D:D))</f>
        <v>0.1951219512195122</v>
      </c>
      <c r="X203" s="10">
        <f>(Кредиты_2000_0__22[[#This Row],[Число нарушений кредитных договоров]]-MIN(E:E))/(MAX(E:E)-MIN(E:E))</f>
        <v>0.14285714285714285</v>
      </c>
      <c r="Y203" s="16">
        <f>((Кредиты_2000_0__22[[#This Row],[Размер кредита]]-AVERAGE(H:H)))/STDEV(H:H)</f>
        <v>-0.22938119091750062</v>
      </c>
      <c r="Z203" s="16">
        <f>((Кредиты_2000_0__22[[#This Row],[Годовой доход]]-AVERAGE(K:K)))/STDEV(K:K)</f>
        <v>0.34694607325838617</v>
      </c>
      <c r="AA203" s="16">
        <f>((Кредиты_2000_0__22[[#This Row],[Ежемесячный платеж]]-AVERAGE(O:O)))/STDEV(O:O)</f>
        <v>0.20669799876265865</v>
      </c>
      <c r="AB203" s="16">
        <f>((Кредиты_2000_0__22[[#This Row],[Текущий баланс кредитов]]-AVERAGE(F:F)))/STDEV(F:F)</f>
        <v>-0.5982831264709908</v>
      </c>
      <c r="AC203" s="16">
        <f>((Кредиты_2000_0__22[[#This Row],[Максимальный выданный кредит]]-AVERAGE(G:G)))/STDEV(G:G)</f>
        <v>-0.30241178665819768</v>
      </c>
    </row>
    <row r="204" spans="1:29" x14ac:dyDescent="0.45">
      <c r="A204">
        <v>279</v>
      </c>
      <c r="B204" s="1" t="s">
        <v>245</v>
      </c>
      <c r="C204" s="1" t="s">
        <v>31</v>
      </c>
      <c r="D204">
        <v>6</v>
      </c>
      <c r="E204">
        <v>0</v>
      </c>
      <c r="F204">
        <v>115862</v>
      </c>
      <c r="G204">
        <v>296780</v>
      </c>
      <c r="H204" s="3">
        <v>224796</v>
      </c>
      <c r="I204" s="1" t="s">
        <v>17</v>
      </c>
      <c r="J204">
        <v>681</v>
      </c>
      <c r="K204">
        <v>573819</v>
      </c>
      <c r="L204" s="1" t="s">
        <v>50</v>
      </c>
      <c r="M204" s="1" t="s">
        <v>24</v>
      </c>
      <c r="N204" s="1" t="s">
        <v>54</v>
      </c>
      <c r="O204" s="2">
        <v>4925.37</v>
      </c>
      <c r="P204">
        <v>11.4</v>
      </c>
      <c r="Q204">
        <v>20</v>
      </c>
      <c r="R204">
        <f>Кредиты_2000_0__22[[#This Row],[Годовой доход]]/12</f>
        <v>47818.25</v>
      </c>
      <c r="S204">
        <f>Кредиты_2000_0__22[[#This Row],[Ежемесячный платеж]]/Кредиты_2000_0__22[[#This Row],[Мес доход]]</f>
        <v>0.10300188735472335</v>
      </c>
      <c r="T204" s="8">
        <f>(Кредиты_2000_0__22[[#This Row],[Кредитный рейтинг]]-MIN(J:J))/(MAX(J:J)-MIN(J:J))</f>
        <v>0.5757575757575758</v>
      </c>
      <c r="U204" s="9">
        <f>(Кредиты_2000_0__22[[#This Row],[Срок кредитной истории (лет)]]-MIN(P:P))/(MAX(P:P)-MIN(P:P))</f>
        <v>0.15131578947368421</v>
      </c>
      <c r="V204" s="9">
        <f>(Кредиты_2000_0__22[[#This Row],[Срок с последнего нарушения кредитного договора (мес.)]]-MIN(Q:Q))/(MAX(Q:Q)-MIN(Q:Q))</f>
        <v>0.24390243902439024</v>
      </c>
      <c r="W204" s="9">
        <f>(Кредиты_2000_0__22[[#This Row],[Количество кредитных карт]]-MIN(D:D))/(MAX(D:D)-MIN(D:D))</f>
        <v>9.7560975609756101E-2</v>
      </c>
      <c r="X204" s="10">
        <f>(Кредиты_2000_0__22[[#This Row],[Число нарушений кредитных договоров]]-MIN(E:E))/(MAX(E:E)-MIN(E:E))</f>
        <v>0</v>
      </c>
      <c r="Y204" s="16">
        <f>((Кредиты_2000_0__22[[#This Row],[Размер кредита]]-AVERAGE(H:H)))/STDEV(H:H)</f>
        <v>-0.45492260914684152</v>
      </c>
      <c r="Z204" s="16">
        <f>((Кредиты_2000_0__22[[#This Row],[Годовой доход]]-AVERAGE(K:K)))/STDEV(K:K)</f>
        <v>-0.94944298875361977</v>
      </c>
      <c r="AA204" s="16">
        <f>((Кредиты_2000_0__22[[#This Row],[Ежемесячный платеж]]-AVERAGE(O:O)))/STDEV(O:O)</f>
        <v>-1.1523321821519441</v>
      </c>
      <c r="AB204" s="16">
        <f>((Кредиты_2000_0__22[[#This Row],[Текущий баланс кредитов]]-AVERAGE(F:F)))/STDEV(F:F)</f>
        <v>-0.61384581622590106</v>
      </c>
      <c r="AC204" s="16">
        <f>((Кредиты_2000_0__22[[#This Row],[Максимальный выданный кредит]]-AVERAGE(G:G)))/STDEV(G:G)</f>
        <v>-0.56896946614313937</v>
      </c>
    </row>
    <row r="205" spans="1:29" x14ac:dyDescent="0.45">
      <c r="A205">
        <v>280</v>
      </c>
      <c r="B205" s="1" t="s">
        <v>246</v>
      </c>
      <c r="C205" s="1" t="s">
        <v>16</v>
      </c>
      <c r="D205">
        <v>6</v>
      </c>
      <c r="E205">
        <v>1</v>
      </c>
      <c r="F205">
        <v>58482</v>
      </c>
      <c r="G205">
        <v>101376</v>
      </c>
      <c r="H205" s="3">
        <v>401852</v>
      </c>
      <c r="I205" s="1" t="s">
        <v>26</v>
      </c>
      <c r="J205">
        <v>725</v>
      </c>
      <c r="K205">
        <v>1263785</v>
      </c>
      <c r="L205" s="1" t="s">
        <v>22</v>
      </c>
      <c r="M205" s="1" t="s">
        <v>19</v>
      </c>
      <c r="N205" s="1" t="s">
        <v>23</v>
      </c>
      <c r="O205" s="2">
        <v>15059.97</v>
      </c>
      <c r="P205">
        <v>15.3</v>
      </c>
      <c r="Q205">
        <v>39</v>
      </c>
      <c r="R205">
        <f>Кредиты_2000_0__22[[#This Row],[Годовой доход]]/12</f>
        <v>105315.41666666667</v>
      </c>
      <c r="S205">
        <f>Кредиты_2000_0__22[[#This Row],[Ежемесячный платеж]]/Кредиты_2000_0__22[[#This Row],[Мес доход]]</f>
        <v>0.14299872209276102</v>
      </c>
      <c r="T205" s="8">
        <f>(Кредиты_2000_0__22[[#This Row],[Кредитный рейтинг]]-MIN(J:J))/(MAX(J:J)-MIN(J:J))</f>
        <v>0.84242424242424241</v>
      </c>
      <c r="U205" s="9">
        <f>(Кредиты_2000_0__22[[#This Row],[Срок кредитной истории (лет)]]-MIN(P:P))/(MAX(P:P)-MIN(P:P))</f>
        <v>0.23684210526315791</v>
      </c>
      <c r="V205" s="9">
        <f>(Кредиты_2000_0__22[[#This Row],[Срок с последнего нарушения кредитного договора (мес.)]]-MIN(Q:Q))/(MAX(Q:Q)-MIN(Q:Q))</f>
        <v>0.47560975609756095</v>
      </c>
      <c r="W205" s="9">
        <f>(Кредиты_2000_0__22[[#This Row],[Количество кредитных карт]]-MIN(D:D))/(MAX(D:D)-MIN(D:D))</f>
        <v>9.7560975609756101E-2</v>
      </c>
      <c r="X205" s="10">
        <f>(Кредиты_2000_0__22[[#This Row],[Число нарушений кредитных договоров]]-MIN(E:E))/(MAX(E:E)-MIN(E:E))</f>
        <v>0.14285714285714285</v>
      </c>
      <c r="Y205" s="16">
        <f>((Кредиты_2000_0__22[[#This Row],[Размер кредита]]-AVERAGE(H:H)))/STDEV(H:H)</f>
        <v>0.49294022840393426</v>
      </c>
      <c r="Z205" s="16">
        <f>((Кредиты_2000_0__22[[#This Row],[Годовой доход]]-AVERAGE(K:K)))/STDEV(K:K)</f>
        <v>-0.10490515623825487</v>
      </c>
      <c r="AA205" s="16">
        <f>((Кредиты_2000_0__22[[#This Row],[Ежемесячный платеж]]-AVERAGE(O:O)))/STDEV(O:O)</f>
        <v>-0.24703620780340518</v>
      </c>
      <c r="AB205" s="16">
        <f>((Кредиты_2000_0__22[[#This Row],[Текущий баланс кредитов]]-AVERAGE(F:F)))/STDEV(F:F)</f>
        <v>-0.8536382808168651</v>
      </c>
      <c r="AC205" s="16">
        <f>((Кредиты_2000_0__22[[#This Row],[Максимальный выданный кредит]]-AVERAGE(G:G)))/STDEV(G:G)</f>
        <v>-0.9843318010879204</v>
      </c>
    </row>
    <row r="206" spans="1:29" x14ac:dyDescent="0.45">
      <c r="A206">
        <v>282</v>
      </c>
      <c r="B206" s="1" t="s">
        <v>247</v>
      </c>
      <c r="C206" s="1" t="s">
        <v>16</v>
      </c>
      <c r="D206">
        <v>6</v>
      </c>
      <c r="E206">
        <v>0</v>
      </c>
      <c r="F206">
        <v>65683</v>
      </c>
      <c r="G206">
        <v>109758</v>
      </c>
      <c r="H206" s="3">
        <v>273482</v>
      </c>
      <c r="I206" s="1" t="s">
        <v>26</v>
      </c>
      <c r="J206">
        <v>693</v>
      </c>
      <c r="K206">
        <v>1115699</v>
      </c>
      <c r="L206" s="1" t="s">
        <v>22</v>
      </c>
      <c r="M206" s="1" t="s">
        <v>19</v>
      </c>
      <c r="N206" s="1" t="s">
        <v>23</v>
      </c>
      <c r="O206" s="2">
        <v>13667.27</v>
      </c>
      <c r="P206">
        <v>15.9</v>
      </c>
      <c r="Q206">
        <v>51</v>
      </c>
      <c r="R206">
        <f>Кредиты_2000_0__22[[#This Row],[Годовой доход]]/12</f>
        <v>92974.916666666672</v>
      </c>
      <c r="S206">
        <f>Кредиты_2000_0__22[[#This Row],[Ежемесячный платеж]]/Кредиты_2000_0__22[[#This Row],[Мес доход]]</f>
        <v>0.14699954019856609</v>
      </c>
      <c r="T206" s="8">
        <f>(Кредиты_2000_0__22[[#This Row],[Кредитный рейтинг]]-MIN(J:J))/(MAX(J:J)-MIN(J:J))</f>
        <v>0.64848484848484844</v>
      </c>
      <c r="U206" s="9">
        <f>(Кредиты_2000_0__22[[#This Row],[Срок кредитной истории (лет)]]-MIN(P:P))/(MAX(P:P)-MIN(P:P))</f>
        <v>0.25</v>
      </c>
      <c r="V206" s="9">
        <f>(Кредиты_2000_0__22[[#This Row],[Срок с последнего нарушения кредитного договора (мес.)]]-MIN(Q:Q))/(MAX(Q:Q)-MIN(Q:Q))</f>
        <v>0.62195121951219512</v>
      </c>
      <c r="W206" s="9">
        <f>(Кредиты_2000_0__22[[#This Row],[Количество кредитных карт]]-MIN(D:D))/(MAX(D:D)-MIN(D:D))</f>
        <v>9.7560975609756101E-2</v>
      </c>
      <c r="X206" s="10">
        <f>(Кредиты_2000_0__22[[#This Row],[Число нарушений кредитных договоров]]-MIN(E:E))/(MAX(E:E)-MIN(E:E))</f>
        <v>0</v>
      </c>
      <c r="Y206" s="16">
        <f>((Кредиты_2000_0__22[[#This Row],[Размер кредита]]-AVERAGE(H:H)))/STDEV(H:H)</f>
        <v>-0.19428388405987992</v>
      </c>
      <c r="Z206" s="16">
        <f>((Кредиты_2000_0__22[[#This Row],[Годовой доход]]-AVERAGE(K:K)))/STDEV(K:K)</f>
        <v>-0.28616659443357223</v>
      </c>
      <c r="AA206" s="16">
        <f>((Кредиты_2000_0__22[[#This Row],[Ежемесячный платеж]]-AVERAGE(O:O)))/STDEV(O:O)</f>
        <v>-0.37144227251984285</v>
      </c>
      <c r="AB206" s="16">
        <f>((Кредиты_2000_0__22[[#This Row],[Текущий баланс кредитов]]-AVERAGE(F:F)))/STDEV(F:F)</f>
        <v>-0.82354512052548257</v>
      </c>
      <c r="AC206" s="16">
        <f>((Кредиты_2000_0__22[[#This Row],[Максимальный выданный кредит]]-AVERAGE(G:G)))/STDEV(G:G)</f>
        <v>-0.96651452461708476</v>
      </c>
    </row>
    <row r="207" spans="1:29" x14ac:dyDescent="0.45">
      <c r="A207">
        <v>283</v>
      </c>
      <c r="B207" s="1" t="s">
        <v>248</v>
      </c>
      <c r="C207" s="1" t="s">
        <v>16</v>
      </c>
      <c r="D207">
        <v>14</v>
      </c>
      <c r="E207">
        <v>0</v>
      </c>
      <c r="F207">
        <v>546782</v>
      </c>
      <c r="G207">
        <v>924242</v>
      </c>
      <c r="H207" s="3">
        <v>323708</v>
      </c>
      <c r="I207" s="1" t="s">
        <v>17</v>
      </c>
      <c r="J207">
        <v>723</v>
      </c>
      <c r="K207">
        <v>1640061</v>
      </c>
      <c r="L207" s="1" t="s">
        <v>27</v>
      </c>
      <c r="M207" s="1" t="s">
        <v>29</v>
      </c>
      <c r="N207" s="1" t="s">
        <v>23</v>
      </c>
      <c r="O207" s="2">
        <v>21047.439999999999</v>
      </c>
      <c r="P207">
        <v>21.2</v>
      </c>
      <c r="Q207">
        <v>31</v>
      </c>
      <c r="R207">
        <f>Кредиты_2000_0__22[[#This Row],[Годовой доход]]/12</f>
        <v>136671.75</v>
      </c>
      <c r="S207">
        <f>Кредиты_2000_0__22[[#This Row],[Ежемесячный платеж]]/Кредиты_2000_0__22[[#This Row],[Мес доход]]</f>
        <v>0.15399993049039029</v>
      </c>
      <c r="T207" s="8">
        <f>(Кредиты_2000_0__22[[#This Row],[Кредитный рейтинг]]-MIN(J:J))/(MAX(J:J)-MIN(J:J))</f>
        <v>0.83030303030303032</v>
      </c>
      <c r="U207" s="9">
        <f>(Кредиты_2000_0__22[[#This Row],[Срок кредитной истории (лет)]]-MIN(P:P))/(MAX(P:P)-MIN(P:P))</f>
        <v>0.36622807017543857</v>
      </c>
      <c r="V207" s="9">
        <f>(Кредиты_2000_0__22[[#This Row],[Срок с последнего нарушения кредитного договора (мес.)]]-MIN(Q:Q))/(MAX(Q:Q)-MIN(Q:Q))</f>
        <v>0.37804878048780488</v>
      </c>
      <c r="W207" s="9">
        <f>(Кредиты_2000_0__22[[#This Row],[Количество кредитных карт]]-MIN(D:D))/(MAX(D:D)-MIN(D:D))</f>
        <v>0.29268292682926828</v>
      </c>
      <c r="X207" s="10">
        <f>(Кредиты_2000_0__22[[#This Row],[Число нарушений кредитных договоров]]-MIN(E:E))/(MAX(E:E)-MIN(E:E))</f>
        <v>0</v>
      </c>
      <c r="Y207" s="16">
        <f>((Кредиты_2000_0__22[[#This Row],[Размер кредита]]-AVERAGE(H:H)))/STDEV(H:H)</f>
        <v>7.4599174852697236E-2</v>
      </c>
      <c r="Z207" s="16">
        <f>((Кредиты_2000_0__22[[#This Row],[Годовой доход]]-AVERAGE(K:K)))/STDEV(K:K)</f>
        <v>0.35566727409534332</v>
      </c>
      <c r="AA207" s="16">
        <f>((Кредиты_2000_0__22[[#This Row],[Ежемесячный платеж]]-AVERAGE(O:O)))/STDEV(O:O)</f>
        <v>0.28780803740929645</v>
      </c>
      <c r="AB207" s="16">
        <f>((Кредиты_2000_0__22[[#This Row],[Текущий баланс кредитов]]-AVERAGE(F:F)))/STDEV(F:F)</f>
        <v>1.1869797125565711</v>
      </c>
      <c r="AC207" s="16">
        <f>((Кредиты_2000_0__22[[#This Row],[Максимальный выданный кредит]]-AVERAGE(G:G)))/STDEV(G:G)</f>
        <v>0.76480098589019763</v>
      </c>
    </row>
    <row r="208" spans="1:29" x14ac:dyDescent="0.45">
      <c r="A208">
        <v>284</v>
      </c>
      <c r="B208" s="1" t="s">
        <v>249</v>
      </c>
      <c r="C208" s="1" t="s">
        <v>31</v>
      </c>
      <c r="D208">
        <v>11</v>
      </c>
      <c r="E208">
        <v>0</v>
      </c>
      <c r="F208">
        <v>38532</v>
      </c>
      <c r="G208">
        <v>241142</v>
      </c>
      <c r="H208" s="3">
        <v>88528</v>
      </c>
      <c r="I208" s="1" t="s">
        <v>17</v>
      </c>
      <c r="J208">
        <v>696</v>
      </c>
      <c r="K208">
        <v>993833</v>
      </c>
      <c r="L208" s="1" t="s">
        <v>36</v>
      </c>
      <c r="M208" s="1" t="s">
        <v>29</v>
      </c>
      <c r="N208" s="1" t="s">
        <v>23</v>
      </c>
      <c r="O208" s="2">
        <v>2550.94</v>
      </c>
      <c r="P208">
        <v>20.8</v>
      </c>
      <c r="Q208">
        <v>35</v>
      </c>
      <c r="R208">
        <f>Кредиты_2000_0__22[[#This Row],[Годовой доход]]/12</f>
        <v>82819.416666666672</v>
      </c>
      <c r="S208">
        <f>Кредиты_2000_0__22[[#This Row],[Ежемесячный платеж]]/Кредиты_2000_0__22[[#This Row],[Мес доход]]</f>
        <v>3.0801231192765784E-2</v>
      </c>
      <c r="T208" s="8">
        <f>(Кредиты_2000_0__22[[#This Row],[Кредитный рейтинг]]-MIN(J:J))/(MAX(J:J)-MIN(J:J))</f>
        <v>0.66666666666666663</v>
      </c>
      <c r="U208" s="9">
        <f>(Кредиты_2000_0__22[[#This Row],[Срок кредитной истории (лет)]]-MIN(P:P))/(MAX(P:P)-MIN(P:P))</f>
        <v>0.35745614035087719</v>
      </c>
      <c r="V208" s="9">
        <f>(Кредиты_2000_0__22[[#This Row],[Срок с последнего нарушения кредитного договора (мес.)]]-MIN(Q:Q))/(MAX(Q:Q)-MIN(Q:Q))</f>
        <v>0.42682926829268292</v>
      </c>
      <c r="W208" s="9">
        <f>(Кредиты_2000_0__22[[#This Row],[Количество кредитных карт]]-MIN(D:D))/(MAX(D:D)-MIN(D:D))</f>
        <v>0.21951219512195122</v>
      </c>
      <c r="X208" s="10">
        <f>(Кредиты_2000_0__22[[#This Row],[Число нарушений кредитных договоров]]-MIN(E:E))/(MAX(E:E)-MIN(E:E))</f>
        <v>0</v>
      </c>
      <c r="Y208" s="16">
        <f>((Кредиты_2000_0__22[[#This Row],[Размер кредита]]-AVERAGE(H:H)))/STDEV(H:H)</f>
        <v>-1.1844283765163128</v>
      </c>
      <c r="Z208" s="16">
        <f>((Кредиты_2000_0__22[[#This Row],[Годовой доход]]-AVERAGE(K:K)))/STDEV(K:K)</f>
        <v>-0.43533401354888723</v>
      </c>
      <c r="AA208" s="16">
        <f>((Кредиты_2000_0__22[[#This Row],[Ежемесячный платеж]]-AVERAGE(O:O)))/STDEV(O:O)</f>
        <v>-1.3644334905777726</v>
      </c>
      <c r="AB208" s="16">
        <f>((Кредиты_2000_0__22[[#This Row],[Текущий баланс кредитов]]-AVERAGE(F:F)))/STDEV(F:F)</f>
        <v>-0.93700983307531294</v>
      </c>
      <c r="AC208" s="16">
        <f>((Кредиты_2000_0__22[[#This Row],[Максимальный выданный кредит]]-AVERAGE(G:G)))/STDEV(G:G)</f>
        <v>-0.68723689972514246</v>
      </c>
    </row>
    <row r="209" spans="1:29" x14ac:dyDescent="0.45">
      <c r="A209">
        <v>288</v>
      </c>
      <c r="B209" s="1" t="s">
        <v>250</v>
      </c>
      <c r="C209" s="1" t="s">
        <v>16</v>
      </c>
      <c r="D209">
        <v>20</v>
      </c>
      <c r="E209">
        <v>0</v>
      </c>
      <c r="F209">
        <v>104291</v>
      </c>
      <c r="G209">
        <v>377366</v>
      </c>
      <c r="H209" s="3">
        <v>110902</v>
      </c>
      <c r="I209" s="1" t="s">
        <v>17</v>
      </c>
      <c r="J209">
        <v>697</v>
      </c>
      <c r="K209">
        <v>2202917</v>
      </c>
      <c r="L209" s="1" t="s">
        <v>28</v>
      </c>
      <c r="M209" s="1" t="s">
        <v>29</v>
      </c>
      <c r="N209" s="1" t="s">
        <v>23</v>
      </c>
      <c r="O209" s="2">
        <v>30290.18</v>
      </c>
      <c r="P209">
        <v>11.5</v>
      </c>
      <c r="R209">
        <f>Кредиты_2000_0__22[[#This Row],[Годовой доход]]/12</f>
        <v>183576.41666666666</v>
      </c>
      <c r="S209">
        <f>Кредиты_2000_0__22[[#This Row],[Ежемесячный платеж]]/Кредиты_2000_0__22[[#This Row],[Мес доход]]</f>
        <v>0.1650003881217495</v>
      </c>
      <c r="T209" s="8">
        <f>(Кредиты_2000_0__22[[#This Row],[Кредитный рейтинг]]-MIN(J:J))/(MAX(J:J)-MIN(J:J))</f>
        <v>0.67272727272727273</v>
      </c>
      <c r="U209" s="9">
        <f>(Кредиты_2000_0__22[[#This Row],[Срок кредитной истории (лет)]]-MIN(P:P))/(MAX(P:P)-MIN(P:P))</f>
        <v>0.15350877192982457</v>
      </c>
      <c r="V209" s="9">
        <f>(Кредиты_2000_0__22[[#This Row],[Срок с последнего нарушения кредитного договора (мес.)]]-MIN(Q:Q))/(MAX(Q:Q)-MIN(Q:Q))</f>
        <v>0</v>
      </c>
      <c r="W209" s="9">
        <f>(Кредиты_2000_0__22[[#This Row],[Количество кредитных карт]]-MIN(D:D))/(MAX(D:D)-MIN(D:D))</f>
        <v>0.43902439024390244</v>
      </c>
      <c r="X209" s="10">
        <f>(Кредиты_2000_0__22[[#This Row],[Число нарушений кредитных договоров]]-MIN(E:E))/(MAX(E:E)-MIN(E:E))</f>
        <v>0</v>
      </c>
      <c r="Y209" s="16">
        <f>((Кредиты_2000_0__22[[#This Row],[Размер кредита]]-AVERAGE(H:H)))/STDEV(H:H)</f>
        <v>-1.0646499836498691</v>
      </c>
      <c r="Z209" s="16">
        <f>((Кредиты_2000_0__22[[#This Row],[Годовой доход]]-AVERAGE(K:K)))/STDEV(K:K)</f>
        <v>1.0446188836793926</v>
      </c>
      <c r="AA209" s="16">
        <f>((Кредиты_2000_0__22[[#This Row],[Ежемесячный платеж]]-AVERAGE(O:O)))/STDEV(O:O)</f>
        <v>1.1134366082409244</v>
      </c>
      <c r="AB209" s="16">
        <f>((Кредиты_2000_0__22[[#This Row],[Текущий баланс кредитов]]-AVERAGE(F:F)))/STDEV(F:F)</f>
        <v>-0.66220131653580072</v>
      </c>
      <c r="AC209" s="16">
        <f>((Кредиты_2000_0__22[[#This Row],[Максимальный выданный кредит]]-AVERAGE(G:G)))/STDEV(G:G)</f>
        <v>-0.39767108369518472</v>
      </c>
    </row>
    <row r="210" spans="1:29" x14ac:dyDescent="0.45">
      <c r="A210">
        <v>289</v>
      </c>
      <c r="B210" s="1" t="s">
        <v>251</v>
      </c>
      <c r="C210" s="1" t="s">
        <v>16</v>
      </c>
      <c r="D210">
        <v>10</v>
      </c>
      <c r="E210">
        <v>0</v>
      </c>
      <c r="F210">
        <v>130131</v>
      </c>
      <c r="G210">
        <v>251108</v>
      </c>
      <c r="H210" s="3">
        <v>132022</v>
      </c>
      <c r="I210" s="1" t="s">
        <v>17</v>
      </c>
      <c r="J210">
        <v>727</v>
      </c>
      <c r="K210">
        <v>855095</v>
      </c>
      <c r="L210" s="1" t="s">
        <v>41</v>
      </c>
      <c r="M210" s="1" t="s">
        <v>29</v>
      </c>
      <c r="N210" s="1" t="s">
        <v>23</v>
      </c>
      <c r="O210" s="2">
        <v>14180.08</v>
      </c>
      <c r="P210">
        <v>17.600000000000001</v>
      </c>
      <c r="Q210">
        <v>55</v>
      </c>
      <c r="R210">
        <f>Кредиты_2000_0__22[[#This Row],[Годовой доход]]/12</f>
        <v>71257.916666666672</v>
      </c>
      <c r="S210">
        <f>Кредиты_2000_0__22[[#This Row],[Ежемесячный платеж]]/Кредиты_2000_0__22[[#This Row],[Мес доход]]</f>
        <v>0.19899655593822907</v>
      </c>
      <c r="T210" s="8">
        <f>(Кредиты_2000_0__22[[#This Row],[Кредитный рейтинг]]-MIN(J:J))/(MAX(J:J)-MIN(J:J))</f>
        <v>0.8545454545454545</v>
      </c>
      <c r="U210" s="9">
        <f>(Кредиты_2000_0__22[[#This Row],[Срок кредитной истории (лет)]]-MIN(P:P))/(MAX(P:P)-MIN(P:P))</f>
        <v>0.28728070175438597</v>
      </c>
      <c r="V210" s="9">
        <f>(Кредиты_2000_0__22[[#This Row],[Срок с последнего нарушения кредитного договора (мес.)]]-MIN(Q:Q))/(MAX(Q:Q)-MIN(Q:Q))</f>
        <v>0.67073170731707321</v>
      </c>
      <c r="W210" s="9">
        <f>(Кредиты_2000_0__22[[#This Row],[Количество кредитных карт]]-MIN(D:D))/(MAX(D:D)-MIN(D:D))</f>
        <v>0.1951219512195122</v>
      </c>
      <c r="X210" s="10">
        <f>(Кредиты_2000_0__22[[#This Row],[Число нарушений кредитных договоров]]-MIN(E:E))/(MAX(E:E)-MIN(E:E))</f>
        <v>0</v>
      </c>
      <c r="Y210" s="16">
        <f>((Кредиты_2000_0__22[[#This Row],[Размер кредита]]-AVERAGE(H:H)))/STDEV(H:H)</f>
        <v>-0.95158483404142669</v>
      </c>
      <c r="Z210" s="16">
        <f>((Кредиты_2000_0__22[[#This Row],[Годовой доход]]-AVERAGE(K:K)))/STDEV(K:K)</f>
        <v>-0.60515323624611683</v>
      </c>
      <c r="AA210" s="16">
        <f>((Кредиты_2000_0__22[[#This Row],[Ежемесячный платеж]]-AVERAGE(O:O)))/STDEV(O:O)</f>
        <v>-0.3256343641065188</v>
      </c>
      <c r="AB210" s="16">
        <f>((Кредиты_2000_0__22[[#This Row],[Текущий баланс кредитов]]-AVERAGE(F:F)))/STDEV(F:F)</f>
        <v>-0.55421530599152546</v>
      </c>
      <c r="AC210" s="16">
        <f>((Кредиты_2000_0__22[[#This Row],[Максимальный выданный кредит]]-AVERAGE(G:G)))/STDEV(G:G)</f>
        <v>-0.66605257888186553</v>
      </c>
    </row>
    <row r="211" spans="1:29" x14ac:dyDescent="0.45">
      <c r="A211">
        <v>290</v>
      </c>
      <c r="B211" s="1" t="s">
        <v>252</v>
      </c>
      <c r="C211" s="1" t="s">
        <v>16</v>
      </c>
      <c r="D211">
        <v>11</v>
      </c>
      <c r="E211">
        <v>1</v>
      </c>
      <c r="F211">
        <v>66994</v>
      </c>
      <c r="G211">
        <v>129294</v>
      </c>
      <c r="H211" s="3">
        <v>277948</v>
      </c>
      <c r="I211" s="1" t="s">
        <v>17</v>
      </c>
      <c r="J211">
        <v>707</v>
      </c>
      <c r="K211">
        <v>1118948</v>
      </c>
      <c r="L211" s="1" t="s">
        <v>22</v>
      </c>
      <c r="M211" s="1" t="s">
        <v>29</v>
      </c>
      <c r="N211" s="1" t="s">
        <v>23</v>
      </c>
      <c r="O211" s="2">
        <v>29465.58</v>
      </c>
      <c r="P211">
        <v>15.7</v>
      </c>
      <c r="Q211">
        <v>63</v>
      </c>
      <c r="R211">
        <f>Кредиты_2000_0__22[[#This Row],[Годовой доход]]/12</f>
        <v>93245.666666666672</v>
      </c>
      <c r="S211">
        <f>Кредиты_2000_0__22[[#This Row],[Ежемесячный платеж]]/Кредиты_2000_0__22[[#This Row],[Мес доход]]</f>
        <v>0.3159994566324798</v>
      </c>
      <c r="T211" s="8">
        <f>(Кредиты_2000_0__22[[#This Row],[Кредитный рейтинг]]-MIN(J:J))/(MAX(J:J)-MIN(J:J))</f>
        <v>0.73333333333333328</v>
      </c>
      <c r="U211" s="9">
        <f>(Кредиты_2000_0__22[[#This Row],[Срок кредитной истории (лет)]]-MIN(P:P))/(MAX(P:P)-MIN(P:P))</f>
        <v>0.24561403508771928</v>
      </c>
      <c r="V211" s="9">
        <f>(Кредиты_2000_0__22[[#This Row],[Срок с последнего нарушения кредитного договора (мес.)]]-MIN(Q:Q))/(MAX(Q:Q)-MIN(Q:Q))</f>
        <v>0.76829268292682928</v>
      </c>
      <c r="W211" s="9">
        <f>(Кредиты_2000_0__22[[#This Row],[Количество кредитных карт]]-MIN(D:D))/(MAX(D:D)-MIN(D:D))</f>
        <v>0.21951219512195122</v>
      </c>
      <c r="X211" s="10">
        <f>(Кредиты_2000_0__22[[#This Row],[Число нарушений кредитных договоров]]-MIN(E:E))/(MAX(E:E)-MIN(E:E))</f>
        <v>0.14285714285714285</v>
      </c>
      <c r="Y211" s="16">
        <f>((Кредиты_2000_0__22[[#This Row],[Размер кредита]]-AVERAGE(H:H)))/STDEV(H:H)</f>
        <v>-0.17037531596559471</v>
      </c>
      <c r="Z211" s="16">
        <f>((Кредиты_2000_0__22[[#This Row],[Годовой доход]]-AVERAGE(K:K)))/STDEV(K:K)</f>
        <v>-0.28218972685191973</v>
      </c>
      <c r="AA211" s="16">
        <f>((Кредиты_2000_0__22[[#This Row],[Ежемесячный платеж]]-AVERAGE(O:O)))/STDEV(O:O)</f>
        <v>1.0397773557348755</v>
      </c>
      <c r="AB211" s="16">
        <f>((Кредиты_2000_0__22[[#This Row],[Текущий баланс кредитов]]-AVERAGE(F:F)))/STDEV(F:F)</f>
        <v>-0.81806641851992745</v>
      </c>
      <c r="AC211" s="16">
        <f>((Кредиты_2000_0__22[[#This Row],[Максимальный выданный кредит]]-AVERAGE(G:G)))/STDEV(G:G)</f>
        <v>-0.92498764402364131</v>
      </c>
    </row>
    <row r="212" spans="1:29" x14ac:dyDescent="0.45">
      <c r="A212">
        <v>291</v>
      </c>
      <c r="B212" s="1" t="s">
        <v>253</v>
      </c>
      <c r="C212" s="1" t="s">
        <v>16</v>
      </c>
      <c r="D212">
        <v>11</v>
      </c>
      <c r="E212">
        <v>0</v>
      </c>
      <c r="F212">
        <v>281618</v>
      </c>
      <c r="G212">
        <v>939708</v>
      </c>
      <c r="H212" s="3">
        <v>219186</v>
      </c>
      <c r="I212" s="1" t="s">
        <v>17</v>
      </c>
      <c r="J212">
        <v>748</v>
      </c>
      <c r="K212">
        <v>2233697</v>
      </c>
      <c r="L212" s="1" t="s">
        <v>27</v>
      </c>
      <c r="M212" s="1" t="s">
        <v>19</v>
      </c>
      <c r="N212" s="1" t="s">
        <v>23</v>
      </c>
      <c r="O212" s="2">
        <v>14779.72</v>
      </c>
      <c r="P212">
        <v>20.6</v>
      </c>
      <c r="Q212">
        <v>37</v>
      </c>
      <c r="R212">
        <f>Кредиты_2000_0__22[[#This Row],[Годовой доход]]/12</f>
        <v>186141.41666666666</v>
      </c>
      <c r="S212">
        <f>Кредиты_2000_0__22[[#This Row],[Ежемесячный платеж]]/Кредиты_2000_0__22[[#This Row],[Мес доход]]</f>
        <v>7.9400491651284849E-2</v>
      </c>
      <c r="T212" s="8">
        <f>(Кредиты_2000_0__22[[#This Row],[Кредитный рейтинг]]-MIN(J:J))/(MAX(J:J)-MIN(J:J))</f>
        <v>0.98181818181818181</v>
      </c>
      <c r="U212" s="9">
        <f>(Кредиты_2000_0__22[[#This Row],[Срок кредитной истории (лет)]]-MIN(P:P))/(MAX(P:P)-MIN(P:P))</f>
        <v>0.35307017543859653</v>
      </c>
      <c r="V212" s="9">
        <f>(Кредиты_2000_0__22[[#This Row],[Срок с последнего нарушения кредитного договора (мес.)]]-MIN(Q:Q))/(MAX(Q:Q)-MIN(Q:Q))</f>
        <v>0.45121951219512196</v>
      </c>
      <c r="W212" s="9">
        <f>(Кредиты_2000_0__22[[#This Row],[Количество кредитных карт]]-MIN(D:D))/(MAX(D:D)-MIN(D:D))</f>
        <v>0.21951219512195122</v>
      </c>
      <c r="X212" s="10">
        <f>(Кредиты_2000_0__22[[#This Row],[Число нарушений кредитных договоров]]-MIN(E:E))/(MAX(E:E)-MIN(E:E))</f>
        <v>0</v>
      </c>
      <c r="Y212" s="16">
        <f>((Кредиты_2000_0__22[[#This Row],[Размер кредита]]-AVERAGE(H:H)))/STDEV(H:H)</f>
        <v>-0.48495553951158404</v>
      </c>
      <c r="Z212" s="16">
        <f>((Кредиты_2000_0__22[[#This Row],[Годовой доход]]-AVERAGE(K:K)))/STDEV(K:K)</f>
        <v>1.0822944712950475</v>
      </c>
      <c r="AA212" s="16">
        <f>((Кредиты_2000_0__22[[#This Row],[Ежемесячный платеж]]-AVERAGE(O:O)))/STDEV(O:O)</f>
        <v>-0.27207017034866382</v>
      </c>
      <c r="AB212" s="16">
        <f>((Кредиты_2000_0__22[[#This Row],[Текущий баланс кредитов]]-AVERAGE(F:F)))/STDEV(F:F)</f>
        <v>7.8852680824287993E-2</v>
      </c>
      <c r="AC212" s="16">
        <f>((Кредиты_2000_0__22[[#This Row],[Максимальный выданный кредит]]-AVERAGE(G:G)))/STDEV(G:G)</f>
        <v>0.79767643302667379</v>
      </c>
    </row>
    <row r="213" spans="1:29" x14ac:dyDescent="0.45">
      <c r="A213">
        <v>292</v>
      </c>
      <c r="B213" s="1" t="s">
        <v>254</v>
      </c>
      <c r="C213" s="1" t="s">
        <v>16</v>
      </c>
      <c r="D213">
        <v>11</v>
      </c>
      <c r="E213">
        <v>0</v>
      </c>
      <c r="F213">
        <v>192337</v>
      </c>
      <c r="G213">
        <v>281534</v>
      </c>
      <c r="H213" s="3">
        <v>178684</v>
      </c>
      <c r="I213" s="1" t="s">
        <v>17</v>
      </c>
      <c r="J213">
        <v>739</v>
      </c>
      <c r="K213">
        <v>1176727</v>
      </c>
      <c r="L213" s="1" t="s">
        <v>36</v>
      </c>
      <c r="M213" s="1" t="s">
        <v>29</v>
      </c>
      <c r="N213" s="1" t="s">
        <v>23</v>
      </c>
      <c r="O213" s="2">
        <v>19514.14</v>
      </c>
      <c r="P213">
        <v>20.7</v>
      </c>
      <c r="Q213">
        <v>45</v>
      </c>
      <c r="R213">
        <f>Кредиты_2000_0__22[[#This Row],[Годовой доход]]/12</f>
        <v>98060.583333333328</v>
      </c>
      <c r="S213">
        <f>Кредиты_2000_0__22[[#This Row],[Ежемесячный платеж]]/Кредиты_2000_0__22[[#This Row],[Мес доход]]</f>
        <v>0.19900085576348636</v>
      </c>
      <c r="T213" s="8">
        <f>(Кредиты_2000_0__22[[#This Row],[Кредитный рейтинг]]-MIN(J:J))/(MAX(J:J)-MIN(J:J))</f>
        <v>0.92727272727272725</v>
      </c>
      <c r="U213" s="9">
        <f>(Кредиты_2000_0__22[[#This Row],[Срок кредитной истории (лет)]]-MIN(P:P))/(MAX(P:P)-MIN(P:P))</f>
        <v>0.35526315789473684</v>
      </c>
      <c r="V213" s="9">
        <f>(Кредиты_2000_0__22[[#This Row],[Срок с последнего нарушения кредитного договора (мес.)]]-MIN(Q:Q))/(MAX(Q:Q)-MIN(Q:Q))</f>
        <v>0.54878048780487809</v>
      </c>
      <c r="W213" s="9">
        <f>(Кредиты_2000_0__22[[#This Row],[Количество кредитных карт]]-MIN(D:D))/(MAX(D:D)-MIN(D:D))</f>
        <v>0.21951219512195122</v>
      </c>
      <c r="X213" s="10">
        <f>(Кредиты_2000_0__22[[#This Row],[Число нарушений кредитных договоров]]-MIN(E:E))/(MAX(E:E)-MIN(E:E))</f>
        <v>0</v>
      </c>
      <c r="Y213" s="16">
        <f>((Кредиты_2000_0__22[[#This Row],[Размер кредита]]-AVERAGE(H:H)))/STDEV(H:H)</f>
        <v>-0.7017815191252742</v>
      </c>
      <c r="Z213" s="16">
        <f>((Кредиты_2000_0__22[[#This Row],[Годовой доход]]-AVERAGE(K:K)))/STDEV(K:K)</f>
        <v>-0.2114666021980886</v>
      </c>
      <c r="AA213" s="16">
        <f>((Кредиты_2000_0__22[[#This Row],[Ежемесячный платеж]]-AVERAGE(O:O)))/STDEV(O:O)</f>
        <v>0.15084256097523746</v>
      </c>
      <c r="AB213" s="16">
        <f>((Кредиты_2000_0__22[[#This Row],[Текущий баланс кредитов]]-AVERAGE(F:F)))/STDEV(F:F)</f>
        <v>-0.29425486590185118</v>
      </c>
      <c r="AC213" s="16">
        <f>((Кредиты_2000_0__22[[#This Row],[Максимальный выданный кредит]]-AVERAGE(G:G)))/STDEV(G:G)</f>
        <v>-0.60137726822788751</v>
      </c>
    </row>
    <row r="214" spans="1:29" x14ac:dyDescent="0.45">
      <c r="A214">
        <v>293</v>
      </c>
      <c r="B214" s="1" t="s">
        <v>255</v>
      </c>
      <c r="C214" s="1" t="s">
        <v>16</v>
      </c>
      <c r="D214">
        <v>10</v>
      </c>
      <c r="E214">
        <v>1</v>
      </c>
      <c r="F214">
        <v>71953</v>
      </c>
      <c r="G214">
        <v>108504</v>
      </c>
      <c r="H214" s="3">
        <v>108526</v>
      </c>
      <c r="I214" s="1" t="s">
        <v>17</v>
      </c>
      <c r="J214">
        <v>743</v>
      </c>
      <c r="K214">
        <v>1312045</v>
      </c>
      <c r="L214" s="1" t="s">
        <v>41</v>
      </c>
      <c r="M214" s="1" t="s">
        <v>19</v>
      </c>
      <c r="N214" s="1" t="s">
        <v>52</v>
      </c>
      <c r="O214" s="2">
        <v>7380.17</v>
      </c>
      <c r="P214">
        <v>19</v>
      </c>
      <c r="Q214">
        <v>56</v>
      </c>
      <c r="R214">
        <f>Кредиты_2000_0__22[[#This Row],[Годовой доход]]/12</f>
        <v>109337.08333333333</v>
      </c>
      <c r="S214">
        <f>Кредиты_2000_0__22[[#This Row],[Ежемесячный платеж]]/Кредиты_2000_0__22[[#This Row],[Мес доход]]</f>
        <v>6.7499239736441966E-2</v>
      </c>
      <c r="T214" s="8">
        <f>(Кредиты_2000_0__22[[#This Row],[Кредитный рейтинг]]-MIN(J:J))/(MAX(J:J)-MIN(J:J))</f>
        <v>0.95151515151515154</v>
      </c>
      <c r="U214" s="9">
        <f>(Кредиты_2000_0__22[[#This Row],[Срок кредитной истории (лет)]]-MIN(P:P))/(MAX(P:P)-MIN(P:P))</f>
        <v>0.31798245614035087</v>
      </c>
      <c r="V214" s="9">
        <f>(Кредиты_2000_0__22[[#This Row],[Срок с последнего нарушения кредитного договора (мес.)]]-MIN(Q:Q))/(MAX(Q:Q)-MIN(Q:Q))</f>
        <v>0.68292682926829273</v>
      </c>
      <c r="W214" s="9">
        <f>(Кредиты_2000_0__22[[#This Row],[Количество кредитных карт]]-MIN(D:D))/(MAX(D:D)-MIN(D:D))</f>
        <v>0.1951219512195122</v>
      </c>
      <c r="X214" s="10">
        <f>(Кредиты_2000_0__22[[#This Row],[Число нарушений кредитных договоров]]-MIN(E:E))/(MAX(E:E)-MIN(E:E))</f>
        <v>0.14285714285714285</v>
      </c>
      <c r="Y214" s="16">
        <f>((Кредиты_2000_0__22[[#This Row],[Размер кредита]]-AVERAGE(H:H)))/STDEV(H:H)</f>
        <v>-1.0773698129808189</v>
      </c>
      <c r="Z214" s="16">
        <f>((Кредиты_2000_0__22[[#This Row],[Годовой доход]]-AVERAGE(K:K)))/STDEV(K:K)</f>
        <v>-4.5833555902598466E-2</v>
      </c>
      <c r="AA214" s="16">
        <f>((Кредиты_2000_0__22[[#This Row],[Ежемесячный платеж]]-AVERAGE(O:O)))/STDEV(O:O)</f>
        <v>-0.93305164243347538</v>
      </c>
      <c r="AB214" s="16">
        <f>((Кредиты_2000_0__22[[#This Row],[Текущий баланс кредитов]]-AVERAGE(F:F)))/STDEV(F:F)</f>
        <v>-0.79734263267282757</v>
      </c>
      <c r="AC214" s="16">
        <f>((Кредиты_2000_0__22[[#This Row],[Максимальный выданный кредит]]-AVERAGE(G:G)))/STDEV(G:G)</f>
        <v>-0.96918010141193423</v>
      </c>
    </row>
    <row r="215" spans="1:29" x14ac:dyDescent="0.45">
      <c r="A215">
        <v>295</v>
      </c>
      <c r="B215" s="1" t="s">
        <v>256</v>
      </c>
      <c r="C215" s="1" t="s">
        <v>16</v>
      </c>
      <c r="D215">
        <v>19</v>
      </c>
      <c r="E215">
        <v>0</v>
      </c>
      <c r="F215">
        <v>592249</v>
      </c>
      <c r="G215">
        <v>864754</v>
      </c>
      <c r="H215" s="3">
        <v>205524</v>
      </c>
      <c r="I215" s="1" t="s">
        <v>17</v>
      </c>
      <c r="J215">
        <v>676</v>
      </c>
      <c r="K215">
        <v>1167132</v>
      </c>
      <c r="L215" s="1" t="s">
        <v>21</v>
      </c>
      <c r="M215" s="1" t="s">
        <v>19</v>
      </c>
      <c r="N215" s="1" t="s">
        <v>23</v>
      </c>
      <c r="O215" s="2">
        <v>18479.59</v>
      </c>
      <c r="P215">
        <v>22.5</v>
      </c>
      <c r="Q215">
        <v>41</v>
      </c>
      <c r="R215">
        <f>Кредиты_2000_0__22[[#This Row],[Годовой доход]]/12</f>
        <v>97261</v>
      </c>
      <c r="S215">
        <f>Кредиты_2000_0__22[[#This Row],[Ежемесячный платеж]]/Кредиты_2000_0__22[[#This Row],[Мес доход]]</f>
        <v>0.19</v>
      </c>
      <c r="T215" s="8">
        <f>(Кредиты_2000_0__22[[#This Row],[Кредитный рейтинг]]-MIN(J:J))/(MAX(J:J)-MIN(J:J))</f>
        <v>0.54545454545454541</v>
      </c>
      <c r="U215" s="9">
        <f>(Кредиты_2000_0__22[[#This Row],[Срок кредитной истории (лет)]]-MIN(P:P))/(MAX(P:P)-MIN(P:P))</f>
        <v>0.39473684210526316</v>
      </c>
      <c r="V215" s="9">
        <f>(Кредиты_2000_0__22[[#This Row],[Срок с последнего нарушения кредитного договора (мес.)]]-MIN(Q:Q))/(MAX(Q:Q)-MIN(Q:Q))</f>
        <v>0.5</v>
      </c>
      <c r="W215" s="9">
        <f>(Кредиты_2000_0__22[[#This Row],[Количество кредитных карт]]-MIN(D:D))/(MAX(D:D)-MIN(D:D))</f>
        <v>0.41463414634146339</v>
      </c>
      <c r="X215" s="10">
        <f>(Кредиты_2000_0__22[[#This Row],[Число нарушений кредитных договоров]]-MIN(E:E))/(MAX(E:E)-MIN(E:E))</f>
        <v>0</v>
      </c>
      <c r="Y215" s="16">
        <f>((Кредиты_2000_0__22[[#This Row],[Размер кредита]]-AVERAGE(H:H)))/STDEV(H:H)</f>
        <v>-0.55809455816454523</v>
      </c>
      <c r="Z215" s="16">
        <f>((Кредиты_2000_0__22[[#This Row],[Годовой доход]]-AVERAGE(K:K)))/STDEV(K:K)</f>
        <v>-0.22321115265852423</v>
      </c>
      <c r="AA215" s="16">
        <f>((Кредиты_2000_0__22[[#This Row],[Ежемесячный платеж]]-AVERAGE(O:O)))/STDEV(O:O)</f>
        <v>5.8429051782740438E-2</v>
      </c>
      <c r="AB215" s="16">
        <f>((Кредиты_2000_0__22[[#This Row],[Текущий баланс кредитов]]-AVERAGE(F:F)))/STDEV(F:F)</f>
        <v>1.3769874502274906</v>
      </c>
      <c r="AC215" s="16">
        <f>((Кредиты_2000_0__22[[#This Row],[Максимальный выданный кредит]]-AVERAGE(G:G)))/STDEV(G:G)</f>
        <v>0.63834976390295517</v>
      </c>
    </row>
    <row r="216" spans="1:29" x14ac:dyDescent="0.45">
      <c r="A216">
        <v>296</v>
      </c>
      <c r="B216" s="1" t="s">
        <v>257</v>
      </c>
      <c r="C216" s="1" t="s">
        <v>31</v>
      </c>
      <c r="D216">
        <v>17</v>
      </c>
      <c r="E216">
        <v>0</v>
      </c>
      <c r="F216">
        <v>202540</v>
      </c>
      <c r="G216">
        <v>1061170</v>
      </c>
      <c r="H216" s="3">
        <v>134618</v>
      </c>
      <c r="I216" s="1" t="s">
        <v>17</v>
      </c>
      <c r="J216">
        <v>746</v>
      </c>
      <c r="K216">
        <v>968905</v>
      </c>
      <c r="L216" s="1" t="s">
        <v>33</v>
      </c>
      <c r="M216" s="1" t="s">
        <v>29</v>
      </c>
      <c r="N216" s="1" t="s">
        <v>23</v>
      </c>
      <c r="O216" s="2">
        <v>16196.74</v>
      </c>
      <c r="P216">
        <v>17</v>
      </c>
      <c r="R216">
        <f>Кредиты_2000_0__22[[#This Row],[Годовой доход]]/12</f>
        <v>80742.083333333328</v>
      </c>
      <c r="S216">
        <f>Кредиты_2000_0__22[[#This Row],[Ежемесячный платеж]]/Кредиты_2000_0__22[[#This Row],[Мес доход]]</f>
        <v>0.20059849004804395</v>
      </c>
      <c r="T216" s="8">
        <f>(Кредиты_2000_0__22[[#This Row],[Кредитный рейтинг]]-MIN(J:J))/(MAX(J:J)-MIN(J:J))</f>
        <v>0.96969696969696972</v>
      </c>
      <c r="U216" s="9">
        <f>(Кредиты_2000_0__22[[#This Row],[Срок кредитной истории (лет)]]-MIN(P:P))/(MAX(P:P)-MIN(P:P))</f>
        <v>0.27412280701754382</v>
      </c>
      <c r="V216" s="9">
        <f>(Кредиты_2000_0__22[[#This Row],[Срок с последнего нарушения кредитного договора (мес.)]]-MIN(Q:Q))/(MAX(Q:Q)-MIN(Q:Q))</f>
        <v>0</v>
      </c>
      <c r="W216" s="9">
        <f>(Кредиты_2000_0__22[[#This Row],[Количество кредитных карт]]-MIN(D:D))/(MAX(D:D)-MIN(D:D))</f>
        <v>0.36585365853658536</v>
      </c>
      <c r="X216" s="10">
        <f>(Кредиты_2000_0__22[[#This Row],[Число нарушений кредитных договоров]]-MIN(E:E))/(MAX(E:E)-MIN(E:E))</f>
        <v>0</v>
      </c>
      <c r="Y216" s="16">
        <f>((Кредиты_2000_0__22[[#This Row],[Размер кредита]]-AVERAGE(H:H)))/STDEV(H:H)</f>
        <v>-0.93768724273538895</v>
      </c>
      <c r="Z216" s="16">
        <f>((Кредиты_2000_0__22[[#This Row],[Годовой доход]]-AVERAGE(K:K)))/STDEV(K:K)</f>
        <v>-0.46584658821045466</v>
      </c>
      <c r="AA216" s="16">
        <f>((Кредиты_2000_0__22[[#This Row],[Ежемесячный платеж]]-AVERAGE(O:O)))/STDEV(O:O)</f>
        <v>-0.14549166684863746</v>
      </c>
      <c r="AB216" s="16">
        <f>((Кредиты_2000_0__22[[#This Row],[Текущий баланс кредитов]]-AVERAGE(F:F)))/STDEV(F:F)</f>
        <v>-0.25161627203253073</v>
      </c>
      <c r="AC216" s="16">
        <f>((Кредиты_2000_0__22[[#This Row],[Максимальный выданный кредит]]-AVERAGE(G:G)))/STDEV(G:G)</f>
        <v>1.0558632660856848</v>
      </c>
    </row>
    <row r="217" spans="1:29" x14ac:dyDescent="0.45">
      <c r="A217">
        <v>297</v>
      </c>
      <c r="B217" s="1" t="s">
        <v>258</v>
      </c>
      <c r="C217" s="1" t="s">
        <v>16</v>
      </c>
      <c r="D217">
        <v>7</v>
      </c>
      <c r="E217">
        <v>0</v>
      </c>
      <c r="F217">
        <v>162564</v>
      </c>
      <c r="G217">
        <v>341000</v>
      </c>
      <c r="H217" s="3">
        <v>94974</v>
      </c>
      <c r="I217" s="1" t="s">
        <v>17</v>
      </c>
      <c r="J217">
        <v>694</v>
      </c>
      <c r="K217">
        <v>301093</v>
      </c>
      <c r="L217" s="1" t="s">
        <v>50</v>
      </c>
      <c r="M217" s="1" t="s">
        <v>29</v>
      </c>
      <c r="N217" s="1" t="s">
        <v>23</v>
      </c>
      <c r="O217" s="2">
        <v>4842.53</v>
      </c>
      <c r="P217">
        <v>9.3000000000000007</v>
      </c>
      <c r="R217">
        <f>Кредиты_2000_0__22[[#This Row],[Годовой доход]]/12</f>
        <v>25091.083333333332</v>
      </c>
      <c r="S217">
        <f>Кредиты_2000_0__22[[#This Row],[Ежемесячный платеж]]/Кредиты_2000_0__22[[#This Row],[Мес доход]]</f>
        <v>0.192998043793778</v>
      </c>
      <c r="T217" s="8">
        <f>(Кредиты_2000_0__22[[#This Row],[Кредитный рейтинг]]-MIN(J:J))/(MAX(J:J)-MIN(J:J))</f>
        <v>0.65454545454545454</v>
      </c>
      <c r="U217" s="9">
        <f>(Кредиты_2000_0__22[[#This Row],[Срок кредитной истории (лет)]]-MIN(P:P))/(MAX(P:P)-MIN(P:P))</f>
        <v>0.10526315789473685</v>
      </c>
      <c r="V217" s="9">
        <f>(Кредиты_2000_0__22[[#This Row],[Срок с последнего нарушения кредитного договора (мес.)]]-MIN(Q:Q))/(MAX(Q:Q)-MIN(Q:Q))</f>
        <v>0</v>
      </c>
      <c r="W217" s="9">
        <f>(Кредиты_2000_0__22[[#This Row],[Количество кредитных карт]]-MIN(D:D))/(MAX(D:D)-MIN(D:D))</f>
        <v>0.12195121951219512</v>
      </c>
      <c r="X217" s="10">
        <f>(Кредиты_2000_0__22[[#This Row],[Число нарушений кредитных договоров]]-MIN(E:E))/(MAX(E:E)-MIN(E:E))</f>
        <v>0</v>
      </c>
      <c r="Y217" s="16">
        <f>((Кредиты_2000_0__22[[#This Row],[Размер кредита]]-AVERAGE(H:H)))/STDEV(H:H)</f>
        <v>-1.1499199506462361</v>
      </c>
      <c r="Z217" s="16">
        <f>((Кредиты_2000_0__22[[#This Row],[Годовой доход]]-AVERAGE(K:K)))/STDEV(K:K)</f>
        <v>-1.283267300256774</v>
      </c>
      <c r="AA217" s="16">
        <f>((Кредиты_2000_0__22[[#This Row],[Ежемесячный платеж]]-AVERAGE(O:O)))/STDEV(O:O)</f>
        <v>-1.1597320517585428</v>
      </c>
      <c r="AB217" s="16">
        <f>((Кредиты_2000_0__22[[#This Row],[Текущий баланс кредитов]]-AVERAGE(F:F)))/STDEV(F:F)</f>
        <v>-0.41867698246279184</v>
      </c>
      <c r="AC217" s="16">
        <f>((Кредиты_2000_0__22[[#This Row],[Максимальный выданный кредит]]-AVERAGE(G:G)))/STDEV(G:G)</f>
        <v>-0.47497281074581782</v>
      </c>
    </row>
    <row r="218" spans="1:29" x14ac:dyDescent="0.45">
      <c r="A218">
        <v>298</v>
      </c>
      <c r="B218" s="1" t="s">
        <v>259</v>
      </c>
      <c r="C218" s="1" t="s">
        <v>16</v>
      </c>
      <c r="D218">
        <v>9</v>
      </c>
      <c r="E218">
        <v>0</v>
      </c>
      <c r="F218">
        <v>621585</v>
      </c>
      <c r="G218">
        <v>906466</v>
      </c>
      <c r="H218" s="3">
        <v>523248</v>
      </c>
      <c r="I218" s="1" t="s">
        <v>26</v>
      </c>
      <c r="J218">
        <v>668</v>
      </c>
      <c r="K218">
        <v>1468662</v>
      </c>
      <c r="L218" s="1" t="s">
        <v>18</v>
      </c>
      <c r="M218" s="1" t="s">
        <v>24</v>
      </c>
      <c r="N218" s="1" t="s">
        <v>23</v>
      </c>
      <c r="O218" s="2">
        <v>39286.68</v>
      </c>
      <c r="P218">
        <v>14.8</v>
      </c>
      <c r="R218">
        <f>Кредиты_2000_0__22[[#This Row],[Годовой доход]]/12</f>
        <v>122388.5</v>
      </c>
      <c r="S218">
        <f>Кредиты_2000_0__22[[#This Row],[Ежемесячный платеж]]/Кредиты_2000_0__22[[#This Row],[Мес доход]]</f>
        <v>0.32099976713498407</v>
      </c>
      <c r="T218" s="8">
        <f>(Кредиты_2000_0__22[[#This Row],[Кредитный рейтинг]]-MIN(J:J))/(MAX(J:J)-MIN(J:J))</f>
        <v>0.49696969696969695</v>
      </c>
      <c r="U218" s="9">
        <f>(Кредиты_2000_0__22[[#This Row],[Срок кредитной истории (лет)]]-MIN(P:P))/(MAX(P:P)-MIN(P:P))</f>
        <v>0.22587719298245615</v>
      </c>
      <c r="V218" s="9">
        <f>(Кредиты_2000_0__22[[#This Row],[Срок с последнего нарушения кредитного договора (мес.)]]-MIN(Q:Q))/(MAX(Q:Q)-MIN(Q:Q))</f>
        <v>0</v>
      </c>
      <c r="W218" s="9">
        <f>(Кредиты_2000_0__22[[#This Row],[Количество кредитных карт]]-MIN(D:D))/(MAX(D:D)-MIN(D:D))</f>
        <v>0.17073170731707318</v>
      </c>
      <c r="X218" s="10">
        <f>(Кредиты_2000_0__22[[#This Row],[Число нарушений кредитных договоров]]-MIN(E:E))/(MAX(E:E)-MIN(E:E))</f>
        <v>0</v>
      </c>
      <c r="Y218" s="16">
        <f>((Кредиты_2000_0__22[[#This Row],[Размер кредита]]-AVERAGE(H:H)))/STDEV(H:H)</f>
        <v>1.1428292862574607</v>
      </c>
      <c r="Z218" s="16">
        <f>((Кредиты_2000_0__22[[#This Row],[Годовой доход]]-AVERAGE(K:K)))/STDEV(K:K)</f>
        <v>0.14587006676150222</v>
      </c>
      <c r="AA218" s="16">
        <f>((Кредиты_2000_0__22[[#This Row],[Ежемесячный платеж]]-AVERAGE(O:O)))/STDEV(O:O)</f>
        <v>1.9170692363887181</v>
      </c>
      <c r="AB218" s="16">
        <f>((Кредиты_2000_0__22[[#This Row],[Текущий баланс кредитов]]-AVERAGE(F:F)))/STDEV(F:F)</f>
        <v>1.4995833327865795</v>
      </c>
      <c r="AC218" s="16">
        <f>((Кредиты_2000_0__22[[#This Row],[Максимальный выданный кредит]]-AVERAGE(G:G)))/STDEV(G:G)</f>
        <v>0.72701526571057784</v>
      </c>
    </row>
    <row r="219" spans="1:29" x14ac:dyDescent="0.45">
      <c r="A219">
        <v>299</v>
      </c>
      <c r="B219" s="1" t="s">
        <v>260</v>
      </c>
      <c r="C219" s="1" t="s">
        <v>16</v>
      </c>
      <c r="D219">
        <v>17</v>
      </c>
      <c r="E219">
        <v>0</v>
      </c>
      <c r="F219">
        <v>428963</v>
      </c>
      <c r="G219">
        <v>1118722</v>
      </c>
      <c r="H219" s="3">
        <v>588544</v>
      </c>
      <c r="I219" s="1" t="s">
        <v>26</v>
      </c>
      <c r="J219">
        <v>687</v>
      </c>
      <c r="K219">
        <v>1491158</v>
      </c>
      <c r="L219" s="1" t="s">
        <v>28</v>
      </c>
      <c r="M219" s="1" t="s">
        <v>19</v>
      </c>
      <c r="N219" s="1" t="s">
        <v>23</v>
      </c>
      <c r="O219" s="2">
        <v>15284.36</v>
      </c>
      <c r="P219">
        <v>16.3</v>
      </c>
      <c r="Q219">
        <v>71</v>
      </c>
      <c r="R219">
        <f>Кредиты_2000_0__22[[#This Row],[Годовой доход]]/12</f>
        <v>124263.16666666667</v>
      </c>
      <c r="S219">
        <f>Кредиты_2000_0__22[[#This Row],[Ежемесячный платеж]]/Кредиты_2000_0__22[[#This Row],[Мес доход]]</f>
        <v>0.1229999235493489</v>
      </c>
      <c r="T219" s="8">
        <f>(Кредиты_2000_0__22[[#This Row],[Кредитный рейтинг]]-MIN(J:J))/(MAX(J:J)-MIN(J:J))</f>
        <v>0.61212121212121207</v>
      </c>
      <c r="U219" s="9">
        <f>(Кредиты_2000_0__22[[#This Row],[Срок кредитной истории (лет)]]-MIN(P:P))/(MAX(P:P)-MIN(P:P))</f>
        <v>0.25877192982456143</v>
      </c>
      <c r="V219" s="9">
        <f>(Кредиты_2000_0__22[[#This Row],[Срок с последнего нарушения кредитного договора (мес.)]]-MIN(Q:Q))/(MAX(Q:Q)-MIN(Q:Q))</f>
        <v>0.86585365853658536</v>
      </c>
      <c r="W219" s="9">
        <f>(Кредиты_2000_0__22[[#This Row],[Количество кредитных карт]]-MIN(D:D))/(MAX(D:D)-MIN(D:D))</f>
        <v>0.36585365853658536</v>
      </c>
      <c r="X219" s="10">
        <f>(Кредиты_2000_0__22[[#This Row],[Число нарушений кредитных договоров]]-MIN(E:E))/(MAX(E:E)-MIN(E:E))</f>
        <v>0</v>
      </c>
      <c r="Y219" s="16">
        <f>((Кредиты_2000_0__22[[#This Row],[Размер кредита]]-AVERAGE(H:H)))/STDEV(H:H)</f>
        <v>1.4923890404635618</v>
      </c>
      <c r="Z219" s="16">
        <f>((Кредиты_2000_0__22[[#This Row],[Годовой доход]]-AVERAGE(K:K)))/STDEV(K:K)</f>
        <v>0.17340580487072157</v>
      </c>
      <c r="AA219" s="16">
        <f>((Кредиты_2000_0__22[[#This Row],[Ежемесячный платеж]]-AVERAGE(O:O)))/STDEV(O:O)</f>
        <v>-0.2269920655892014</v>
      </c>
      <c r="AB219" s="16">
        <f>((Кредиты_2000_0__22[[#This Row],[Текущий баланс кредитов]]-AVERAGE(F:F)))/STDEV(F:F)</f>
        <v>0.69461114536168089</v>
      </c>
      <c r="AC219" s="16">
        <f>((Кредиты_2000_0__22[[#This Row],[Максимальный выданный кредит]]-AVERAGE(G:G)))/STDEV(G:G)</f>
        <v>1.1781992116177211</v>
      </c>
    </row>
    <row r="220" spans="1:29" x14ac:dyDescent="0.45">
      <c r="A220">
        <v>302</v>
      </c>
      <c r="B220" s="1" t="s">
        <v>261</v>
      </c>
      <c r="C220" s="1" t="s">
        <v>16</v>
      </c>
      <c r="D220">
        <v>8</v>
      </c>
      <c r="E220">
        <v>0</v>
      </c>
      <c r="F220">
        <v>57570</v>
      </c>
      <c r="G220">
        <v>169620</v>
      </c>
      <c r="H220" s="3">
        <v>391468</v>
      </c>
      <c r="I220" s="1" t="s">
        <v>17</v>
      </c>
      <c r="J220">
        <v>742</v>
      </c>
      <c r="K220">
        <v>629850</v>
      </c>
      <c r="L220" s="1" t="s">
        <v>33</v>
      </c>
      <c r="M220" s="1" t="s">
        <v>29</v>
      </c>
      <c r="N220" s="1" t="s">
        <v>23</v>
      </c>
      <c r="O220" s="2">
        <v>10025.16</v>
      </c>
      <c r="P220">
        <v>17.8</v>
      </c>
      <c r="Q220">
        <v>14</v>
      </c>
      <c r="R220">
        <f>Кредиты_2000_0__22[[#This Row],[Годовой доход]]/12</f>
        <v>52487.5</v>
      </c>
      <c r="S220">
        <f>Кредиты_2000_0__22[[#This Row],[Ежемесячный платеж]]/Кредиты_2000_0__22[[#This Row],[Мес доход]]</f>
        <v>0.19100090497737557</v>
      </c>
      <c r="T220" s="8">
        <f>(Кредиты_2000_0__22[[#This Row],[Кредитный рейтинг]]-MIN(J:J))/(MAX(J:J)-MIN(J:J))</f>
        <v>0.94545454545454544</v>
      </c>
      <c r="U220" s="9">
        <f>(Кредиты_2000_0__22[[#This Row],[Срок кредитной истории (лет)]]-MIN(P:P))/(MAX(P:P)-MIN(P:P))</f>
        <v>0.29166666666666669</v>
      </c>
      <c r="V220" s="9">
        <f>(Кредиты_2000_0__22[[#This Row],[Срок с последнего нарушения кредитного договора (мес.)]]-MIN(Q:Q))/(MAX(Q:Q)-MIN(Q:Q))</f>
        <v>0.17073170731707318</v>
      </c>
      <c r="W220" s="9">
        <f>(Кредиты_2000_0__22[[#This Row],[Количество кредитных карт]]-MIN(D:D))/(MAX(D:D)-MIN(D:D))</f>
        <v>0.14634146341463414</v>
      </c>
      <c r="X220" s="10">
        <f>(Кредиты_2000_0__22[[#This Row],[Число нарушений кредитных договоров]]-MIN(E:E))/(MAX(E:E)-MIN(E:E))</f>
        <v>0</v>
      </c>
      <c r="Y220" s="16">
        <f>((Кредиты_2000_0__22[[#This Row],[Размер кредита]]-AVERAGE(H:H)))/STDEV(H:H)</f>
        <v>0.43734986317978336</v>
      </c>
      <c r="Z220" s="16">
        <f>((Кредиты_2000_0__22[[#This Row],[Годовой доход]]-AVERAGE(K:K)))/STDEV(K:K)</f>
        <v>-0.88085946537178872</v>
      </c>
      <c r="AA220" s="16">
        <f>((Кредиты_2000_0__22[[#This Row],[Ежемесячный платеж]]-AVERAGE(O:O)))/STDEV(O:O)</f>
        <v>-0.69678195254022435</v>
      </c>
      <c r="AB220" s="16">
        <f>((Кредиты_2000_0__22[[#This Row],[Текущий баланс кредитов]]-AVERAGE(F:F)))/STDEV(F:F)</f>
        <v>-0.85744955177725135</v>
      </c>
      <c r="AC220" s="16">
        <f>((Кредиты_2000_0__22[[#This Row],[Максимальный выданный кредит]]-AVERAGE(G:G)))/STDEV(G:G)</f>
        <v>-0.83926830604190472</v>
      </c>
    </row>
    <row r="221" spans="1:29" x14ac:dyDescent="0.45">
      <c r="A221">
        <v>304</v>
      </c>
      <c r="B221" s="1" t="s">
        <v>262</v>
      </c>
      <c r="C221" s="1" t="s">
        <v>31</v>
      </c>
      <c r="D221">
        <v>16</v>
      </c>
      <c r="E221">
        <v>0</v>
      </c>
      <c r="F221">
        <v>351329</v>
      </c>
      <c r="G221">
        <v>799216</v>
      </c>
      <c r="H221" s="3">
        <v>432168</v>
      </c>
      <c r="I221" s="1" t="s">
        <v>17</v>
      </c>
      <c r="J221">
        <v>736</v>
      </c>
      <c r="K221">
        <v>1343642</v>
      </c>
      <c r="L221" s="1" t="s">
        <v>22</v>
      </c>
      <c r="M221" s="1" t="s">
        <v>29</v>
      </c>
      <c r="N221" s="1" t="s">
        <v>23</v>
      </c>
      <c r="O221" s="2">
        <v>21386.400000000001</v>
      </c>
      <c r="P221">
        <v>35</v>
      </c>
      <c r="R221">
        <f>Кредиты_2000_0__22[[#This Row],[Годовой доход]]/12</f>
        <v>111970.16666666667</v>
      </c>
      <c r="S221">
        <f>Кредиты_2000_0__22[[#This Row],[Ежемесячный платеж]]/Кредиты_2000_0__22[[#This Row],[Мес доход]]</f>
        <v>0.19100087672162674</v>
      </c>
      <c r="T221" s="8">
        <f>(Кредиты_2000_0__22[[#This Row],[Кредитный рейтинг]]-MIN(J:J))/(MAX(J:J)-MIN(J:J))</f>
        <v>0.90909090909090906</v>
      </c>
      <c r="U221" s="9">
        <f>(Кредиты_2000_0__22[[#This Row],[Срок кредитной истории (лет)]]-MIN(P:P))/(MAX(P:P)-MIN(P:P))</f>
        <v>0.66885964912280704</v>
      </c>
      <c r="V221" s="9">
        <f>(Кредиты_2000_0__22[[#This Row],[Срок с последнего нарушения кредитного договора (мес.)]]-MIN(Q:Q))/(MAX(Q:Q)-MIN(Q:Q))</f>
        <v>0</v>
      </c>
      <c r="W221" s="9">
        <f>(Кредиты_2000_0__22[[#This Row],[Количество кредитных карт]]-MIN(D:D))/(MAX(D:D)-MIN(D:D))</f>
        <v>0.34146341463414637</v>
      </c>
      <c r="X221" s="10">
        <f>(Кредиты_2000_0__22[[#This Row],[Число нарушений кредитных договоров]]-MIN(E:E))/(MAX(E:E)-MIN(E:E))</f>
        <v>0</v>
      </c>
      <c r="Y221" s="16">
        <f>((Кредиты_2000_0__22[[#This Row],[Размер кредита]]-AVERAGE(H:H)))/STDEV(H:H)</f>
        <v>0.65523582857105267</v>
      </c>
      <c r="Z221" s="16">
        <f>((Кредиты_2000_0__22[[#This Row],[Годовой доход]]-AVERAGE(K:K)))/STDEV(K:K)</f>
        <v>-7.157937257639177E-3</v>
      </c>
      <c r="AA221" s="16">
        <f>((Кредиты_2000_0__22[[#This Row],[Ежемесячный платеж]]-AVERAGE(O:O)))/STDEV(O:O)</f>
        <v>0.31808640295556201</v>
      </c>
      <c r="AB221" s="16">
        <f>((Кредиты_2000_0__22[[#This Row],[Текущий баланс кредитов]]-AVERAGE(F:F)))/STDEV(F:F)</f>
        <v>0.37017670485880699</v>
      </c>
      <c r="AC221" s="16">
        <f>((Кредиты_2000_0__22[[#This Row],[Максимальный выданный кредит]]-AVERAGE(G:G)))/STDEV(G:G)</f>
        <v>0.49903830299319357</v>
      </c>
    </row>
    <row r="222" spans="1:29" x14ac:dyDescent="0.45">
      <c r="A222">
        <v>305</v>
      </c>
      <c r="B222" s="1" t="s">
        <v>263</v>
      </c>
      <c r="C222" s="1" t="s">
        <v>16</v>
      </c>
      <c r="D222">
        <v>12</v>
      </c>
      <c r="E222">
        <v>0</v>
      </c>
      <c r="F222">
        <v>252871</v>
      </c>
      <c r="G222">
        <v>603702</v>
      </c>
      <c r="H222" s="3">
        <v>628474</v>
      </c>
      <c r="I222" s="1" t="s">
        <v>26</v>
      </c>
      <c r="J222">
        <v>676</v>
      </c>
      <c r="K222">
        <v>1235741</v>
      </c>
      <c r="L222" s="1" t="s">
        <v>22</v>
      </c>
      <c r="M222" s="1" t="s">
        <v>19</v>
      </c>
      <c r="N222" s="1" t="s">
        <v>23</v>
      </c>
      <c r="O222" s="2">
        <v>26568.46</v>
      </c>
      <c r="P222">
        <v>26.5</v>
      </c>
      <c r="Q222">
        <v>7</v>
      </c>
      <c r="R222">
        <f>Кредиты_2000_0__22[[#This Row],[Годовой доход]]/12</f>
        <v>102978.41666666667</v>
      </c>
      <c r="S222">
        <f>Кредиты_2000_0__22[[#This Row],[Ежемесячный платеж]]/Кредиты_2000_0__22[[#This Row],[Мес доход]]</f>
        <v>0.2580002767570227</v>
      </c>
      <c r="T222" s="8">
        <f>(Кредиты_2000_0__22[[#This Row],[Кредитный рейтинг]]-MIN(J:J))/(MAX(J:J)-MIN(J:J))</f>
        <v>0.54545454545454541</v>
      </c>
      <c r="U222" s="9">
        <f>(Кредиты_2000_0__22[[#This Row],[Срок кредитной истории (лет)]]-MIN(P:P))/(MAX(P:P)-MIN(P:P))</f>
        <v>0.48245614035087719</v>
      </c>
      <c r="V222" s="9">
        <f>(Кредиты_2000_0__22[[#This Row],[Срок с последнего нарушения кредитного договора (мес.)]]-MIN(Q:Q))/(MAX(Q:Q)-MIN(Q:Q))</f>
        <v>8.5365853658536592E-2</v>
      </c>
      <c r="W222" s="9">
        <f>(Кредиты_2000_0__22[[#This Row],[Количество кредитных карт]]-MIN(D:D))/(MAX(D:D)-MIN(D:D))</f>
        <v>0.24390243902439024</v>
      </c>
      <c r="X222" s="10">
        <f>(Кредиты_2000_0__22[[#This Row],[Число нарушений кредитных договоров]]-MIN(E:E))/(MAX(E:E)-MIN(E:E))</f>
        <v>0</v>
      </c>
      <c r="Y222" s="16">
        <f>((Кредиты_2000_0__22[[#This Row],[Размер кредита]]-AVERAGE(H:H)))/STDEV(H:H)</f>
        <v>1.7061528389420233</v>
      </c>
      <c r="Z222" s="16">
        <f>((Кредиты_2000_0__22[[#This Row],[Годовой доход]]-AVERAGE(K:K)))/STDEV(K:K)</f>
        <v>-0.1392318027325182</v>
      </c>
      <c r="AA222" s="16">
        <f>((Кредиты_2000_0__22[[#This Row],[Ежемесячный платеж]]-AVERAGE(O:O)))/STDEV(O:O)</f>
        <v>0.78098558563988973</v>
      </c>
      <c r="AB222" s="16">
        <f>((Кредиты_2000_0__22[[#This Row],[Текущий баланс кредитов]]-AVERAGE(F:F)))/STDEV(F:F)</f>
        <v>-4.1281755906218187E-2</v>
      </c>
      <c r="AC222" s="16">
        <f>((Кредиты_2000_0__22[[#This Row],[Максимальный выданный кредит]]-AVERAGE(G:G)))/STDEV(G:G)</f>
        <v>8.3442145522548541E-2</v>
      </c>
    </row>
    <row r="223" spans="1:29" x14ac:dyDescent="0.45">
      <c r="A223">
        <v>306</v>
      </c>
      <c r="B223" s="1" t="s">
        <v>264</v>
      </c>
      <c r="C223" s="1" t="s">
        <v>31</v>
      </c>
      <c r="D223">
        <v>11</v>
      </c>
      <c r="E223">
        <v>0</v>
      </c>
      <c r="F223">
        <v>469604</v>
      </c>
      <c r="G223">
        <v>849618</v>
      </c>
      <c r="H223" s="3">
        <v>513524</v>
      </c>
      <c r="I223" s="1" t="s">
        <v>26</v>
      </c>
      <c r="J223">
        <v>659</v>
      </c>
      <c r="K223">
        <v>1115718</v>
      </c>
      <c r="L223" s="1" t="s">
        <v>38</v>
      </c>
      <c r="M223" s="1" t="s">
        <v>29</v>
      </c>
      <c r="N223" s="1" t="s">
        <v>23</v>
      </c>
      <c r="O223" s="2">
        <v>28543.7</v>
      </c>
      <c r="P223">
        <v>12.5</v>
      </c>
      <c r="R223">
        <f>Кредиты_2000_0__22[[#This Row],[Годовой доход]]/12</f>
        <v>92976.5</v>
      </c>
      <c r="S223">
        <f>Кредиты_2000_0__22[[#This Row],[Ежемесячный платеж]]/Кредиты_2000_0__22[[#This Row],[Мес доход]]</f>
        <v>0.3069990804127925</v>
      </c>
      <c r="T223" s="8">
        <f>(Кредиты_2000_0__22[[#This Row],[Кредитный рейтинг]]-MIN(J:J))/(MAX(J:J)-MIN(J:J))</f>
        <v>0.44242424242424244</v>
      </c>
      <c r="U223" s="9">
        <f>(Кредиты_2000_0__22[[#This Row],[Срок кредитной истории (лет)]]-MIN(P:P))/(MAX(P:P)-MIN(P:P))</f>
        <v>0.17543859649122806</v>
      </c>
      <c r="V223" s="9">
        <f>(Кредиты_2000_0__22[[#This Row],[Срок с последнего нарушения кредитного договора (мес.)]]-MIN(Q:Q))/(MAX(Q:Q)-MIN(Q:Q))</f>
        <v>0</v>
      </c>
      <c r="W223" s="9">
        <f>(Кредиты_2000_0__22[[#This Row],[Количество кредитных карт]]-MIN(D:D))/(MAX(D:D)-MIN(D:D))</f>
        <v>0.21951219512195122</v>
      </c>
      <c r="X223" s="10">
        <f>(Кредиты_2000_0__22[[#This Row],[Число нарушений кредитных договоров]]-MIN(E:E))/(MAX(E:E)-MIN(E:E))</f>
        <v>0</v>
      </c>
      <c r="Y223" s="16">
        <f>((Кредиты_2000_0__22[[#This Row],[Размер кредита]]-AVERAGE(H:H)))/STDEV(H:H)</f>
        <v>1.0907722069585737</v>
      </c>
      <c r="Z223" s="16">
        <f>((Кредиты_2000_0__22[[#This Row],[Годовой доход]]-AVERAGE(K:K)))/STDEV(K:K)</f>
        <v>-0.286143337898007</v>
      </c>
      <c r="AA223" s="16">
        <f>((Кредиты_2000_0__22[[#This Row],[Ежемесячный платеж]]-AVERAGE(O:O)))/STDEV(O:O)</f>
        <v>0.95742834809447208</v>
      </c>
      <c r="AB223" s="16">
        <f>((Кредиты_2000_0__22[[#This Row],[Текущий баланс кредитов]]-AVERAGE(F:F)))/STDEV(F:F)</f>
        <v>0.86445090753389031</v>
      </c>
      <c r="AC223" s="16">
        <f>((Кредиты_2000_0__22[[#This Row],[Максимальный выданный кредит]]-AVERAGE(G:G)))/STDEV(G:G)</f>
        <v>0.60617578434407093</v>
      </c>
    </row>
    <row r="224" spans="1:29" x14ac:dyDescent="0.45">
      <c r="A224">
        <v>307</v>
      </c>
      <c r="B224" s="1" t="s">
        <v>265</v>
      </c>
      <c r="C224" s="1" t="s">
        <v>31</v>
      </c>
      <c r="D224">
        <v>11</v>
      </c>
      <c r="E224">
        <v>0</v>
      </c>
      <c r="F224">
        <v>369170</v>
      </c>
      <c r="G224">
        <v>1978966</v>
      </c>
      <c r="H224" s="3">
        <v>765006</v>
      </c>
      <c r="I224" s="1" t="s">
        <v>26</v>
      </c>
      <c r="J224">
        <v>736</v>
      </c>
      <c r="K224">
        <v>6606775</v>
      </c>
      <c r="L224" s="1" t="s">
        <v>41</v>
      </c>
      <c r="M224" s="1" t="s">
        <v>24</v>
      </c>
      <c r="N224" s="1" t="s">
        <v>23</v>
      </c>
      <c r="O224" s="2">
        <v>5780.94</v>
      </c>
      <c r="P224">
        <v>24.1</v>
      </c>
      <c r="Q224">
        <v>43</v>
      </c>
      <c r="R224">
        <f>Кредиты_2000_0__22[[#This Row],[Годовой доход]]/12</f>
        <v>550564.58333333337</v>
      </c>
      <c r="S224">
        <f>Кредиты_2000_0__22[[#This Row],[Ежемесячный платеж]]/Кредиты_2000_0__22[[#This Row],[Мес доход]]</f>
        <v>1.0500021568768421E-2</v>
      </c>
      <c r="T224" s="8">
        <f>(Кредиты_2000_0__22[[#This Row],[Кредитный рейтинг]]-MIN(J:J))/(MAX(J:J)-MIN(J:J))</f>
        <v>0.90909090909090906</v>
      </c>
      <c r="U224" s="9">
        <f>(Кредиты_2000_0__22[[#This Row],[Срок кредитной истории (лет)]]-MIN(P:P))/(MAX(P:P)-MIN(P:P))</f>
        <v>0.42982456140350878</v>
      </c>
      <c r="V224" s="9">
        <f>(Кредиты_2000_0__22[[#This Row],[Срок с последнего нарушения кредитного договора (мес.)]]-MIN(Q:Q))/(MAX(Q:Q)-MIN(Q:Q))</f>
        <v>0.52439024390243905</v>
      </c>
      <c r="W224" s="9">
        <f>(Кредиты_2000_0__22[[#This Row],[Количество кредитных карт]]-MIN(D:D))/(MAX(D:D)-MIN(D:D))</f>
        <v>0.21951219512195122</v>
      </c>
      <c r="X224" s="10">
        <f>(Кредиты_2000_0__22[[#This Row],[Число нарушений кредитных договоров]]-MIN(E:E))/(MAX(E:E)-MIN(E:E))</f>
        <v>0</v>
      </c>
      <c r="Y224" s="16">
        <f>((Кредиты_2000_0__22[[#This Row],[Размер кредита]]-AVERAGE(H:H)))/STDEV(H:H)</f>
        <v>2.4370719206816003</v>
      </c>
      <c r="Z224" s="16">
        <f>((Кредиты_2000_0__22[[#This Row],[Годовой доход]]-AVERAGE(K:K)))/STDEV(K:K)</f>
        <v>6.4350652100569956</v>
      </c>
      <c r="AA224" s="16">
        <f>((Кредиты_2000_0__22[[#This Row],[Ежемесячный платеж]]-AVERAGE(O:O)))/STDEV(O:O)</f>
        <v>-1.075906464632419</v>
      </c>
      <c r="AB224" s="16">
        <f>((Кредиты_2000_0__22[[#This Row],[Текущий баланс кредитов]]-AVERAGE(F:F)))/STDEV(F:F)</f>
        <v>0.4447346930213617</v>
      </c>
      <c r="AC224" s="16">
        <f>((Кредиты_2000_0__22[[#This Row],[Максимальный выданный кредит]]-AVERAGE(G:G)))/STDEV(G:G)</f>
        <v>3.0067848928844212</v>
      </c>
    </row>
    <row r="225" spans="1:29" x14ac:dyDescent="0.45">
      <c r="A225">
        <v>308</v>
      </c>
      <c r="B225" s="1" t="s">
        <v>266</v>
      </c>
      <c r="C225" s="1" t="s">
        <v>31</v>
      </c>
      <c r="D225">
        <v>12</v>
      </c>
      <c r="E225">
        <v>0</v>
      </c>
      <c r="F225">
        <v>151791</v>
      </c>
      <c r="G225">
        <v>201322</v>
      </c>
      <c r="H225" s="3">
        <v>141636</v>
      </c>
      <c r="I225" s="1" t="s">
        <v>17</v>
      </c>
      <c r="J225">
        <v>716</v>
      </c>
      <c r="K225">
        <v>1051175</v>
      </c>
      <c r="L225" s="1" t="s">
        <v>50</v>
      </c>
      <c r="M225" s="1" t="s">
        <v>19</v>
      </c>
      <c r="N225" s="1" t="s">
        <v>23</v>
      </c>
      <c r="O225" s="2">
        <v>13227.04</v>
      </c>
      <c r="P225">
        <v>12.5</v>
      </c>
      <c r="Q225">
        <v>18</v>
      </c>
      <c r="R225">
        <f>Кредиты_2000_0__22[[#This Row],[Годовой доход]]/12</f>
        <v>87597.916666666672</v>
      </c>
      <c r="S225">
        <f>Кредиты_2000_0__22[[#This Row],[Ежемесячный платеж]]/Кредиты_2000_0__22[[#This Row],[Мес доход]]</f>
        <v>0.15099719837324899</v>
      </c>
      <c r="T225" s="8">
        <f>(Кредиты_2000_0__22[[#This Row],[Кредитный рейтинг]]-MIN(J:J))/(MAX(J:J)-MIN(J:J))</f>
        <v>0.78787878787878785</v>
      </c>
      <c r="U225" s="9">
        <f>(Кредиты_2000_0__22[[#This Row],[Срок кредитной истории (лет)]]-MIN(P:P))/(MAX(P:P)-MIN(P:P))</f>
        <v>0.17543859649122806</v>
      </c>
      <c r="V225" s="9">
        <f>(Кредиты_2000_0__22[[#This Row],[Срок с последнего нарушения кредитного договора (мес.)]]-MIN(Q:Q))/(MAX(Q:Q)-MIN(Q:Q))</f>
        <v>0.21951219512195122</v>
      </c>
      <c r="W225" s="9">
        <f>(Кредиты_2000_0__22[[#This Row],[Количество кредитных карт]]-MIN(D:D))/(MAX(D:D)-MIN(D:D))</f>
        <v>0.24390243902439024</v>
      </c>
      <c r="X225" s="10">
        <f>(Кредиты_2000_0__22[[#This Row],[Число нарушений кредитных договоров]]-MIN(E:E))/(MAX(E:E)-MIN(E:E))</f>
        <v>0</v>
      </c>
      <c r="Y225" s="16">
        <f>((Кредиты_2000_0__22[[#This Row],[Размер кредита]]-AVERAGE(H:H)))/STDEV(H:H)</f>
        <v>-0.9001166357300836</v>
      </c>
      <c r="Z225" s="16">
        <f>((Кредиты_2000_0__22[[#This Row],[Годовой доход]]-AVERAGE(K:K)))/STDEV(K:K)</f>
        <v>-0.36514578921305613</v>
      </c>
      <c r="AA225" s="16">
        <f>((Кредиты_2000_0__22[[#This Row],[Ежемесячный платеж]]-AVERAGE(O:O)))/STDEV(O:O)</f>
        <v>-0.41076680893839485</v>
      </c>
      <c r="AB225" s="16">
        <f>((Кредиты_2000_0__22[[#This Row],[Текущий баланс кредитов]]-AVERAGE(F:F)))/STDEV(F:F)</f>
        <v>-0.46369762068235365</v>
      </c>
      <c r="AC225" s="16">
        <f>((Кредиты_2000_0__22[[#This Row],[Максимальный выданный кредит]]-AVERAGE(G:G)))/STDEV(G:G)</f>
        <v>-0.77188065408790463</v>
      </c>
    </row>
    <row r="226" spans="1:29" x14ac:dyDescent="0.45">
      <c r="A226">
        <v>310</v>
      </c>
      <c r="B226" s="1" t="s">
        <v>267</v>
      </c>
      <c r="C226" s="1" t="s">
        <v>16</v>
      </c>
      <c r="D226">
        <v>12</v>
      </c>
      <c r="E226">
        <v>0</v>
      </c>
      <c r="F226">
        <v>445721</v>
      </c>
      <c r="G226">
        <v>757834</v>
      </c>
      <c r="H226" s="3">
        <v>130328</v>
      </c>
      <c r="I226" s="1" t="s">
        <v>17</v>
      </c>
      <c r="J226">
        <v>740</v>
      </c>
      <c r="K226">
        <v>1707207</v>
      </c>
      <c r="L226" s="1" t="s">
        <v>36</v>
      </c>
      <c r="M226" s="1" t="s">
        <v>29</v>
      </c>
      <c r="N226" s="1" t="s">
        <v>58</v>
      </c>
      <c r="O226" s="2">
        <v>12647.73</v>
      </c>
      <c r="P226">
        <v>23</v>
      </c>
      <c r="R226">
        <f>Кредиты_2000_0__22[[#This Row],[Годовой доход]]/12</f>
        <v>142267.25</v>
      </c>
      <c r="S226">
        <f>Кредиты_2000_0__22[[#This Row],[Ежемесячный платеж]]/Кредиты_2000_0__22[[#This Row],[Мес доход]]</f>
        <v>8.8901205301993247E-2</v>
      </c>
      <c r="T226" s="8">
        <f>(Кредиты_2000_0__22[[#This Row],[Кредитный рейтинг]]-MIN(J:J))/(MAX(J:J)-MIN(J:J))</f>
        <v>0.93333333333333335</v>
      </c>
      <c r="U226" s="9">
        <f>(Кредиты_2000_0__22[[#This Row],[Срок кредитной истории (лет)]]-MIN(P:P))/(MAX(P:P)-MIN(P:P))</f>
        <v>0.4057017543859649</v>
      </c>
      <c r="V226" s="9">
        <f>(Кредиты_2000_0__22[[#This Row],[Срок с последнего нарушения кредитного договора (мес.)]]-MIN(Q:Q))/(MAX(Q:Q)-MIN(Q:Q))</f>
        <v>0</v>
      </c>
      <c r="W226" s="9">
        <f>(Кредиты_2000_0__22[[#This Row],[Количество кредитных карт]]-MIN(D:D))/(MAX(D:D)-MIN(D:D))</f>
        <v>0.24390243902439024</v>
      </c>
      <c r="X226" s="10">
        <f>(Кредиты_2000_0__22[[#This Row],[Число нарушений кредитных договоров]]-MIN(E:E))/(MAX(E:E)-MIN(E:E))</f>
        <v>0</v>
      </c>
      <c r="Y226" s="16">
        <f>((Кредиты_2000_0__22[[#This Row],[Размер кредита]]-AVERAGE(H:H)))/STDEV(H:H)</f>
        <v>-0.96065360124960386</v>
      </c>
      <c r="Z226" s="16">
        <f>((Кредиты_2000_0__22[[#This Row],[Годовой доход]]-AVERAGE(K:K)))/STDEV(K:K)</f>
        <v>0.43785587078282751</v>
      </c>
      <c r="AA226" s="16">
        <f>((Кредиты_2000_0__22[[#This Row],[Ежемесячный платеж]]-AVERAGE(O:O)))/STDEV(O:O)</f>
        <v>-0.46251497965059396</v>
      </c>
      <c r="AB226" s="16">
        <f>((Кредиты_2000_0__22[[#This Row],[Текущий баланс кредитов]]-AVERAGE(F:F)))/STDEV(F:F)</f>
        <v>0.76464324925877702</v>
      </c>
      <c r="AC226" s="16">
        <f>((Кредиты_2000_0__22[[#This Row],[Максимальный выданный кредит]]-AVERAGE(G:G)))/STDEV(G:G)</f>
        <v>0.41107426876316278</v>
      </c>
    </row>
    <row r="227" spans="1:29" x14ac:dyDescent="0.45">
      <c r="A227">
        <v>311</v>
      </c>
      <c r="B227" s="1" t="s">
        <v>268</v>
      </c>
      <c r="C227" s="1" t="s">
        <v>16</v>
      </c>
      <c r="D227">
        <v>9</v>
      </c>
      <c r="E227">
        <v>0</v>
      </c>
      <c r="F227">
        <v>318839</v>
      </c>
      <c r="G227">
        <v>818576</v>
      </c>
      <c r="H227" s="3">
        <v>268664</v>
      </c>
      <c r="I227" s="1" t="s">
        <v>26</v>
      </c>
      <c r="J227">
        <v>718</v>
      </c>
      <c r="K227">
        <v>1160178</v>
      </c>
      <c r="L227" s="1" t="s">
        <v>33</v>
      </c>
      <c r="M227" s="1" t="s">
        <v>29</v>
      </c>
      <c r="N227" s="1" t="s">
        <v>23</v>
      </c>
      <c r="O227" s="2">
        <v>16049.11</v>
      </c>
      <c r="P227">
        <v>13.3</v>
      </c>
      <c r="R227">
        <f>Кредиты_2000_0__22[[#This Row],[Годовой доход]]/12</f>
        <v>96681.5</v>
      </c>
      <c r="S227">
        <f>Кредиты_2000_0__22[[#This Row],[Ежемесячный платеж]]/Кредиты_2000_0__22[[#This Row],[Мес доход]]</f>
        <v>0.16599980347843177</v>
      </c>
      <c r="T227" s="8">
        <f>(Кредиты_2000_0__22[[#This Row],[Кредитный рейтинг]]-MIN(J:J))/(MAX(J:J)-MIN(J:J))</f>
        <v>0.8</v>
      </c>
      <c r="U227" s="9">
        <f>(Кредиты_2000_0__22[[#This Row],[Срок кредитной истории (лет)]]-MIN(P:P))/(MAX(P:P)-MIN(P:P))</f>
        <v>0.19298245614035089</v>
      </c>
      <c r="V227" s="9">
        <f>(Кредиты_2000_0__22[[#This Row],[Срок с последнего нарушения кредитного договора (мес.)]]-MIN(Q:Q))/(MAX(Q:Q)-MIN(Q:Q))</f>
        <v>0</v>
      </c>
      <c r="W227" s="9">
        <f>(Кредиты_2000_0__22[[#This Row],[Количество кредитных карт]]-MIN(D:D))/(MAX(D:D)-MIN(D:D))</f>
        <v>0.17073170731707318</v>
      </c>
      <c r="X227" s="10">
        <f>(Кредиты_2000_0__22[[#This Row],[Число нарушений кредитных договоров]]-MIN(E:E))/(MAX(E:E)-MIN(E:E))</f>
        <v>0</v>
      </c>
      <c r="Y227" s="16">
        <f>((Кредиты_2000_0__22[[#This Row],[Размер кредита]]-AVERAGE(H:H)))/STDEV(H:H)</f>
        <v>-0.22007687131430587</v>
      </c>
      <c r="Z227" s="16">
        <f>((Кредиты_2000_0__22[[#This Row],[Годовой доход]]-AVERAGE(K:K)))/STDEV(K:K)</f>
        <v>-0.2317230446753944</v>
      </c>
      <c r="AA227" s="16">
        <f>((Кредиты_2000_0__22[[#This Row],[Ежемесячный платеж]]-AVERAGE(O:O)))/STDEV(O:O)</f>
        <v>-0.15867904915213973</v>
      </c>
      <c r="AB227" s="16">
        <f>((Кредиты_2000_0__22[[#This Row],[Текущий баланс кредитов]]-AVERAGE(F:F)))/STDEV(F:F)</f>
        <v>0.23440017689504916</v>
      </c>
      <c r="AC227" s="16">
        <f>((Кредиты_2000_0__22[[#This Row],[Максимальный выданный кредит]]-AVERAGE(G:G)))/STDEV(G:G)</f>
        <v>0.5401910675452547</v>
      </c>
    </row>
    <row r="228" spans="1:29" x14ac:dyDescent="0.45">
      <c r="A228">
        <v>313</v>
      </c>
      <c r="B228" s="1" t="s">
        <v>269</v>
      </c>
      <c r="C228" s="1" t="s">
        <v>16</v>
      </c>
      <c r="D228">
        <v>28</v>
      </c>
      <c r="E228">
        <v>2</v>
      </c>
      <c r="F228">
        <v>328054</v>
      </c>
      <c r="G228">
        <v>895906</v>
      </c>
      <c r="H228" s="3">
        <v>448712</v>
      </c>
      <c r="I228" s="1" t="s">
        <v>26</v>
      </c>
      <c r="J228">
        <v>696</v>
      </c>
      <c r="K228">
        <v>1264602</v>
      </c>
      <c r="L228" s="1" t="s">
        <v>21</v>
      </c>
      <c r="M228" s="1" t="s">
        <v>19</v>
      </c>
      <c r="N228" s="1" t="s">
        <v>23</v>
      </c>
      <c r="O228" s="2">
        <v>33722.910000000003</v>
      </c>
      <c r="P228">
        <v>16.7</v>
      </c>
      <c r="Q228">
        <v>22</v>
      </c>
      <c r="R228">
        <f>Кредиты_2000_0__22[[#This Row],[Годовой доход]]/12</f>
        <v>105383.5</v>
      </c>
      <c r="S228">
        <f>Кредиты_2000_0__22[[#This Row],[Ежемесячный платеж]]/Кредиты_2000_0__22[[#This Row],[Мес доход]]</f>
        <v>0.32000180293879027</v>
      </c>
      <c r="T228" s="8">
        <f>(Кредиты_2000_0__22[[#This Row],[Кредитный рейтинг]]-MIN(J:J))/(MAX(J:J)-MIN(J:J))</f>
        <v>0.66666666666666663</v>
      </c>
      <c r="U228" s="9">
        <f>(Кредиты_2000_0__22[[#This Row],[Срок кредитной истории (лет)]]-MIN(P:P))/(MAX(P:P)-MIN(P:P))</f>
        <v>0.26754385964912281</v>
      </c>
      <c r="V228" s="9">
        <f>(Кредиты_2000_0__22[[#This Row],[Срок с последнего нарушения кредитного договора (мес.)]]-MIN(Q:Q))/(MAX(Q:Q)-MIN(Q:Q))</f>
        <v>0.26829268292682928</v>
      </c>
      <c r="W228" s="9">
        <f>(Кредиты_2000_0__22[[#This Row],[Количество кредитных карт]]-MIN(D:D))/(MAX(D:D)-MIN(D:D))</f>
        <v>0.63414634146341464</v>
      </c>
      <c r="X228" s="10">
        <f>(Кредиты_2000_0__22[[#This Row],[Число нарушений кредитных договоров]]-MIN(E:E))/(MAX(E:E)-MIN(E:E))</f>
        <v>0.2857142857142857</v>
      </c>
      <c r="Y228" s="16">
        <f>((Кредиты_2000_0__22[[#This Row],[Размер кредита]]-AVERAGE(H:H)))/STDEV(H:H)</f>
        <v>0.74380352909766589</v>
      </c>
      <c r="Z228" s="16">
        <f>((Кредиты_2000_0__22[[#This Row],[Годовой доход]]-AVERAGE(K:K)))/STDEV(K:K)</f>
        <v>-0.10390512520895046</v>
      </c>
      <c r="AA228" s="16">
        <f>((Кредиты_2000_0__22[[#This Row],[Ежемесячный платеж]]-AVERAGE(O:O)))/STDEV(O:O)</f>
        <v>1.4200729481088483</v>
      </c>
      <c r="AB228" s="16">
        <f>((Кредиты_2000_0__22[[#This Row],[Текущий баланс кредитов]]-AVERAGE(F:F)))/STDEV(F:F)</f>
        <v>0.27290989389061787</v>
      </c>
      <c r="AC228" s="16">
        <f>((Кредиты_2000_0__22[[#This Row],[Максимальный выданный кредит]]-AVERAGE(G:G)))/STDEV(G:G)</f>
        <v>0.70456830322763542</v>
      </c>
    </row>
    <row r="229" spans="1:29" x14ac:dyDescent="0.45">
      <c r="A229">
        <v>314</v>
      </c>
      <c r="B229" s="1" t="s">
        <v>270</v>
      </c>
      <c r="C229" s="1" t="s">
        <v>16</v>
      </c>
      <c r="D229">
        <v>15</v>
      </c>
      <c r="E229">
        <v>0</v>
      </c>
      <c r="F229">
        <v>406220</v>
      </c>
      <c r="G229">
        <v>863060</v>
      </c>
      <c r="H229" s="3">
        <v>334686</v>
      </c>
      <c r="I229" s="1" t="s">
        <v>17</v>
      </c>
      <c r="J229">
        <v>742</v>
      </c>
      <c r="K229">
        <v>963490</v>
      </c>
      <c r="L229" s="1" t="s">
        <v>22</v>
      </c>
      <c r="M229" s="1" t="s">
        <v>19</v>
      </c>
      <c r="N229" s="1" t="s">
        <v>23</v>
      </c>
      <c r="O229" s="2">
        <v>12284.45</v>
      </c>
      <c r="P229">
        <v>20.5</v>
      </c>
      <c r="Q229">
        <v>58</v>
      </c>
      <c r="R229">
        <f>Кредиты_2000_0__22[[#This Row],[Годовой доход]]/12</f>
        <v>80290.833333333328</v>
      </c>
      <c r="S229">
        <f>Кредиты_2000_0__22[[#This Row],[Ежемесячный платеж]]/Кредиты_2000_0__22[[#This Row],[Мес доход]]</f>
        <v>0.15299940840070994</v>
      </c>
      <c r="T229" s="8">
        <f>(Кредиты_2000_0__22[[#This Row],[Кредитный рейтинг]]-MIN(J:J))/(MAX(J:J)-MIN(J:J))</f>
        <v>0.94545454545454544</v>
      </c>
      <c r="U229" s="9">
        <f>(Кредиты_2000_0__22[[#This Row],[Срок кредитной истории (лет)]]-MIN(P:P))/(MAX(P:P)-MIN(P:P))</f>
        <v>0.35087719298245612</v>
      </c>
      <c r="V229" s="9">
        <f>(Кредиты_2000_0__22[[#This Row],[Срок с последнего нарушения кредитного договора (мес.)]]-MIN(Q:Q))/(MAX(Q:Q)-MIN(Q:Q))</f>
        <v>0.70731707317073167</v>
      </c>
      <c r="W229" s="9">
        <f>(Кредиты_2000_0__22[[#This Row],[Количество кредитных карт]]-MIN(D:D))/(MAX(D:D)-MIN(D:D))</f>
        <v>0.31707317073170732</v>
      </c>
      <c r="X229" s="10">
        <f>(Кредиты_2000_0__22[[#This Row],[Число нарушений кредитных договоров]]-MIN(E:E))/(MAX(E:E)-MIN(E:E))</f>
        <v>0</v>
      </c>
      <c r="Y229" s="16">
        <f>((Кредиты_2000_0__22[[#This Row],[Размер кредита]]-AVERAGE(H:H)))/STDEV(H:H)</f>
        <v>0.13336949740958554</v>
      </c>
      <c r="Z229" s="16">
        <f>((Кредиты_2000_0__22[[#This Row],[Годовой доход]]-AVERAGE(K:K)))/STDEV(K:K)</f>
        <v>-0.47247470084654208</v>
      </c>
      <c r="AA229" s="16">
        <f>((Кредиты_2000_0__22[[#This Row],[Ежемесячный платеж]]-AVERAGE(O:O)))/STDEV(O:O)</f>
        <v>-0.49496578398044777</v>
      </c>
      <c r="AB229" s="16">
        <f>((Кредиты_2000_0__22[[#This Row],[Текущий баланс кредитов]]-AVERAGE(F:F)))/STDEV(F:F)</f>
        <v>0.59956757578705044</v>
      </c>
      <c r="AC229" s="16">
        <f>((Кредиты_2000_0__22[[#This Row],[Максимальный выданный кредит]]-AVERAGE(G:G)))/STDEV(G:G)</f>
        <v>0.63474889700464976</v>
      </c>
    </row>
    <row r="230" spans="1:29" x14ac:dyDescent="0.45">
      <c r="A230">
        <v>318</v>
      </c>
      <c r="B230" s="1" t="s">
        <v>271</v>
      </c>
      <c r="C230" s="1" t="s">
        <v>16</v>
      </c>
      <c r="D230">
        <v>7</v>
      </c>
      <c r="E230">
        <v>0</v>
      </c>
      <c r="F230">
        <v>184490</v>
      </c>
      <c r="G230">
        <v>240856</v>
      </c>
      <c r="H230" s="3">
        <v>175076</v>
      </c>
      <c r="I230" s="1" t="s">
        <v>17</v>
      </c>
      <c r="J230">
        <v>742</v>
      </c>
      <c r="K230">
        <v>748486</v>
      </c>
      <c r="L230" s="1" t="s">
        <v>18</v>
      </c>
      <c r="M230" s="1" t="s">
        <v>29</v>
      </c>
      <c r="N230" s="1" t="s">
        <v>52</v>
      </c>
      <c r="O230" s="2">
        <v>7983.8</v>
      </c>
      <c r="P230">
        <v>36.4</v>
      </c>
      <c r="R230">
        <f>Кредиты_2000_0__22[[#This Row],[Годовой доход]]/12</f>
        <v>62373.833333333336</v>
      </c>
      <c r="S230">
        <f>Кредиты_2000_0__22[[#This Row],[Ежемесячный платеж]]/Кредиты_2000_0__22[[#This Row],[Мес доход]]</f>
        <v>0.12799918769355739</v>
      </c>
      <c r="T230" s="8">
        <f>(Кредиты_2000_0__22[[#This Row],[Кредитный рейтинг]]-MIN(J:J))/(MAX(J:J)-MIN(J:J))</f>
        <v>0.94545454545454544</v>
      </c>
      <c r="U230" s="9">
        <f>(Кредиты_2000_0__22[[#This Row],[Срок кредитной истории (лет)]]-MIN(P:P))/(MAX(P:P)-MIN(P:P))</f>
        <v>0.69956140350877183</v>
      </c>
      <c r="V230" s="9">
        <f>(Кредиты_2000_0__22[[#This Row],[Срок с последнего нарушения кредитного договора (мес.)]]-MIN(Q:Q))/(MAX(Q:Q)-MIN(Q:Q))</f>
        <v>0</v>
      </c>
      <c r="W230" s="9">
        <f>(Кредиты_2000_0__22[[#This Row],[Количество кредитных карт]]-MIN(D:D))/(MAX(D:D)-MIN(D:D))</f>
        <v>0.12195121951219512</v>
      </c>
      <c r="X230" s="10">
        <f>(Кредиты_2000_0__22[[#This Row],[Число нарушений кредитных договоров]]-MIN(E:E))/(MAX(E:E)-MIN(E:E))</f>
        <v>0</v>
      </c>
      <c r="Y230" s="16">
        <f>((Кредиты_2000_0__22[[#This Row],[Размер кредита]]-AVERAGE(H:H)))/STDEV(H:H)</f>
        <v>-0.72109681551671645</v>
      </c>
      <c r="Z230" s="16">
        <f>((Кредиты_2000_0__22[[#This Row],[Годовой доход]]-AVERAGE(K:K)))/STDEV(K:K)</f>
        <v>-0.73564565730256093</v>
      </c>
      <c r="AA230" s="16">
        <f>((Кредиты_2000_0__22[[#This Row],[Ежемесячный платеж]]-AVERAGE(O:O)))/STDEV(O:O)</f>
        <v>-0.87913103293768791</v>
      </c>
      <c r="AB230" s="16">
        <f>((Кредиты_2000_0__22[[#This Row],[Текущий баланс кредитов]]-AVERAGE(F:F)))/STDEV(F:F)</f>
        <v>-0.32704767645684063</v>
      </c>
      <c r="AC230" s="16">
        <f>((Кредиты_2000_0__22[[#This Row],[Максимальный выданный кредит]]-AVERAGE(G:G)))/STDEV(G:G)</f>
        <v>-0.68784483829238874</v>
      </c>
    </row>
    <row r="231" spans="1:29" x14ac:dyDescent="0.45">
      <c r="A231">
        <v>319</v>
      </c>
      <c r="B231" s="1" t="s">
        <v>272</v>
      </c>
      <c r="C231" s="1" t="s">
        <v>31</v>
      </c>
      <c r="D231">
        <v>15</v>
      </c>
      <c r="E231">
        <v>0</v>
      </c>
      <c r="F231">
        <v>263321</v>
      </c>
      <c r="G231">
        <v>671572</v>
      </c>
      <c r="H231" s="3">
        <v>107712</v>
      </c>
      <c r="I231" s="1" t="s">
        <v>17</v>
      </c>
      <c r="J231">
        <v>744</v>
      </c>
      <c r="K231">
        <v>576688</v>
      </c>
      <c r="L231" s="1" t="s">
        <v>22</v>
      </c>
      <c r="M231" s="1" t="s">
        <v>29</v>
      </c>
      <c r="N231" s="1" t="s">
        <v>23</v>
      </c>
      <c r="O231" s="2">
        <v>7256.67</v>
      </c>
      <c r="P231">
        <v>13.5</v>
      </c>
      <c r="R231">
        <f>Кредиты_2000_0__22[[#This Row],[Годовой доход]]/12</f>
        <v>48057.333333333336</v>
      </c>
      <c r="S231">
        <f>Кредиты_2000_0__22[[#This Row],[Ежемесячный платеж]]/Кредиты_2000_0__22[[#This Row],[Мес доход]]</f>
        <v>0.15100026357406432</v>
      </c>
      <c r="T231" s="8">
        <f>(Кредиты_2000_0__22[[#This Row],[Кредитный рейтинг]]-MIN(J:J))/(MAX(J:J)-MIN(J:J))</f>
        <v>0.95757575757575752</v>
      </c>
      <c r="U231" s="9">
        <f>(Кредиты_2000_0__22[[#This Row],[Срок кредитной истории (лет)]]-MIN(P:P))/(MAX(P:P)-MIN(P:P))</f>
        <v>0.19736842105263158</v>
      </c>
      <c r="V231" s="9">
        <f>(Кредиты_2000_0__22[[#This Row],[Срок с последнего нарушения кредитного договора (мес.)]]-MIN(Q:Q))/(MAX(Q:Q)-MIN(Q:Q))</f>
        <v>0</v>
      </c>
      <c r="W231" s="9">
        <f>(Кредиты_2000_0__22[[#This Row],[Количество кредитных карт]]-MIN(D:D))/(MAX(D:D)-MIN(D:D))</f>
        <v>0.31707317073170732</v>
      </c>
      <c r="X231" s="10">
        <f>(Кредиты_2000_0__22[[#This Row],[Число нарушений кредитных договоров]]-MIN(E:E))/(MAX(E:E)-MIN(E:E))</f>
        <v>0</v>
      </c>
      <c r="Y231" s="16">
        <f>((Кредиты_2000_0__22[[#This Row],[Размер кредита]]-AVERAGE(H:H)))/STDEV(H:H)</f>
        <v>-1.0817275322886442</v>
      </c>
      <c r="Z231" s="16">
        <f>((Кредиты_2000_0__22[[#This Row],[Годовой доход]]-AVERAGE(K:K)))/STDEV(K:K)</f>
        <v>-0.94593125188327165</v>
      </c>
      <c r="AA231" s="16">
        <f>((Кредиты_2000_0__22[[#This Row],[Ежемесячный платеж]]-AVERAGE(O:O)))/STDEV(O:O)</f>
        <v>-0.94408355813138589</v>
      </c>
      <c r="AB231" s="16">
        <f>((Кредиты_2000_0__22[[#This Row],[Текущий баланс кредитов]]-AVERAGE(F:F)))/STDEV(F:F)</f>
        <v>2.3890571815401726E-3</v>
      </c>
      <c r="AC231" s="16">
        <f>((Кредиты_2000_0__22[[#This Row],[Максимальный выданный кредит]]-AVERAGE(G:G)))/STDEV(G:G)</f>
        <v>0.22771064398062663</v>
      </c>
    </row>
    <row r="232" spans="1:29" x14ac:dyDescent="0.45">
      <c r="A232">
        <v>320</v>
      </c>
      <c r="B232" s="1" t="s">
        <v>273</v>
      </c>
      <c r="C232" s="1" t="s">
        <v>16</v>
      </c>
      <c r="D232">
        <v>8</v>
      </c>
      <c r="E232">
        <v>0</v>
      </c>
      <c r="F232">
        <v>492841</v>
      </c>
      <c r="G232">
        <v>640464</v>
      </c>
      <c r="H232" s="3">
        <v>155210</v>
      </c>
      <c r="I232" s="1" t="s">
        <v>17</v>
      </c>
      <c r="J232">
        <v>744</v>
      </c>
      <c r="K232">
        <v>1053265</v>
      </c>
      <c r="L232" s="1" t="s">
        <v>53</v>
      </c>
      <c r="M232" s="1" t="s">
        <v>19</v>
      </c>
      <c r="N232" s="1" t="s">
        <v>23</v>
      </c>
      <c r="O232" s="2">
        <v>17466.509999999998</v>
      </c>
      <c r="P232">
        <v>13.3</v>
      </c>
      <c r="R232">
        <f>Кредиты_2000_0__22[[#This Row],[Годовой доход]]/12</f>
        <v>87772.083333333328</v>
      </c>
      <c r="S232">
        <f>Кредиты_2000_0__22[[#This Row],[Ежемесячный платеж]]/Кредиты_2000_0__22[[#This Row],[Мес доход]]</f>
        <v>0.1989984666726797</v>
      </c>
      <c r="T232" s="8">
        <f>(Кредиты_2000_0__22[[#This Row],[Кредитный рейтинг]]-MIN(J:J))/(MAX(J:J)-MIN(J:J))</f>
        <v>0.95757575757575752</v>
      </c>
      <c r="U232" s="9">
        <f>(Кредиты_2000_0__22[[#This Row],[Срок кредитной истории (лет)]]-MIN(P:P))/(MAX(P:P)-MIN(P:P))</f>
        <v>0.19298245614035089</v>
      </c>
      <c r="V232" s="9">
        <f>(Кредиты_2000_0__22[[#This Row],[Срок с последнего нарушения кредитного договора (мес.)]]-MIN(Q:Q))/(MAX(Q:Q)-MIN(Q:Q))</f>
        <v>0</v>
      </c>
      <c r="W232" s="9">
        <f>(Кредиты_2000_0__22[[#This Row],[Количество кредитных карт]]-MIN(D:D))/(MAX(D:D)-MIN(D:D))</f>
        <v>0.14634146341463414</v>
      </c>
      <c r="X232" s="10">
        <f>(Кредиты_2000_0__22[[#This Row],[Число нарушений кредитных договоров]]-MIN(E:E))/(MAX(E:E)-MIN(E:E))</f>
        <v>0</v>
      </c>
      <c r="Y232" s="16">
        <f>((Кредиты_2000_0__22[[#This Row],[Размер кредита]]-AVERAGE(H:H)))/STDEV(H:H)</f>
        <v>-0.82744872186715757</v>
      </c>
      <c r="Z232" s="16">
        <f>((Кредиты_2000_0__22[[#This Row],[Годовой доход]]-AVERAGE(K:K)))/STDEV(K:K)</f>
        <v>-0.36258757030088201</v>
      </c>
      <c r="AA232" s="16">
        <f>((Кредиты_2000_0__22[[#This Row],[Ежемесячный платеж]]-AVERAGE(O:O)))/STDEV(O:O)</f>
        <v>-3.2066601296120045E-2</v>
      </c>
      <c r="AB232" s="16">
        <f>((Кредиты_2000_0__22[[#This Row],[Текущий баланс кредитов]]-AVERAGE(F:F)))/STDEV(F:F)</f>
        <v>0.96155891554539663</v>
      </c>
      <c r="AC232" s="16">
        <f>((Кредиты_2000_0__22[[#This Row],[Максимальный выданный кредит]]-AVERAGE(G:G)))/STDEV(G:G)</f>
        <v>0.16158563366629197</v>
      </c>
    </row>
    <row r="233" spans="1:29" x14ac:dyDescent="0.45">
      <c r="A233">
        <v>322</v>
      </c>
      <c r="B233" s="1" t="s">
        <v>274</v>
      </c>
      <c r="C233" s="1" t="s">
        <v>16</v>
      </c>
      <c r="D233">
        <v>10</v>
      </c>
      <c r="E233">
        <v>1</v>
      </c>
      <c r="F233">
        <v>135641</v>
      </c>
      <c r="G233">
        <v>358556</v>
      </c>
      <c r="H233" s="3">
        <v>712404</v>
      </c>
      <c r="I233" s="1" t="s">
        <v>26</v>
      </c>
      <c r="J233">
        <v>618</v>
      </c>
      <c r="K233">
        <v>6283072</v>
      </c>
      <c r="L233" s="1" t="s">
        <v>36</v>
      </c>
      <c r="M233" s="1" t="s">
        <v>29</v>
      </c>
      <c r="N233" s="1" t="s">
        <v>52</v>
      </c>
      <c r="O233" s="2">
        <v>20262.93</v>
      </c>
      <c r="P233">
        <v>14.7</v>
      </c>
      <c r="Q233">
        <v>45</v>
      </c>
      <c r="R233">
        <f>Кредиты_2000_0__22[[#This Row],[Годовой доход]]/12</f>
        <v>523589.33333333331</v>
      </c>
      <c r="S233">
        <f>Кредиты_2000_0__22[[#This Row],[Ежемесячный платеж]]/Кредиты_2000_0__22[[#This Row],[Мес доход]]</f>
        <v>3.8700043545577704E-2</v>
      </c>
      <c r="T233" s="8">
        <f>(Кредиты_2000_0__22[[#This Row],[Кредитный рейтинг]]-MIN(J:J))/(MAX(J:J)-MIN(J:J))</f>
        <v>0.19393939393939394</v>
      </c>
      <c r="U233" s="9">
        <f>(Кредиты_2000_0__22[[#This Row],[Срок кредитной истории (лет)]]-MIN(P:P))/(MAX(P:P)-MIN(P:P))</f>
        <v>0.22368421052631576</v>
      </c>
      <c r="V233" s="9">
        <f>(Кредиты_2000_0__22[[#This Row],[Срок с последнего нарушения кредитного договора (мес.)]]-MIN(Q:Q))/(MAX(Q:Q)-MIN(Q:Q))</f>
        <v>0.54878048780487809</v>
      </c>
      <c r="W233" s="9">
        <f>(Кредиты_2000_0__22[[#This Row],[Количество кредитных карт]]-MIN(D:D))/(MAX(D:D)-MIN(D:D))</f>
        <v>0.1951219512195122</v>
      </c>
      <c r="X233" s="10">
        <f>(Кредиты_2000_0__22[[#This Row],[Число нарушений кредитных договоров]]-MIN(E:E))/(MAX(E:E)-MIN(E:E))</f>
        <v>0.14285714285714285</v>
      </c>
      <c r="Y233" s="16">
        <f>((Кредиты_2000_0__22[[#This Row],[Размер кредита]]-AVERAGE(H:H)))/STDEV(H:H)</f>
        <v>2.1554690324380732</v>
      </c>
      <c r="Z233" s="16">
        <f>((Кредиты_2000_0__22[[#This Row],[Годовой доход]]-AVERAGE(K:K)))/STDEV(K:K)</f>
        <v>6.0388436136323582</v>
      </c>
      <c r="AA233" s="16">
        <f>((Кредиты_2000_0__22[[#This Row],[Ежемесячный платеж]]-AVERAGE(O:O)))/STDEV(O:O)</f>
        <v>0.21772991446056922</v>
      </c>
      <c r="AB233" s="16">
        <f>((Кредиты_2000_0__22[[#This Row],[Текущий баланс кредитов]]-AVERAGE(F:F)))/STDEV(F:F)</f>
        <v>-0.53118887727252562</v>
      </c>
      <c r="AC233" s="16">
        <f>((Кредиты_2000_0__22[[#This Row],[Максимальный выданный кредит]]-AVERAGE(G:G)))/STDEV(G:G)</f>
        <v>-0.43765473561792601</v>
      </c>
    </row>
    <row r="234" spans="1:29" x14ac:dyDescent="0.45">
      <c r="A234">
        <v>323</v>
      </c>
      <c r="B234" s="1" t="s">
        <v>275</v>
      </c>
      <c r="C234" s="1" t="s">
        <v>16</v>
      </c>
      <c r="D234">
        <v>17</v>
      </c>
      <c r="E234">
        <v>0</v>
      </c>
      <c r="F234">
        <v>579158</v>
      </c>
      <c r="G234">
        <v>1086866</v>
      </c>
      <c r="H234" s="3">
        <v>753610</v>
      </c>
      <c r="I234" s="1" t="s">
        <v>26</v>
      </c>
      <c r="J234">
        <v>676</v>
      </c>
      <c r="K234">
        <v>2212835</v>
      </c>
      <c r="L234" s="1" t="s">
        <v>22</v>
      </c>
      <c r="M234" s="1" t="s">
        <v>19</v>
      </c>
      <c r="N234" s="1" t="s">
        <v>23</v>
      </c>
      <c r="O234" s="2">
        <v>35221.06</v>
      </c>
      <c r="P234">
        <v>17.2</v>
      </c>
      <c r="R234">
        <f>Кредиты_2000_0__22[[#This Row],[Годовой доход]]/12</f>
        <v>184402.91666666666</v>
      </c>
      <c r="S234">
        <f>Кредиты_2000_0__22[[#This Row],[Ежемесячный платеж]]/Кредиты_2000_0__22[[#This Row],[Мес доход]]</f>
        <v>0.19100055810758595</v>
      </c>
      <c r="T234" s="8">
        <f>(Кредиты_2000_0__22[[#This Row],[Кредитный рейтинг]]-MIN(J:J))/(MAX(J:J)-MIN(J:J))</f>
        <v>0.54545454545454541</v>
      </c>
      <c r="U234" s="9">
        <f>(Кредиты_2000_0__22[[#This Row],[Срок кредитной истории (лет)]]-MIN(P:P))/(MAX(P:P)-MIN(P:P))</f>
        <v>0.27850877192982454</v>
      </c>
      <c r="V234" s="9">
        <f>(Кредиты_2000_0__22[[#This Row],[Срок с последнего нарушения кредитного договора (мес.)]]-MIN(Q:Q))/(MAX(Q:Q)-MIN(Q:Q))</f>
        <v>0</v>
      </c>
      <c r="W234" s="9">
        <f>(Кредиты_2000_0__22[[#This Row],[Количество кредитных карт]]-MIN(D:D))/(MAX(D:D)-MIN(D:D))</f>
        <v>0.36585365853658536</v>
      </c>
      <c r="X234" s="10">
        <f>(Кредиты_2000_0__22[[#This Row],[Число нарушений кредитных договоров]]-MIN(E:E))/(MAX(E:E)-MIN(E:E))</f>
        <v>0</v>
      </c>
      <c r="Y234" s="16">
        <f>((Кредиты_2000_0__22[[#This Row],[Размер кредита]]-AVERAGE(H:H)))/STDEV(H:H)</f>
        <v>2.3760638503720446</v>
      </c>
      <c r="Z234" s="16">
        <f>((Кредиты_2000_0__22[[#This Row],[Годовой доход]]-AVERAGE(K:K)))/STDEV(K:K)</f>
        <v>1.0567587952444371</v>
      </c>
      <c r="AA234" s="16">
        <f>((Кредиты_2000_0__22[[#This Row],[Ежемесячный платеж]]-AVERAGE(O:O)))/STDEV(O:O)</f>
        <v>1.5538985716135016</v>
      </c>
      <c r="AB234" s="16">
        <f>((Кредиты_2000_0__22[[#This Row],[Текущий баланс кредитов]]-AVERAGE(F:F)))/STDEV(F:F)</f>
        <v>1.3222798316502806</v>
      </c>
      <c r="AC234" s="16">
        <f>((Кредиты_2000_0__22[[#This Row],[Максимальный выданный кредит]]-AVERAGE(G:G)))/STDEV(G:G)</f>
        <v>1.1104842081275115</v>
      </c>
    </row>
    <row r="235" spans="1:29" x14ac:dyDescent="0.45">
      <c r="A235">
        <v>324</v>
      </c>
      <c r="B235" s="1" t="s">
        <v>276</v>
      </c>
      <c r="C235" s="1" t="s">
        <v>16</v>
      </c>
      <c r="D235">
        <v>11</v>
      </c>
      <c r="E235">
        <v>0</v>
      </c>
      <c r="F235">
        <v>9842</v>
      </c>
      <c r="G235">
        <v>1425820</v>
      </c>
      <c r="H235" s="3">
        <v>154748</v>
      </c>
      <c r="I235" s="1" t="s">
        <v>17</v>
      </c>
      <c r="J235">
        <v>748</v>
      </c>
      <c r="K235">
        <v>1603657</v>
      </c>
      <c r="L235" s="1" t="s">
        <v>18</v>
      </c>
      <c r="M235" s="1" t="s">
        <v>19</v>
      </c>
      <c r="N235" s="1" t="s">
        <v>52</v>
      </c>
      <c r="O235" s="2">
        <v>8539.5499999999993</v>
      </c>
      <c r="P235">
        <v>29.2</v>
      </c>
      <c r="R235">
        <f>Кредиты_2000_0__22[[#This Row],[Годовой доход]]/12</f>
        <v>133638.08333333334</v>
      </c>
      <c r="S235">
        <f>Кредиты_2000_0__22[[#This Row],[Ежемесячный платеж]]/Кредиты_2000_0__22[[#This Row],[Мес доход]]</f>
        <v>6.3900572254540711E-2</v>
      </c>
      <c r="T235" s="8">
        <f>(Кредиты_2000_0__22[[#This Row],[Кредитный рейтинг]]-MIN(J:J))/(MAX(J:J)-MIN(J:J))</f>
        <v>0.98181818181818181</v>
      </c>
      <c r="U235" s="9">
        <f>(Кредиты_2000_0__22[[#This Row],[Срок кредитной истории (лет)]]-MIN(P:P))/(MAX(P:P)-MIN(P:P))</f>
        <v>0.54166666666666663</v>
      </c>
      <c r="V235" s="9">
        <f>(Кредиты_2000_0__22[[#This Row],[Срок с последнего нарушения кредитного договора (мес.)]]-MIN(Q:Q))/(MAX(Q:Q)-MIN(Q:Q))</f>
        <v>0</v>
      </c>
      <c r="W235" s="9">
        <f>(Кредиты_2000_0__22[[#This Row],[Количество кредитных карт]]-MIN(D:D))/(MAX(D:D)-MIN(D:D))</f>
        <v>0.21951219512195122</v>
      </c>
      <c r="X235" s="10">
        <f>(Кредиты_2000_0__22[[#This Row],[Число нарушений кредитных договоров]]-MIN(E:E))/(MAX(E:E)-MIN(E:E))</f>
        <v>0</v>
      </c>
      <c r="Y235" s="16">
        <f>((Кредиты_2000_0__22[[#This Row],[Размер кредита]]-AVERAGE(H:H)))/STDEV(H:H)</f>
        <v>-0.82992202201484222</v>
      </c>
      <c r="Z235" s="16">
        <f>((Кредиты_2000_0__22[[#This Row],[Годовой доход]]-AVERAGE(K:K)))/STDEV(K:K)</f>
        <v>0.3111077519523836</v>
      </c>
      <c r="AA235" s="16">
        <f>((Кредиты_2000_0__22[[#This Row],[Ежемесячный платеж]]-AVERAGE(O:O)))/STDEV(O:O)</f>
        <v>-0.82948741229709022</v>
      </c>
      <c r="AB235" s="16">
        <f>((Кредиты_2000_0__22[[#This Row],[Текущий баланс кредитов]]-AVERAGE(F:F)))/STDEV(F:F)</f>
        <v>-1.0569060653707949</v>
      </c>
      <c r="AC235" s="16">
        <f>((Кредиты_2000_0__22[[#This Row],[Максимальный выданный кредит]]-AVERAGE(G:G)))/STDEV(G:G)</f>
        <v>1.8309849393247914</v>
      </c>
    </row>
    <row r="236" spans="1:29" x14ac:dyDescent="0.45">
      <c r="A236">
        <v>325</v>
      </c>
      <c r="B236" s="1" t="s">
        <v>277</v>
      </c>
      <c r="C236" s="1" t="s">
        <v>31</v>
      </c>
      <c r="D236">
        <v>12</v>
      </c>
      <c r="E236">
        <v>0</v>
      </c>
      <c r="F236">
        <v>138377</v>
      </c>
      <c r="G236">
        <v>222838</v>
      </c>
      <c r="H236" s="3">
        <v>251416</v>
      </c>
      <c r="I236" s="1" t="s">
        <v>17</v>
      </c>
      <c r="J236">
        <v>720</v>
      </c>
      <c r="K236">
        <v>1057293</v>
      </c>
      <c r="L236" s="1" t="s">
        <v>53</v>
      </c>
      <c r="M236" s="1" t="s">
        <v>19</v>
      </c>
      <c r="N236" s="1" t="s">
        <v>58</v>
      </c>
      <c r="O236" s="2">
        <v>13480.5</v>
      </c>
      <c r="P236">
        <v>9</v>
      </c>
      <c r="R236">
        <f>Кредиты_2000_0__22[[#This Row],[Годовой доход]]/12</f>
        <v>88107.75</v>
      </c>
      <c r="S236">
        <f>Кредиты_2000_0__22[[#This Row],[Ежемесячный платеж]]/Кредиты_2000_0__22[[#This Row],[Мес доход]]</f>
        <v>0.15300016173378619</v>
      </c>
      <c r="T236" s="8">
        <f>(Кредиты_2000_0__22[[#This Row],[Кредитный рейтинг]]-MIN(J:J))/(MAX(J:J)-MIN(J:J))</f>
        <v>0.81212121212121213</v>
      </c>
      <c r="U236" s="9">
        <f>(Кредиты_2000_0__22[[#This Row],[Срок кредитной истории (лет)]]-MIN(P:P))/(MAX(P:P)-MIN(P:P))</f>
        <v>9.8684210526315791E-2</v>
      </c>
      <c r="V236" s="9">
        <f>(Кредиты_2000_0__22[[#This Row],[Срок с последнего нарушения кредитного договора (мес.)]]-MIN(Q:Q))/(MAX(Q:Q)-MIN(Q:Q))</f>
        <v>0</v>
      </c>
      <c r="W236" s="9">
        <f>(Кредиты_2000_0__22[[#This Row],[Количество кредитных карт]]-MIN(D:D))/(MAX(D:D)-MIN(D:D))</f>
        <v>0.24390243902439024</v>
      </c>
      <c r="X236" s="10">
        <f>(Кредиты_2000_0__22[[#This Row],[Число нарушений кредитных договоров]]-MIN(E:E))/(MAX(E:E)-MIN(E:E))</f>
        <v>0</v>
      </c>
      <c r="Y236" s="16">
        <f>((Кредиты_2000_0__22[[#This Row],[Размер кредита]]-AVERAGE(H:H)))/STDEV(H:H)</f>
        <v>-0.3124134101612005</v>
      </c>
      <c r="Z236" s="16">
        <f>((Кредиты_2000_0__22[[#This Row],[Годовой доход]]-AVERAGE(K:K)))/STDEV(K:K)</f>
        <v>-0.35765718476105557</v>
      </c>
      <c r="AA236" s="16">
        <f>((Кредиты_2000_0__22[[#This Row],[Ежемесячный платеж]]-AVERAGE(O:O)))/STDEV(O:O)</f>
        <v>-0.38812592349068303</v>
      </c>
      <c r="AB236" s="16">
        <f>((Кредиты_2000_0__22[[#This Row],[Текущий баланс кредитов]]-AVERAGE(F:F)))/STDEV(F:F)</f>
        <v>-0.51975506439136709</v>
      </c>
      <c r="AC236" s="16">
        <f>((Кредиты_2000_0__22[[#This Row],[Максимальный выданный кредит]]-AVERAGE(G:G)))/STDEV(G:G)</f>
        <v>-0.72614496802890938</v>
      </c>
    </row>
    <row r="237" spans="1:29" x14ac:dyDescent="0.45">
      <c r="A237">
        <v>326</v>
      </c>
      <c r="B237" s="1" t="s">
        <v>278</v>
      </c>
      <c r="C237" s="1" t="s">
        <v>16</v>
      </c>
      <c r="D237">
        <v>15</v>
      </c>
      <c r="E237">
        <v>0</v>
      </c>
      <c r="F237">
        <v>425448</v>
      </c>
      <c r="G237">
        <v>1089902</v>
      </c>
      <c r="H237" s="3">
        <v>764390</v>
      </c>
      <c r="I237" s="1" t="s">
        <v>26</v>
      </c>
      <c r="J237">
        <v>705</v>
      </c>
      <c r="K237">
        <v>1603220</v>
      </c>
      <c r="L237" s="1" t="s">
        <v>36</v>
      </c>
      <c r="M237" s="1" t="s">
        <v>19</v>
      </c>
      <c r="N237" s="1" t="s">
        <v>23</v>
      </c>
      <c r="O237" s="2">
        <v>34869.75</v>
      </c>
      <c r="P237">
        <v>30.6</v>
      </c>
      <c r="Q237">
        <v>50</v>
      </c>
      <c r="R237">
        <f>Кредиты_2000_0__22[[#This Row],[Годовой доход]]/12</f>
        <v>133601.66666666666</v>
      </c>
      <c r="S237">
        <f>Кредиты_2000_0__22[[#This Row],[Ежемесячный платеж]]/Кредиты_2000_0__22[[#This Row],[Мес доход]]</f>
        <v>0.26099786679307896</v>
      </c>
      <c r="T237" s="8">
        <f>(Кредиты_2000_0__22[[#This Row],[Кредитный рейтинг]]-MIN(J:J))/(MAX(J:J)-MIN(J:J))</f>
        <v>0.72121212121212119</v>
      </c>
      <c r="U237" s="9">
        <f>(Кредиты_2000_0__22[[#This Row],[Срок кредитной истории (лет)]]-MIN(P:P))/(MAX(P:P)-MIN(P:P))</f>
        <v>0.57236842105263164</v>
      </c>
      <c r="V237" s="9">
        <f>(Кредиты_2000_0__22[[#This Row],[Срок с последнего нарушения кредитного договора (мес.)]]-MIN(Q:Q))/(MAX(Q:Q)-MIN(Q:Q))</f>
        <v>0.6097560975609756</v>
      </c>
      <c r="W237" s="9">
        <f>(Кредиты_2000_0__22[[#This Row],[Количество кредитных карт]]-MIN(D:D))/(MAX(D:D)-MIN(D:D))</f>
        <v>0.31707317073170732</v>
      </c>
      <c r="X237" s="10">
        <f>(Кредиты_2000_0__22[[#This Row],[Число нарушений кредитных договоров]]-MIN(E:E))/(MAX(E:E)-MIN(E:E))</f>
        <v>0</v>
      </c>
      <c r="Y237" s="16">
        <f>((Кредиты_2000_0__22[[#This Row],[Размер кредита]]-AVERAGE(H:H)))/STDEV(H:H)</f>
        <v>2.4337741871513541</v>
      </c>
      <c r="Z237" s="16">
        <f>((Кредиты_2000_0__22[[#This Row],[Годовой доход]]-AVERAGE(K:K)))/STDEV(K:K)</f>
        <v>0.31057285163438358</v>
      </c>
      <c r="AA237" s="16">
        <f>((Кредиты_2000_0__22[[#This Row],[Ежемесячный платеж]]-AVERAGE(O:O)))/STDEV(O:O)</f>
        <v>1.5225170144974454</v>
      </c>
      <c r="AB237" s="16">
        <f>((Кредиты_2000_0__22[[#This Row],[Текущий баланс кредитов]]-AVERAGE(F:F)))/STDEV(F:F)</f>
        <v>0.67992187186852582</v>
      </c>
      <c r="AC237" s="16">
        <f>((Кредиты_2000_0__22[[#This Row],[Максимальный выданный кредит]]-AVERAGE(G:G)))/STDEV(G:G)</f>
        <v>1.1169377098413575</v>
      </c>
    </row>
    <row r="238" spans="1:29" x14ac:dyDescent="0.45">
      <c r="A238">
        <v>328</v>
      </c>
      <c r="B238" s="1" t="s">
        <v>279</v>
      </c>
      <c r="C238" s="1" t="s">
        <v>16</v>
      </c>
      <c r="D238">
        <v>4</v>
      </c>
      <c r="E238">
        <v>0</v>
      </c>
      <c r="F238">
        <v>317338</v>
      </c>
      <c r="G238">
        <v>433818</v>
      </c>
      <c r="H238" s="3">
        <v>616902</v>
      </c>
      <c r="I238" s="1" t="s">
        <v>26</v>
      </c>
      <c r="J238">
        <v>647</v>
      </c>
      <c r="K238">
        <v>1405772</v>
      </c>
      <c r="L238" s="1" t="s">
        <v>33</v>
      </c>
      <c r="M238" s="1" t="s">
        <v>24</v>
      </c>
      <c r="N238" s="1" t="s">
        <v>23</v>
      </c>
      <c r="O238" s="2">
        <v>18626.27</v>
      </c>
      <c r="P238">
        <v>17.899999999999999</v>
      </c>
      <c r="Q238">
        <v>64</v>
      </c>
      <c r="R238">
        <f>Кредиты_2000_0__22[[#This Row],[Годовой доход]]/12</f>
        <v>117147.66666666667</v>
      </c>
      <c r="S238">
        <f>Кредиты_2000_0__22[[#This Row],[Ежемесячный платеж]]/Кредиты_2000_0__22[[#This Row],[Мес доход]]</f>
        <v>0.15899821592690705</v>
      </c>
      <c r="T238" s="8">
        <f>(Кредиты_2000_0__22[[#This Row],[Кредитный рейтинг]]-MIN(J:J))/(MAX(J:J)-MIN(J:J))</f>
        <v>0.36969696969696969</v>
      </c>
      <c r="U238" s="9">
        <f>(Кредиты_2000_0__22[[#This Row],[Срок кредитной истории (лет)]]-MIN(P:P))/(MAX(P:P)-MIN(P:P))</f>
        <v>0.29385964912280699</v>
      </c>
      <c r="V238" s="9">
        <f>(Кредиты_2000_0__22[[#This Row],[Срок с последнего нарушения кредитного договора (мес.)]]-MIN(Q:Q))/(MAX(Q:Q)-MIN(Q:Q))</f>
        <v>0.78048780487804881</v>
      </c>
      <c r="W238" s="9">
        <f>(Кредиты_2000_0__22[[#This Row],[Количество кредитных карт]]-MIN(D:D))/(MAX(D:D)-MIN(D:D))</f>
        <v>4.878048780487805E-2</v>
      </c>
      <c r="X238" s="10">
        <f>(Кредиты_2000_0__22[[#This Row],[Число нарушений кредитных договоров]]-MIN(E:E))/(MAX(E:E)-MIN(E:E))</f>
        <v>0</v>
      </c>
      <c r="Y238" s="16">
        <f>((Кредиты_2000_0__22[[#This Row],[Размер кредита]]-AVERAGE(H:H)))/STDEV(H:H)</f>
        <v>1.6442025590523976</v>
      </c>
      <c r="Z238" s="16">
        <f>((Кредиты_2000_0__22[[#This Row],[Годовой доход]]-AVERAGE(K:K)))/STDEV(K:K)</f>
        <v>6.8890934040627141E-2</v>
      </c>
      <c r="AA238" s="16">
        <f>((Кредиты_2000_0__22[[#This Row],[Ежемесячный платеж]]-AVERAGE(O:O)))/STDEV(O:O)</f>
        <v>7.1531573196258871E-2</v>
      </c>
      <c r="AB238" s="16">
        <f>((Кредиты_2000_0__22[[#This Row],[Текущий баланс кредитов]]-AVERAGE(F:F)))/STDEV(F:F)</f>
        <v>0.22812746010608023</v>
      </c>
      <c r="AC238" s="16">
        <f>((Кредиты_2000_0__22[[#This Row],[Максимальный выданный кредит]]-AVERAGE(G:G)))/STDEV(G:G)</f>
        <v>-0.27767336342178822</v>
      </c>
    </row>
    <row r="239" spans="1:29" x14ac:dyDescent="0.45">
      <c r="A239">
        <v>332</v>
      </c>
      <c r="B239" s="1" t="s">
        <v>280</v>
      </c>
      <c r="C239" s="1" t="s">
        <v>16</v>
      </c>
      <c r="D239">
        <v>14</v>
      </c>
      <c r="E239">
        <v>0</v>
      </c>
      <c r="F239">
        <v>117211</v>
      </c>
      <c r="G239">
        <v>622534</v>
      </c>
      <c r="H239" s="3">
        <v>170962</v>
      </c>
      <c r="I239" s="1" t="s">
        <v>17</v>
      </c>
      <c r="J239">
        <v>710</v>
      </c>
      <c r="K239">
        <v>598082</v>
      </c>
      <c r="L239" s="1" t="s">
        <v>53</v>
      </c>
      <c r="M239" s="1" t="s">
        <v>29</v>
      </c>
      <c r="N239" s="1" t="s">
        <v>23</v>
      </c>
      <c r="O239" s="2">
        <v>7426.15</v>
      </c>
      <c r="P239">
        <v>12.8</v>
      </c>
      <c r="Q239">
        <v>5</v>
      </c>
      <c r="R239">
        <f>Кредиты_2000_0__22[[#This Row],[Годовой доход]]/12</f>
        <v>49840.166666666664</v>
      </c>
      <c r="S239">
        <f>Кредиты_2000_0__22[[#This Row],[Ежемесячный платеж]]/Кредиты_2000_0__22[[#This Row],[Мес доход]]</f>
        <v>0.14899930109918039</v>
      </c>
      <c r="T239" s="8">
        <f>(Кредиты_2000_0__22[[#This Row],[Кредитный рейтинг]]-MIN(J:J))/(MAX(J:J)-MIN(J:J))</f>
        <v>0.75151515151515147</v>
      </c>
      <c r="U239" s="9">
        <f>(Кредиты_2000_0__22[[#This Row],[Срок кредитной истории (лет)]]-MIN(P:P))/(MAX(P:P)-MIN(P:P))</f>
        <v>0.18201754385964913</v>
      </c>
      <c r="V239" s="9">
        <f>(Кредиты_2000_0__22[[#This Row],[Срок с последнего нарушения кредитного договора (мес.)]]-MIN(Q:Q))/(MAX(Q:Q)-MIN(Q:Q))</f>
        <v>6.097560975609756E-2</v>
      </c>
      <c r="W239" s="9">
        <f>(Кредиты_2000_0__22[[#This Row],[Количество кредитных карт]]-MIN(D:D))/(MAX(D:D)-MIN(D:D))</f>
        <v>0.29268292682926828</v>
      </c>
      <c r="X239" s="10">
        <f>(Кредиты_2000_0__22[[#This Row],[Число нарушений кредитных договоров]]-MIN(E:E))/(MAX(E:E)-MIN(E:E))</f>
        <v>0</v>
      </c>
      <c r="Y239" s="16">
        <f>((Кредиты_2000_0__22[[#This Row],[Размер кредита]]-AVERAGE(H:H)))/STDEV(H:H)</f>
        <v>-0.74312096445086095</v>
      </c>
      <c r="Z239" s="16">
        <f>((Кредиты_2000_0__22[[#This Row],[Годовой доход]]-AVERAGE(K:K)))/STDEV(K:K)</f>
        <v>-0.91974439283683496</v>
      </c>
      <c r="AA239" s="16">
        <f>((Кредиты_2000_0__22[[#This Row],[Ежемесячный платеж]]-AVERAGE(O:O)))/STDEV(O:O)</f>
        <v>-0.92894437535825325</v>
      </c>
      <c r="AB239" s="16">
        <f>((Кредиты_2000_0__22[[#This Row],[Текущий баланс кредитов]]-AVERAGE(F:F)))/STDEV(F:F)</f>
        <v>-0.60820831126366315</v>
      </c>
      <c r="AC239" s="16">
        <f>((Кредиты_2000_0__22[[#This Row],[Максимальный выданный кредит]]-AVERAGE(G:G)))/STDEV(G:G)</f>
        <v>0.12347256195046259</v>
      </c>
    </row>
    <row r="240" spans="1:29" x14ac:dyDescent="0.45">
      <c r="A240">
        <v>335</v>
      </c>
      <c r="B240" s="1" t="s">
        <v>281</v>
      </c>
      <c r="C240" s="1" t="s">
        <v>16</v>
      </c>
      <c r="D240">
        <v>9</v>
      </c>
      <c r="E240">
        <v>0</v>
      </c>
      <c r="F240">
        <v>293683</v>
      </c>
      <c r="G240">
        <v>717420</v>
      </c>
      <c r="H240" s="3">
        <v>332222</v>
      </c>
      <c r="I240" s="1" t="s">
        <v>17</v>
      </c>
      <c r="J240">
        <v>746</v>
      </c>
      <c r="K240">
        <v>891119</v>
      </c>
      <c r="L240" s="1" t="s">
        <v>27</v>
      </c>
      <c r="M240" s="1" t="s">
        <v>29</v>
      </c>
      <c r="N240" s="1" t="s">
        <v>23</v>
      </c>
      <c r="O240" s="2">
        <v>11733.07</v>
      </c>
      <c r="P240">
        <v>23.8</v>
      </c>
      <c r="Q240">
        <v>42</v>
      </c>
      <c r="R240">
        <f>Кредиты_2000_0__22[[#This Row],[Годовой доход]]/12</f>
        <v>74259.916666666672</v>
      </c>
      <c r="S240">
        <f>Кредиты_2000_0__22[[#This Row],[Ежемесячный платеж]]/Кредиты_2000_0__22[[#This Row],[Мес доход]]</f>
        <v>0.15800004264301398</v>
      </c>
      <c r="T240" s="8">
        <f>(Кредиты_2000_0__22[[#This Row],[Кредитный рейтинг]]-MIN(J:J))/(MAX(J:J)-MIN(J:J))</f>
        <v>0.96969696969696972</v>
      </c>
      <c r="U240" s="9">
        <f>(Кредиты_2000_0__22[[#This Row],[Срок кредитной истории (лет)]]-MIN(P:P))/(MAX(P:P)-MIN(P:P))</f>
        <v>0.4232456140350877</v>
      </c>
      <c r="V240" s="9">
        <f>(Кредиты_2000_0__22[[#This Row],[Срок с последнего нарушения кредитного договора (мес.)]]-MIN(Q:Q))/(MAX(Q:Q)-MIN(Q:Q))</f>
        <v>0.51219512195121952</v>
      </c>
      <c r="W240" s="9">
        <f>(Кредиты_2000_0__22[[#This Row],[Количество кредитных карт]]-MIN(D:D))/(MAX(D:D)-MIN(D:D))</f>
        <v>0.17073170731707318</v>
      </c>
      <c r="X240" s="10">
        <f>(Кредиты_2000_0__22[[#This Row],[Число нарушений кредитных договоров]]-MIN(E:E))/(MAX(E:E)-MIN(E:E))</f>
        <v>0</v>
      </c>
      <c r="Y240" s="16">
        <f>((Кредиты_2000_0__22[[#This Row],[Размер кредита]]-AVERAGE(H:H)))/STDEV(H:H)</f>
        <v>0.12017856328860059</v>
      </c>
      <c r="Z240" s="16">
        <f>((Кредиты_2000_0__22[[#This Row],[Годовой доход]]-AVERAGE(K:K)))/STDEV(K:K)</f>
        <v>-0.56105884481446144</v>
      </c>
      <c r="AA240" s="16">
        <f>((Кредиты_2000_0__22[[#This Row],[Ежемесячный платеж]]-AVERAGE(O:O)))/STDEV(O:O)</f>
        <v>-0.54421904452711944</v>
      </c>
      <c r="AB240" s="16">
        <f>((Кредиты_2000_0__22[[#This Row],[Текущий баланс кредитов]]-AVERAGE(F:F)))/STDEV(F:F)</f>
        <v>0.12927261957106356</v>
      </c>
      <c r="AC240" s="16">
        <f>((Кредиты_2000_0__22[[#This Row],[Максимальный выданный кредит]]-AVERAGE(G:G)))/STDEV(G:G)</f>
        <v>0.32516787276073511</v>
      </c>
    </row>
    <row r="241" spans="1:29" x14ac:dyDescent="0.45">
      <c r="A241">
        <v>338</v>
      </c>
      <c r="B241" s="1" t="s">
        <v>282</v>
      </c>
      <c r="C241" s="1" t="s">
        <v>16</v>
      </c>
      <c r="D241">
        <v>3</v>
      </c>
      <c r="E241">
        <v>0</v>
      </c>
      <c r="F241">
        <v>150822</v>
      </c>
      <c r="G241">
        <v>219956</v>
      </c>
      <c r="H241" s="3">
        <v>440132</v>
      </c>
      <c r="I241" s="1" t="s">
        <v>26</v>
      </c>
      <c r="J241">
        <v>676</v>
      </c>
      <c r="K241">
        <v>1292380</v>
      </c>
      <c r="L241" s="1" t="s">
        <v>53</v>
      </c>
      <c r="M241" s="1" t="s">
        <v>19</v>
      </c>
      <c r="N241" s="1" t="s">
        <v>23</v>
      </c>
      <c r="O241" s="2">
        <v>4157.2</v>
      </c>
      <c r="P241">
        <v>15.6</v>
      </c>
      <c r="Q241">
        <v>69</v>
      </c>
      <c r="R241">
        <f>Кредиты_2000_0__22[[#This Row],[Годовой доход]]/12</f>
        <v>107698.33333333333</v>
      </c>
      <c r="S241">
        <f>Кредиты_2000_0__22[[#This Row],[Ежемесячный платеж]]/Кредиты_2000_0__22[[#This Row],[Мес доход]]</f>
        <v>3.8600411643634223E-2</v>
      </c>
      <c r="T241" s="8">
        <f>(Кредиты_2000_0__22[[#This Row],[Кредитный рейтинг]]-MIN(J:J))/(MAX(J:J)-MIN(J:J))</f>
        <v>0.54545454545454541</v>
      </c>
      <c r="U241" s="9">
        <f>(Кредиты_2000_0__22[[#This Row],[Срок кредитной истории (лет)]]-MIN(P:P))/(MAX(P:P)-MIN(P:P))</f>
        <v>0.24342105263157893</v>
      </c>
      <c r="V241" s="9">
        <f>(Кредиты_2000_0__22[[#This Row],[Срок с последнего нарушения кредитного договора (мес.)]]-MIN(Q:Q))/(MAX(Q:Q)-MIN(Q:Q))</f>
        <v>0.84146341463414631</v>
      </c>
      <c r="W241" s="9">
        <f>(Кредиты_2000_0__22[[#This Row],[Количество кредитных карт]]-MIN(D:D))/(MAX(D:D)-MIN(D:D))</f>
        <v>2.4390243902439025E-2</v>
      </c>
      <c r="X241" s="10">
        <f>(Кредиты_2000_0__22[[#This Row],[Число нарушений кредитных договоров]]-MIN(E:E))/(MAX(E:E)-MIN(E:E))</f>
        <v>0</v>
      </c>
      <c r="Y241" s="16">
        <f>((Кредиты_2000_0__22[[#This Row],[Размер кредита]]-AVERAGE(H:H)))/STDEV(H:H)</f>
        <v>0.69787081206923618</v>
      </c>
      <c r="Z241" s="16">
        <f>((Кредиты_2000_0__22[[#This Row],[Годовой доход]]-AVERAGE(K:K)))/STDEV(K:K)</f>
        <v>-6.99040702126002E-2</v>
      </c>
      <c r="AA241" s="16">
        <f>((Кредиты_2000_0__22[[#This Row],[Ежемесячный платеж]]-AVERAGE(O:O)))/STDEV(O:O)</f>
        <v>-1.2209506977929478</v>
      </c>
      <c r="AB241" s="16">
        <f>((Кредиты_2000_0__22[[#This Row],[Текущий баланс кредитов]]-AVERAGE(F:F)))/STDEV(F:F)</f>
        <v>-0.46774709607776394</v>
      </c>
      <c r="AC241" s="16">
        <f>((Кредиты_2000_0__22[[#This Row],[Максимальный выданный кредит]]-AVERAGE(G:G)))/STDEV(G:G)</f>
        <v>-0.73227111820654578</v>
      </c>
    </row>
    <row r="242" spans="1:29" x14ac:dyDescent="0.45">
      <c r="A242">
        <v>340</v>
      </c>
      <c r="B242" s="1" t="s">
        <v>283</v>
      </c>
      <c r="C242" s="1" t="s">
        <v>16</v>
      </c>
      <c r="D242">
        <v>13</v>
      </c>
      <c r="E242">
        <v>0</v>
      </c>
      <c r="F242">
        <v>86507</v>
      </c>
      <c r="G242">
        <v>770440</v>
      </c>
      <c r="H242" s="3">
        <v>112574</v>
      </c>
      <c r="I242" s="1" t="s">
        <v>17</v>
      </c>
      <c r="J242">
        <v>729</v>
      </c>
      <c r="K242">
        <v>1555416</v>
      </c>
      <c r="L242" s="1" t="s">
        <v>22</v>
      </c>
      <c r="M242" s="1" t="s">
        <v>19</v>
      </c>
      <c r="N242" s="1" t="s">
        <v>79</v>
      </c>
      <c r="O242" s="2">
        <v>10706.5</v>
      </c>
      <c r="P242">
        <v>13.7</v>
      </c>
      <c r="Q242">
        <v>40</v>
      </c>
      <c r="R242">
        <f>Кредиты_2000_0__22[[#This Row],[Годовой доход]]/12</f>
        <v>129618</v>
      </c>
      <c r="S242">
        <f>Кредиты_2000_0__22[[#This Row],[Ежемесячный платеж]]/Кредиты_2000_0__22[[#This Row],[Мес доход]]</f>
        <v>8.260041043682205E-2</v>
      </c>
      <c r="T242" s="8">
        <f>(Кредиты_2000_0__22[[#This Row],[Кредитный рейтинг]]-MIN(J:J))/(MAX(J:J)-MIN(J:J))</f>
        <v>0.8666666666666667</v>
      </c>
      <c r="U242" s="9">
        <f>(Кредиты_2000_0__22[[#This Row],[Срок кредитной истории (лет)]]-MIN(P:P))/(MAX(P:P)-MIN(P:P))</f>
        <v>0.20175438596491227</v>
      </c>
      <c r="V242" s="9">
        <f>(Кредиты_2000_0__22[[#This Row],[Срок с последнего нарушения кредитного договора (мес.)]]-MIN(Q:Q))/(MAX(Q:Q)-MIN(Q:Q))</f>
        <v>0.48780487804878048</v>
      </c>
      <c r="W242" s="9">
        <f>(Кредиты_2000_0__22[[#This Row],[Количество кредитных карт]]-MIN(D:D))/(MAX(D:D)-MIN(D:D))</f>
        <v>0.26829268292682928</v>
      </c>
      <c r="X242" s="10">
        <f>(Кредиты_2000_0__22[[#This Row],[Число нарушений кредитных договоров]]-MIN(E:E))/(MAX(E:E)-MIN(E:E))</f>
        <v>0</v>
      </c>
      <c r="Y242" s="16">
        <f>((Кредиты_2000_0__22[[#This Row],[Размер кредита]]-AVERAGE(H:H)))/STDEV(H:H)</f>
        <v>-1.0556989926392006</v>
      </c>
      <c r="Z242" s="16">
        <f>((Кредиты_2000_0__22[[#This Row],[Годовой доход]]-AVERAGE(K:K)))/STDEV(K:K)</f>
        <v>0.25205940815229244</v>
      </c>
      <c r="AA242" s="16">
        <f>((Кредиты_2000_0__22[[#This Row],[Ежемесячный платеж]]-AVERAGE(O:O)))/STDEV(O:O)</f>
        <v>-0.63591972224375148</v>
      </c>
      <c r="AB242" s="16">
        <f>((Кредиты_2000_0__22[[#This Row],[Текущий баланс кредитов]]-AVERAGE(F:F)))/STDEV(F:F)</f>
        <v>-0.73652110026333129</v>
      </c>
      <c r="AC242" s="16">
        <f>((Кредиты_2000_0__22[[#This Row],[Максимальный выданный кредит]]-AVERAGE(G:G)))/STDEV(G:G)</f>
        <v>0.43787033022717536</v>
      </c>
    </row>
    <row r="243" spans="1:29" x14ac:dyDescent="0.45">
      <c r="A243">
        <v>341</v>
      </c>
      <c r="B243" s="1" t="s">
        <v>284</v>
      </c>
      <c r="C243" s="1" t="s">
        <v>16</v>
      </c>
      <c r="D243">
        <v>9</v>
      </c>
      <c r="E243">
        <v>0</v>
      </c>
      <c r="F243">
        <v>112727</v>
      </c>
      <c r="G243">
        <v>725098</v>
      </c>
      <c r="H243" s="3">
        <v>88198</v>
      </c>
      <c r="I243" s="1" t="s">
        <v>17</v>
      </c>
      <c r="J243">
        <v>741</v>
      </c>
      <c r="K243">
        <v>825968</v>
      </c>
      <c r="L243" s="1" t="s">
        <v>33</v>
      </c>
      <c r="M243" s="1" t="s">
        <v>19</v>
      </c>
      <c r="N243" s="1" t="s">
        <v>23</v>
      </c>
      <c r="O243" s="2">
        <v>3407.08</v>
      </c>
      <c r="P243">
        <v>14.2</v>
      </c>
      <c r="R243">
        <f>Кредиты_2000_0__22[[#This Row],[Годовой доход]]/12</f>
        <v>68830.666666666672</v>
      </c>
      <c r="S243">
        <f>Кредиты_2000_0__22[[#This Row],[Ежемесячный платеж]]/Кредиты_2000_0__22[[#This Row],[Мес доход]]</f>
        <v>4.9499447920500546E-2</v>
      </c>
      <c r="T243" s="8">
        <f>(Кредиты_2000_0__22[[#This Row],[Кредитный рейтинг]]-MIN(J:J))/(MAX(J:J)-MIN(J:J))</f>
        <v>0.93939393939393945</v>
      </c>
      <c r="U243" s="9">
        <f>(Кредиты_2000_0__22[[#This Row],[Срок кредитной истории (лет)]]-MIN(P:P))/(MAX(P:P)-MIN(P:P))</f>
        <v>0.212719298245614</v>
      </c>
      <c r="V243" s="9">
        <f>(Кредиты_2000_0__22[[#This Row],[Срок с последнего нарушения кредитного договора (мес.)]]-MIN(Q:Q))/(MAX(Q:Q)-MIN(Q:Q))</f>
        <v>0</v>
      </c>
      <c r="W243" s="9">
        <f>(Кредиты_2000_0__22[[#This Row],[Количество кредитных карт]]-MIN(D:D))/(MAX(D:D)-MIN(D:D))</f>
        <v>0.17073170731707318</v>
      </c>
      <c r="X243" s="10">
        <f>(Кредиты_2000_0__22[[#This Row],[Число нарушений кредитных договоров]]-MIN(E:E))/(MAX(E:E)-MIN(E:E))</f>
        <v>0</v>
      </c>
      <c r="Y243" s="16">
        <f>((Кредиты_2000_0__22[[#This Row],[Размер кредита]]-AVERAGE(H:H)))/STDEV(H:H)</f>
        <v>-1.1861950194789448</v>
      </c>
      <c r="Z243" s="16">
        <f>((Кредиты_2000_0__22[[#This Row],[Годовой доход]]-AVERAGE(K:K)))/STDEV(K:K)</f>
        <v>-0.64080550526759761</v>
      </c>
      <c r="AA243" s="16">
        <f>((Кредиты_2000_0__22[[#This Row],[Ежемесячный платеж]]-AVERAGE(O:O)))/STDEV(O:O)</f>
        <v>-1.2879568565242572</v>
      </c>
      <c r="AB243" s="16">
        <f>((Кредиты_2000_0__22[[#This Row],[Текущий баланс кредитов]]-AVERAGE(F:F)))/STDEV(F:F)</f>
        <v>-0.62694706015222856</v>
      </c>
      <c r="AC243" s="16">
        <f>((Кредиты_2000_0__22[[#This Row],[Максимальный выданный кредит]]-AVERAGE(G:G)))/STDEV(G:G)</f>
        <v>0.34148868506604119</v>
      </c>
    </row>
    <row r="244" spans="1:29" x14ac:dyDescent="0.45">
      <c r="A244">
        <v>342</v>
      </c>
      <c r="B244" s="1" t="s">
        <v>285</v>
      </c>
      <c r="C244" s="1" t="s">
        <v>16</v>
      </c>
      <c r="D244">
        <v>10</v>
      </c>
      <c r="E244">
        <v>1</v>
      </c>
      <c r="F244">
        <v>300789</v>
      </c>
      <c r="G244">
        <v>657118</v>
      </c>
      <c r="H244" s="3">
        <v>764544</v>
      </c>
      <c r="I244" s="1" t="s">
        <v>26</v>
      </c>
      <c r="J244">
        <v>703</v>
      </c>
      <c r="K244">
        <v>1697859</v>
      </c>
      <c r="L244" s="1" t="s">
        <v>53</v>
      </c>
      <c r="M244" s="1" t="s">
        <v>19</v>
      </c>
      <c r="N244" s="1" t="s">
        <v>20</v>
      </c>
      <c r="O244" s="2">
        <v>17685.96</v>
      </c>
      <c r="P244">
        <v>25.5</v>
      </c>
      <c r="Q244">
        <v>31</v>
      </c>
      <c r="R244">
        <f>Кредиты_2000_0__22[[#This Row],[Годовой доход]]/12</f>
        <v>141488.25</v>
      </c>
      <c r="S244">
        <f>Кредиты_2000_0__22[[#This Row],[Ежемесячный платеж]]/Кредиты_2000_0__22[[#This Row],[Мес доход]]</f>
        <v>0.12499949642461476</v>
      </c>
      <c r="T244" s="8">
        <f>(Кредиты_2000_0__22[[#This Row],[Кредитный рейтинг]]-MIN(J:J))/(MAX(J:J)-MIN(J:J))</f>
        <v>0.70909090909090911</v>
      </c>
      <c r="U244" s="9">
        <f>(Кредиты_2000_0__22[[#This Row],[Срок кредитной истории (лет)]]-MIN(P:P))/(MAX(P:P)-MIN(P:P))</f>
        <v>0.46052631578947367</v>
      </c>
      <c r="V244" s="9">
        <f>(Кредиты_2000_0__22[[#This Row],[Срок с последнего нарушения кредитного договора (мес.)]]-MIN(Q:Q))/(MAX(Q:Q)-MIN(Q:Q))</f>
        <v>0.37804878048780488</v>
      </c>
      <c r="W244" s="9">
        <f>(Кредиты_2000_0__22[[#This Row],[Количество кредитных карт]]-MIN(D:D))/(MAX(D:D)-MIN(D:D))</f>
        <v>0.1951219512195122</v>
      </c>
      <c r="X244" s="10">
        <f>(Кредиты_2000_0__22[[#This Row],[Число нарушений кредитных договоров]]-MIN(E:E))/(MAX(E:E)-MIN(E:E))</f>
        <v>0.14285714285714285</v>
      </c>
      <c r="Y244" s="16">
        <f>((Кредиты_2000_0__22[[#This Row],[Размер кредита]]-AVERAGE(H:H)))/STDEV(H:H)</f>
        <v>2.4345986205339156</v>
      </c>
      <c r="Z244" s="16">
        <f>((Кредиты_2000_0__22[[#This Row],[Годовой доход]]-AVERAGE(K:K)))/STDEV(K:K)</f>
        <v>0.42641365528473973</v>
      </c>
      <c r="AA244" s="16">
        <f>((Кредиты_2000_0__22[[#This Row],[Ежемесячный платеж]]-AVERAGE(O:O)))/STDEV(O:O)</f>
        <v>-1.2463735709832719E-2</v>
      </c>
      <c r="AB244" s="16">
        <f>((Кредиты_2000_0__22[[#This Row],[Текущий баланс кредитов]]-AVERAGE(F:F)))/STDEV(F:F)</f>
        <v>0.15896877247073926</v>
      </c>
      <c r="AC244" s="16">
        <f>((Кредиты_2000_0__22[[#This Row],[Максимальный выданный кредит]]-AVERAGE(G:G)))/STDEV(G:G)</f>
        <v>0.19698636408209913</v>
      </c>
    </row>
    <row r="245" spans="1:29" x14ac:dyDescent="0.45">
      <c r="A245">
        <v>343</v>
      </c>
      <c r="B245" s="1" t="s">
        <v>286</v>
      </c>
      <c r="C245" s="1" t="s">
        <v>16</v>
      </c>
      <c r="D245">
        <v>7</v>
      </c>
      <c r="E245">
        <v>0</v>
      </c>
      <c r="F245">
        <v>252320</v>
      </c>
      <c r="G245">
        <v>1047200</v>
      </c>
      <c r="H245" s="3">
        <v>224642</v>
      </c>
      <c r="I245" s="1" t="s">
        <v>17</v>
      </c>
      <c r="J245">
        <v>741</v>
      </c>
      <c r="K245">
        <v>1056039</v>
      </c>
      <c r="L245" s="1" t="s">
        <v>36</v>
      </c>
      <c r="M245" s="1" t="s">
        <v>29</v>
      </c>
      <c r="N245" s="1" t="s">
        <v>23</v>
      </c>
      <c r="O245" s="2">
        <v>14080.33</v>
      </c>
      <c r="P245">
        <v>38.5</v>
      </c>
      <c r="R245">
        <f>Кредиты_2000_0__22[[#This Row],[Годовой доход]]/12</f>
        <v>88003.25</v>
      </c>
      <c r="S245">
        <f>Кредиты_2000_0__22[[#This Row],[Ежемесячный платеж]]/Кредиты_2000_0__22[[#This Row],[Мес доход]]</f>
        <v>0.15999784098882711</v>
      </c>
      <c r="T245" s="8">
        <f>(Кредиты_2000_0__22[[#This Row],[Кредитный рейтинг]]-MIN(J:J))/(MAX(J:J)-MIN(J:J))</f>
        <v>0.93939393939393945</v>
      </c>
      <c r="U245" s="9">
        <f>(Кредиты_2000_0__22[[#This Row],[Срок кредитной истории (лет)]]-MIN(P:P))/(MAX(P:P)-MIN(P:P))</f>
        <v>0.74561403508771928</v>
      </c>
      <c r="V245" s="9">
        <f>(Кредиты_2000_0__22[[#This Row],[Срок с последнего нарушения кредитного договора (мес.)]]-MIN(Q:Q))/(MAX(Q:Q)-MIN(Q:Q))</f>
        <v>0</v>
      </c>
      <c r="W245" s="9">
        <f>(Кредиты_2000_0__22[[#This Row],[Количество кредитных карт]]-MIN(D:D))/(MAX(D:D)-MIN(D:D))</f>
        <v>0.12195121951219512</v>
      </c>
      <c r="X245" s="10">
        <f>(Кредиты_2000_0__22[[#This Row],[Число нарушений кредитных договоров]]-MIN(E:E))/(MAX(E:E)-MIN(E:E))</f>
        <v>0</v>
      </c>
      <c r="Y245" s="16">
        <f>((Кредиты_2000_0__22[[#This Row],[Размер кредита]]-AVERAGE(H:H)))/STDEV(H:H)</f>
        <v>-0.45574704252940307</v>
      </c>
      <c r="Z245" s="16">
        <f>((Кредиты_2000_0__22[[#This Row],[Годовой доход]]-AVERAGE(K:K)))/STDEV(K:K)</f>
        <v>-0.35919211610836005</v>
      </c>
      <c r="AA245" s="16">
        <f>((Кредиты_2000_0__22[[#This Row],[Ежемесячный платеж]]-AVERAGE(O:O)))/STDEV(O:O)</f>
        <v>-0.33454475755483121</v>
      </c>
      <c r="AB245" s="16">
        <f>((Кредиты_2000_0__22[[#This Row],[Текущий баланс кредитов]]-AVERAGE(F:F)))/STDEV(F:F)</f>
        <v>-4.3584398778118177E-2</v>
      </c>
      <c r="AC245" s="16">
        <f>((Кредиты_2000_0__22[[#This Row],[Максимальный выданный кредит]]-AVERAGE(G:G)))/STDEV(G:G)</f>
        <v>1.0261678053009589</v>
      </c>
    </row>
    <row r="246" spans="1:29" x14ac:dyDescent="0.45">
      <c r="A246">
        <v>344</v>
      </c>
      <c r="B246" s="1" t="s">
        <v>287</v>
      </c>
      <c r="C246" s="1" t="s">
        <v>16</v>
      </c>
      <c r="D246">
        <v>4</v>
      </c>
      <c r="E246">
        <v>1</v>
      </c>
      <c r="F246">
        <v>148960</v>
      </c>
      <c r="G246">
        <v>238898</v>
      </c>
      <c r="H246" s="3">
        <v>446336</v>
      </c>
      <c r="I246" s="1" t="s">
        <v>26</v>
      </c>
      <c r="J246">
        <v>683</v>
      </c>
      <c r="K246">
        <v>1117865</v>
      </c>
      <c r="L246" s="1" t="s">
        <v>41</v>
      </c>
      <c r="M246" s="1" t="s">
        <v>19</v>
      </c>
      <c r="N246" s="1" t="s">
        <v>23</v>
      </c>
      <c r="O246" s="2">
        <v>7573.59</v>
      </c>
      <c r="P246">
        <v>15.9</v>
      </c>
      <c r="Q246">
        <v>36</v>
      </c>
      <c r="R246">
        <f>Кредиты_2000_0__22[[#This Row],[Годовой доход]]/12</f>
        <v>93155.416666666672</v>
      </c>
      <c r="S246">
        <f>Кредиты_2000_0__22[[#This Row],[Ежемесячный платеж]]/Кредиты_2000_0__22[[#This Row],[Мес доход]]</f>
        <v>8.1300586385654794E-2</v>
      </c>
      <c r="T246" s="8">
        <f>(Кредиты_2000_0__22[[#This Row],[Кредитный рейтинг]]-MIN(J:J))/(MAX(J:J)-MIN(J:J))</f>
        <v>0.58787878787878789</v>
      </c>
      <c r="U246" s="9">
        <f>(Кредиты_2000_0__22[[#This Row],[Срок кредитной истории (лет)]]-MIN(P:P))/(MAX(P:P)-MIN(P:P))</f>
        <v>0.25</v>
      </c>
      <c r="V246" s="9">
        <f>(Кредиты_2000_0__22[[#This Row],[Срок с последнего нарушения кредитного договора (мес.)]]-MIN(Q:Q))/(MAX(Q:Q)-MIN(Q:Q))</f>
        <v>0.43902439024390244</v>
      </c>
      <c r="W246" s="9">
        <f>(Кредиты_2000_0__22[[#This Row],[Количество кредитных карт]]-MIN(D:D))/(MAX(D:D)-MIN(D:D))</f>
        <v>4.878048780487805E-2</v>
      </c>
      <c r="X246" s="10">
        <f>(Кредиты_2000_0__22[[#This Row],[Число нарушений кредитных договоров]]-MIN(E:E))/(MAX(E:E)-MIN(E:E))</f>
        <v>0.14285714285714285</v>
      </c>
      <c r="Y246" s="16">
        <f>((Кредиты_2000_0__22[[#This Row],[Размер кредита]]-AVERAGE(H:H)))/STDEV(H:H)</f>
        <v>0.73108369976671617</v>
      </c>
      <c r="Z246" s="16">
        <f>((Кредиты_2000_0__22[[#This Row],[Годовой доход]]-AVERAGE(K:K)))/STDEV(K:K)</f>
        <v>-0.28351534937913725</v>
      </c>
      <c r="AA246" s="16">
        <f>((Кредиты_2000_0__22[[#This Row],[Ежемесячный платеж]]-AVERAGE(O:O)))/STDEV(O:O)</f>
        <v>-0.91577396523274768</v>
      </c>
      <c r="AB246" s="16">
        <f>((Кредиты_2000_0__22[[#This Row],[Текущий баланс кредитов]]-AVERAGE(F:F)))/STDEV(F:F)</f>
        <v>-0.47552844095521907</v>
      </c>
      <c r="AC246" s="16">
        <f>((Кредиты_2000_0__22[[#This Row],[Максимальный выданный кредит]]-AVERAGE(G:G)))/STDEV(G:G)</f>
        <v>-0.69200687925276771</v>
      </c>
    </row>
    <row r="247" spans="1:29" x14ac:dyDescent="0.45">
      <c r="A247">
        <v>345</v>
      </c>
      <c r="B247" s="1" t="s">
        <v>288</v>
      </c>
      <c r="C247" s="1" t="s">
        <v>31</v>
      </c>
      <c r="D247">
        <v>8</v>
      </c>
      <c r="E247">
        <v>0</v>
      </c>
      <c r="F247">
        <v>309054</v>
      </c>
      <c r="G247">
        <v>503316</v>
      </c>
      <c r="H247" s="3">
        <v>447656</v>
      </c>
      <c r="I247" s="1" t="s">
        <v>17</v>
      </c>
      <c r="J247">
        <v>732</v>
      </c>
      <c r="K247">
        <v>1585113</v>
      </c>
      <c r="L247" s="1" t="s">
        <v>22</v>
      </c>
      <c r="M247" s="1" t="s">
        <v>19</v>
      </c>
      <c r="N247" s="1" t="s">
        <v>23</v>
      </c>
      <c r="O247" s="2">
        <v>20342.16</v>
      </c>
      <c r="P247">
        <v>17.399999999999999</v>
      </c>
      <c r="R247">
        <f>Кредиты_2000_0__22[[#This Row],[Годовой доход]]/12</f>
        <v>132092.75</v>
      </c>
      <c r="S247">
        <f>Кредиты_2000_0__22[[#This Row],[Ежемесячный платеж]]/Кредиты_2000_0__22[[#This Row],[Мес доход]]</f>
        <v>0.15399906505088282</v>
      </c>
      <c r="T247" s="8">
        <f>(Кредиты_2000_0__22[[#This Row],[Кредитный рейтинг]]-MIN(J:J))/(MAX(J:J)-MIN(J:J))</f>
        <v>0.88484848484848488</v>
      </c>
      <c r="U247" s="9">
        <f>(Кредиты_2000_0__22[[#This Row],[Срок кредитной истории (лет)]]-MIN(P:P))/(MAX(P:P)-MIN(P:P))</f>
        <v>0.2828947368421052</v>
      </c>
      <c r="V247" s="9">
        <f>(Кредиты_2000_0__22[[#This Row],[Срок с последнего нарушения кредитного договора (мес.)]]-MIN(Q:Q))/(MAX(Q:Q)-MIN(Q:Q))</f>
        <v>0</v>
      </c>
      <c r="W247" s="9">
        <f>(Кредиты_2000_0__22[[#This Row],[Количество кредитных карт]]-MIN(D:D))/(MAX(D:D)-MIN(D:D))</f>
        <v>0.14634146341463414</v>
      </c>
      <c r="X247" s="10">
        <f>(Кредиты_2000_0__22[[#This Row],[Число нарушений кредитных договоров]]-MIN(E:E))/(MAX(E:E)-MIN(E:E))</f>
        <v>0</v>
      </c>
      <c r="Y247" s="16">
        <f>((Кредиты_2000_0__22[[#This Row],[Размер кредита]]-AVERAGE(H:H)))/STDEV(H:H)</f>
        <v>0.73815027161724378</v>
      </c>
      <c r="Z247" s="16">
        <f>((Кредиты_2000_0__22[[#This Row],[Годовой доход]]-AVERAGE(K:K)))/STDEV(K:K)</f>
        <v>0.28840937324072985</v>
      </c>
      <c r="AA247" s="16">
        <f>((Кредиты_2000_0__22[[#This Row],[Ежемесячный платеж]]-AVERAGE(O:O)))/STDEV(O:O)</f>
        <v>0.22480731268522874</v>
      </c>
      <c r="AB247" s="16">
        <f>((Кредиты_2000_0__22[[#This Row],[Текущий баланс кредитов]]-AVERAGE(F:F)))/STDEV(F:F)</f>
        <v>0.19350841554923906</v>
      </c>
      <c r="AC247" s="16">
        <f>((Кредиты_2000_0__22[[#This Row],[Максимальный выданный кредит]]-AVERAGE(G:G)))/STDEV(G:G)</f>
        <v>-0.12994429158092316</v>
      </c>
    </row>
    <row r="248" spans="1:29" x14ac:dyDescent="0.45">
      <c r="A248">
        <v>346</v>
      </c>
      <c r="B248" s="1" t="s">
        <v>289</v>
      </c>
      <c r="C248" s="1" t="s">
        <v>31</v>
      </c>
      <c r="D248">
        <v>9</v>
      </c>
      <c r="E248">
        <v>1</v>
      </c>
      <c r="F248">
        <v>74214</v>
      </c>
      <c r="G248">
        <v>767272</v>
      </c>
      <c r="H248" s="3">
        <v>261910</v>
      </c>
      <c r="I248" s="1" t="s">
        <v>17</v>
      </c>
      <c r="J248">
        <v>675</v>
      </c>
      <c r="K248">
        <v>1438509</v>
      </c>
      <c r="L248" s="1" t="s">
        <v>53</v>
      </c>
      <c r="M248" s="1" t="s">
        <v>24</v>
      </c>
      <c r="N248" s="1" t="s">
        <v>52</v>
      </c>
      <c r="O248" s="2">
        <v>24334.82</v>
      </c>
      <c r="P248">
        <v>15.6</v>
      </c>
      <c r="R248">
        <f>Кредиты_2000_0__22[[#This Row],[Годовой доход]]/12</f>
        <v>119875.75</v>
      </c>
      <c r="S248">
        <f>Кредиты_2000_0__22[[#This Row],[Ежемесячный платеж]]/Кредиты_2000_0__22[[#This Row],[Мес доход]]</f>
        <v>0.20300035661924951</v>
      </c>
      <c r="T248" s="8">
        <f>(Кредиты_2000_0__22[[#This Row],[Кредитный рейтинг]]-MIN(J:J))/(MAX(J:J)-MIN(J:J))</f>
        <v>0.53939393939393943</v>
      </c>
      <c r="U248" s="9">
        <f>(Кредиты_2000_0__22[[#This Row],[Срок кредитной истории (лет)]]-MIN(P:P))/(MAX(P:P)-MIN(P:P))</f>
        <v>0.24342105263157893</v>
      </c>
      <c r="V248" s="9">
        <f>(Кредиты_2000_0__22[[#This Row],[Срок с последнего нарушения кредитного договора (мес.)]]-MIN(Q:Q))/(MAX(Q:Q)-MIN(Q:Q))</f>
        <v>0</v>
      </c>
      <c r="W248" s="9">
        <f>(Кредиты_2000_0__22[[#This Row],[Количество кредитных карт]]-MIN(D:D))/(MAX(D:D)-MIN(D:D))</f>
        <v>0.17073170731707318</v>
      </c>
      <c r="X248" s="10">
        <f>(Кредиты_2000_0__22[[#This Row],[Число нарушений кредитных договоров]]-MIN(E:E))/(MAX(E:E)-MIN(E:E))</f>
        <v>0.14285714285714285</v>
      </c>
      <c r="Y248" s="16">
        <f>((Кредиты_2000_0__22[[#This Row],[Размер кредита]]-AVERAGE(H:H)))/STDEV(H:H)</f>
        <v>-0.25623416394950571</v>
      </c>
      <c r="Z248" s="16">
        <f>((Кредиты_2000_0__22[[#This Row],[Годовой доход]]-AVERAGE(K:K)))/STDEV(K:K)</f>
        <v>0.10896194481949958</v>
      </c>
      <c r="AA248" s="16">
        <f>((Кредиты_2000_0__22[[#This Row],[Ежемесячный платеж]]-AVERAGE(O:O)))/STDEV(O:O)</f>
        <v>0.58146066110967942</v>
      </c>
      <c r="AB248" s="16">
        <f>((Кредиты_2000_0__22[[#This Row],[Текущий баланс кредитов]]-AVERAGE(F:F)))/STDEV(F:F)</f>
        <v>-0.7878938567502034</v>
      </c>
      <c r="AC248" s="16">
        <f>((Кредиты_2000_0__22[[#This Row],[Максимальный выданный кредит]]-AVERAGE(G:G)))/STDEV(G:G)</f>
        <v>0.43113624148229263</v>
      </c>
    </row>
    <row r="249" spans="1:29" x14ac:dyDescent="0.45">
      <c r="A249">
        <v>347</v>
      </c>
      <c r="B249" s="1" t="s">
        <v>290</v>
      </c>
      <c r="C249" s="1" t="s">
        <v>16</v>
      </c>
      <c r="D249">
        <v>14</v>
      </c>
      <c r="E249">
        <v>0</v>
      </c>
      <c r="F249">
        <v>620996</v>
      </c>
      <c r="G249">
        <v>1461482</v>
      </c>
      <c r="H249" s="3">
        <v>746372</v>
      </c>
      <c r="I249" s="1" t="s">
        <v>26</v>
      </c>
      <c r="J249">
        <v>715</v>
      </c>
      <c r="K249">
        <v>2302116</v>
      </c>
      <c r="L249" s="1" t="s">
        <v>21</v>
      </c>
      <c r="M249" s="1" t="s">
        <v>19</v>
      </c>
      <c r="N249" s="1" t="s">
        <v>23</v>
      </c>
      <c r="O249" s="2">
        <v>40670.639999999999</v>
      </c>
      <c r="P249">
        <v>24.4</v>
      </c>
      <c r="R249">
        <f>Кредиты_2000_0__22[[#This Row],[Годовой доход]]/12</f>
        <v>191843</v>
      </c>
      <c r="S249">
        <f>Кредиты_2000_0__22[[#This Row],[Ежемесячный платеж]]/Кредиты_2000_0__22[[#This Row],[Мес доход]]</f>
        <v>0.21199960384272556</v>
      </c>
      <c r="T249" s="8">
        <f>(Кредиты_2000_0__22[[#This Row],[Кредитный рейтинг]]-MIN(J:J))/(MAX(J:J)-MIN(J:J))</f>
        <v>0.78181818181818186</v>
      </c>
      <c r="U249" s="9">
        <f>(Кредиты_2000_0__22[[#This Row],[Срок кредитной истории (лет)]]-MIN(P:P))/(MAX(P:P)-MIN(P:P))</f>
        <v>0.43640350877192979</v>
      </c>
      <c r="V249" s="9">
        <f>(Кредиты_2000_0__22[[#This Row],[Срок с последнего нарушения кредитного договора (мес.)]]-MIN(Q:Q))/(MAX(Q:Q)-MIN(Q:Q))</f>
        <v>0</v>
      </c>
      <c r="W249" s="9">
        <f>(Кредиты_2000_0__22[[#This Row],[Количество кредитных карт]]-MIN(D:D))/(MAX(D:D)-MIN(D:D))</f>
        <v>0.29268292682926828</v>
      </c>
      <c r="X249" s="10">
        <f>(Кредиты_2000_0__22[[#This Row],[Число нарушений кредитных договоров]]-MIN(E:E))/(MAX(E:E)-MIN(E:E))</f>
        <v>0</v>
      </c>
      <c r="Y249" s="16">
        <f>((Кредиты_2000_0__22[[#This Row],[Размер кредита]]-AVERAGE(H:H)))/STDEV(H:H)</f>
        <v>2.3373154813916517</v>
      </c>
      <c r="Z249" s="16">
        <f>((Кредиты_2000_0__22[[#This Row],[Годовой доход]]-AVERAGE(K:K)))/STDEV(K:K)</f>
        <v>1.1660412558654014</v>
      </c>
      <c r="AA249" s="16">
        <f>((Кредиты_2000_0__22[[#This Row],[Ежемесячный платеж]]-AVERAGE(O:O)))/STDEV(O:O)</f>
        <v>2.0406945809173038</v>
      </c>
      <c r="AB249" s="16">
        <f>((Кредиты_2000_0__22[[#This Row],[Текущий баланс кредитов]]-AVERAGE(F:F)))/STDEV(F:F)</f>
        <v>1.497121886957997</v>
      </c>
      <c r="AC249" s="16">
        <f>((Кредиты_2000_0__22[[#This Row],[Максимальный выданный кредит]]-AVERAGE(G:G)))/STDEV(G:G)</f>
        <v>1.906790202209895</v>
      </c>
    </row>
    <row r="250" spans="1:29" x14ac:dyDescent="0.45">
      <c r="A250">
        <v>348</v>
      </c>
      <c r="B250" s="1" t="s">
        <v>291</v>
      </c>
      <c r="C250" s="1" t="s">
        <v>16</v>
      </c>
      <c r="D250">
        <v>19</v>
      </c>
      <c r="E250">
        <v>0</v>
      </c>
      <c r="F250">
        <v>532589</v>
      </c>
      <c r="G250">
        <v>828872</v>
      </c>
      <c r="H250" s="3">
        <v>146982</v>
      </c>
      <c r="I250" s="1" t="s">
        <v>17</v>
      </c>
      <c r="J250">
        <v>670</v>
      </c>
      <c r="K250">
        <v>981578</v>
      </c>
      <c r="L250" s="1" t="s">
        <v>22</v>
      </c>
      <c r="M250" s="1" t="s">
        <v>29</v>
      </c>
      <c r="N250" s="1" t="s">
        <v>23</v>
      </c>
      <c r="O250" s="2">
        <v>25030.22</v>
      </c>
      <c r="P250">
        <v>22.5</v>
      </c>
      <c r="Q250">
        <v>76</v>
      </c>
      <c r="R250">
        <f>Кредиты_2000_0__22[[#This Row],[Годовой доход]]/12</f>
        <v>81798.166666666672</v>
      </c>
      <c r="S250">
        <f>Кредиты_2000_0__22[[#This Row],[Ежемесячный платеж]]/Кредиты_2000_0__22[[#This Row],[Мес доход]]</f>
        <v>0.30599976772095544</v>
      </c>
      <c r="T250" s="8">
        <f>(Кредиты_2000_0__22[[#This Row],[Кредитный рейтинг]]-MIN(J:J))/(MAX(J:J)-MIN(J:J))</f>
        <v>0.50909090909090904</v>
      </c>
      <c r="U250" s="9">
        <f>(Кредиты_2000_0__22[[#This Row],[Срок кредитной истории (лет)]]-MIN(P:P))/(MAX(P:P)-MIN(P:P))</f>
        <v>0.39473684210526316</v>
      </c>
      <c r="V250" s="9">
        <f>(Кредиты_2000_0__22[[#This Row],[Срок с последнего нарушения кредитного договора (мес.)]]-MIN(Q:Q))/(MAX(Q:Q)-MIN(Q:Q))</f>
        <v>0.92682926829268297</v>
      </c>
      <c r="W250" s="9">
        <f>(Кредиты_2000_0__22[[#This Row],[Количество кредитных карт]]-MIN(D:D))/(MAX(D:D)-MIN(D:D))</f>
        <v>0.41463414634146339</v>
      </c>
      <c r="X250" s="10">
        <f>(Кредиты_2000_0__22[[#This Row],[Число нарушений кредитных договоров]]-MIN(E:E))/(MAX(E:E)-MIN(E:E))</f>
        <v>0</v>
      </c>
      <c r="Y250" s="16">
        <f>((Кредиты_2000_0__22[[#This Row],[Размер кредита]]-AVERAGE(H:H)))/STDEV(H:H)</f>
        <v>-0.87149701973544658</v>
      </c>
      <c r="Z250" s="16">
        <f>((Кредиты_2000_0__22[[#This Row],[Годовой доход]]-AVERAGE(K:K)))/STDEV(K:K)</f>
        <v>-0.45033447898845352</v>
      </c>
      <c r="AA250" s="16">
        <f>((Кредиты_2000_0__22[[#This Row],[Ежемесячный платеж]]-AVERAGE(O:O)))/STDEV(O:O)</f>
        <v>0.64357883257791448</v>
      </c>
      <c r="AB250" s="16">
        <f>((Кредиты_2000_0__22[[#This Row],[Текущий баланс кредитов]]-AVERAGE(F:F)))/STDEV(F:F)</f>
        <v>1.1276668082355612</v>
      </c>
      <c r="AC250" s="16">
        <f>((Кредиты_2000_0__22[[#This Row],[Максимальный выданный кредит]]-AVERAGE(G:G)))/STDEV(G:G)</f>
        <v>0.56207685596612367</v>
      </c>
    </row>
    <row r="251" spans="1:29" x14ac:dyDescent="0.45">
      <c r="A251">
        <v>349</v>
      </c>
      <c r="B251" s="1" t="s">
        <v>292</v>
      </c>
      <c r="C251" s="1" t="s">
        <v>16</v>
      </c>
      <c r="D251">
        <v>18</v>
      </c>
      <c r="E251">
        <v>0</v>
      </c>
      <c r="F251">
        <v>342209</v>
      </c>
      <c r="G251">
        <v>589644</v>
      </c>
      <c r="H251" s="3">
        <v>533698</v>
      </c>
      <c r="I251" s="1" t="s">
        <v>26</v>
      </c>
      <c r="J251">
        <v>699</v>
      </c>
      <c r="K251">
        <v>1853298</v>
      </c>
      <c r="L251" s="1" t="s">
        <v>50</v>
      </c>
      <c r="M251" s="1" t="s">
        <v>29</v>
      </c>
      <c r="N251" s="1" t="s">
        <v>23</v>
      </c>
      <c r="O251" s="2">
        <v>30270.61</v>
      </c>
      <c r="P251">
        <v>21.6</v>
      </c>
      <c r="Q251">
        <v>72</v>
      </c>
      <c r="R251">
        <f>Кредиты_2000_0__22[[#This Row],[Годовой доход]]/12</f>
        <v>154441.5</v>
      </c>
      <c r="S251">
        <f>Кредиты_2000_0__22[[#This Row],[Ежемесячный платеж]]/Кредиты_2000_0__22[[#This Row],[Мес доход]]</f>
        <v>0.19600049209571263</v>
      </c>
      <c r="T251" s="8">
        <f>(Кредиты_2000_0__22[[#This Row],[Кредитный рейтинг]]-MIN(J:J))/(MAX(J:J)-MIN(J:J))</f>
        <v>0.68484848484848482</v>
      </c>
      <c r="U251" s="9">
        <f>(Кредиты_2000_0__22[[#This Row],[Срок кредитной истории (лет)]]-MIN(P:P))/(MAX(P:P)-MIN(P:P))</f>
        <v>0.375</v>
      </c>
      <c r="V251" s="9">
        <f>(Кредиты_2000_0__22[[#This Row],[Срок с последнего нарушения кредитного договора (мес.)]]-MIN(Q:Q))/(MAX(Q:Q)-MIN(Q:Q))</f>
        <v>0.87804878048780488</v>
      </c>
      <c r="W251" s="9">
        <f>(Кредиты_2000_0__22[[#This Row],[Количество кредитных карт]]-MIN(D:D))/(MAX(D:D)-MIN(D:D))</f>
        <v>0.3902439024390244</v>
      </c>
      <c r="X251" s="10">
        <f>(Кредиты_2000_0__22[[#This Row],[Число нарушений кредитных договоров]]-MIN(E:E))/(MAX(E:E)-MIN(E:E))</f>
        <v>0</v>
      </c>
      <c r="Y251" s="16">
        <f>((Кредиты_2000_0__22[[#This Row],[Размер кредита]]-AVERAGE(H:H)))/STDEV(H:H)</f>
        <v>1.198772980074138</v>
      </c>
      <c r="Z251" s="16">
        <f>((Кредиты_2000_0__22[[#This Row],[Годовой доход]]-AVERAGE(K:K)))/STDEV(K:K)</f>
        <v>0.6166753727437968</v>
      </c>
      <c r="AA251" s="16">
        <f>((Кредиты_2000_0__22[[#This Row],[Ежемесячный платеж]]-AVERAGE(O:O)))/STDEV(O:O)</f>
        <v>1.1116884739072554</v>
      </c>
      <c r="AB251" s="16">
        <f>((Кредиты_2000_0__22[[#This Row],[Текущий баланс кредитов]]-AVERAGE(F:F)))/STDEV(F:F)</f>
        <v>0.33206399525494512</v>
      </c>
      <c r="AC251" s="16">
        <f>((Кредиты_2000_0__22[[#This Row],[Максимальный выданный кредит]]-AVERAGE(G:G)))/STDEV(G:G)</f>
        <v>5.3559626717131402E-2</v>
      </c>
    </row>
    <row r="252" spans="1:29" x14ac:dyDescent="0.45">
      <c r="A252">
        <v>351</v>
      </c>
      <c r="B252" s="1" t="s">
        <v>293</v>
      </c>
      <c r="C252" s="1" t="s">
        <v>31</v>
      </c>
      <c r="D252">
        <v>17</v>
      </c>
      <c r="E252">
        <v>0</v>
      </c>
      <c r="F252">
        <v>580203</v>
      </c>
      <c r="G252">
        <v>917774</v>
      </c>
      <c r="H252" s="3">
        <v>563068</v>
      </c>
      <c r="I252" s="1" t="s">
        <v>26</v>
      </c>
      <c r="J252">
        <v>623</v>
      </c>
      <c r="K252">
        <v>2094807</v>
      </c>
      <c r="L252" s="1" t="s">
        <v>33</v>
      </c>
      <c r="M252" s="1" t="s">
        <v>29</v>
      </c>
      <c r="N252" s="1" t="s">
        <v>23</v>
      </c>
      <c r="O252" s="2">
        <v>35960.92</v>
      </c>
      <c r="P252">
        <v>12.1</v>
      </c>
      <c r="R252">
        <f>Кредиты_2000_0__22[[#This Row],[Годовой доход]]/12</f>
        <v>174567.25</v>
      </c>
      <c r="S252">
        <f>Кредиты_2000_0__22[[#This Row],[Ежемесячный платеж]]/Кредиты_2000_0__22[[#This Row],[Мес доход]]</f>
        <v>0.20600038094201517</v>
      </c>
      <c r="T252" s="8">
        <f>(Кредиты_2000_0__22[[#This Row],[Кредитный рейтинг]]-MIN(J:J))/(MAX(J:J)-MIN(J:J))</f>
        <v>0.22424242424242424</v>
      </c>
      <c r="U252" s="9">
        <f>(Кредиты_2000_0__22[[#This Row],[Срок кредитной истории (лет)]]-MIN(P:P))/(MAX(P:P)-MIN(P:P))</f>
        <v>0.16666666666666666</v>
      </c>
      <c r="V252" s="9">
        <f>(Кредиты_2000_0__22[[#This Row],[Срок с последнего нарушения кредитного договора (мес.)]]-MIN(Q:Q))/(MAX(Q:Q)-MIN(Q:Q))</f>
        <v>0</v>
      </c>
      <c r="W252" s="9">
        <f>(Кредиты_2000_0__22[[#This Row],[Количество кредитных карт]]-MIN(D:D))/(MAX(D:D)-MIN(D:D))</f>
        <v>0.36585365853658536</v>
      </c>
      <c r="X252" s="10">
        <f>(Кредиты_2000_0__22[[#This Row],[Число нарушений кредитных договоров]]-MIN(E:E))/(MAX(E:E)-MIN(E:E))</f>
        <v>0</v>
      </c>
      <c r="Y252" s="16">
        <f>((Кредиты_2000_0__22[[#This Row],[Размер кредита]]-AVERAGE(H:H)))/STDEV(H:H)</f>
        <v>1.3560042037483782</v>
      </c>
      <c r="Z252" s="16">
        <f>((Кредиты_2000_0__22[[#This Row],[Годовой доход]]-AVERAGE(K:K)))/STDEV(K:K)</f>
        <v>0.9122891963132963</v>
      </c>
      <c r="AA252" s="16">
        <f>((Кредиты_2000_0__22[[#This Row],[Ежемесячный платеж]]-AVERAGE(O:O)))/STDEV(O:O)</f>
        <v>1.6199882327329844</v>
      </c>
      <c r="AB252" s="16">
        <f>((Кредиты_2000_0__22[[#This Row],[Текущий баланс кредитов]]-AVERAGE(F:F)))/STDEV(F:F)</f>
        <v>1.3266469129590566</v>
      </c>
      <c r="AC252" s="16">
        <f>((Кредиты_2000_0__22[[#This Row],[Максимальный выданный кредит]]-AVERAGE(G:G)))/STDEV(G:G)</f>
        <v>0.75105222136939542</v>
      </c>
    </row>
    <row r="253" spans="1:29" x14ac:dyDescent="0.45">
      <c r="A253">
        <v>352</v>
      </c>
      <c r="B253" s="1" t="s">
        <v>294</v>
      </c>
      <c r="C253" s="1" t="s">
        <v>16</v>
      </c>
      <c r="D253">
        <v>9</v>
      </c>
      <c r="E253">
        <v>0</v>
      </c>
      <c r="F253">
        <v>216809</v>
      </c>
      <c r="G253">
        <v>318186</v>
      </c>
      <c r="H253" s="3">
        <v>163482</v>
      </c>
      <c r="I253" s="1" t="s">
        <v>17</v>
      </c>
      <c r="J253">
        <v>711</v>
      </c>
      <c r="K253">
        <v>564756</v>
      </c>
      <c r="L253" s="1" t="s">
        <v>22</v>
      </c>
      <c r="M253" s="1" t="s">
        <v>29</v>
      </c>
      <c r="N253" s="1" t="s">
        <v>58</v>
      </c>
      <c r="O253" s="2">
        <v>6447.65</v>
      </c>
      <c r="P253">
        <v>12.4</v>
      </c>
      <c r="R253">
        <f>Кредиты_2000_0__22[[#This Row],[Годовой доход]]/12</f>
        <v>47063</v>
      </c>
      <c r="S253">
        <f>Кредиты_2000_0__22[[#This Row],[Ежемесячный платеж]]/Кредиты_2000_0__22[[#This Row],[Мес доход]]</f>
        <v>0.13700040371417035</v>
      </c>
      <c r="T253" s="8">
        <f>(Кредиты_2000_0__22[[#This Row],[Кредитный рейтинг]]-MIN(J:J))/(MAX(J:J)-MIN(J:J))</f>
        <v>0.75757575757575757</v>
      </c>
      <c r="U253" s="9">
        <f>(Кредиты_2000_0__22[[#This Row],[Срок кредитной истории (лет)]]-MIN(P:P))/(MAX(P:P)-MIN(P:P))</f>
        <v>0.17324561403508773</v>
      </c>
      <c r="V253" s="9">
        <f>(Кредиты_2000_0__22[[#This Row],[Срок с последнего нарушения кредитного договора (мес.)]]-MIN(Q:Q))/(MAX(Q:Q)-MIN(Q:Q))</f>
        <v>0</v>
      </c>
      <c r="W253" s="9">
        <f>(Кредиты_2000_0__22[[#This Row],[Количество кредитных карт]]-MIN(D:D))/(MAX(D:D)-MIN(D:D))</f>
        <v>0.17073170731707318</v>
      </c>
      <c r="X253" s="10">
        <f>(Кредиты_2000_0__22[[#This Row],[Число нарушений кредитных договоров]]-MIN(E:E))/(MAX(E:E)-MIN(E:E))</f>
        <v>0</v>
      </c>
      <c r="Y253" s="16">
        <f>((Кредиты_2000_0__22[[#This Row],[Размер кредита]]-AVERAGE(H:H)))/STDEV(H:H)</f>
        <v>-0.78316487160385095</v>
      </c>
      <c r="Z253" s="16">
        <f>((Кредиты_2000_0__22[[#This Row],[Годовой доход]]-AVERAGE(K:K)))/STDEV(K:K)</f>
        <v>-0.96053635621822919</v>
      </c>
      <c r="AA253" s="16">
        <f>((Кредиты_2000_0__22[[#This Row],[Ежемесячный платеж]]-AVERAGE(O:O)))/STDEV(O:O)</f>
        <v>-1.0163510920416987</v>
      </c>
      <c r="AB253" s="16">
        <f>((Кредиты_2000_0__22[[#This Row],[Текущий баланс кредитов]]-AVERAGE(F:F)))/STDEV(F:F)</f>
        <v>-0.19198576179815524</v>
      </c>
      <c r="AC253" s="16">
        <f>((Кредиты_2000_0__22[[#This Row],[Максимальный выданный кредит]]-AVERAGE(G:G)))/STDEV(G:G)</f>
        <v>-0.52346760261000813</v>
      </c>
    </row>
    <row r="254" spans="1:29" x14ac:dyDescent="0.45">
      <c r="A254">
        <v>353</v>
      </c>
      <c r="B254" s="1" t="s">
        <v>295</v>
      </c>
      <c r="C254" s="1" t="s">
        <v>16</v>
      </c>
      <c r="D254">
        <v>5</v>
      </c>
      <c r="E254">
        <v>0</v>
      </c>
      <c r="F254">
        <v>327541</v>
      </c>
      <c r="G254">
        <v>780384</v>
      </c>
      <c r="H254" s="3">
        <v>173316</v>
      </c>
      <c r="I254" s="1" t="s">
        <v>17</v>
      </c>
      <c r="J254">
        <v>744</v>
      </c>
      <c r="K254">
        <v>954275</v>
      </c>
      <c r="L254" s="1" t="s">
        <v>36</v>
      </c>
      <c r="M254" s="1" t="s">
        <v>19</v>
      </c>
      <c r="N254" s="1" t="s">
        <v>23</v>
      </c>
      <c r="O254" s="2">
        <v>6457.15</v>
      </c>
      <c r="P254">
        <v>13.2</v>
      </c>
      <c r="R254">
        <f>Кредиты_2000_0__22[[#This Row],[Годовой доход]]/12</f>
        <v>79522.916666666672</v>
      </c>
      <c r="S254">
        <f>Кредиты_2000_0__22[[#This Row],[Ежемесячный платеж]]/Кредиты_2000_0__22[[#This Row],[Мес доход]]</f>
        <v>8.1198606271776996E-2</v>
      </c>
      <c r="T254" s="8">
        <f>(Кредиты_2000_0__22[[#This Row],[Кредитный рейтинг]]-MIN(J:J))/(MAX(J:J)-MIN(J:J))</f>
        <v>0.95757575757575752</v>
      </c>
      <c r="U254" s="9">
        <f>(Кредиты_2000_0__22[[#This Row],[Срок кредитной истории (лет)]]-MIN(P:P))/(MAX(P:P)-MIN(P:P))</f>
        <v>0.19078947368421051</v>
      </c>
      <c r="V254" s="9">
        <f>(Кредиты_2000_0__22[[#This Row],[Срок с последнего нарушения кредитного договора (мес.)]]-MIN(Q:Q))/(MAX(Q:Q)-MIN(Q:Q))</f>
        <v>0</v>
      </c>
      <c r="W254" s="9">
        <f>(Кредиты_2000_0__22[[#This Row],[Количество кредитных карт]]-MIN(D:D))/(MAX(D:D)-MIN(D:D))</f>
        <v>7.3170731707317069E-2</v>
      </c>
      <c r="X254" s="10">
        <f>(Кредиты_2000_0__22[[#This Row],[Число нарушений кредитных договоров]]-MIN(E:E))/(MAX(E:E)-MIN(E:E))</f>
        <v>0</v>
      </c>
      <c r="Y254" s="16">
        <f>((Кредиты_2000_0__22[[#This Row],[Размер кредита]]-AVERAGE(H:H)))/STDEV(H:H)</f>
        <v>-0.73051891131741997</v>
      </c>
      <c r="Z254" s="16">
        <f>((Кредиты_2000_0__22[[#This Row],[Годовой доход]]-AVERAGE(K:K)))/STDEV(K:K)</f>
        <v>-0.4837541205956733</v>
      </c>
      <c r="AA254" s="16">
        <f>((Кредиты_2000_0__22[[#This Row],[Ежемесячный платеж]]-AVERAGE(O:O)))/STDEV(O:O)</f>
        <v>-1.0155024831418593</v>
      </c>
      <c r="AB254" s="16">
        <f>((Кредиты_2000_0__22[[#This Row],[Текущий баланс кредитов]]-AVERAGE(F:F)))/STDEV(F:F)</f>
        <v>0.27076605397540066</v>
      </c>
      <c r="AC254" s="16">
        <f>((Кредиты_2000_0__22[[#This Row],[Максимальный выданный кредит]]-AVERAGE(G:G)))/STDEV(G:G)</f>
        <v>0.45900788656527952</v>
      </c>
    </row>
    <row r="255" spans="1:29" x14ac:dyDescent="0.45">
      <c r="A255">
        <v>354</v>
      </c>
      <c r="B255" s="1" t="s">
        <v>296</v>
      </c>
      <c r="C255" s="1" t="s">
        <v>31</v>
      </c>
      <c r="D255">
        <v>10</v>
      </c>
      <c r="E255">
        <v>0</v>
      </c>
      <c r="F255">
        <v>68742</v>
      </c>
      <c r="G255">
        <v>151910</v>
      </c>
      <c r="H255" s="3">
        <v>133936</v>
      </c>
      <c r="I255" s="1" t="s">
        <v>17</v>
      </c>
      <c r="J255">
        <v>639</v>
      </c>
      <c r="K255">
        <v>347035</v>
      </c>
      <c r="L255" s="1" t="s">
        <v>50</v>
      </c>
      <c r="M255" s="1" t="s">
        <v>19</v>
      </c>
      <c r="N255" s="1" t="s">
        <v>20</v>
      </c>
      <c r="O255" s="2">
        <v>6969.39</v>
      </c>
      <c r="P255">
        <v>15.4</v>
      </c>
      <c r="Q255">
        <v>22</v>
      </c>
      <c r="R255">
        <f>Кредиты_2000_0__22[[#This Row],[Годовой доход]]/12</f>
        <v>28919.583333333332</v>
      </c>
      <c r="S255">
        <f>Кредиты_2000_0__22[[#This Row],[Ежемесячный платеж]]/Кредиты_2000_0__22[[#This Row],[Мес доход]]</f>
        <v>0.24099206131946346</v>
      </c>
      <c r="T255" s="8">
        <f>(Кредиты_2000_0__22[[#This Row],[Кредитный рейтинг]]-MIN(J:J))/(MAX(J:J)-MIN(J:J))</f>
        <v>0.32121212121212123</v>
      </c>
      <c r="U255" s="9">
        <f>(Кредиты_2000_0__22[[#This Row],[Срок кредитной истории (лет)]]-MIN(P:P))/(MAX(P:P)-MIN(P:P))</f>
        <v>0.23903508771929824</v>
      </c>
      <c r="V255" s="9">
        <f>(Кредиты_2000_0__22[[#This Row],[Срок с последнего нарушения кредитного договора (мес.)]]-MIN(Q:Q))/(MAX(Q:Q)-MIN(Q:Q))</f>
        <v>0.26829268292682928</v>
      </c>
      <c r="W255" s="9">
        <f>(Кредиты_2000_0__22[[#This Row],[Количество кредитных карт]]-MIN(D:D))/(MAX(D:D)-MIN(D:D))</f>
        <v>0.1951219512195122</v>
      </c>
      <c r="X255" s="10">
        <f>(Кредиты_2000_0__22[[#This Row],[Число нарушений кредитных договоров]]-MIN(E:E))/(MAX(E:E)-MIN(E:E))</f>
        <v>0</v>
      </c>
      <c r="Y255" s="16">
        <f>((Кредиты_2000_0__22[[#This Row],[Размер кредита]]-AVERAGE(H:H)))/STDEV(H:H)</f>
        <v>-0.94133830485816161</v>
      </c>
      <c r="Z255" s="16">
        <f>((Кредиты_2000_0__22[[#This Row],[Годовой доход]]-AVERAGE(K:K)))/STDEV(K:K)</f>
        <v>-1.2270329972600744</v>
      </c>
      <c r="AA255" s="16">
        <f>((Кредиты_2000_0__22[[#This Row],[Ежемесячный платеж]]-AVERAGE(O:O)))/STDEV(O:O)</f>
        <v>-0.96974549126252563</v>
      </c>
      <c r="AB255" s="16">
        <f>((Кредиты_2000_0__22[[#This Row],[Текущий баланс кредитов]]-AVERAGE(F:F)))/STDEV(F:F)</f>
        <v>-0.81076148251252056</v>
      </c>
      <c r="AC255" s="16">
        <f>((Кредиты_2000_0__22[[#This Row],[Максимальный выданный кредит]]-AVERAGE(G:G)))/STDEV(G:G)</f>
        <v>-0.87691373270600614</v>
      </c>
    </row>
    <row r="256" spans="1:29" x14ac:dyDescent="0.45">
      <c r="A256">
        <v>355</v>
      </c>
      <c r="B256" s="1" t="s">
        <v>297</v>
      </c>
      <c r="C256" s="1" t="s">
        <v>16</v>
      </c>
      <c r="D256">
        <v>8</v>
      </c>
      <c r="E256">
        <v>0</v>
      </c>
      <c r="F256">
        <v>72257</v>
      </c>
      <c r="G256">
        <v>172128</v>
      </c>
      <c r="H256" s="3">
        <v>64526</v>
      </c>
      <c r="I256" s="1" t="s">
        <v>17</v>
      </c>
      <c r="J256">
        <v>747</v>
      </c>
      <c r="K256">
        <v>185782</v>
      </c>
      <c r="L256" s="1" t="s">
        <v>33</v>
      </c>
      <c r="M256" s="1" t="s">
        <v>29</v>
      </c>
      <c r="N256" s="1" t="s">
        <v>23</v>
      </c>
      <c r="O256" s="2">
        <v>4799.3999999999996</v>
      </c>
      <c r="P256">
        <v>10.1</v>
      </c>
      <c r="R256">
        <f>Кредиты_2000_0__22[[#This Row],[Годовой доход]]/12</f>
        <v>15481.833333333334</v>
      </c>
      <c r="S256">
        <f>Кредиты_2000_0__22[[#This Row],[Ежемесячный платеж]]/Кредиты_2000_0__22[[#This Row],[Мес доход]]</f>
        <v>0.31000204540805887</v>
      </c>
      <c r="T256" s="8">
        <f>(Кредиты_2000_0__22[[#This Row],[Кредитный рейтинг]]-MIN(J:J))/(MAX(J:J)-MIN(J:J))</f>
        <v>0.97575757575757571</v>
      </c>
      <c r="U256" s="9">
        <f>(Кредиты_2000_0__22[[#This Row],[Срок кредитной истории (лет)]]-MIN(P:P))/(MAX(P:P)-MIN(P:P))</f>
        <v>0.12280701754385964</v>
      </c>
      <c r="V256" s="9">
        <f>(Кредиты_2000_0__22[[#This Row],[Срок с последнего нарушения кредитного договора (мес.)]]-MIN(Q:Q))/(MAX(Q:Q)-MIN(Q:Q))</f>
        <v>0</v>
      </c>
      <c r="W256" s="9">
        <f>(Кредиты_2000_0__22[[#This Row],[Количество кредитных карт]]-MIN(D:D))/(MAX(D:D)-MIN(D:D))</f>
        <v>0.14634146341463414</v>
      </c>
      <c r="X256" s="10">
        <f>(Кредиты_2000_0__22[[#This Row],[Число нарушений кредитных договоров]]-MIN(E:E))/(MAX(E:E)-MIN(E:E))</f>
        <v>0</v>
      </c>
      <c r="Y256" s="16">
        <f>((Кредиты_2000_0__22[[#This Row],[Размер кредита]]-AVERAGE(H:H)))/STDEV(H:H)</f>
        <v>-1.3129222079984073</v>
      </c>
      <c r="Z256" s="16">
        <f>((Кредиты_2000_0__22[[#This Row],[Годовой доход]]-AVERAGE(K:K)))/STDEV(K:K)</f>
        <v>-1.4244112146020886</v>
      </c>
      <c r="AA256" s="16">
        <f>((Кредиты_2000_0__22[[#This Row],[Ежемесячный платеж]]-AVERAGE(O:O)))/STDEV(O:O)</f>
        <v>-1.163584736163813</v>
      </c>
      <c r="AB256" s="16">
        <f>((Кредиты_2000_0__22[[#This Row],[Текущий баланс кредитов]]-AVERAGE(F:F)))/STDEV(F:F)</f>
        <v>-0.79607220901936548</v>
      </c>
      <c r="AC256" s="16">
        <f>((Кредиты_2000_0__22[[#This Row],[Максимальный выданный кредит]]-AVERAGE(G:G)))/STDEV(G:G)</f>
        <v>-0.8339371524522059</v>
      </c>
    </row>
    <row r="257" spans="1:29" x14ac:dyDescent="0.45">
      <c r="A257">
        <v>356</v>
      </c>
      <c r="B257" s="1" t="s">
        <v>298</v>
      </c>
      <c r="C257" s="1" t="s">
        <v>31</v>
      </c>
      <c r="D257">
        <v>10</v>
      </c>
      <c r="E257">
        <v>0</v>
      </c>
      <c r="F257">
        <v>48051</v>
      </c>
      <c r="G257">
        <v>60764</v>
      </c>
      <c r="H257" s="3">
        <v>47806</v>
      </c>
      <c r="I257" s="1" t="s">
        <v>17</v>
      </c>
      <c r="J257">
        <v>671</v>
      </c>
      <c r="K257">
        <v>835620</v>
      </c>
      <c r="L257" s="1" t="s">
        <v>36</v>
      </c>
      <c r="M257" s="1" t="s">
        <v>29</v>
      </c>
      <c r="N257" s="1" t="s">
        <v>52</v>
      </c>
      <c r="O257" s="2">
        <v>3070.97</v>
      </c>
      <c r="P257">
        <v>12.8</v>
      </c>
      <c r="Q257">
        <v>12</v>
      </c>
      <c r="R257">
        <f>Кредиты_2000_0__22[[#This Row],[Годовой доход]]/12</f>
        <v>69635</v>
      </c>
      <c r="S257">
        <f>Кредиты_2000_0__22[[#This Row],[Ежемесячный платеж]]/Кредиты_2000_0__22[[#This Row],[Мес доход]]</f>
        <v>4.4100954979536151E-2</v>
      </c>
      <c r="T257" s="8">
        <f>(Кредиты_2000_0__22[[#This Row],[Кредитный рейтинг]]-MIN(J:J))/(MAX(J:J)-MIN(J:J))</f>
        <v>0.51515151515151514</v>
      </c>
      <c r="U257" s="9">
        <f>(Кредиты_2000_0__22[[#This Row],[Срок кредитной истории (лет)]]-MIN(P:P))/(MAX(P:P)-MIN(P:P))</f>
        <v>0.18201754385964913</v>
      </c>
      <c r="V257" s="9">
        <f>(Кредиты_2000_0__22[[#This Row],[Срок с последнего нарушения кредитного договора (мес.)]]-MIN(Q:Q))/(MAX(Q:Q)-MIN(Q:Q))</f>
        <v>0.14634146341463414</v>
      </c>
      <c r="W257" s="9">
        <f>(Кредиты_2000_0__22[[#This Row],[Количество кредитных карт]]-MIN(D:D))/(MAX(D:D)-MIN(D:D))</f>
        <v>0.1951219512195122</v>
      </c>
      <c r="X257" s="10">
        <f>(Кредиты_2000_0__22[[#This Row],[Число нарушений кредитных договоров]]-MIN(E:E))/(MAX(E:E)-MIN(E:E))</f>
        <v>0</v>
      </c>
      <c r="Y257" s="16">
        <f>((Кредиты_2000_0__22[[#This Row],[Размер кредита]]-AVERAGE(H:H)))/STDEV(H:H)</f>
        <v>-1.4024321181050909</v>
      </c>
      <c r="Z257" s="16">
        <f>((Кредиты_2000_0__22[[#This Row],[Годовой доход]]-AVERAGE(K:K)))/STDEV(K:K)</f>
        <v>-0.62899118520046637</v>
      </c>
      <c r="AA257" s="16">
        <f>((Кредиты_2000_0__22[[#This Row],[Ежемесячный платеж]]-AVERAGE(O:O)))/STDEV(O:O)</f>
        <v>-1.3179806394005706</v>
      </c>
      <c r="AB257" s="16">
        <f>((Кредиты_2000_0__22[[#This Row],[Текущий баланс кредитов]]-AVERAGE(F:F)))/STDEV(F:F)</f>
        <v>-0.89722969242628214</v>
      </c>
      <c r="AC257" s="16">
        <f>((Кредиты_2000_0__22[[#This Row],[Максимальный выданный кредит]]-AVERAGE(G:G)))/STDEV(G:G)</f>
        <v>-1.0706590776369032</v>
      </c>
    </row>
    <row r="258" spans="1:29" x14ac:dyDescent="0.45">
      <c r="A258">
        <v>358</v>
      </c>
      <c r="B258" s="1" t="s">
        <v>299</v>
      </c>
      <c r="C258" s="1" t="s">
        <v>31</v>
      </c>
      <c r="D258">
        <v>20</v>
      </c>
      <c r="E258">
        <v>0</v>
      </c>
      <c r="F258">
        <v>88939</v>
      </c>
      <c r="G258">
        <v>357588</v>
      </c>
      <c r="H258" s="3">
        <v>147576</v>
      </c>
      <c r="I258" s="1" t="s">
        <v>17</v>
      </c>
      <c r="J258">
        <v>748</v>
      </c>
      <c r="K258">
        <v>463429</v>
      </c>
      <c r="L258" s="1" t="s">
        <v>36</v>
      </c>
      <c r="M258" s="1" t="s">
        <v>29</v>
      </c>
      <c r="N258" s="1" t="s">
        <v>23</v>
      </c>
      <c r="O258" s="2">
        <v>8573.56</v>
      </c>
      <c r="P258">
        <v>12.9</v>
      </c>
      <c r="Q258">
        <v>36</v>
      </c>
      <c r="R258">
        <f>Кредиты_2000_0__22[[#This Row],[Годовой доход]]/12</f>
        <v>38619.083333333336</v>
      </c>
      <c r="S258">
        <f>Кредиты_2000_0__22[[#This Row],[Ежемесячный платеж]]/Кредиты_2000_0__22[[#This Row],[Мес доход]]</f>
        <v>0.22200319790086503</v>
      </c>
      <c r="T258" s="8">
        <f>(Кредиты_2000_0__22[[#This Row],[Кредитный рейтинг]]-MIN(J:J))/(MAX(J:J)-MIN(J:J))</f>
        <v>0.98181818181818181</v>
      </c>
      <c r="U258" s="9">
        <f>(Кредиты_2000_0__22[[#This Row],[Срок кредитной истории (лет)]]-MIN(P:P))/(MAX(P:P)-MIN(P:P))</f>
        <v>0.18421052631578946</v>
      </c>
      <c r="V258" s="9">
        <f>(Кредиты_2000_0__22[[#This Row],[Срок с последнего нарушения кредитного договора (мес.)]]-MIN(Q:Q))/(MAX(Q:Q)-MIN(Q:Q))</f>
        <v>0.43902439024390244</v>
      </c>
      <c r="W258" s="9">
        <f>(Кредиты_2000_0__22[[#This Row],[Количество кредитных карт]]-MIN(D:D))/(MAX(D:D)-MIN(D:D))</f>
        <v>0.43902439024390244</v>
      </c>
      <c r="X258" s="10">
        <f>(Кредиты_2000_0__22[[#This Row],[Число нарушений кредитных договоров]]-MIN(E:E))/(MAX(E:E)-MIN(E:E))</f>
        <v>0</v>
      </c>
      <c r="Y258" s="16">
        <f>((Кредиты_2000_0__22[[#This Row],[Размер кредита]]-AVERAGE(H:H)))/STDEV(H:H)</f>
        <v>-0.86831706240270912</v>
      </c>
      <c r="Z258" s="16">
        <f>((Кредиты_2000_0__22[[#This Row],[Годовой доход]]-AVERAGE(K:K)))/STDEV(K:K)</f>
        <v>-1.0845634603875425</v>
      </c>
      <c r="AA258" s="16">
        <f>((Кредиты_2000_0__22[[#This Row],[Ежемесячный платеж]]-AVERAGE(O:O)))/STDEV(O:O)</f>
        <v>-0.82644939243566562</v>
      </c>
      <c r="AB258" s="16">
        <f>((Кредиты_2000_0__22[[#This Row],[Текущий баланс кредитов]]-AVERAGE(F:F)))/STDEV(F:F)</f>
        <v>-0.72635771103563485</v>
      </c>
      <c r="AC258" s="16">
        <f>((Кредиты_2000_0__22[[#This Row],[Максимальный выданный кредит]]-AVERAGE(G:G)))/STDEV(G:G)</f>
        <v>-0.43971237384552908</v>
      </c>
    </row>
    <row r="259" spans="1:29" x14ac:dyDescent="0.45">
      <c r="A259">
        <v>359</v>
      </c>
      <c r="B259" s="1" t="s">
        <v>300</v>
      </c>
      <c r="C259" s="1" t="s">
        <v>16</v>
      </c>
      <c r="D259">
        <v>15</v>
      </c>
      <c r="E259">
        <v>0</v>
      </c>
      <c r="F259">
        <v>163020</v>
      </c>
      <c r="G259">
        <v>215974</v>
      </c>
      <c r="H259" s="3">
        <v>545160</v>
      </c>
      <c r="I259" s="1" t="s">
        <v>26</v>
      </c>
      <c r="J259">
        <v>699</v>
      </c>
      <c r="K259">
        <v>3954888</v>
      </c>
      <c r="L259" s="1" t="s">
        <v>22</v>
      </c>
      <c r="M259" s="1" t="s">
        <v>19</v>
      </c>
      <c r="N259" s="1" t="s">
        <v>23</v>
      </c>
      <c r="O259" s="2">
        <v>27881.93</v>
      </c>
      <c r="P259">
        <v>18.100000000000001</v>
      </c>
      <c r="Q259">
        <v>39</v>
      </c>
      <c r="R259">
        <f>Кредиты_2000_0__22[[#This Row],[Годовой доход]]/12</f>
        <v>329574</v>
      </c>
      <c r="S259">
        <f>Кредиты_2000_0__22[[#This Row],[Ежемесячный платеж]]/Кредиты_2000_0__22[[#This Row],[Мес доход]]</f>
        <v>8.4599907759714058E-2</v>
      </c>
      <c r="T259" s="8">
        <f>(Кредиты_2000_0__22[[#This Row],[Кредитный рейтинг]]-MIN(J:J))/(MAX(J:J)-MIN(J:J))</f>
        <v>0.68484848484848482</v>
      </c>
      <c r="U259" s="9">
        <f>(Кредиты_2000_0__22[[#This Row],[Срок кредитной истории (лет)]]-MIN(P:P))/(MAX(P:P)-MIN(P:P))</f>
        <v>0.29824561403508776</v>
      </c>
      <c r="V259" s="9">
        <f>(Кредиты_2000_0__22[[#This Row],[Срок с последнего нарушения кредитного договора (мес.)]]-MIN(Q:Q))/(MAX(Q:Q)-MIN(Q:Q))</f>
        <v>0.47560975609756095</v>
      </c>
      <c r="W259" s="9">
        <f>(Кредиты_2000_0__22[[#This Row],[Количество кредитных карт]]-MIN(D:D))/(MAX(D:D)-MIN(D:D))</f>
        <v>0.31707317073170732</v>
      </c>
      <c r="X259" s="10">
        <f>(Кредиты_2000_0__22[[#This Row],[Число нарушений кредитных договоров]]-MIN(E:E))/(MAX(E:E)-MIN(E:E))</f>
        <v>0</v>
      </c>
      <c r="Y259" s="16">
        <f>((Кредиты_2000_0__22[[#This Row],[Размер кредита]]-AVERAGE(H:H)))/STDEV(H:H)</f>
        <v>1.2601343789762196</v>
      </c>
      <c r="Z259" s="16">
        <f>((Кредиты_2000_0__22[[#This Row],[Годовой доход]]-AVERAGE(K:K)))/STDEV(K:K)</f>
        <v>3.189080771612677</v>
      </c>
      <c r="AA259" s="16">
        <f>((Кредиты_2000_0__22[[#This Row],[Ежемесячный платеж]]-AVERAGE(O:O)))/STDEV(O:O)</f>
        <v>0.89831425213166805</v>
      </c>
      <c r="AB259" s="16">
        <f>((Кредиты_2000_0__22[[#This Row],[Текущий баланс кредитов]]-AVERAGE(F:F)))/STDEV(F:F)</f>
        <v>-0.41677134698259871</v>
      </c>
      <c r="AC259" s="16">
        <f>((Кредиты_2000_0__22[[#This Row],[Максимальный выданный кредит]]-AVERAGE(G:G)))/STDEV(G:G)</f>
        <v>-0.74073549364282198</v>
      </c>
    </row>
    <row r="260" spans="1:29" x14ac:dyDescent="0.45">
      <c r="A260">
        <v>360</v>
      </c>
      <c r="B260" s="1" t="s">
        <v>301</v>
      </c>
      <c r="C260" s="1" t="s">
        <v>16</v>
      </c>
      <c r="D260">
        <v>12</v>
      </c>
      <c r="E260">
        <v>0</v>
      </c>
      <c r="F260">
        <v>405327</v>
      </c>
      <c r="G260">
        <v>811998</v>
      </c>
      <c r="H260" s="3">
        <v>657294</v>
      </c>
      <c r="I260" s="1" t="s">
        <v>17</v>
      </c>
      <c r="J260">
        <v>691</v>
      </c>
      <c r="K260">
        <v>2270652</v>
      </c>
      <c r="L260" s="1" t="s">
        <v>38</v>
      </c>
      <c r="M260" s="1" t="s">
        <v>29</v>
      </c>
      <c r="N260" s="1" t="s">
        <v>23</v>
      </c>
      <c r="O260" s="2">
        <v>24031.01</v>
      </c>
      <c r="P260">
        <v>11.3</v>
      </c>
      <c r="Q260">
        <v>40</v>
      </c>
      <c r="R260">
        <f>Кредиты_2000_0__22[[#This Row],[Годовой доход]]/12</f>
        <v>189221</v>
      </c>
      <c r="S260">
        <f>Кредиты_2000_0__22[[#This Row],[Ежемесячный платеж]]/Кредиты_2000_0__22[[#This Row],[Мес доход]]</f>
        <v>0.12699969876493622</v>
      </c>
      <c r="T260" s="8">
        <f>(Кредиты_2000_0__22[[#This Row],[Кредитный рейтинг]]-MIN(J:J))/(MAX(J:J)-MIN(J:J))</f>
        <v>0.63636363636363635</v>
      </c>
      <c r="U260" s="9">
        <f>(Кредиты_2000_0__22[[#This Row],[Срок кредитной истории (лет)]]-MIN(P:P))/(MAX(P:P)-MIN(P:P))</f>
        <v>0.14912280701754388</v>
      </c>
      <c r="V260" s="9">
        <f>(Кредиты_2000_0__22[[#This Row],[Срок с последнего нарушения кредитного договора (мес.)]]-MIN(Q:Q))/(MAX(Q:Q)-MIN(Q:Q))</f>
        <v>0.48780487804878048</v>
      </c>
      <c r="W260" s="9">
        <f>(Кредиты_2000_0__22[[#This Row],[Количество кредитных карт]]-MIN(D:D))/(MAX(D:D)-MIN(D:D))</f>
        <v>0.24390243902439024</v>
      </c>
      <c r="X260" s="10">
        <f>(Кредиты_2000_0__22[[#This Row],[Число нарушений кредитных договоров]]-MIN(E:E))/(MAX(E:E)-MIN(E:E))</f>
        <v>0</v>
      </c>
      <c r="Y260" s="16">
        <f>((Кредиты_2000_0__22[[#This Row],[Размер кредита]]-AVERAGE(H:H)))/STDEV(H:H)</f>
        <v>1.8604396576785438</v>
      </c>
      <c r="Z260" s="16">
        <f>((Кредиты_2000_0__22[[#This Row],[Годовой доход]]-AVERAGE(K:K)))/STDEV(K:K)</f>
        <v>1.1275284329693986</v>
      </c>
      <c r="AA260" s="16">
        <f>((Кредиты_2000_0__22[[#This Row],[Ежемесячный платеж]]-AVERAGE(O:O)))/STDEV(O:O)</f>
        <v>0.55432214849281924</v>
      </c>
      <c r="AB260" s="16">
        <f>((Кредиты_2000_0__22[[#This Row],[Текущий баланс кредитов]]-AVERAGE(F:F)))/STDEV(F:F)</f>
        <v>0.5958357063050056</v>
      </c>
      <c r="AC260" s="16">
        <f>((Кредиты_2000_0__22[[#This Row],[Максимальный выданный кредит]]-AVERAGE(G:G)))/STDEV(G:G)</f>
        <v>0.52620848049858848</v>
      </c>
    </row>
    <row r="261" spans="1:29" x14ac:dyDescent="0.45">
      <c r="A261">
        <v>361</v>
      </c>
      <c r="B261" s="1" t="s">
        <v>302</v>
      </c>
      <c r="C261" s="1" t="s">
        <v>16</v>
      </c>
      <c r="D261">
        <v>6</v>
      </c>
      <c r="E261">
        <v>0</v>
      </c>
      <c r="F261">
        <v>457710</v>
      </c>
      <c r="G261">
        <v>1130008</v>
      </c>
      <c r="H261" s="3">
        <v>780406</v>
      </c>
      <c r="I261" s="1" t="s">
        <v>17</v>
      </c>
      <c r="J261">
        <v>715</v>
      </c>
      <c r="K261">
        <v>3369897</v>
      </c>
      <c r="L261" s="1" t="s">
        <v>21</v>
      </c>
      <c r="M261" s="1" t="s">
        <v>19</v>
      </c>
      <c r="N261" s="1" t="s">
        <v>23</v>
      </c>
      <c r="O261" s="2">
        <v>35945.53</v>
      </c>
      <c r="P261">
        <v>9.1999999999999993</v>
      </c>
      <c r="R261">
        <f>Кредиты_2000_0__22[[#This Row],[Годовой доход]]/12</f>
        <v>280824.75</v>
      </c>
      <c r="S261">
        <f>Кредиты_2000_0__22[[#This Row],[Ежемесячный платеж]]/Кредиты_2000_0__22[[#This Row],[Мес доход]]</f>
        <v>0.12799986468429153</v>
      </c>
      <c r="T261" s="8">
        <f>(Кредиты_2000_0__22[[#This Row],[Кредитный рейтинг]]-MIN(J:J))/(MAX(J:J)-MIN(J:J))</f>
        <v>0.78181818181818186</v>
      </c>
      <c r="U261" s="9">
        <f>(Кредиты_2000_0__22[[#This Row],[Срок кредитной истории (лет)]]-MIN(P:P))/(MAX(P:P)-MIN(P:P))</f>
        <v>0.10307017543859648</v>
      </c>
      <c r="V261" s="9">
        <f>(Кредиты_2000_0__22[[#This Row],[Срок с последнего нарушения кредитного договора (мес.)]]-MIN(Q:Q))/(MAX(Q:Q)-MIN(Q:Q))</f>
        <v>0</v>
      </c>
      <c r="W261" s="9">
        <f>(Кредиты_2000_0__22[[#This Row],[Количество кредитных карт]]-MIN(D:D))/(MAX(D:D)-MIN(D:D))</f>
        <v>9.7560975609756101E-2</v>
      </c>
      <c r="X261" s="10">
        <f>(Кредиты_2000_0__22[[#This Row],[Число нарушений кредитных договоров]]-MIN(E:E))/(MAX(E:E)-MIN(E:E))</f>
        <v>0</v>
      </c>
      <c r="Y261" s="16">
        <f>((Кредиты_2000_0__22[[#This Row],[Размер кредита]]-AVERAGE(H:H)))/STDEV(H:H)</f>
        <v>2.5195152589377563</v>
      </c>
      <c r="Z261" s="16">
        <f>((Кредиты_2000_0__22[[#This Row],[Годовой доход]]-AVERAGE(K:K)))/STDEV(K:K)</f>
        <v>2.4730352980951471</v>
      </c>
      <c r="AA261" s="16">
        <f>((Кредиты_2000_0__22[[#This Row],[Ежемесячный платеж]]-AVERAGE(O:O)))/STDEV(O:O)</f>
        <v>1.6186134863152448</v>
      </c>
      <c r="AB261" s="16">
        <f>((Кредиты_2000_0__22[[#This Row],[Текущий баланс кредитов]]-AVERAGE(F:F)))/STDEV(F:F)</f>
        <v>0.81474558209218706</v>
      </c>
      <c r="AC261" s="16">
        <f>((Кредиты_2000_0__22[[#This Row],[Максимальный выданный кредит]]-AVERAGE(G:G)))/STDEV(G:G)</f>
        <v>1.202189402771366</v>
      </c>
    </row>
    <row r="262" spans="1:29" x14ac:dyDescent="0.45">
      <c r="A262">
        <v>363</v>
      </c>
      <c r="B262" s="1" t="s">
        <v>303</v>
      </c>
      <c r="C262" s="1" t="s">
        <v>16</v>
      </c>
      <c r="D262">
        <v>2</v>
      </c>
      <c r="E262">
        <v>0</v>
      </c>
      <c r="F262">
        <v>3382</v>
      </c>
      <c r="G262">
        <v>4334</v>
      </c>
      <c r="H262" s="3">
        <v>43318</v>
      </c>
      <c r="I262" s="1" t="s">
        <v>17</v>
      </c>
      <c r="J262">
        <v>708</v>
      </c>
      <c r="K262">
        <v>897769</v>
      </c>
      <c r="L262" s="1" t="s">
        <v>38</v>
      </c>
      <c r="M262" s="1" t="s">
        <v>29</v>
      </c>
      <c r="N262" s="1" t="s">
        <v>52</v>
      </c>
      <c r="O262" s="2">
        <v>7391.57</v>
      </c>
      <c r="P262">
        <v>17.899999999999999</v>
      </c>
      <c r="R262">
        <f>Кредиты_2000_0__22[[#This Row],[Годовой доход]]/12</f>
        <v>74814.083333333328</v>
      </c>
      <c r="S262">
        <f>Кредиты_2000_0__22[[#This Row],[Ежемесячный платеж]]/Кредиты_2000_0__22[[#This Row],[Мес доход]]</f>
        <v>9.8799178853357608E-2</v>
      </c>
      <c r="T262" s="8">
        <f>(Кредиты_2000_0__22[[#This Row],[Кредитный рейтинг]]-MIN(J:J))/(MAX(J:J)-MIN(J:J))</f>
        <v>0.73939393939393938</v>
      </c>
      <c r="U262" s="9">
        <f>(Кредиты_2000_0__22[[#This Row],[Срок кредитной истории (лет)]]-MIN(P:P))/(MAX(P:P)-MIN(P:P))</f>
        <v>0.29385964912280699</v>
      </c>
      <c r="V262" s="9">
        <f>(Кредиты_2000_0__22[[#This Row],[Срок с последнего нарушения кредитного договора (мес.)]]-MIN(Q:Q))/(MAX(Q:Q)-MIN(Q:Q))</f>
        <v>0</v>
      </c>
      <c r="W262" s="9">
        <f>(Кредиты_2000_0__22[[#This Row],[Количество кредитных карт]]-MIN(D:D))/(MAX(D:D)-MIN(D:D))</f>
        <v>0</v>
      </c>
      <c r="X262" s="10">
        <f>(Кредиты_2000_0__22[[#This Row],[Число нарушений кредитных договоров]]-MIN(E:E))/(MAX(E:E)-MIN(E:E))</f>
        <v>0</v>
      </c>
      <c r="Y262" s="16">
        <f>((Кредиты_2000_0__22[[#This Row],[Размер кредита]]-AVERAGE(H:H)))/STDEV(H:H)</f>
        <v>-1.426458462396885</v>
      </c>
      <c r="Z262" s="16">
        <f>((Кредиты_2000_0__22[[#This Row],[Годовой доход]]-AVERAGE(K:K)))/STDEV(K:K)</f>
        <v>-0.55291905736663483</v>
      </c>
      <c r="AA262" s="16">
        <f>((Кредиты_2000_0__22[[#This Row],[Ежемесячный платеж]]-AVERAGE(O:O)))/STDEV(O:O)</f>
        <v>-0.93203331175366821</v>
      </c>
      <c r="AB262" s="16">
        <f>((Кредиты_2000_0__22[[#This Row],[Текущий баланс кредитов]]-AVERAGE(F:F)))/STDEV(F:F)</f>
        <v>-1.0839025680068637</v>
      </c>
      <c r="AC262" s="16">
        <f>((Кредиты_2000_0__22[[#This Row],[Максимальный выданный кредит]]-AVERAGE(G:G)))/STDEV(G:G)</f>
        <v>-1.1906100334051271</v>
      </c>
    </row>
    <row r="263" spans="1:29" x14ac:dyDescent="0.45">
      <c r="A263">
        <v>364</v>
      </c>
      <c r="B263" s="1" t="s">
        <v>304</v>
      </c>
      <c r="C263" s="1" t="s">
        <v>16</v>
      </c>
      <c r="D263">
        <v>9</v>
      </c>
      <c r="E263">
        <v>1</v>
      </c>
      <c r="F263">
        <v>193781</v>
      </c>
      <c r="G263">
        <v>358446</v>
      </c>
      <c r="H263" s="3">
        <v>44792</v>
      </c>
      <c r="I263" s="1" t="s">
        <v>17</v>
      </c>
      <c r="J263">
        <v>723</v>
      </c>
      <c r="K263">
        <v>502892</v>
      </c>
      <c r="L263" s="1" t="s">
        <v>41</v>
      </c>
      <c r="M263" s="1" t="s">
        <v>29</v>
      </c>
      <c r="N263" s="1" t="s">
        <v>52</v>
      </c>
      <c r="O263" s="2">
        <v>7794.75</v>
      </c>
      <c r="P263">
        <v>7.5</v>
      </c>
      <c r="R263">
        <f>Кредиты_2000_0__22[[#This Row],[Годовой доход]]/12</f>
        <v>41907.666666666664</v>
      </c>
      <c r="S263">
        <f>Кредиты_2000_0__22[[#This Row],[Ежемесячный платеж]]/Кредиты_2000_0__22[[#This Row],[Мес доход]]</f>
        <v>0.18599818648934563</v>
      </c>
      <c r="T263" s="8">
        <f>(Кредиты_2000_0__22[[#This Row],[Кредитный рейтинг]]-MIN(J:J))/(MAX(J:J)-MIN(J:J))</f>
        <v>0.83030303030303032</v>
      </c>
      <c r="U263" s="9">
        <f>(Кредиты_2000_0__22[[#This Row],[Срок кредитной истории (лет)]]-MIN(P:P))/(MAX(P:P)-MIN(P:P))</f>
        <v>6.5789473684210523E-2</v>
      </c>
      <c r="V263" s="9">
        <f>(Кредиты_2000_0__22[[#This Row],[Срок с последнего нарушения кредитного договора (мес.)]]-MIN(Q:Q))/(MAX(Q:Q)-MIN(Q:Q))</f>
        <v>0</v>
      </c>
      <c r="W263" s="9">
        <f>(Кредиты_2000_0__22[[#This Row],[Количество кредитных карт]]-MIN(D:D))/(MAX(D:D)-MIN(D:D))</f>
        <v>0.17073170731707318</v>
      </c>
      <c r="X263" s="10">
        <f>(Кредиты_2000_0__22[[#This Row],[Число нарушений кредитных договоров]]-MIN(E:E))/(MAX(E:E)-MIN(E:E))</f>
        <v>0.14285714285714285</v>
      </c>
      <c r="Y263" s="16">
        <f>((Кредиты_2000_0__22[[#This Row],[Размер кредита]]-AVERAGE(H:H)))/STDEV(H:H)</f>
        <v>-1.4185674571637956</v>
      </c>
      <c r="Z263" s="16">
        <f>((Кредиты_2000_0__22[[#This Row],[Годовой доход]]-AVERAGE(K:K)))/STDEV(K:K)</f>
        <v>-1.0362596360185825</v>
      </c>
      <c r="AA263" s="16">
        <f>((Кредиты_2000_0__22[[#This Row],[Ежемесячный платеж]]-AVERAGE(O:O)))/STDEV(O:O)</f>
        <v>-0.89601835004448938</v>
      </c>
      <c r="AB263" s="16">
        <f>((Кредиты_2000_0__22[[#This Row],[Текущий баланс кредитов]]-AVERAGE(F:F)))/STDEV(F:F)</f>
        <v>-0.28822035354790637</v>
      </c>
      <c r="AC263" s="16">
        <f>((Кредиты_2000_0__22[[#This Row],[Максимальный выданный кредит]]-AVERAGE(G:G)))/STDEV(G:G)</f>
        <v>-0.43788855814378996</v>
      </c>
    </row>
    <row r="264" spans="1:29" x14ac:dyDescent="0.45">
      <c r="A264">
        <v>366</v>
      </c>
      <c r="B264" s="1" t="s">
        <v>305</v>
      </c>
      <c r="C264" s="1" t="s">
        <v>31</v>
      </c>
      <c r="D264">
        <v>8</v>
      </c>
      <c r="E264">
        <v>0</v>
      </c>
      <c r="F264">
        <v>91979</v>
      </c>
      <c r="G264">
        <v>132484</v>
      </c>
      <c r="H264" s="3">
        <v>772772</v>
      </c>
      <c r="I264" s="1" t="s">
        <v>26</v>
      </c>
      <c r="J264">
        <v>699</v>
      </c>
      <c r="K264">
        <v>3336970</v>
      </c>
      <c r="L264" s="1" t="s">
        <v>40</v>
      </c>
      <c r="M264" s="1" t="s">
        <v>19</v>
      </c>
      <c r="N264" s="1" t="s">
        <v>23</v>
      </c>
      <c r="O264" s="2">
        <v>41434.06</v>
      </c>
      <c r="P264">
        <v>14.6</v>
      </c>
      <c r="R264">
        <f>Кредиты_2000_0__22[[#This Row],[Годовой доход]]/12</f>
        <v>278080.83333333331</v>
      </c>
      <c r="S264">
        <f>Кредиты_2000_0__22[[#This Row],[Ежемесячный платеж]]/Кредиты_2000_0__22[[#This Row],[Мес доход]]</f>
        <v>0.14900005693788076</v>
      </c>
      <c r="T264" s="8">
        <f>(Кредиты_2000_0__22[[#This Row],[Кредитный рейтинг]]-MIN(J:J))/(MAX(J:J)-MIN(J:J))</f>
        <v>0.68484848484848482</v>
      </c>
      <c r="U264" s="9">
        <f>(Кредиты_2000_0__22[[#This Row],[Срок кредитной истории (лет)]]-MIN(P:P))/(MAX(P:P)-MIN(P:P))</f>
        <v>0.22149122807017543</v>
      </c>
      <c r="V264" s="9">
        <f>(Кредиты_2000_0__22[[#This Row],[Срок с последнего нарушения кредитного договора (мес.)]]-MIN(Q:Q))/(MAX(Q:Q)-MIN(Q:Q))</f>
        <v>0</v>
      </c>
      <c r="W264" s="9">
        <f>(Кредиты_2000_0__22[[#This Row],[Количество кредитных карт]]-MIN(D:D))/(MAX(D:D)-MIN(D:D))</f>
        <v>0.14634146341463414</v>
      </c>
      <c r="X264" s="10">
        <f>(Кредиты_2000_0__22[[#This Row],[Число нарушений кредитных договоров]]-MIN(E:E))/(MAX(E:E)-MIN(E:E))</f>
        <v>0</v>
      </c>
      <c r="Y264" s="16">
        <f>((Кредиты_2000_0__22[[#This Row],[Размер кредита]]-AVERAGE(H:H)))/STDEV(H:H)</f>
        <v>2.4786469184022044</v>
      </c>
      <c r="Z264" s="16">
        <f>((Кредиты_2000_0__22[[#This Row],[Годовой доход]]-AVERAGE(K:K)))/STDEV(K:K)</f>
        <v>2.4327317219606224</v>
      </c>
      <c r="AA264" s="16">
        <f>((Кредиты_2000_0__22[[#This Row],[Ежемесячный платеж]]-AVERAGE(O:O)))/STDEV(O:O)</f>
        <v>2.1088887921083876</v>
      </c>
      <c r="AB264" s="16">
        <f>((Кредиты_2000_0__22[[#This Row],[Текущий баланс кредитов]]-AVERAGE(F:F)))/STDEV(F:F)</f>
        <v>-0.71365347450101424</v>
      </c>
      <c r="AC264" s="16">
        <f>((Кредиты_2000_0__22[[#This Row],[Максимальный выданный кредит]]-AVERAGE(G:G)))/STDEV(G:G)</f>
        <v>-0.91820679077358569</v>
      </c>
    </row>
    <row r="265" spans="1:29" x14ac:dyDescent="0.45">
      <c r="A265">
        <v>367</v>
      </c>
      <c r="B265" s="1" t="s">
        <v>306</v>
      </c>
      <c r="C265" s="1" t="s">
        <v>16</v>
      </c>
      <c r="D265">
        <v>15</v>
      </c>
      <c r="E265">
        <v>0</v>
      </c>
      <c r="F265">
        <v>309776</v>
      </c>
      <c r="G265">
        <v>1203664</v>
      </c>
      <c r="H265" s="3">
        <v>268004</v>
      </c>
      <c r="I265" s="1" t="s">
        <v>17</v>
      </c>
      <c r="J265">
        <v>750</v>
      </c>
      <c r="K265">
        <v>867996</v>
      </c>
      <c r="L265" s="1" t="s">
        <v>22</v>
      </c>
      <c r="M265" s="1" t="s">
        <v>29</v>
      </c>
      <c r="N265" s="1" t="s">
        <v>23</v>
      </c>
      <c r="O265" s="2">
        <v>21410.53</v>
      </c>
      <c r="P265">
        <v>23</v>
      </c>
      <c r="Q265">
        <v>75</v>
      </c>
      <c r="R265">
        <f>Кредиты_2000_0__22[[#This Row],[Годовой доход]]/12</f>
        <v>72333</v>
      </c>
      <c r="S265">
        <f>Кредиты_2000_0__22[[#This Row],[Ежемесячный платеж]]/Кредиты_2000_0__22[[#This Row],[Мес доход]]</f>
        <v>0.29599947465195692</v>
      </c>
      <c r="T265" s="8">
        <f>(Кредиты_2000_0__22[[#This Row],[Кредитный рейтинг]]-MIN(J:J))/(MAX(J:J)-MIN(J:J))</f>
        <v>0.9939393939393939</v>
      </c>
      <c r="U265" s="9">
        <f>(Кредиты_2000_0__22[[#This Row],[Срок кредитной истории (лет)]]-MIN(P:P))/(MAX(P:P)-MIN(P:P))</f>
        <v>0.4057017543859649</v>
      </c>
      <c r="V265" s="9">
        <f>(Кредиты_2000_0__22[[#This Row],[Срок с последнего нарушения кредитного договора (мес.)]]-MIN(Q:Q))/(MAX(Q:Q)-MIN(Q:Q))</f>
        <v>0.91463414634146345</v>
      </c>
      <c r="W265" s="9">
        <f>(Кредиты_2000_0__22[[#This Row],[Количество кредитных карт]]-MIN(D:D))/(MAX(D:D)-MIN(D:D))</f>
        <v>0.31707317073170732</v>
      </c>
      <c r="X265" s="10">
        <f>(Кредиты_2000_0__22[[#This Row],[Число нарушений кредитных договоров]]-MIN(E:E))/(MAX(E:E)-MIN(E:E))</f>
        <v>0</v>
      </c>
      <c r="Y265" s="16">
        <f>((Кредиты_2000_0__22[[#This Row],[Размер кредита]]-AVERAGE(H:H)))/STDEV(H:H)</f>
        <v>-0.2236101572395697</v>
      </c>
      <c r="Z265" s="16">
        <f>((Кредиты_2000_0__22[[#This Row],[Годовой доход]]-AVERAGE(K:K)))/STDEV(K:K)</f>
        <v>-0.5893620485973331</v>
      </c>
      <c r="AA265" s="16">
        <f>((Кредиты_2000_0__22[[#This Row],[Ежемесячный платеж]]-AVERAGE(O:O)))/STDEV(O:O)</f>
        <v>0.32024186956115358</v>
      </c>
      <c r="AB265" s="16">
        <f>((Кредиты_2000_0__22[[#This Row],[Текущий баланс кредитов]]-AVERAGE(F:F)))/STDEV(F:F)</f>
        <v>0.19652567172621144</v>
      </c>
      <c r="AC265" s="16">
        <f>((Кредиты_2000_0__22[[#This Row],[Максимальный выданный кредит]]-AVERAGE(G:G)))/STDEV(G:G)</f>
        <v>1.3587569660898895</v>
      </c>
    </row>
    <row r="266" spans="1:29" x14ac:dyDescent="0.45">
      <c r="A266">
        <v>368</v>
      </c>
      <c r="B266" s="1" t="s">
        <v>307</v>
      </c>
      <c r="C266" s="1" t="s">
        <v>16</v>
      </c>
      <c r="D266">
        <v>24</v>
      </c>
      <c r="E266">
        <v>1</v>
      </c>
      <c r="F266">
        <v>481783</v>
      </c>
      <c r="G266">
        <v>950334</v>
      </c>
      <c r="H266" s="3">
        <v>776864</v>
      </c>
      <c r="I266" s="1" t="s">
        <v>17</v>
      </c>
      <c r="J266">
        <v>687</v>
      </c>
      <c r="K266">
        <v>1629383</v>
      </c>
      <c r="L266" s="1" t="s">
        <v>22</v>
      </c>
      <c r="M266" s="1" t="s">
        <v>19</v>
      </c>
      <c r="N266" s="1" t="s">
        <v>23</v>
      </c>
      <c r="O266" s="2">
        <v>34895.78</v>
      </c>
      <c r="P266">
        <v>19.600000000000001</v>
      </c>
      <c r="Q266">
        <v>63</v>
      </c>
      <c r="R266">
        <f>Кредиты_2000_0__22[[#This Row],[Годовой доход]]/12</f>
        <v>135781.91666666666</v>
      </c>
      <c r="S266">
        <f>Кредиты_2000_0__22[[#This Row],[Ежемесячный платеж]]/Кредиты_2000_0__22[[#This Row],[Мес доход]]</f>
        <v>0.25699872896673159</v>
      </c>
      <c r="T266" s="8">
        <f>(Кредиты_2000_0__22[[#This Row],[Кредитный рейтинг]]-MIN(J:J))/(MAX(J:J)-MIN(J:J))</f>
        <v>0.61212121212121207</v>
      </c>
      <c r="U266" s="9">
        <f>(Кредиты_2000_0__22[[#This Row],[Срок кредитной истории (лет)]]-MIN(P:P))/(MAX(P:P)-MIN(P:P))</f>
        <v>0.33114035087719301</v>
      </c>
      <c r="V266" s="9">
        <f>(Кредиты_2000_0__22[[#This Row],[Срок с последнего нарушения кредитного договора (мес.)]]-MIN(Q:Q))/(MAX(Q:Q)-MIN(Q:Q))</f>
        <v>0.76829268292682928</v>
      </c>
      <c r="W266" s="9">
        <f>(Кредиты_2000_0__22[[#This Row],[Количество кредитных карт]]-MIN(D:D))/(MAX(D:D)-MIN(D:D))</f>
        <v>0.53658536585365857</v>
      </c>
      <c r="X266" s="10">
        <f>(Кредиты_2000_0__22[[#This Row],[Число нарушений кредитных договоров]]-MIN(E:E))/(MAX(E:E)-MIN(E:E))</f>
        <v>0.14285714285714285</v>
      </c>
      <c r="Y266" s="16">
        <f>((Кредиты_2000_0__22[[#This Row],[Размер кредита]]-AVERAGE(H:H)))/STDEV(H:H)</f>
        <v>2.5005532911388402</v>
      </c>
      <c r="Z266" s="16">
        <f>((Кредиты_2000_0__22[[#This Row],[Годовой доход]]-AVERAGE(K:K)))/STDEV(K:K)</f>
        <v>0.34259710110769021</v>
      </c>
      <c r="AA266" s="16">
        <f>((Кредиты_2000_0__22[[#This Row],[Ежемесячный платеж]]-AVERAGE(O:O)))/STDEV(O:O)</f>
        <v>1.5248422028830049</v>
      </c>
      <c r="AB266" s="16">
        <f>((Кредиты_2000_0__22[[#This Row],[Текущий баланс кредитов]]-AVERAGE(F:F)))/STDEV(F:F)</f>
        <v>0.91534725515071413</v>
      </c>
      <c r="AC266" s="16">
        <f>((Кредиты_2000_0__22[[#This Row],[Максимальный выданный кредит]]-AVERAGE(G:G)))/STDEV(G:G)</f>
        <v>0.82026368902513469</v>
      </c>
    </row>
    <row r="267" spans="1:29" x14ac:dyDescent="0.45">
      <c r="A267">
        <v>369</v>
      </c>
      <c r="B267" s="1" t="s">
        <v>308</v>
      </c>
      <c r="C267" s="1" t="s">
        <v>16</v>
      </c>
      <c r="D267">
        <v>4</v>
      </c>
      <c r="E267">
        <v>0</v>
      </c>
      <c r="F267">
        <v>146262</v>
      </c>
      <c r="G267">
        <v>234586</v>
      </c>
      <c r="H267" s="3">
        <v>273856</v>
      </c>
      <c r="I267" s="1" t="s">
        <v>26</v>
      </c>
      <c r="J267">
        <v>614</v>
      </c>
      <c r="K267">
        <v>821826</v>
      </c>
      <c r="L267" s="1" t="s">
        <v>22</v>
      </c>
      <c r="M267" s="1" t="s">
        <v>29</v>
      </c>
      <c r="N267" s="1" t="s">
        <v>23</v>
      </c>
      <c r="O267" s="2">
        <v>8766.2199999999993</v>
      </c>
      <c r="P267">
        <v>16.399999999999999</v>
      </c>
      <c r="R267">
        <f>Кредиты_2000_0__22[[#This Row],[Годовой доход]]/12</f>
        <v>68485.5</v>
      </c>
      <c r="S267">
        <f>Кредиты_2000_0__22[[#This Row],[Ежемесячный платеж]]/Кредиты_2000_0__22[[#This Row],[Мес доход]]</f>
        <v>0.12800110972395615</v>
      </c>
      <c r="T267" s="8">
        <f>(Кредиты_2000_0__22[[#This Row],[Кредитный рейтинг]]-MIN(J:J))/(MAX(J:J)-MIN(J:J))</f>
        <v>0.16969696969696971</v>
      </c>
      <c r="U267" s="9">
        <f>(Кредиты_2000_0__22[[#This Row],[Срок кредитной истории (лет)]]-MIN(P:P))/(MAX(P:P)-MIN(P:P))</f>
        <v>0.26096491228070173</v>
      </c>
      <c r="V267" s="9">
        <f>(Кредиты_2000_0__22[[#This Row],[Срок с последнего нарушения кредитного договора (мес.)]]-MIN(Q:Q))/(MAX(Q:Q)-MIN(Q:Q))</f>
        <v>0</v>
      </c>
      <c r="W267" s="9">
        <f>(Кредиты_2000_0__22[[#This Row],[Количество кредитных карт]]-MIN(D:D))/(MAX(D:D)-MIN(D:D))</f>
        <v>4.878048780487805E-2</v>
      </c>
      <c r="X267" s="10">
        <f>(Кредиты_2000_0__22[[#This Row],[Число нарушений кредитных договоров]]-MIN(E:E))/(MAX(E:E)-MIN(E:E))</f>
        <v>0</v>
      </c>
      <c r="Y267" s="16">
        <f>((Кредиты_2000_0__22[[#This Row],[Размер кредита]]-AVERAGE(H:H)))/STDEV(H:H)</f>
        <v>-0.19228168870223045</v>
      </c>
      <c r="Z267" s="16">
        <f>((Кредиты_2000_0__22[[#This Row],[Годовой доход]]-AVERAGE(K:K)))/STDEV(K:K)</f>
        <v>-0.64587543002081538</v>
      </c>
      <c r="AA267" s="16">
        <f>((Кредиты_2000_0__22[[#This Row],[Ежемесячный платеж]]-AVERAGE(O:O)))/STDEV(O:O)</f>
        <v>-0.80923960394692518</v>
      </c>
      <c r="AB267" s="16">
        <f>((Кредиты_2000_0__22[[#This Row],[Текущий баланс кредитов]]-AVERAGE(F:F)))/STDEV(F:F)</f>
        <v>-0.4868034508796949</v>
      </c>
      <c r="AC267" s="16">
        <f>((Кредиты_2000_0__22[[#This Row],[Максимальный выданный кредит]]-AVERAGE(G:G)))/STDEV(G:G)</f>
        <v>-0.70117272226663585</v>
      </c>
    </row>
    <row r="268" spans="1:29" x14ac:dyDescent="0.45">
      <c r="A268">
        <v>370</v>
      </c>
      <c r="B268" s="1" t="s">
        <v>309</v>
      </c>
      <c r="C268" s="1" t="s">
        <v>16</v>
      </c>
      <c r="D268">
        <v>10</v>
      </c>
      <c r="E268">
        <v>2</v>
      </c>
      <c r="F268">
        <v>49153</v>
      </c>
      <c r="G268">
        <v>178948</v>
      </c>
      <c r="H268" s="3">
        <v>33154</v>
      </c>
      <c r="I268" s="1" t="s">
        <v>17</v>
      </c>
      <c r="J268">
        <v>713</v>
      </c>
      <c r="K268">
        <v>572793</v>
      </c>
      <c r="L268" s="1" t="s">
        <v>22</v>
      </c>
      <c r="M268" s="1" t="s">
        <v>29</v>
      </c>
      <c r="N268" s="1" t="s">
        <v>52</v>
      </c>
      <c r="O268" s="2">
        <v>13412.86</v>
      </c>
      <c r="P268">
        <v>11.8</v>
      </c>
      <c r="R268">
        <f>Кредиты_2000_0__22[[#This Row],[Годовой доход]]/12</f>
        <v>47732.75</v>
      </c>
      <c r="S268">
        <f>Кредиты_2000_0__22[[#This Row],[Ежемесячный платеж]]/Кредиты_2000_0__22[[#This Row],[Мес доход]]</f>
        <v>0.2809991043884964</v>
      </c>
      <c r="T268" s="8">
        <f>(Кредиты_2000_0__22[[#This Row],[Кредитный рейтинг]]-MIN(J:J))/(MAX(J:J)-MIN(J:J))</f>
        <v>0.76969696969696966</v>
      </c>
      <c r="U268" s="9">
        <f>(Кредиты_2000_0__22[[#This Row],[Срок кредитной истории (лет)]]-MIN(P:P))/(MAX(P:P)-MIN(P:P))</f>
        <v>0.16008771929824561</v>
      </c>
      <c r="V268" s="9">
        <f>(Кредиты_2000_0__22[[#This Row],[Срок с последнего нарушения кредитного договора (мес.)]]-MIN(Q:Q))/(MAX(Q:Q)-MIN(Q:Q))</f>
        <v>0</v>
      </c>
      <c r="W268" s="9">
        <f>(Кредиты_2000_0__22[[#This Row],[Количество кредитных карт]]-MIN(D:D))/(MAX(D:D)-MIN(D:D))</f>
        <v>0.1951219512195122</v>
      </c>
      <c r="X268" s="10">
        <f>(Кредиты_2000_0__22[[#This Row],[Число нарушений кредитных договоров]]-MIN(E:E))/(MAX(E:E)-MIN(E:E))</f>
        <v>0.2857142857142857</v>
      </c>
      <c r="Y268" s="16">
        <f>((Кредиты_2000_0__22[[#This Row],[Размер кредита]]-AVERAGE(H:H)))/STDEV(H:H)</f>
        <v>-1.4808710656459478</v>
      </c>
      <c r="Z268" s="16">
        <f>((Кредиты_2000_0__22[[#This Row],[Годовой доход]]-AVERAGE(K:K)))/STDEV(K:K)</f>
        <v>-0.95069884167414154</v>
      </c>
      <c r="AA268" s="16">
        <f>((Кредиты_2000_0__22[[#This Row],[Ежемесячный платеж]]-AVERAGE(O:O)))/STDEV(O:O)</f>
        <v>-0.39416801885753866</v>
      </c>
      <c r="AB268" s="16">
        <f>((Кредиты_2000_0__22[[#This Row],[Текущий баланс кредитов]]-AVERAGE(F:F)))/STDEV(F:F)</f>
        <v>-0.89262440668248211</v>
      </c>
      <c r="AC268" s="16">
        <f>((Кредиты_2000_0__22[[#This Row],[Максимальный выданный кредит]]-AVERAGE(G:G)))/STDEV(G:G)</f>
        <v>-0.81944015584863894</v>
      </c>
    </row>
    <row r="269" spans="1:29" x14ac:dyDescent="0.45">
      <c r="A269">
        <v>371</v>
      </c>
      <c r="B269" s="1" t="s">
        <v>310</v>
      </c>
      <c r="C269" s="1" t="s">
        <v>16</v>
      </c>
      <c r="D269">
        <v>12</v>
      </c>
      <c r="E269">
        <v>0</v>
      </c>
      <c r="F269">
        <v>332918</v>
      </c>
      <c r="G269">
        <v>687126</v>
      </c>
      <c r="H269" s="3">
        <v>450384</v>
      </c>
      <c r="I269" s="1" t="s">
        <v>17</v>
      </c>
      <c r="J269">
        <v>746</v>
      </c>
      <c r="K269">
        <v>1166904</v>
      </c>
      <c r="L269" s="1" t="s">
        <v>22</v>
      </c>
      <c r="M269" s="1" t="s">
        <v>19</v>
      </c>
      <c r="N269" s="1" t="s">
        <v>20</v>
      </c>
      <c r="O269" s="2">
        <v>31506.37</v>
      </c>
      <c r="P269">
        <v>20.2</v>
      </c>
      <c r="R269">
        <f>Кредиты_2000_0__22[[#This Row],[Годовой доход]]/12</f>
        <v>97242</v>
      </c>
      <c r="S269">
        <f>Кредиты_2000_0__22[[#This Row],[Ежемесячный платеж]]/Кредиты_2000_0__22[[#This Row],[Мес доход]]</f>
        <v>0.32399960922235249</v>
      </c>
      <c r="T269" s="8">
        <f>(Кредиты_2000_0__22[[#This Row],[Кредитный рейтинг]]-MIN(J:J))/(MAX(J:J)-MIN(J:J))</f>
        <v>0.96969696969696972</v>
      </c>
      <c r="U269" s="9">
        <f>(Кредиты_2000_0__22[[#This Row],[Срок кредитной истории (лет)]]-MIN(P:P))/(MAX(P:P)-MIN(P:P))</f>
        <v>0.34429824561403505</v>
      </c>
      <c r="V269" s="9">
        <f>(Кредиты_2000_0__22[[#This Row],[Срок с последнего нарушения кредитного договора (мес.)]]-MIN(Q:Q))/(MAX(Q:Q)-MIN(Q:Q))</f>
        <v>0</v>
      </c>
      <c r="W269" s="9">
        <f>(Кредиты_2000_0__22[[#This Row],[Количество кредитных карт]]-MIN(D:D))/(MAX(D:D)-MIN(D:D))</f>
        <v>0.24390243902439024</v>
      </c>
      <c r="X269" s="10">
        <f>(Кредиты_2000_0__22[[#This Row],[Число нарушений кредитных договоров]]-MIN(E:E))/(MAX(E:E)-MIN(E:E))</f>
        <v>0</v>
      </c>
      <c r="Y269" s="16">
        <f>((Кредиты_2000_0__22[[#This Row],[Размер кредита]]-AVERAGE(H:H)))/STDEV(H:H)</f>
        <v>0.75275452010833421</v>
      </c>
      <c r="Z269" s="16">
        <f>((Кредиты_2000_0__22[[#This Row],[Годовой доход]]-AVERAGE(K:K)))/STDEV(K:K)</f>
        <v>-0.22349023108530686</v>
      </c>
      <c r="AA269" s="16">
        <f>((Кредиты_2000_0__22[[#This Row],[Ежемесячный платеж]]-AVERAGE(O:O)))/STDEV(O:O)</f>
        <v>1.2220755195983484</v>
      </c>
      <c r="AB269" s="16">
        <f>((Кредиты_2000_0__22[[#This Row],[Текущий баланс кредитов]]-AVERAGE(F:F)))/STDEV(F:F)</f>
        <v>0.29323667234601086</v>
      </c>
      <c r="AC269" s="16">
        <f>((Кредиты_2000_0__22[[#This Row],[Максимальный выданный кредит]]-AVERAGE(G:G)))/STDEV(G:G)</f>
        <v>0.26077314913779392</v>
      </c>
    </row>
    <row r="270" spans="1:29" x14ac:dyDescent="0.45">
      <c r="A270">
        <v>372</v>
      </c>
      <c r="B270" s="1" t="s">
        <v>311</v>
      </c>
      <c r="C270" s="1" t="s">
        <v>16</v>
      </c>
      <c r="D270">
        <v>8</v>
      </c>
      <c r="E270">
        <v>1</v>
      </c>
      <c r="F270">
        <v>302309</v>
      </c>
      <c r="G270">
        <v>562782</v>
      </c>
      <c r="H270" s="3">
        <v>662310</v>
      </c>
      <c r="I270" s="1" t="s">
        <v>17</v>
      </c>
      <c r="J270">
        <v>699</v>
      </c>
      <c r="K270">
        <v>1258389</v>
      </c>
      <c r="L270" s="1" t="s">
        <v>22</v>
      </c>
      <c r="M270" s="1" t="s">
        <v>19</v>
      </c>
      <c r="N270" s="1" t="s">
        <v>23</v>
      </c>
      <c r="O270" s="2">
        <v>13213.17</v>
      </c>
      <c r="P270">
        <v>17.5</v>
      </c>
      <c r="Q270">
        <v>64</v>
      </c>
      <c r="R270">
        <f>Кредиты_2000_0__22[[#This Row],[Годовой доход]]/12</f>
        <v>104865.75</v>
      </c>
      <c r="S270">
        <f>Кредиты_2000_0__22[[#This Row],[Ежемесячный платеж]]/Кредиты_2000_0__22[[#This Row],[Мес доход]]</f>
        <v>0.12600081532816959</v>
      </c>
      <c r="T270" s="8">
        <f>(Кредиты_2000_0__22[[#This Row],[Кредитный рейтинг]]-MIN(J:J))/(MAX(J:J)-MIN(J:J))</f>
        <v>0.68484848484848482</v>
      </c>
      <c r="U270" s="9">
        <f>(Кредиты_2000_0__22[[#This Row],[Срок кредитной истории (лет)]]-MIN(P:P))/(MAX(P:P)-MIN(P:P))</f>
        <v>0.28508771929824561</v>
      </c>
      <c r="V270" s="9">
        <f>(Кредиты_2000_0__22[[#This Row],[Срок с последнего нарушения кредитного договора (мес.)]]-MIN(Q:Q))/(MAX(Q:Q)-MIN(Q:Q))</f>
        <v>0.78048780487804881</v>
      </c>
      <c r="W270" s="9">
        <f>(Кредиты_2000_0__22[[#This Row],[Количество кредитных карт]]-MIN(D:D))/(MAX(D:D)-MIN(D:D))</f>
        <v>0.14634146341463414</v>
      </c>
      <c r="X270" s="10">
        <f>(Кредиты_2000_0__22[[#This Row],[Число нарушений кредитных договоров]]-MIN(E:E))/(MAX(E:E)-MIN(E:E))</f>
        <v>0.14285714285714285</v>
      </c>
      <c r="Y270" s="16">
        <f>((Кредиты_2000_0__22[[#This Row],[Размер кредита]]-AVERAGE(H:H)))/STDEV(H:H)</f>
        <v>1.8872926307105489</v>
      </c>
      <c r="Z270" s="16">
        <f>((Кредиты_2000_0__22[[#This Row],[Годовой доход]]-AVERAGE(K:K)))/STDEV(K:K)</f>
        <v>-0.11151001233877708</v>
      </c>
      <c r="AA270" s="16">
        <f>((Кредиты_2000_0__22[[#This Row],[Ежемесячный платеж]]-AVERAGE(O:O)))/STDEV(O:O)</f>
        <v>-0.41200577793216026</v>
      </c>
      <c r="AB270" s="16">
        <f>((Кредиты_2000_0__22[[#This Row],[Текущий баланс кредитов]]-AVERAGE(F:F)))/STDEV(F:F)</f>
        <v>0.16532089073804956</v>
      </c>
      <c r="AC270" s="16">
        <f>((Кредиты_2000_0__22[[#This Row],[Максимальный выданный кредит]]-AVERAGE(G:G)))/STDEV(G:G)</f>
        <v>-3.5398340988534679E-3</v>
      </c>
    </row>
    <row r="271" spans="1:29" x14ac:dyDescent="0.45">
      <c r="A271">
        <v>373</v>
      </c>
      <c r="B271" s="1" t="s">
        <v>312</v>
      </c>
      <c r="C271" s="1" t="s">
        <v>16</v>
      </c>
      <c r="D271">
        <v>9</v>
      </c>
      <c r="E271">
        <v>0</v>
      </c>
      <c r="F271">
        <v>117496</v>
      </c>
      <c r="G271">
        <v>242968</v>
      </c>
      <c r="H271" s="3">
        <v>353232</v>
      </c>
      <c r="I271" s="1" t="s">
        <v>17</v>
      </c>
      <c r="J271">
        <v>712</v>
      </c>
      <c r="K271">
        <v>823707</v>
      </c>
      <c r="L271" s="1" t="s">
        <v>22</v>
      </c>
      <c r="M271" s="1" t="s">
        <v>19</v>
      </c>
      <c r="N271" s="1" t="s">
        <v>23</v>
      </c>
      <c r="O271" s="2">
        <v>13659.67</v>
      </c>
      <c r="P271">
        <v>9.8000000000000007</v>
      </c>
      <c r="Q271">
        <v>41</v>
      </c>
      <c r="R271">
        <f>Кредиты_2000_0__22[[#This Row],[Годовой доход]]/12</f>
        <v>68642.25</v>
      </c>
      <c r="S271">
        <f>Кредиты_2000_0__22[[#This Row],[Ежемесячный платеж]]/Кредиты_2000_0__22[[#This Row],[Мес доход]]</f>
        <v>0.1989979932184624</v>
      </c>
      <c r="T271" s="8">
        <f>(Кредиты_2000_0__22[[#This Row],[Кредитный рейтинг]]-MIN(J:J))/(MAX(J:J)-MIN(J:J))</f>
        <v>0.76363636363636367</v>
      </c>
      <c r="U271" s="9">
        <f>(Кредиты_2000_0__22[[#This Row],[Срок кредитной истории (лет)]]-MIN(P:P))/(MAX(P:P)-MIN(P:P))</f>
        <v>0.11622807017543861</v>
      </c>
      <c r="V271" s="9">
        <f>(Кредиты_2000_0__22[[#This Row],[Срок с последнего нарушения кредитного договора (мес.)]]-MIN(Q:Q))/(MAX(Q:Q)-MIN(Q:Q))</f>
        <v>0.5</v>
      </c>
      <c r="W271" s="9">
        <f>(Кредиты_2000_0__22[[#This Row],[Количество кредитных карт]]-MIN(D:D))/(MAX(D:D)-MIN(D:D))</f>
        <v>0.17073170731707318</v>
      </c>
      <c r="X271" s="10">
        <f>(Кредиты_2000_0__22[[#This Row],[Число нарушений кредитных договоров]]-MIN(E:E))/(MAX(E:E)-MIN(E:E))</f>
        <v>0</v>
      </c>
      <c r="Y271" s="16">
        <f>((Кредиты_2000_0__22[[#This Row],[Размер кредита]]-AVERAGE(H:H)))/STDEV(H:H)</f>
        <v>0.23265483190949907</v>
      </c>
      <c r="Z271" s="16">
        <f>((Кредиты_2000_0__22[[#This Row],[Годовой доход]]-AVERAGE(K:K)))/STDEV(K:K)</f>
        <v>-0.64357303299985869</v>
      </c>
      <c r="AA271" s="16">
        <f>((Кредиты_2000_0__22[[#This Row],[Ежемесячный платеж]]-AVERAGE(O:O)))/STDEV(O:O)</f>
        <v>-0.37212115963971432</v>
      </c>
      <c r="AB271" s="16">
        <f>((Кредиты_2000_0__22[[#This Row],[Текущий баланс кредитов]]-AVERAGE(F:F)))/STDEV(F:F)</f>
        <v>-0.60701728908854247</v>
      </c>
      <c r="AC271" s="16">
        <f>((Кредиты_2000_0__22[[#This Row],[Максимальный выданный кредит]]-AVERAGE(G:G)))/STDEV(G:G)</f>
        <v>-0.68335544579580032</v>
      </c>
    </row>
    <row r="272" spans="1:29" x14ac:dyDescent="0.45">
      <c r="A272">
        <v>375</v>
      </c>
      <c r="B272" s="1" t="s">
        <v>313</v>
      </c>
      <c r="C272" s="1" t="s">
        <v>16</v>
      </c>
      <c r="D272">
        <v>19</v>
      </c>
      <c r="E272">
        <v>0</v>
      </c>
      <c r="F272">
        <v>117420</v>
      </c>
      <c r="G272">
        <v>229658</v>
      </c>
      <c r="H272" s="3">
        <v>221056</v>
      </c>
      <c r="I272" s="1" t="s">
        <v>17</v>
      </c>
      <c r="J272">
        <v>741</v>
      </c>
      <c r="K272">
        <v>954560</v>
      </c>
      <c r="L272" s="1" t="s">
        <v>22</v>
      </c>
      <c r="M272" s="1" t="s">
        <v>29</v>
      </c>
      <c r="N272" s="1" t="s">
        <v>23</v>
      </c>
      <c r="O272" s="2">
        <v>9386.57</v>
      </c>
      <c r="P272">
        <v>12</v>
      </c>
      <c r="Q272">
        <v>13</v>
      </c>
      <c r="R272">
        <f>Кредиты_2000_0__22[[#This Row],[Годовой доход]]/12</f>
        <v>79546.666666666672</v>
      </c>
      <c r="S272">
        <f>Кредиты_2000_0__22[[#This Row],[Ежемесячный платеж]]/Кредиты_2000_0__22[[#This Row],[Мес доход]]</f>
        <v>0.11800079617834394</v>
      </c>
      <c r="T272" s="8">
        <f>(Кредиты_2000_0__22[[#This Row],[Кредитный рейтинг]]-MIN(J:J))/(MAX(J:J)-MIN(J:J))</f>
        <v>0.93939393939393945</v>
      </c>
      <c r="U272" s="9">
        <f>(Кредиты_2000_0__22[[#This Row],[Срок кредитной истории (лет)]]-MIN(P:P))/(MAX(P:P)-MIN(P:P))</f>
        <v>0.1644736842105263</v>
      </c>
      <c r="V272" s="9">
        <f>(Кредиты_2000_0__22[[#This Row],[Срок с последнего нарушения кредитного договора (мес.)]]-MIN(Q:Q))/(MAX(Q:Q)-MIN(Q:Q))</f>
        <v>0.15853658536585366</v>
      </c>
      <c r="W272" s="9">
        <f>(Кредиты_2000_0__22[[#This Row],[Количество кредитных карт]]-MIN(D:D))/(MAX(D:D)-MIN(D:D))</f>
        <v>0.41463414634146339</v>
      </c>
      <c r="X272" s="10">
        <f>(Кредиты_2000_0__22[[#This Row],[Число нарушений кредитных договоров]]-MIN(E:E))/(MAX(E:E)-MIN(E:E))</f>
        <v>0</v>
      </c>
      <c r="Y272" s="16">
        <f>((Кредиты_2000_0__22[[#This Row],[Размер кредита]]-AVERAGE(H:H)))/STDEV(H:H)</f>
        <v>-0.47494456272333652</v>
      </c>
      <c r="Z272" s="16">
        <f>((Кредиты_2000_0__22[[#This Row],[Годовой доход]]-AVERAGE(K:K)))/STDEV(K:K)</f>
        <v>-0.48340527256219507</v>
      </c>
      <c r="AA272" s="16">
        <f>((Кредиты_2000_0__22[[#This Row],[Ежемесячный платеж]]-AVERAGE(O:O)))/STDEV(O:O)</f>
        <v>-0.75382544278742036</v>
      </c>
      <c r="AB272" s="16">
        <f>((Кредиты_2000_0__22[[#This Row],[Текущий баланс кредитов]]-AVERAGE(F:F)))/STDEV(F:F)</f>
        <v>-0.60733489500190796</v>
      </c>
      <c r="AC272" s="16">
        <f>((Кредиты_2000_0__22[[#This Row],[Максимальный выданный кредит]]-AVERAGE(G:G)))/STDEV(G:G)</f>
        <v>-0.71164797142534231</v>
      </c>
    </row>
    <row r="273" spans="1:29" x14ac:dyDescent="0.45">
      <c r="A273">
        <v>377</v>
      </c>
      <c r="B273" s="1" t="s">
        <v>314</v>
      </c>
      <c r="C273" s="1" t="s">
        <v>16</v>
      </c>
      <c r="D273">
        <v>43</v>
      </c>
      <c r="E273">
        <v>0</v>
      </c>
      <c r="F273">
        <v>979526</v>
      </c>
      <c r="G273">
        <v>1543102</v>
      </c>
      <c r="H273" s="3">
        <v>469678</v>
      </c>
      <c r="I273" s="1" t="s">
        <v>26</v>
      </c>
      <c r="J273">
        <v>667</v>
      </c>
      <c r="K273">
        <v>2250246</v>
      </c>
      <c r="L273" s="1" t="s">
        <v>53</v>
      </c>
      <c r="M273" s="1" t="s">
        <v>19</v>
      </c>
      <c r="N273" s="1" t="s">
        <v>23</v>
      </c>
      <c r="O273" s="2">
        <v>51380.56</v>
      </c>
      <c r="P273">
        <v>14.6</v>
      </c>
      <c r="R273">
        <f>Кредиты_2000_0__22[[#This Row],[Годовой доход]]/12</f>
        <v>187520.5</v>
      </c>
      <c r="S273">
        <f>Кредиты_2000_0__22[[#This Row],[Ежемесячный платеж]]/Кредиты_2000_0__22[[#This Row],[Мес доход]]</f>
        <v>0.27399969603323371</v>
      </c>
      <c r="T273" s="8">
        <f>(Кредиты_2000_0__22[[#This Row],[Кредитный рейтинг]]-MIN(J:J))/(MAX(J:J)-MIN(J:J))</f>
        <v>0.49090909090909091</v>
      </c>
      <c r="U273" s="9">
        <f>(Кредиты_2000_0__22[[#This Row],[Срок кредитной истории (лет)]]-MIN(P:P))/(MAX(P:P)-MIN(P:P))</f>
        <v>0.22149122807017543</v>
      </c>
      <c r="V273" s="9">
        <f>(Кредиты_2000_0__22[[#This Row],[Срок с последнего нарушения кредитного договора (мес.)]]-MIN(Q:Q))/(MAX(Q:Q)-MIN(Q:Q))</f>
        <v>0</v>
      </c>
      <c r="W273" s="9">
        <f>(Кредиты_2000_0__22[[#This Row],[Количество кредитных карт]]-MIN(D:D))/(MAX(D:D)-MIN(D:D))</f>
        <v>1</v>
      </c>
      <c r="X273" s="10">
        <f>(Кредиты_2000_0__22[[#This Row],[Число нарушений кредитных договоров]]-MIN(E:E))/(MAX(E:E)-MIN(E:E))</f>
        <v>0</v>
      </c>
      <c r="Y273" s="16">
        <f>((Кредиты_2000_0__22[[#This Row],[Размер кредита]]-AVERAGE(H:H)))/STDEV(H:H)</f>
        <v>0.85604424532354673</v>
      </c>
      <c r="Z273" s="16">
        <f>((Кредиты_2000_0__22[[#This Row],[Годовой доход]]-AVERAGE(K:K)))/STDEV(K:K)</f>
        <v>1.1025509137723535</v>
      </c>
      <c r="AA273" s="16">
        <f>((Кредиты_2000_0__22[[#This Row],[Ежемесячный платеж]]-AVERAGE(O:O)))/STDEV(O:O)</f>
        <v>2.9973823102401091</v>
      </c>
      <c r="AB273" s="16">
        <f>((Кредиты_2000_0__22[[#This Row],[Текущий баланс кредитов]]-AVERAGE(F:F)))/STDEV(F:F)</f>
        <v>2.9954277832598155</v>
      </c>
      <c r="AC273" s="16">
        <f>((Кредиты_2000_0__22[[#This Row],[Максимальный выданный кредит]]-AVERAGE(G:G)))/STDEV(G:G)</f>
        <v>2.080286516400971</v>
      </c>
    </row>
    <row r="274" spans="1:29" x14ac:dyDescent="0.45">
      <c r="A274">
        <v>381</v>
      </c>
      <c r="B274" s="1" t="s">
        <v>315</v>
      </c>
      <c r="C274" s="1" t="s">
        <v>16</v>
      </c>
      <c r="D274">
        <v>8</v>
      </c>
      <c r="E274">
        <v>0</v>
      </c>
      <c r="F274">
        <v>299725</v>
      </c>
      <c r="G274">
        <v>778140</v>
      </c>
      <c r="H274" s="3">
        <v>319726</v>
      </c>
      <c r="I274" s="1" t="s">
        <v>17</v>
      </c>
      <c r="J274">
        <v>749</v>
      </c>
      <c r="K274">
        <v>952185</v>
      </c>
      <c r="L274" s="1" t="s">
        <v>36</v>
      </c>
      <c r="M274" s="1" t="s">
        <v>19</v>
      </c>
      <c r="N274" s="1" t="s">
        <v>23</v>
      </c>
      <c r="O274" s="2">
        <v>17059.91</v>
      </c>
      <c r="P274">
        <v>21.2</v>
      </c>
      <c r="R274">
        <f>Кредиты_2000_0__22[[#This Row],[Годовой доход]]/12</f>
        <v>79348.75</v>
      </c>
      <c r="S274">
        <f>Кредиты_2000_0__22[[#This Row],[Ежемесячный платеж]]/Кредиты_2000_0__22[[#This Row],[Мес доход]]</f>
        <v>0.21499910206524991</v>
      </c>
      <c r="T274" s="8">
        <f>(Кредиты_2000_0__22[[#This Row],[Кредитный рейтинг]]-MIN(J:J))/(MAX(J:J)-MIN(J:J))</f>
        <v>0.98787878787878791</v>
      </c>
      <c r="U274" s="9">
        <f>(Кредиты_2000_0__22[[#This Row],[Срок кредитной истории (лет)]]-MIN(P:P))/(MAX(P:P)-MIN(P:P))</f>
        <v>0.36622807017543857</v>
      </c>
      <c r="V274" s="9">
        <f>(Кредиты_2000_0__22[[#This Row],[Срок с последнего нарушения кредитного договора (мес.)]]-MIN(Q:Q))/(MAX(Q:Q)-MIN(Q:Q))</f>
        <v>0</v>
      </c>
      <c r="W274" s="9">
        <f>(Кредиты_2000_0__22[[#This Row],[Количество кредитных карт]]-MIN(D:D))/(MAX(D:D)-MIN(D:D))</f>
        <v>0.14634146341463414</v>
      </c>
      <c r="X274" s="10">
        <f>(Кредиты_2000_0__22[[#This Row],[Число нарушений кредитных договоров]]-MIN(E:E))/(MAX(E:E)-MIN(E:E))</f>
        <v>0</v>
      </c>
      <c r="Y274" s="16">
        <f>((Кредиты_2000_0__22[[#This Row],[Размер кредита]]-AVERAGE(H:H)))/STDEV(H:H)</f>
        <v>5.3281683103605482E-2</v>
      </c>
      <c r="Z274" s="16">
        <f>((Кредиты_2000_0__22[[#This Row],[Годовой доход]]-AVERAGE(K:K)))/STDEV(K:K)</f>
        <v>-0.48631233950784741</v>
      </c>
      <c r="AA274" s="16">
        <f>((Кредиты_2000_0__22[[#This Row],[Ежемесячный платеж]]-AVERAGE(O:O)))/STDEV(O:O)</f>
        <v>-6.8387062209240901E-2</v>
      </c>
      <c r="AB274" s="16">
        <f>((Кредиты_2000_0__22[[#This Row],[Текущий баланс кредитов]]-AVERAGE(F:F)))/STDEV(F:F)</f>
        <v>0.15452228968362203</v>
      </c>
      <c r="AC274" s="16">
        <f>((Кредиты_2000_0__22[[#This Row],[Максимальный выданный кредит]]-AVERAGE(G:G)))/STDEV(G:G)</f>
        <v>0.45423790703765421</v>
      </c>
    </row>
    <row r="275" spans="1:29" x14ac:dyDescent="0.45">
      <c r="A275">
        <v>382</v>
      </c>
      <c r="B275" s="1" t="s">
        <v>316</v>
      </c>
      <c r="C275" s="1" t="s">
        <v>16</v>
      </c>
      <c r="D275">
        <v>9</v>
      </c>
      <c r="E275">
        <v>0</v>
      </c>
      <c r="F275">
        <v>547504</v>
      </c>
      <c r="G275">
        <v>816948</v>
      </c>
      <c r="H275" s="3">
        <v>460350</v>
      </c>
      <c r="I275" s="1" t="s">
        <v>17</v>
      </c>
      <c r="J275">
        <v>736</v>
      </c>
      <c r="K275">
        <v>888041</v>
      </c>
      <c r="L275" s="1" t="s">
        <v>28</v>
      </c>
      <c r="M275" s="1" t="s">
        <v>24</v>
      </c>
      <c r="N275" s="1" t="s">
        <v>23</v>
      </c>
      <c r="O275" s="2">
        <v>18796.89</v>
      </c>
      <c r="P275">
        <v>27.2</v>
      </c>
      <c r="R275">
        <f>Кредиты_2000_0__22[[#This Row],[Годовой доход]]/12</f>
        <v>74003.416666666672</v>
      </c>
      <c r="S275">
        <f>Кредиты_2000_0__22[[#This Row],[Ежемесячный платеж]]/Кредиты_2000_0__22[[#This Row],[Мес доход]]</f>
        <v>0.25400029953571962</v>
      </c>
      <c r="T275" s="8">
        <f>(Кредиты_2000_0__22[[#This Row],[Кредитный рейтинг]]-MIN(J:J))/(MAX(J:J)-MIN(J:J))</f>
        <v>0.90909090909090906</v>
      </c>
      <c r="U275" s="9">
        <f>(Кредиты_2000_0__22[[#This Row],[Срок кредитной истории (лет)]]-MIN(P:P))/(MAX(P:P)-MIN(P:P))</f>
        <v>0.49780701754385964</v>
      </c>
      <c r="V275" s="9">
        <f>(Кредиты_2000_0__22[[#This Row],[Срок с последнего нарушения кредитного договора (мес.)]]-MIN(Q:Q))/(MAX(Q:Q)-MIN(Q:Q))</f>
        <v>0</v>
      </c>
      <c r="W275" s="9">
        <f>(Кредиты_2000_0__22[[#This Row],[Количество кредитных карт]]-MIN(D:D))/(MAX(D:D)-MIN(D:D))</f>
        <v>0.17073170731707318</v>
      </c>
      <c r="X275" s="10">
        <f>(Кредиты_2000_0__22[[#This Row],[Число нарушений кредитных договоров]]-MIN(E:E))/(MAX(E:E)-MIN(E:E))</f>
        <v>0</v>
      </c>
      <c r="Y275" s="16">
        <f>((Кредиты_2000_0__22[[#This Row],[Размер кредита]]-AVERAGE(H:H)))/STDEV(H:H)</f>
        <v>0.806107137579818</v>
      </c>
      <c r="Z275" s="16">
        <f>((Кредиты_2000_0__22[[#This Row],[Годовой доход]]-AVERAGE(K:K)))/STDEV(K:K)</f>
        <v>-0.56482640357602698</v>
      </c>
      <c r="AA275" s="16">
        <f>((Кредиты_2000_0__22[[#This Row],[Ежемесячный платеж]]-AVERAGE(O:O)))/STDEV(O:O)</f>
        <v>8.6772589037372172E-2</v>
      </c>
      <c r="AB275" s="16">
        <f>((Кредиты_2000_0__22[[#This Row],[Текущий баланс кредитов]]-AVERAGE(F:F)))/STDEV(F:F)</f>
        <v>1.1899969687335434</v>
      </c>
      <c r="AC275" s="16">
        <f>((Кредиты_2000_0__22[[#This Row],[Максимальный выданный кредит]]-AVERAGE(G:G)))/STDEV(G:G)</f>
        <v>0.53673049416246776</v>
      </c>
    </row>
    <row r="276" spans="1:29" x14ac:dyDescent="0.45">
      <c r="A276">
        <v>383</v>
      </c>
      <c r="B276" s="1" t="s">
        <v>317</v>
      </c>
      <c r="C276" s="1" t="s">
        <v>16</v>
      </c>
      <c r="D276">
        <v>21</v>
      </c>
      <c r="E276">
        <v>0</v>
      </c>
      <c r="F276">
        <v>198911</v>
      </c>
      <c r="G276">
        <v>342738</v>
      </c>
      <c r="H276" s="3">
        <v>133606</v>
      </c>
      <c r="I276" s="1" t="s">
        <v>17</v>
      </c>
      <c r="J276">
        <v>701</v>
      </c>
      <c r="K276">
        <v>2538343</v>
      </c>
      <c r="L276" s="1" t="s">
        <v>21</v>
      </c>
      <c r="M276" s="1" t="s">
        <v>19</v>
      </c>
      <c r="N276" s="1" t="s">
        <v>34</v>
      </c>
      <c r="O276" s="2">
        <v>18297.189999999999</v>
      </c>
      <c r="P276">
        <v>32.9</v>
      </c>
      <c r="Q276">
        <v>12</v>
      </c>
      <c r="R276">
        <f>Кредиты_2000_0__22[[#This Row],[Годовой доход]]/12</f>
        <v>211528.58333333334</v>
      </c>
      <c r="S276">
        <f>Кредиты_2000_0__22[[#This Row],[Ежемесячный платеж]]/Кредиты_2000_0__22[[#This Row],[Мес доход]]</f>
        <v>8.6499846553440563E-2</v>
      </c>
      <c r="T276" s="8">
        <f>(Кредиты_2000_0__22[[#This Row],[Кредитный рейтинг]]-MIN(J:J))/(MAX(J:J)-MIN(J:J))</f>
        <v>0.69696969696969702</v>
      </c>
      <c r="U276" s="9">
        <f>(Кредиты_2000_0__22[[#This Row],[Срок кредитной истории (лет)]]-MIN(P:P))/(MAX(P:P)-MIN(P:P))</f>
        <v>0.62280701754385959</v>
      </c>
      <c r="V276" s="9">
        <f>(Кредиты_2000_0__22[[#This Row],[Срок с последнего нарушения кредитного договора (мес.)]]-MIN(Q:Q))/(MAX(Q:Q)-MIN(Q:Q))</f>
        <v>0.14634146341463414</v>
      </c>
      <c r="W276" s="9">
        <f>(Кредиты_2000_0__22[[#This Row],[Количество кредитных карт]]-MIN(D:D))/(MAX(D:D)-MIN(D:D))</f>
        <v>0.46341463414634149</v>
      </c>
      <c r="X276" s="10">
        <f>(Кредиты_2000_0__22[[#This Row],[Число нарушений кредитных договоров]]-MIN(E:E))/(MAX(E:E)-MIN(E:E))</f>
        <v>0</v>
      </c>
      <c r="Y276" s="16">
        <f>((Кредиты_2000_0__22[[#This Row],[Размер кредита]]-AVERAGE(H:H)))/STDEV(H:H)</f>
        <v>-0.94310494782079346</v>
      </c>
      <c r="Z276" s="16">
        <f>((Кредиты_2000_0__22[[#This Row],[Годовой доход]]-AVERAGE(K:K)))/STDEV(K:K)</f>
        <v>1.4551897625477699</v>
      </c>
      <c r="AA276" s="16">
        <f>((Кредиты_2000_0__22[[#This Row],[Ежемесячный платеж]]-AVERAGE(O:O)))/STDEV(O:O)</f>
        <v>4.2135760905826221E-2</v>
      </c>
      <c r="AB276" s="16">
        <f>((Кредиты_2000_0__22[[#This Row],[Текущий баланс кредитов]]-AVERAGE(F:F)))/STDEV(F:F)</f>
        <v>-0.2667819543957341</v>
      </c>
      <c r="AC276" s="16">
        <f>((Кредиты_2000_0__22[[#This Row],[Максимальный выданный кредит]]-AVERAGE(G:G)))/STDEV(G:G)</f>
        <v>-0.47127841483716687</v>
      </c>
    </row>
    <row r="277" spans="1:29" x14ac:dyDescent="0.45">
      <c r="A277">
        <v>384</v>
      </c>
      <c r="B277" s="1" t="s">
        <v>318</v>
      </c>
      <c r="C277" s="1" t="s">
        <v>31</v>
      </c>
      <c r="D277">
        <v>11</v>
      </c>
      <c r="E277">
        <v>0</v>
      </c>
      <c r="F277">
        <v>110086</v>
      </c>
      <c r="G277">
        <v>242792</v>
      </c>
      <c r="H277" s="3">
        <v>79948</v>
      </c>
      <c r="I277" s="1" t="s">
        <v>17</v>
      </c>
      <c r="J277">
        <v>741</v>
      </c>
      <c r="K277">
        <v>230147</v>
      </c>
      <c r="L277" s="1" t="s">
        <v>21</v>
      </c>
      <c r="M277" s="1" t="s">
        <v>29</v>
      </c>
      <c r="N277" s="1" t="s">
        <v>23</v>
      </c>
      <c r="O277" s="2">
        <v>4372.66</v>
      </c>
      <c r="P277">
        <v>8.9</v>
      </c>
      <c r="R277">
        <f>Кредиты_2000_0__22[[#This Row],[Годовой доход]]/12</f>
        <v>19178.916666666668</v>
      </c>
      <c r="S277">
        <f>Кредиты_2000_0__22[[#This Row],[Ежемесячный платеж]]/Кредиты_2000_0__22[[#This Row],[Мес доход]]</f>
        <v>0.2279930653017419</v>
      </c>
      <c r="T277" s="8">
        <f>(Кредиты_2000_0__22[[#This Row],[Кредитный рейтинг]]-MIN(J:J))/(MAX(J:J)-MIN(J:J))</f>
        <v>0.93939393939393945</v>
      </c>
      <c r="U277" s="9">
        <f>(Кредиты_2000_0__22[[#This Row],[Срок кредитной истории (лет)]]-MIN(P:P))/(MAX(P:P)-MIN(P:P))</f>
        <v>9.6491228070175447E-2</v>
      </c>
      <c r="V277" s="9">
        <f>(Кредиты_2000_0__22[[#This Row],[Срок с последнего нарушения кредитного договора (мес.)]]-MIN(Q:Q))/(MAX(Q:Q)-MIN(Q:Q))</f>
        <v>0</v>
      </c>
      <c r="W277" s="9">
        <f>(Кредиты_2000_0__22[[#This Row],[Количество кредитных карт]]-MIN(D:D))/(MAX(D:D)-MIN(D:D))</f>
        <v>0.21951219512195122</v>
      </c>
      <c r="X277" s="10">
        <f>(Кредиты_2000_0__22[[#This Row],[Число нарушений кредитных договоров]]-MIN(E:E))/(MAX(E:E)-MIN(E:E))</f>
        <v>0</v>
      </c>
      <c r="Y277" s="16">
        <f>((Кредиты_2000_0__22[[#This Row],[Размер кредита]]-AVERAGE(H:H)))/STDEV(H:H)</f>
        <v>-1.2303610935447427</v>
      </c>
      <c r="Z277" s="16">
        <f>((Кредиты_2000_0__22[[#This Row],[Годовой доход]]-AVERAGE(K:K)))/STDEV(K:K)</f>
        <v>-1.3701072040573021</v>
      </c>
      <c r="AA277" s="16">
        <f>((Кредиты_2000_0__22[[#This Row],[Ежемесячный платеж]]-AVERAGE(O:O)))/STDEV(O:O)</f>
        <v>-1.2017042479445932</v>
      </c>
      <c r="AB277" s="16">
        <f>((Кредиты_2000_0__22[[#This Row],[Текущий баланс кредитов]]-AVERAGE(F:F)))/STDEV(F:F)</f>
        <v>-0.63798386564168019</v>
      </c>
      <c r="AC277" s="16">
        <f>((Кредиты_2000_0__22[[#This Row],[Максимальный выданный кредит]]-AVERAGE(G:G)))/STDEV(G:G)</f>
        <v>-0.6837295618371827</v>
      </c>
    </row>
    <row r="278" spans="1:29" x14ac:dyDescent="0.45">
      <c r="A278">
        <v>386</v>
      </c>
      <c r="B278" s="1" t="s">
        <v>319</v>
      </c>
      <c r="C278" s="1" t="s">
        <v>31</v>
      </c>
      <c r="D278">
        <v>6</v>
      </c>
      <c r="E278">
        <v>0</v>
      </c>
      <c r="F278">
        <v>167371</v>
      </c>
      <c r="G278">
        <v>250074</v>
      </c>
      <c r="H278" s="3">
        <v>767690</v>
      </c>
      <c r="I278" s="1" t="s">
        <v>17</v>
      </c>
      <c r="J278">
        <v>731</v>
      </c>
      <c r="K278">
        <v>1629098</v>
      </c>
      <c r="L278" s="1" t="s">
        <v>22</v>
      </c>
      <c r="M278" s="1" t="s">
        <v>19</v>
      </c>
      <c r="N278" s="1" t="s">
        <v>23</v>
      </c>
      <c r="O278" s="2">
        <v>14118.71</v>
      </c>
      <c r="P278">
        <v>16.8</v>
      </c>
      <c r="R278">
        <f>Кредиты_2000_0__22[[#This Row],[Годовой доход]]/12</f>
        <v>135758.16666666666</v>
      </c>
      <c r="S278">
        <f>Кредиты_2000_0__22[[#This Row],[Ежемесячный платеж]]/Кредиты_2000_0__22[[#This Row],[Мес доход]]</f>
        <v>0.1039989736651816</v>
      </c>
      <c r="T278" s="8">
        <f>(Кредиты_2000_0__22[[#This Row],[Кредитный рейтинг]]-MIN(J:J))/(MAX(J:J)-MIN(J:J))</f>
        <v>0.87878787878787878</v>
      </c>
      <c r="U278" s="9">
        <f>(Кредиты_2000_0__22[[#This Row],[Срок кредитной истории (лет)]]-MIN(P:P))/(MAX(P:P)-MIN(P:P))</f>
        <v>0.26973684210526316</v>
      </c>
      <c r="V278" s="9">
        <f>(Кредиты_2000_0__22[[#This Row],[Срок с последнего нарушения кредитного договора (мес.)]]-MIN(Q:Q))/(MAX(Q:Q)-MIN(Q:Q))</f>
        <v>0</v>
      </c>
      <c r="W278" s="9">
        <f>(Кредиты_2000_0__22[[#This Row],[Количество кредитных карт]]-MIN(D:D))/(MAX(D:D)-MIN(D:D))</f>
        <v>9.7560975609756101E-2</v>
      </c>
      <c r="X278" s="10">
        <f>(Кредиты_2000_0__22[[#This Row],[Число нарушений кредитных договоров]]-MIN(E:E))/(MAX(E:E)-MIN(E:E))</f>
        <v>0</v>
      </c>
      <c r="Y278" s="16">
        <f>((Кредиты_2000_0__22[[#This Row],[Размер кредита]]-AVERAGE(H:H)))/STDEV(H:H)</f>
        <v>2.4514406167776732</v>
      </c>
      <c r="Z278" s="16">
        <f>((Кредиты_2000_0__22[[#This Row],[Годовой доход]]-AVERAGE(K:K)))/STDEV(K:K)</f>
        <v>0.34224825307421192</v>
      </c>
      <c r="AA278" s="16">
        <f>((Кредиты_2000_0__22[[#This Row],[Ежемесячный платеж]]-AVERAGE(O:O)))/STDEV(O:O)</f>
        <v>-0.33111637759948059</v>
      </c>
      <c r="AB278" s="16">
        <f>((Кредиты_2000_0__22[[#This Row],[Текущий баланс кредитов]]-AVERAGE(F:F)))/STDEV(F:F)</f>
        <v>-0.39858840844242299</v>
      </c>
      <c r="AC278" s="16">
        <f>((Кредиты_2000_0__22[[#This Row],[Максимальный выданный кредит]]-AVERAGE(G:G)))/STDEV(G:G)</f>
        <v>-0.66825051062498697</v>
      </c>
    </row>
    <row r="279" spans="1:29" x14ac:dyDescent="0.45">
      <c r="A279">
        <v>387</v>
      </c>
      <c r="B279" s="1" t="s">
        <v>320</v>
      </c>
      <c r="C279" s="1" t="s">
        <v>16</v>
      </c>
      <c r="D279">
        <v>7</v>
      </c>
      <c r="E279">
        <v>0</v>
      </c>
      <c r="F279">
        <v>373958</v>
      </c>
      <c r="G279">
        <v>600578</v>
      </c>
      <c r="H279" s="3">
        <v>328350</v>
      </c>
      <c r="I279" s="1" t="s">
        <v>17</v>
      </c>
      <c r="J279">
        <v>745</v>
      </c>
      <c r="K279">
        <v>1343243</v>
      </c>
      <c r="L279" s="1" t="s">
        <v>22</v>
      </c>
      <c r="M279" s="1" t="s">
        <v>19</v>
      </c>
      <c r="N279" s="1" t="s">
        <v>23</v>
      </c>
      <c r="O279" s="2">
        <v>11529.39</v>
      </c>
      <c r="P279">
        <v>19.399999999999999</v>
      </c>
      <c r="R279">
        <f>Кредиты_2000_0__22[[#This Row],[Годовой доход]]/12</f>
        <v>111936.91666666667</v>
      </c>
      <c r="S279">
        <f>Кредиты_2000_0__22[[#This Row],[Ежемесячный платеж]]/Кредиты_2000_0__22[[#This Row],[Мес доход]]</f>
        <v>0.10299899571410384</v>
      </c>
      <c r="T279" s="8">
        <f>(Кредиты_2000_0__22[[#This Row],[Кредитный рейтинг]]-MIN(J:J))/(MAX(J:J)-MIN(J:J))</f>
        <v>0.96363636363636362</v>
      </c>
      <c r="U279" s="9">
        <f>(Кредиты_2000_0__22[[#This Row],[Срок кредитной истории (лет)]]-MIN(P:P))/(MAX(P:P)-MIN(P:P))</f>
        <v>0.32675438596491224</v>
      </c>
      <c r="V279" s="9">
        <f>(Кредиты_2000_0__22[[#This Row],[Срок с последнего нарушения кредитного договора (мес.)]]-MIN(Q:Q))/(MAX(Q:Q)-MIN(Q:Q))</f>
        <v>0</v>
      </c>
      <c r="W279" s="9">
        <f>(Кредиты_2000_0__22[[#This Row],[Количество кредитных карт]]-MIN(D:D))/(MAX(D:D)-MIN(D:D))</f>
        <v>0.12195121951219512</v>
      </c>
      <c r="X279" s="10">
        <f>(Кредиты_2000_0__22[[#This Row],[Число нарушений кредитных договоров]]-MIN(E:E))/(MAX(E:E)-MIN(E:E))</f>
        <v>0</v>
      </c>
      <c r="Y279" s="16">
        <f>((Кредиты_2000_0__22[[#This Row],[Размер кредита]]-AVERAGE(H:H)))/STDEV(H:H)</f>
        <v>9.9449952527052812E-2</v>
      </c>
      <c r="Z279" s="16">
        <f>((Кредиты_2000_0__22[[#This Row],[Годовой доход]]-AVERAGE(K:K)))/STDEV(K:K)</f>
        <v>-7.6463245045087771E-3</v>
      </c>
      <c r="AA279" s="16">
        <f>((Кредиты_2000_0__22[[#This Row],[Ежемесячный платеж]]-AVERAGE(O:O)))/STDEV(O:O)</f>
        <v>-0.56241321933967348</v>
      </c>
      <c r="AB279" s="16">
        <f>((Кредиты_2000_0__22[[#This Row],[Текущий баланс кредитов]]-AVERAGE(F:F)))/STDEV(F:F)</f>
        <v>0.46474386556338915</v>
      </c>
      <c r="AC279" s="16">
        <f>((Кредиты_2000_0__22[[#This Row],[Максимальный выданный кредит]]-AVERAGE(G:G)))/STDEV(G:G)</f>
        <v>7.6801585788011398E-2</v>
      </c>
    </row>
    <row r="280" spans="1:29" x14ac:dyDescent="0.45">
      <c r="A280">
        <v>388</v>
      </c>
      <c r="B280" s="1" t="s">
        <v>321</v>
      </c>
      <c r="C280" s="1" t="s">
        <v>16</v>
      </c>
      <c r="D280">
        <v>5</v>
      </c>
      <c r="E280">
        <v>0</v>
      </c>
      <c r="F280">
        <v>305482</v>
      </c>
      <c r="G280">
        <v>377102</v>
      </c>
      <c r="H280" s="3">
        <v>380622</v>
      </c>
      <c r="I280" s="1" t="s">
        <v>26</v>
      </c>
      <c r="J280">
        <v>657</v>
      </c>
      <c r="K280">
        <v>969665</v>
      </c>
      <c r="L280" s="1" t="s">
        <v>27</v>
      </c>
      <c r="M280" s="1" t="s">
        <v>29</v>
      </c>
      <c r="N280" s="1" t="s">
        <v>23</v>
      </c>
      <c r="O280" s="2">
        <v>26665.74</v>
      </c>
      <c r="P280">
        <v>10.6</v>
      </c>
      <c r="R280">
        <f>Кредиты_2000_0__22[[#This Row],[Годовой доход]]/12</f>
        <v>80805.416666666672</v>
      </c>
      <c r="S280">
        <f>Кредиты_2000_0__22[[#This Row],[Ежемесячный платеж]]/Кредиты_2000_0__22[[#This Row],[Мес доход]]</f>
        <v>0.3299994121681199</v>
      </c>
      <c r="T280" s="8">
        <f>(Кредиты_2000_0__22[[#This Row],[Кредитный рейтинг]]-MIN(J:J))/(MAX(J:J)-MIN(J:J))</f>
        <v>0.4303030303030303</v>
      </c>
      <c r="U280" s="9">
        <f>(Кредиты_2000_0__22[[#This Row],[Срок кредитной истории (лет)]]-MIN(P:P))/(MAX(P:P)-MIN(P:P))</f>
        <v>0.1337719298245614</v>
      </c>
      <c r="V280" s="9">
        <f>(Кредиты_2000_0__22[[#This Row],[Срок с последнего нарушения кредитного договора (мес.)]]-MIN(Q:Q))/(MAX(Q:Q)-MIN(Q:Q))</f>
        <v>0</v>
      </c>
      <c r="W280" s="9">
        <f>(Кредиты_2000_0__22[[#This Row],[Количество кредитных карт]]-MIN(D:D))/(MAX(D:D)-MIN(D:D))</f>
        <v>7.3170731707317069E-2</v>
      </c>
      <c r="X280" s="10">
        <f>(Кредиты_2000_0__22[[#This Row],[Число нарушений кредитных договоров]]-MIN(E:E))/(MAX(E:E)-MIN(E:E))</f>
        <v>0</v>
      </c>
      <c r="Y280" s="16">
        <f>((Кредиты_2000_0__22[[#This Row],[Размер кредита]]-AVERAGE(H:H)))/STDEV(H:H)</f>
        <v>0.37928619780794781</v>
      </c>
      <c r="Z280" s="16">
        <f>((Кредиты_2000_0__22[[#This Row],[Годовой доход]]-AVERAGE(K:K)))/STDEV(K:K)</f>
        <v>-0.46491632678784589</v>
      </c>
      <c r="AA280" s="16">
        <f>((Кредиты_2000_0__22[[#This Row],[Ежемесячный платеж]]-AVERAGE(O:O)))/STDEV(O:O)</f>
        <v>0.78967534077424417</v>
      </c>
      <c r="AB280" s="16">
        <f>((Кредиты_2000_0__22[[#This Row],[Текущий баланс кредитов]]-AVERAGE(F:F)))/STDEV(F:F)</f>
        <v>0.17858093762105984</v>
      </c>
      <c r="AC280" s="16">
        <f>((Кредиты_2000_0__22[[#This Row],[Максимальный выданный кредит]]-AVERAGE(G:G)))/STDEV(G:G)</f>
        <v>-0.39823225775725829</v>
      </c>
    </row>
    <row r="281" spans="1:29" x14ac:dyDescent="0.45">
      <c r="A281">
        <v>389</v>
      </c>
      <c r="B281" s="1" t="s">
        <v>322</v>
      </c>
      <c r="C281" s="1" t="s">
        <v>16</v>
      </c>
      <c r="D281">
        <v>12</v>
      </c>
      <c r="E281">
        <v>0</v>
      </c>
      <c r="F281">
        <v>461415</v>
      </c>
      <c r="G281">
        <v>907104</v>
      </c>
      <c r="H281" s="3">
        <v>281710</v>
      </c>
      <c r="I281" s="1" t="s">
        <v>17</v>
      </c>
      <c r="J281">
        <v>728</v>
      </c>
      <c r="K281">
        <v>831953</v>
      </c>
      <c r="L281" s="1" t="s">
        <v>36</v>
      </c>
      <c r="M281" s="1" t="s">
        <v>19</v>
      </c>
      <c r="N281" s="1" t="s">
        <v>23</v>
      </c>
      <c r="O281" s="2">
        <v>12964.46</v>
      </c>
      <c r="P281">
        <v>18</v>
      </c>
      <c r="Q281">
        <v>52</v>
      </c>
      <c r="R281">
        <f>Кредиты_2000_0__22[[#This Row],[Годовой доход]]/12</f>
        <v>69329.416666666672</v>
      </c>
      <c r="S281">
        <f>Кредиты_2000_0__22[[#This Row],[Ежемесячный платеж]]/Кредиты_2000_0__22[[#This Row],[Мес доход]]</f>
        <v>0.18699796743325642</v>
      </c>
      <c r="T281" s="8">
        <f>(Кредиты_2000_0__22[[#This Row],[Кредитный рейтинг]]-MIN(J:J))/(MAX(J:J)-MIN(J:J))</f>
        <v>0.8606060606060606</v>
      </c>
      <c r="U281" s="9">
        <f>(Кредиты_2000_0__22[[#This Row],[Срок кредитной истории (лет)]]-MIN(P:P))/(MAX(P:P)-MIN(P:P))</f>
        <v>0.29605263157894735</v>
      </c>
      <c r="V281" s="9">
        <f>(Кредиты_2000_0__22[[#This Row],[Срок с последнего нарушения кредитного договора (мес.)]]-MIN(Q:Q))/(MAX(Q:Q)-MIN(Q:Q))</f>
        <v>0.63414634146341464</v>
      </c>
      <c r="W281" s="9">
        <f>(Кредиты_2000_0__22[[#This Row],[Количество кредитных карт]]-MIN(D:D))/(MAX(D:D)-MIN(D:D))</f>
        <v>0.24390243902439024</v>
      </c>
      <c r="X281" s="10">
        <f>(Кредиты_2000_0__22[[#This Row],[Число нарушений кредитных договоров]]-MIN(E:E))/(MAX(E:E)-MIN(E:E))</f>
        <v>0</v>
      </c>
      <c r="Y281" s="16">
        <f>((Кредиты_2000_0__22[[#This Row],[Размер кредита]]-AVERAGE(H:H)))/STDEV(H:H)</f>
        <v>-0.15023558619159091</v>
      </c>
      <c r="Z281" s="16">
        <f>((Кредиты_2000_0__22[[#This Row],[Годовой доход]]-AVERAGE(K:K)))/STDEV(K:K)</f>
        <v>-0.63347969656455361</v>
      </c>
      <c r="AA281" s="16">
        <f>((Кредиты_2000_0__22[[#This Row],[Ежемесячный платеж]]-AVERAGE(O:O)))/STDEV(O:O)</f>
        <v>-0.43422235892995259</v>
      </c>
      <c r="AB281" s="16">
        <f>((Кредиты_2000_0__22[[#This Row],[Текущий баланс кредитов]]-AVERAGE(F:F)))/STDEV(F:F)</f>
        <v>0.83022887036875603</v>
      </c>
      <c r="AC281" s="16">
        <f>((Кредиты_2000_0__22[[#This Row],[Максимальный выданный кредит]]-AVERAGE(G:G)))/STDEV(G:G)</f>
        <v>0.72837143636058899</v>
      </c>
    </row>
    <row r="282" spans="1:29" x14ac:dyDescent="0.45">
      <c r="A282">
        <v>390</v>
      </c>
      <c r="B282" s="1" t="s">
        <v>323</v>
      </c>
      <c r="C282" s="1" t="s">
        <v>31</v>
      </c>
      <c r="D282">
        <v>18</v>
      </c>
      <c r="E282">
        <v>1</v>
      </c>
      <c r="F282">
        <v>232522</v>
      </c>
      <c r="G282">
        <v>333608</v>
      </c>
      <c r="H282" s="3">
        <v>418572</v>
      </c>
      <c r="I282" s="1" t="s">
        <v>26</v>
      </c>
      <c r="J282">
        <v>704</v>
      </c>
      <c r="K282">
        <v>1201788</v>
      </c>
      <c r="L282" s="1" t="s">
        <v>38</v>
      </c>
      <c r="M282" s="1" t="s">
        <v>19</v>
      </c>
      <c r="N282" s="1" t="s">
        <v>23</v>
      </c>
      <c r="O282" s="2">
        <v>23935.63</v>
      </c>
      <c r="P282">
        <v>16.600000000000001</v>
      </c>
      <c r="R282">
        <f>Кредиты_2000_0__22[[#This Row],[Годовой доход]]/12</f>
        <v>100149</v>
      </c>
      <c r="S282">
        <f>Кредиты_2000_0__22[[#This Row],[Ежемесячный платеж]]/Кредиты_2000_0__22[[#This Row],[Мес доход]]</f>
        <v>0.2390001897173212</v>
      </c>
      <c r="T282" s="8">
        <f>(Кредиты_2000_0__22[[#This Row],[Кредитный рейтинг]]-MIN(J:J))/(MAX(J:J)-MIN(J:J))</f>
        <v>0.7151515151515152</v>
      </c>
      <c r="U282" s="9">
        <f>(Кредиты_2000_0__22[[#This Row],[Срок кредитной истории (лет)]]-MIN(P:P))/(MAX(P:P)-MIN(P:P))</f>
        <v>0.2653508771929825</v>
      </c>
      <c r="V282" s="9">
        <f>(Кредиты_2000_0__22[[#This Row],[Срок с последнего нарушения кредитного договора (мес.)]]-MIN(Q:Q))/(MAX(Q:Q)-MIN(Q:Q))</f>
        <v>0</v>
      </c>
      <c r="W282" s="9">
        <f>(Кредиты_2000_0__22[[#This Row],[Количество кредитных карт]]-MIN(D:D))/(MAX(D:D)-MIN(D:D))</f>
        <v>0.3902439024390244</v>
      </c>
      <c r="X282" s="10">
        <f>(Кредиты_2000_0__22[[#This Row],[Число нарушений кредитных договоров]]-MIN(E:E))/(MAX(E:E)-MIN(E:E))</f>
        <v>0.14285714285714285</v>
      </c>
      <c r="Y282" s="16">
        <f>((Кредиты_2000_0__22[[#This Row],[Размер кредита]]-AVERAGE(H:H)))/STDEV(H:H)</f>
        <v>0.58245013851061789</v>
      </c>
      <c r="Z282" s="16">
        <f>((Кредиты_2000_0__22[[#This Row],[Годовой доход]]-AVERAGE(K:K)))/STDEV(K:K)</f>
        <v>-0.18079123178756465</v>
      </c>
      <c r="AA282" s="16">
        <f>((Кредиты_2000_0__22[[#This Row],[Ежемесячный платеж]]-AVERAGE(O:O)))/STDEV(O:O)</f>
        <v>0.54580211513843313</v>
      </c>
      <c r="AB282" s="16">
        <f>((Кредиты_2000_0__22[[#This Row],[Текущий баланс кредитов]]-AVERAGE(F:F)))/STDEV(F:F)</f>
        <v>-0.12632073920983494</v>
      </c>
      <c r="AC282" s="16">
        <f>((Кредиты_2000_0__22[[#This Row],[Максимальный выданный кредит]]-AVERAGE(G:G)))/STDEV(G:G)</f>
        <v>-0.49068568448387756</v>
      </c>
    </row>
    <row r="283" spans="1:29" x14ac:dyDescent="0.45">
      <c r="A283">
        <v>392</v>
      </c>
      <c r="B283" s="1" t="s">
        <v>324</v>
      </c>
      <c r="C283" s="1" t="s">
        <v>16</v>
      </c>
      <c r="D283">
        <v>10</v>
      </c>
      <c r="E283">
        <v>0</v>
      </c>
      <c r="F283">
        <v>159676</v>
      </c>
      <c r="G283">
        <v>394218</v>
      </c>
      <c r="H283" s="3">
        <v>161656</v>
      </c>
      <c r="I283" s="1" t="s">
        <v>17</v>
      </c>
      <c r="J283">
        <v>749</v>
      </c>
      <c r="K283">
        <v>874874</v>
      </c>
      <c r="L283" s="1" t="s">
        <v>40</v>
      </c>
      <c r="M283" s="1" t="s">
        <v>19</v>
      </c>
      <c r="N283" s="1" t="s">
        <v>23</v>
      </c>
      <c r="O283" s="2">
        <v>12226.5</v>
      </c>
      <c r="P283">
        <v>16.100000000000001</v>
      </c>
      <c r="Q283">
        <v>19</v>
      </c>
      <c r="R283">
        <f>Кредиты_2000_0__22[[#This Row],[Годовой доход]]/12</f>
        <v>72906.166666666672</v>
      </c>
      <c r="S283">
        <f>Кредиты_2000_0__22[[#This Row],[Ежемесячный платеж]]/Кредиты_2000_0__22[[#This Row],[Мес доход]]</f>
        <v>0.16770186335403725</v>
      </c>
      <c r="T283" s="8">
        <f>(Кредиты_2000_0__22[[#This Row],[Кредитный рейтинг]]-MIN(J:J))/(MAX(J:J)-MIN(J:J))</f>
        <v>0.98787878787878791</v>
      </c>
      <c r="U283" s="9">
        <f>(Кредиты_2000_0__22[[#This Row],[Срок кредитной истории (лет)]]-MIN(P:P))/(MAX(P:P)-MIN(P:P))</f>
        <v>0.25438596491228072</v>
      </c>
      <c r="V283" s="9">
        <f>(Кредиты_2000_0__22[[#This Row],[Срок с последнего нарушения кредитного договора (мес.)]]-MIN(Q:Q))/(MAX(Q:Q)-MIN(Q:Q))</f>
        <v>0.23170731707317074</v>
      </c>
      <c r="W283" s="9">
        <f>(Кредиты_2000_0__22[[#This Row],[Количество кредитных карт]]-MIN(D:D))/(MAX(D:D)-MIN(D:D))</f>
        <v>0.1951219512195122</v>
      </c>
      <c r="X283" s="10">
        <f>(Кредиты_2000_0__22[[#This Row],[Число нарушений кредитных договоров]]-MIN(E:E))/(MAX(E:E)-MIN(E:E))</f>
        <v>0</v>
      </c>
      <c r="Y283" s="16">
        <f>((Кредиты_2000_0__22[[#This Row],[Размер кредита]]-AVERAGE(H:H)))/STDEV(H:H)</f>
        <v>-0.79294029599708082</v>
      </c>
      <c r="Z283" s="16">
        <f>((Кредиты_2000_0__22[[#This Row],[Годовой доход]]-AVERAGE(K:K)))/STDEV(K:K)</f>
        <v>-0.58094318272272372</v>
      </c>
      <c r="AA283" s="16">
        <f>((Кредиты_2000_0__22[[#This Row],[Ежемесячный платеж]]-AVERAGE(O:O)))/STDEV(O:O)</f>
        <v>-0.50014229826946743</v>
      </c>
      <c r="AB283" s="16">
        <f>((Кредиты_2000_0__22[[#This Row],[Текущий баланс кредитов]]-AVERAGE(F:F)))/STDEV(F:F)</f>
        <v>-0.4307460071706814</v>
      </c>
      <c r="AC283" s="16">
        <f>((Кредиты_2000_0__22[[#This Row],[Максимальный выданный кредит]]-AVERAGE(G:G)))/STDEV(G:G)</f>
        <v>-0.36184947273282242</v>
      </c>
    </row>
    <row r="284" spans="1:29" x14ac:dyDescent="0.45">
      <c r="A284">
        <v>394</v>
      </c>
      <c r="B284" s="1" t="s">
        <v>325</v>
      </c>
      <c r="C284" s="1" t="s">
        <v>16</v>
      </c>
      <c r="D284">
        <v>8</v>
      </c>
      <c r="E284">
        <v>0</v>
      </c>
      <c r="F284">
        <v>101042</v>
      </c>
      <c r="G284">
        <v>259424</v>
      </c>
      <c r="H284" s="3">
        <v>87274</v>
      </c>
      <c r="I284" s="1" t="s">
        <v>17</v>
      </c>
      <c r="J284">
        <v>719</v>
      </c>
      <c r="K284">
        <v>753692</v>
      </c>
      <c r="L284" s="1" t="s">
        <v>22</v>
      </c>
      <c r="M284" s="1" t="s">
        <v>29</v>
      </c>
      <c r="N284" s="1" t="s">
        <v>23</v>
      </c>
      <c r="O284" s="2">
        <v>4013.37</v>
      </c>
      <c r="P284">
        <v>8.1999999999999993</v>
      </c>
      <c r="R284">
        <f>Кредиты_2000_0__22[[#This Row],[Годовой доход]]/12</f>
        <v>62807.666666666664</v>
      </c>
      <c r="S284">
        <f>Кредиты_2000_0__22[[#This Row],[Ежемесячный платеж]]/Кредиты_2000_0__22[[#This Row],[Мес доход]]</f>
        <v>6.3899364727236063E-2</v>
      </c>
      <c r="T284" s="8">
        <f>(Кредиты_2000_0__22[[#This Row],[Кредитный рейтинг]]-MIN(J:J))/(MAX(J:J)-MIN(J:J))</f>
        <v>0.80606060606060603</v>
      </c>
      <c r="U284" s="9">
        <f>(Кредиты_2000_0__22[[#This Row],[Срок кредитной истории (лет)]]-MIN(P:P))/(MAX(P:P)-MIN(P:P))</f>
        <v>8.1140350877192971E-2</v>
      </c>
      <c r="V284" s="9">
        <f>(Кредиты_2000_0__22[[#This Row],[Срок с последнего нарушения кредитного договора (мес.)]]-MIN(Q:Q))/(MAX(Q:Q)-MIN(Q:Q))</f>
        <v>0</v>
      </c>
      <c r="W284" s="9">
        <f>(Кредиты_2000_0__22[[#This Row],[Количество кредитных карт]]-MIN(D:D))/(MAX(D:D)-MIN(D:D))</f>
        <v>0.14634146341463414</v>
      </c>
      <c r="X284" s="10">
        <f>(Кредиты_2000_0__22[[#This Row],[Число нарушений кредитных договоров]]-MIN(E:E))/(MAX(E:E)-MIN(E:E))</f>
        <v>0</v>
      </c>
      <c r="Y284" s="16">
        <f>((Кредиты_2000_0__22[[#This Row],[Размер кредита]]-AVERAGE(H:H)))/STDEV(H:H)</f>
        <v>-1.1911416197743141</v>
      </c>
      <c r="Z284" s="16">
        <f>((Кредиты_2000_0__22[[#This Row],[Годовой доход]]-AVERAGE(K:K)))/STDEV(K:K)</f>
        <v>-0.72927336655769093</v>
      </c>
      <c r="AA284" s="16">
        <f>((Кредиты_2000_0__22[[#This Row],[Ежемесячный платеж]]-AVERAGE(O:O)))/STDEV(O:O)</f>
        <v>-1.2337986365365146</v>
      </c>
      <c r="AB284" s="16">
        <f>((Кредиты_2000_0__22[[#This Row],[Текущий баланс кредитов]]-AVERAGE(F:F)))/STDEV(F:F)</f>
        <v>-0.67577896933217652</v>
      </c>
      <c r="AC284" s="16">
        <f>((Кредиты_2000_0__22[[#This Row],[Максимальный выданный кредит]]-AVERAGE(G:G)))/STDEV(G:G)</f>
        <v>-0.64837559592654825</v>
      </c>
    </row>
    <row r="285" spans="1:29" x14ac:dyDescent="0.45">
      <c r="A285">
        <v>396</v>
      </c>
      <c r="B285" s="1" t="s">
        <v>326</v>
      </c>
      <c r="C285" s="1" t="s">
        <v>16</v>
      </c>
      <c r="D285">
        <v>12</v>
      </c>
      <c r="E285">
        <v>0</v>
      </c>
      <c r="F285">
        <v>229007</v>
      </c>
      <c r="G285">
        <v>433290</v>
      </c>
      <c r="H285" s="3">
        <v>294580</v>
      </c>
      <c r="I285" s="1" t="s">
        <v>17</v>
      </c>
      <c r="J285">
        <v>744</v>
      </c>
      <c r="K285">
        <v>1734624</v>
      </c>
      <c r="L285" s="1" t="s">
        <v>22</v>
      </c>
      <c r="M285" s="1" t="s">
        <v>29</v>
      </c>
      <c r="N285" s="1" t="s">
        <v>23</v>
      </c>
      <c r="O285" s="2">
        <v>8051.63</v>
      </c>
      <c r="P285">
        <v>17.8</v>
      </c>
      <c r="Q285">
        <v>6</v>
      </c>
      <c r="R285">
        <f>Кредиты_2000_0__22[[#This Row],[Годовой доход]]/12</f>
        <v>144552</v>
      </c>
      <c r="S285">
        <f>Кредиты_2000_0__22[[#This Row],[Ежемесячный платеж]]/Кредиты_2000_0__22[[#This Row],[Мес доход]]</f>
        <v>5.5700578338590954E-2</v>
      </c>
      <c r="T285" s="8">
        <f>(Кредиты_2000_0__22[[#This Row],[Кредитный рейтинг]]-MIN(J:J))/(MAX(J:J)-MIN(J:J))</f>
        <v>0.95757575757575752</v>
      </c>
      <c r="U285" s="9">
        <f>(Кредиты_2000_0__22[[#This Row],[Срок кредитной истории (лет)]]-MIN(P:P))/(MAX(P:P)-MIN(P:P))</f>
        <v>0.29166666666666669</v>
      </c>
      <c r="V285" s="9">
        <f>(Кредиты_2000_0__22[[#This Row],[Срок с последнего нарушения кредитного договора (мес.)]]-MIN(Q:Q))/(MAX(Q:Q)-MIN(Q:Q))</f>
        <v>7.3170731707317069E-2</v>
      </c>
      <c r="W285" s="9">
        <f>(Кредиты_2000_0__22[[#This Row],[Количество кредитных карт]]-MIN(D:D))/(MAX(D:D)-MIN(D:D))</f>
        <v>0.24390243902439024</v>
      </c>
      <c r="X285" s="10">
        <f>(Кредиты_2000_0__22[[#This Row],[Число нарушений кредитных договоров]]-MIN(E:E))/(MAX(E:E)-MIN(E:E))</f>
        <v>0</v>
      </c>
      <c r="Y285" s="16">
        <f>((Кредиты_2000_0__22[[#This Row],[Размер кредита]]-AVERAGE(H:H)))/STDEV(H:H)</f>
        <v>-8.13365106489463E-2</v>
      </c>
      <c r="Z285" s="16">
        <f>((Кредиты_2000_0__22[[#This Row],[Годовой доход]]-AVERAGE(K:K)))/STDEV(K:K)</f>
        <v>0.47141505160343861</v>
      </c>
      <c r="AA285" s="16">
        <f>((Кредиты_2000_0__22[[#This Row],[Ежемесячный платеж]]-AVERAGE(O:O)))/STDEV(O:O)</f>
        <v>-0.87307196539283527</v>
      </c>
      <c r="AB285" s="16">
        <f>((Кредиты_2000_0__22[[#This Row],[Текущий баланс кредитов]]-AVERAGE(F:F)))/STDEV(F:F)</f>
        <v>-0.14101001270299002</v>
      </c>
      <c r="AC285" s="16">
        <f>((Кредиты_2000_0__22[[#This Row],[Максимальный выданный кредит]]-AVERAGE(G:G)))/STDEV(G:G)</f>
        <v>-0.27879571154593535</v>
      </c>
    </row>
    <row r="286" spans="1:29" x14ac:dyDescent="0.45">
      <c r="A286">
        <v>399</v>
      </c>
      <c r="B286" s="1" t="s">
        <v>327</v>
      </c>
      <c r="C286" s="1" t="s">
        <v>16</v>
      </c>
      <c r="D286">
        <v>11</v>
      </c>
      <c r="E286">
        <v>0</v>
      </c>
      <c r="F286">
        <v>77539</v>
      </c>
      <c r="G286">
        <v>302302</v>
      </c>
      <c r="H286" s="3">
        <v>39138</v>
      </c>
      <c r="I286" s="1" t="s">
        <v>17</v>
      </c>
      <c r="J286">
        <v>731</v>
      </c>
      <c r="K286">
        <v>751336</v>
      </c>
      <c r="L286" s="1" t="s">
        <v>38</v>
      </c>
      <c r="M286" s="1" t="s">
        <v>19</v>
      </c>
      <c r="N286" s="1" t="s">
        <v>20</v>
      </c>
      <c r="O286" s="2">
        <v>10894.41</v>
      </c>
      <c r="P286">
        <v>10.6</v>
      </c>
      <c r="Q286">
        <v>27</v>
      </c>
      <c r="R286">
        <f>Кредиты_2000_0__22[[#This Row],[Годовой доход]]/12</f>
        <v>62611.333333333336</v>
      </c>
      <c r="S286">
        <f>Кредиты_2000_0__22[[#This Row],[Ежемесячный платеж]]/Кредиты_2000_0__22[[#This Row],[Мес доход]]</f>
        <v>0.17400060691887517</v>
      </c>
      <c r="T286" s="8">
        <f>(Кредиты_2000_0__22[[#This Row],[Кредитный рейтинг]]-MIN(J:J))/(MAX(J:J)-MIN(J:J))</f>
        <v>0.87878787878787878</v>
      </c>
      <c r="U286" s="9">
        <f>(Кредиты_2000_0__22[[#This Row],[Срок кредитной истории (лет)]]-MIN(P:P))/(MAX(P:P)-MIN(P:P))</f>
        <v>0.1337719298245614</v>
      </c>
      <c r="V286" s="9">
        <f>(Кредиты_2000_0__22[[#This Row],[Срок с последнего нарушения кредитного договора (мес.)]]-MIN(Q:Q))/(MAX(Q:Q)-MIN(Q:Q))</f>
        <v>0.32926829268292684</v>
      </c>
      <c r="W286" s="9">
        <f>(Кредиты_2000_0__22[[#This Row],[Количество кредитных карт]]-MIN(D:D))/(MAX(D:D)-MIN(D:D))</f>
        <v>0.21951219512195122</v>
      </c>
      <c r="X286" s="10">
        <f>(Кредиты_2000_0__22[[#This Row],[Число нарушений кредитных договоров]]-MIN(E:E))/(MAX(E:E)-MIN(E:E))</f>
        <v>0</v>
      </c>
      <c r="Y286" s="16">
        <f>((Кредиты_2000_0__22[[#This Row],[Размер кредита]]-AVERAGE(H:H)))/STDEV(H:H)</f>
        <v>-1.4488359399235557</v>
      </c>
      <c r="Z286" s="16">
        <f>((Кредиты_2000_0__22[[#This Row],[Годовой доход]]-AVERAGE(K:K)))/STDEV(K:K)</f>
        <v>-0.73215717696777805</v>
      </c>
      <c r="AA286" s="16">
        <f>((Кредиты_2000_0__22[[#This Row],[Ежемесячный платеж]]-AVERAGE(O:O)))/STDEV(O:O)</f>
        <v>-0.61913423820493063</v>
      </c>
      <c r="AB286" s="16">
        <f>((Кредиты_2000_0__22[[#This Row],[Текущий баланс кредитов]]-AVERAGE(F:F)))/STDEV(F:F)</f>
        <v>-0.77399859804046212</v>
      </c>
      <c r="AC286" s="16">
        <f>((Кредиты_2000_0__22[[#This Row],[Максимальный выданный кредит]]-AVERAGE(G:G)))/STDEV(G:G)</f>
        <v>-0.55723157534476742</v>
      </c>
    </row>
    <row r="287" spans="1:29" x14ac:dyDescent="0.45">
      <c r="A287">
        <v>400</v>
      </c>
      <c r="B287" s="1" t="s">
        <v>328</v>
      </c>
      <c r="C287" s="1" t="s">
        <v>16</v>
      </c>
      <c r="D287">
        <v>15</v>
      </c>
      <c r="E287">
        <v>0</v>
      </c>
      <c r="F287">
        <v>179208</v>
      </c>
      <c r="G287">
        <v>256190</v>
      </c>
      <c r="H287" s="3">
        <v>516978</v>
      </c>
      <c r="I287" s="1" t="s">
        <v>26</v>
      </c>
      <c r="J287">
        <v>712</v>
      </c>
      <c r="K287">
        <v>1261809</v>
      </c>
      <c r="L287" s="1" t="s">
        <v>33</v>
      </c>
      <c r="M287" s="1" t="s">
        <v>19</v>
      </c>
      <c r="N287" s="1" t="s">
        <v>23</v>
      </c>
      <c r="O287" s="2">
        <v>15457.07</v>
      </c>
      <c r="P287">
        <v>11</v>
      </c>
      <c r="R287">
        <f>Кредиты_2000_0__22[[#This Row],[Годовой доход]]/12</f>
        <v>105150.75</v>
      </c>
      <c r="S287">
        <f>Кредиты_2000_0__22[[#This Row],[Ежемесячный платеж]]/Кредиты_2000_0__22[[#This Row],[Мес доход]]</f>
        <v>0.14699914170845191</v>
      </c>
      <c r="T287" s="8">
        <f>(Кредиты_2000_0__22[[#This Row],[Кредитный рейтинг]]-MIN(J:J))/(MAX(J:J)-MIN(J:J))</f>
        <v>0.76363636363636367</v>
      </c>
      <c r="U287" s="9">
        <f>(Кредиты_2000_0__22[[#This Row],[Срок кредитной истории (лет)]]-MIN(P:P))/(MAX(P:P)-MIN(P:P))</f>
        <v>0.14254385964912281</v>
      </c>
      <c r="V287" s="9">
        <f>(Кредиты_2000_0__22[[#This Row],[Срок с последнего нарушения кредитного договора (мес.)]]-MIN(Q:Q))/(MAX(Q:Q)-MIN(Q:Q))</f>
        <v>0</v>
      </c>
      <c r="W287" s="9">
        <f>(Кредиты_2000_0__22[[#This Row],[Количество кредитных карт]]-MIN(D:D))/(MAX(D:D)-MIN(D:D))</f>
        <v>0.31707317073170732</v>
      </c>
      <c r="X287" s="10">
        <f>(Кредиты_2000_0__22[[#This Row],[Число нарушений кредитных договоров]]-MIN(E:E))/(MAX(E:E)-MIN(E:E))</f>
        <v>0</v>
      </c>
      <c r="Y287" s="16">
        <f>((Кредиты_2000_0__22[[#This Row],[Размер кредита]]-AVERAGE(H:H)))/STDEV(H:H)</f>
        <v>1.1092630699674544</v>
      </c>
      <c r="Z287" s="16">
        <f>((Кредиты_2000_0__22[[#This Row],[Годовой доход]]-AVERAGE(K:K)))/STDEV(K:K)</f>
        <v>-0.10732383593703766</v>
      </c>
      <c r="AA287" s="16">
        <f>((Кредиты_2000_0__22[[#This Row],[Ежемесячный платеж]]-AVERAGE(O:O)))/STDEV(O:O)</f>
        <v>-0.21156435579012345</v>
      </c>
      <c r="AB287" s="16">
        <f>((Кредиты_2000_0__22[[#This Row],[Текущий баланс кредитов]]-AVERAGE(F:F)))/STDEV(F:F)</f>
        <v>-0.34912128743574394</v>
      </c>
      <c r="AC287" s="16">
        <f>((Кредиты_2000_0__22[[#This Row],[Максимальный выданный кредит]]-AVERAGE(G:G)))/STDEV(G:G)</f>
        <v>-0.65524997818694941</v>
      </c>
    </row>
    <row r="288" spans="1:29" x14ac:dyDescent="0.45">
      <c r="A288">
        <v>404</v>
      </c>
      <c r="B288" s="1" t="s">
        <v>329</v>
      </c>
      <c r="C288" s="1" t="s">
        <v>16</v>
      </c>
      <c r="D288">
        <v>10</v>
      </c>
      <c r="E288">
        <v>2</v>
      </c>
      <c r="F288">
        <v>170069</v>
      </c>
      <c r="G288">
        <v>449570</v>
      </c>
      <c r="H288" s="3">
        <v>449724</v>
      </c>
      <c r="I288" s="1" t="s">
        <v>17</v>
      </c>
      <c r="J288">
        <v>720</v>
      </c>
      <c r="K288">
        <v>925946</v>
      </c>
      <c r="L288" s="1" t="s">
        <v>38</v>
      </c>
      <c r="M288" s="1" t="s">
        <v>19</v>
      </c>
      <c r="N288" s="1" t="s">
        <v>20</v>
      </c>
      <c r="O288" s="2">
        <v>6643.54</v>
      </c>
      <c r="P288">
        <v>9.1999999999999993</v>
      </c>
      <c r="R288">
        <f>Кредиты_2000_0__22[[#This Row],[Годовой доход]]/12</f>
        <v>77162.166666666672</v>
      </c>
      <c r="S288">
        <f>Кредиты_2000_0__22[[#This Row],[Ежемесячный платеж]]/Кредиты_2000_0__22[[#This Row],[Мес доход]]</f>
        <v>8.6098411786432461E-2</v>
      </c>
      <c r="T288" s="8">
        <f>(Кредиты_2000_0__22[[#This Row],[Кредитный рейтинг]]-MIN(J:J))/(MAX(J:J)-MIN(J:J))</f>
        <v>0.81212121212121213</v>
      </c>
      <c r="U288" s="9">
        <f>(Кредиты_2000_0__22[[#This Row],[Срок кредитной истории (лет)]]-MIN(P:P))/(MAX(P:P)-MIN(P:P))</f>
        <v>0.10307017543859648</v>
      </c>
      <c r="V288" s="9">
        <f>(Кредиты_2000_0__22[[#This Row],[Срок с последнего нарушения кредитного договора (мес.)]]-MIN(Q:Q))/(MAX(Q:Q)-MIN(Q:Q))</f>
        <v>0</v>
      </c>
      <c r="W288" s="9">
        <f>(Кредиты_2000_0__22[[#This Row],[Количество кредитных карт]]-MIN(D:D))/(MAX(D:D)-MIN(D:D))</f>
        <v>0.1951219512195122</v>
      </c>
      <c r="X288" s="10">
        <f>(Кредиты_2000_0__22[[#This Row],[Число нарушений кредитных договоров]]-MIN(E:E))/(MAX(E:E)-MIN(E:E))</f>
        <v>0.2857142857142857</v>
      </c>
      <c r="Y288" s="16">
        <f>((Кредиты_2000_0__22[[#This Row],[Размер кредита]]-AVERAGE(H:H)))/STDEV(H:H)</f>
        <v>0.74922123418307041</v>
      </c>
      <c r="Z288" s="16">
        <f>((Кредиты_2000_0__22[[#This Row],[Годовой доход]]-AVERAGE(K:K)))/STDEV(K:K)</f>
        <v>-0.5184296151234149</v>
      </c>
      <c r="AA288" s="16">
        <f>((Кредиты_2000_0__22[[#This Row],[Ежемесячный платеж]]-AVERAGE(O:O)))/STDEV(O:O)</f>
        <v>-0.99885277652701265</v>
      </c>
      <c r="AB288" s="16">
        <f>((Кредиты_2000_0__22[[#This Row],[Текущий баланс кредитов]]-AVERAGE(F:F)))/STDEV(F:F)</f>
        <v>-0.38731339851794716</v>
      </c>
      <c r="AC288" s="16">
        <f>((Кредиты_2000_0__22[[#This Row],[Максимальный выданный кредит]]-AVERAGE(G:G)))/STDEV(G:G)</f>
        <v>-0.24418997771806572</v>
      </c>
    </row>
    <row r="289" spans="1:29" x14ac:dyDescent="0.45">
      <c r="A289">
        <v>405</v>
      </c>
      <c r="B289" s="1" t="s">
        <v>330</v>
      </c>
      <c r="C289" s="1" t="s">
        <v>16</v>
      </c>
      <c r="D289">
        <v>12</v>
      </c>
      <c r="E289">
        <v>0</v>
      </c>
      <c r="F289">
        <v>189696</v>
      </c>
      <c r="G289">
        <v>625812</v>
      </c>
      <c r="H289" s="3">
        <v>260436</v>
      </c>
      <c r="I289" s="1" t="s">
        <v>26</v>
      </c>
      <c r="J289">
        <v>734</v>
      </c>
      <c r="K289">
        <v>1244272</v>
      </c>
      <c r="L289" s="1" t="s">
        <v>22</v>
      </c>
      <c r="M289" s="1" t="s">
        <v>19</v>
      </c>
      <c r="N289" s="1" t="s">
        <v>23</v>
      </c>
      <c r="O289" s="2">
        <v>11924.21</v>
      </c>
      <c r="P289">
        <v>28.4</v>
      </c>
      <c r="Q289">
        <v>26</v>
      </c>
      <c r="R289">
        <f>Кредиты_2000_0__22[[#This Row],[Годовой доход]]/12</f>
        <v>103689.33333333333</v>
      </c>
      <c r="S289">
        <f>Кредиты_2000_0__22[[#This Row],[Ежемесячный платеж]]/Кредиты_2000_0__22[[#This Row],[Мес доход]]</f>
        <v>0.114999389201075</v>
      </c>
      <c r="T289" s="8">
        <f>(Кредиты_2000_0__22[[#This Row],[Кредитный рейтинг]]-MIN(J:J))/(MAX(J:J)-MIN(J:J))</f>
        <v>0.89696969696969697</v>
      </c>
      <c r="U289" s="9">
        <f>(Кредиты_2000_0__22[[#This Row],[Срок кредитной истории (лет)]]-MIN(P:P))/(MAX(P:P)-MIN(P:P))</f>
        <v>0.52412280701754377</v>
      </c>
      <c r="V289" s="9">
        <f>(Кредиты_2000_0__22[[#This Row],[Срок с последнего нарушения кредитного договора (мес.)]]-MIN(Q:Q))/(MAX(Q:Q)-MIN(Q:Q))</f>
        <v>0.31707317073170732</v>
      </c>
      <c r="W289" s="9">
        <f>(Кредиты_2000_0__22[[#This Row],[Количество кредитных карт]]-MIN(D:D))/(MAX(D:D)-MIN(D:D))</f>
        <v>0.24390243902439024</v>
      </c>
      <c r="X289" s="10">
        <f>(Кредиты_2000_0__22[[#This Row],[Число нарушений кредитных договоров]]-MIN(E:E))/(MAX(E:E)-MIN(E:E))</f>
        <v>0</v>
      </c>
      <c r="Y289" s="16">
        <f>((Кредиты_2000_0__22[[#This Row],[Размер кредита]]-AVERAGE(H:H)))/STDEV(H:H)</f>
        <v>-0.26412516918259488</v>
      </c>
      <c r="Z289" s="16">
        <f>((Кредиты_2000_0__22[[#This Row],[Годовой доход]]-AVERAGE(K:K)))/STDEV(K:K)</f>
        <v>-0.12878961826373486</v>
      </c>
      <c r="AA289" s="16">
        <f>((Кредиты_2000_0__22[[#This Row],[Ежемесячный платеж]]-AVERAGE(O:O)))/STDEV(O:O)</f>
        <v>-0.5271450334623532</v>
      </c>
      <c r="AB289" s="16">
        <f>((Кредиты_2000_0__22[[#This Row],[Текущий баланс кредитов]]-AVERAGE(F:F)))/STDEV(F:F)</f>
        <v>-0.30529167139130287</v>
      </c>
      <c r="AC289" s="16">
        <f>((Кредиты_2000_0__22[[#This Row],[Максимальный выданный кредит]]-AVERAGE(G:G)))/STDEV(G:G)</f>
        <v>0.1304404732212093</v>
      </c>
    </row>
    <row r="290" spans="1:29" x14ac:dyDescent="0.45">
      <c r="A290">
        <v>407</v>
      </c>
      <c r="B290" s="1" t="s">
        <v>331</v>
      </c>
      <c r="C290" s="1" t="s">
        <v>31</v>
      </c>
      <c r="D290">
        <v>7</v>
      </c>
      <c r="E290">
        <v>0</v>
      </c>
      <c r="F290">
        <v>256025</v>
      </c>
      <c r="G290">
        <v>726594</v>
      </c>
      <c r="H290" s="3">
        <v>539176</v>
      </c>
      <c r="I290" s="1" t="s">
        <v>26</v>
      </c>
      <c r="J290">
        <v>712</v>
      </c>
      <c r="K290">
        <v>1154801</v>
      </c>
      <c r="L290" s="1" t="s">
        <v>22</v>
      </c>
      <c r="M290" s="1" t="s">
        <v>19</v>
      </c>
      <c r="N290" s="1" t="s">
        <v>20</v>
      </c>
      <c r="O290" s="2">
        <v>14338.54</v>
      </c>
      <c r="P290">
        <v>13.9</v>
      </c>
      <c r="R290">
        <f>Кредиты_2000_0__22[[#This Row],[Годовой доход]]/12</f>
        <v>96233.416666666672</v>
      </c>
      <c r="S290">
        <f>Кредиты_2000_0__22[[#This Row],[Ежемесячный платеж]]/Кредиты_2000_0__22[[#This Row],[Мес доход]]</f>
        <v>0.14899751558926602</v>
      </c>
      <c r="T290" s="8">
        <f>(Кредиты_2000_0__22[[#This Row],[Кредитный рейтинг]]-MIN(J:J))/(MAX(J:J)-MIN(J:J))</f>
        <v>0.76363636363636367</v>
      </c>
      <c r="U290" s="9">
        <f>(Кредиты_2000_0__22[[#This Row],[Срок кредитной истории (лет)]]-MIN(P:P))/(MAX(P:P)-MIN(P:P))</f>
        <v>0.20614035087719298</v>
      </c>
      <c r="V290" s="9">
        <f>(Кредиты_2000_0__22[[#This Row],[Срок с последнего нарушения кредитного договора (мес.)]]-MIN(Q:Q))/(MAX(Q:Q)-MIN(Q:Q))</f>
        <v>0</v>
      </c>
      <c r="W290" s="9">
        <f>(Кредиты_2000_0__22[[#This Row],[Количество кредитных карт]]-MIN(D:D))/(MAX(D:D)-MIN(D:D))</f>
        <v>0.12195121951219512</v>
      </c>
      <c r="X290" s="10">
        <f>(Кредиты_2000_0__22[[#This Row],[Число нарушений кредитных договоров]]-MIN(E:E))/(MAX(E:E)-MIN(E:E))</f>
        <v>0</v>
      </c>
      <c r="Y290" s="16">
        <f>((Кредиты_2000_0__22[[#This Row],[Размер кредита]]-AVERAGE(H:H)))/STDEV(H:H)</f>
        <v>1.2280992532538277</v>
      </c>
      <c r="Z290" s="16">
        <f>((Кредиты_2000_0__22[[#This Row],[Годовой доход]]-AVERAGE(K:K)))/STDEV(K:K)</f>
        <v>-0.23830464424035139</v>
      </c>
      <c r="AA290" s="16">
        <f>((Кредиты_2000_0__22[[#This Row],[Ежемесячный платеж]]-AVERAGE(O:O)))/STDEV(O:O)</f>
        <v>-0.31147956765719964</v>
      </c>
      <c r="AB290" s="16">
        <f>((Кредиты_2000_0__22[[#This Row],[Текущий баланс кредитов]]-AVERAGE(F:F)))/STDEV(F:F)</f>
        <v>-2.8101110501549304E-2</v>
      </c>
      <c r="AC290" s="16">
        <f>((Кредиты_2000_0__22[[#This Row],[Максимальный выданный кредит]]-AVERAGE(G:G)))/STDEV(G:G)</f>
        <v>0.34466867141779139</v>
      </c>
    </row>
    <row r="291" spans="1:29" x14ac:dyDescent="0.45">
      <c r="A291">
        <v>409</v>
      </c>
      <c r="B291" s="1" t="s">
        <v>332</v>
      </c>
      <c r="C291" s="1" t="s">
        <v>16</v>
      </c>
      <c r="D291">
        <v>13</v>
      </c>
      <c r="E291">
        <v>0</v>
      </c>
      <c r="F291">
        <v>380665</v>
      </c>
      <c r="G291">
        <v>1075052</v>
      </c>
      <c r="H291" s="3">
        <v>264396</v>
      </c>
      <c r="I291" s="1" t="s">
        <v>17</v>
      </c>
      <c r="J291">
        <v>737</v>
      </c>
      <c r="K291">
        <v>1712565</v>
      </c>
      <c r="L291" s="1" t="s">
        <v>22</v>
      </c>
      <c r="M291" s="1" t="s">
        <v>29</v>
      </c>
      <c r="N291" s="1" t="s">
        <v>23</v>
      </c>
      <c r="O291" s="2">
        <v>19980.02</v>
      </c>
      <c r="P291">
        <v>21.9</v>
      </c>
      <c r="Q291">
        <v>49</v>
      </c>
      <c r="R291">
        <f>Кредиты_2000_0__22[[#This Row],[Годовой доход]]/12</f>
        <v>142713.75</v>
      </c>
      <c r="S291">
        <f>Кредиты_2000_0__22[[#This Row],[Ежемесячный платеж]]/Кредиты_2000_0__22[[#This Row],[Мес доход]]</f>
        <v>0.14000066566816444</v>
      </c>
      <c r="T291" s="8">
        <f>(Кредиты_2000_0__22[[#This Row],[Кредитный рейтинг]]-MIN(J:J))/(MAX(J:J)-MIN(J:J))</f>
        <v>0.91515151515151516</v>
      </c>
      <c r="U291" s="9">
        <f>(Кредиты_2000_0__22[[#This Row],[Срок кредитной истории (лет)]]-MIN(P:P))/(MAX(P:P)-MIN(P:P))</f>
        <v>0.38157894736842102</v>
      </c>
      <c r="V291" s="9">
        <f>(Кредиты_2000_0__22[[#This Row],[Срок с последнего нарушения кредитного договора (мес.)]]-MIN(Q:Q))/(MAX(Q:Q)-MIN(Q:Q))</f>
        <v>0.59756097560975607</v>
      </c>
      <c r="W291" s="9">
        <f>(Кредиты_2000_0__22[[#This Row],[Количество кредитных карт]]-MIN(D:D))/(MAX(D:D)-MIN(D:D))</f>
        <v>0.26829268292682928</v>
      </c>
      <c r="X291" s="10">
        <f>(Кредиты_2000_0__22[[#This Row],[Число нарушений кредитных договоров]]-MIN(E:E))/(MAX(E:E)-MIN(E:E))</f>
        <v>0</v>
      </c>
      <c r="Y291" s="16">
        <f>((Кредиты_2000_0__22[[#This Row],[Размер кредита]]-AVERAGE(H:H)))/STDEV(H:H)</f>
        <v>-0.24292545363101195</v>
      </c>
      <c r="Z291" s="16">
        <f>((Кредиты_2000_0__22[[#This Row],[Годовой доход]]-AVERAGE(K:K)))/STDEV(K:K)</f>
        <v>0.44441421381221924</v>
      </c>
      <c r="AA291" s="16">
        <f>((Кредиты_2000_0__22[[#This Row],[Ежемесячный платеж]]-AVERAGE(O:O)))/STDEV(O:O)</f>
        <v>0.19245834142335561</v>
      </c>
      <c r="AB291" s="16">
        <f>((Кредиты_2000_0__22[[#This Row],[Текущий баланс кредитов]]-AVERAGE(F:F)))/STDEV(F:F)</f>
        <v>0.49277258741789592</v>
      </c>
      <c r="AC291" s="16">
        <f>((Кредиты_2000_0__22[[#This Row],[Максимальный выданный кредит]]-AVERAGE(G:G)))/STDEV(G:G)</f>
        <v>1.0853716688497197</v>
      </c>
    </row>
    <row r="292" spans="1:29" x14ac:dyDescent="0.45">
      <c r="A292">
        <v>410</v>
      </c>
      <c r="B292" s="1" t="s">
        <v>333</v>
      </c>
      <c r="C292" s="1" t="s">
        <v>31</v>
      </c>
      <c r="D292">
        <v>10</v>
      </c>
      <c r="E292">
        <v>0</v>
      </c>
      <c r="F292">
        <v>212306</v>
      </c>
      <c r="G292">
        <v>836154</v>
      </c>
      <c r="H292" s="3">
        <v>242264</v>
      </c>
      <c r="I292" s="1" t="s">
        <v>17</v>
      </c>
      <c r="J292">
        <v>744</v>
      </c>
      <c r="K292">
        <v>584345</v>
      </c>
      <c r="L292" s="1" t="s">
        <v>28</v>
      </c>
      <c r="M292" s="1" t="s">
        <v>19</v>
      </c>
      <c r="N292" s="1" t="s">
        <v>23</v>
      </c>
      <c r="O292" s="2">
        <v>12417.45</v>
      </c>
      <c r="P292">
        <v>21.7</v>
      </c>
      <c r="R292">
        <f>Кредиты_2000_0__22[[#This Row],[Годовой доход]]/12</f>
        <v>48695.416666666664</v>
      </c>
      <c r="S292">
        <f>Кредиты_2000_0__22[[#This Row],[Ежемесячный платеж]]/Кредиты_2000_0__22[[#This Row],[Мес доход]]</f>
        <v>0.25500243862786542</v>
      </c>
      <c r="T292" s="8">
        <f>(Кредиты_2000_0__22[[#This Row],[Кредитный рейтинг]]-MIN(J:J))/(MAX(J:J)-MIN(J:J))</f>
        <v>0.95757575757575752</v>
      </c>
      <c r="U292" s="9">
        <f>(Кредиты_2000_0__22[[#This Row],[Срок кредитной истории (лет)]]-MIN(P:P))/(MAX(P:P)-MIN(P:P))</f>
        <v>0.3771929824561403</v>
      </c>
      <c r="V292" s="9">
        <f>(Кредиты_2000_0__22[[#This Row],[Срок с последнего нарушения кредитного договора (мес.)]]-MIN(Q:Q))/(MAX(Q:Q)-MIN(Q:Q))</f>
        <v>0</v>
      </c>
      <c r="W292" s="9">
        <f>(Кредиты_2000_0__22[[#This Row],[Количество кредитных карт]]-MIN(D:D))/(MAX(D:D)-MIN(D:D))</f>
        <v>0.1951219512195122</v>
      </c>
      <c r="X292" s="10">
        <f>(Кредиты_2000_0__22[[#This Row],[Число нарушений кредитных договоров]]-MIN(E:E))/(MAX(E:E)-MIN(E:E))</f>
        <v>0</v>
      </c>
      <c r="Y292" s="16">
        <f>((Кредиты_2000_0__22[[#This Row],[Размер кредита]]-AVERAGE(H:H)))/STDEV(H:H)</f>
        <v>-0.36140830832485893</v>
      </c>
      <c r="Z292" s="16">
        <f>((Кредиты_2000_0__22[[#This Row],[Годовой доход]]-AVERAGE(K:K)))/STDEV(K:K)</f>
        <v>-0.93655886805048838</v>
      </c>
      <c r="AA292" s="16">
        <f>((Кредиты_2000_0__22[[#This Row],[Ежемесячный платеж]]-AVERAGE(O:O)))/STDEV(O:O)</f>
        <v>-0.48308525938269792</v>
      </c>
      <c r="AB292" s="16">
        <f>((Кредиты_2000_0__22[[#This Row],[Текущий баланс кредитов]]-AVERAGE(F:F)))/STDEV(F:F)</f>
        <v>-0.21080391216506203</v>
      </c>
      <c r="AC292" s="16">
        <f>((Кредиты_2000_0__22[[#This Row],[Максимальный выданный кредит]]-AVERAGE(G:G)))/STDEV(G:G)</f>
        <v>0.57755590717831939</v>
      </c>
    </row>
    <row r="293" spans="1:29" x14ac:dyDescent="0.45">
      <c r="A293">
        <v>411</v>
      </c>
      <c r="B293" s="1" t="s">
        <v>334</v>
      </c>
      <c r="C293" s="1" t="s">
        <v>31</v>
      </c>
      <c r="D293">
        <v>22</v>
      </c>
      <c r="E293">
        <v>0</v>
      </c>
      <c r="F293">
        <v>353362</v>
      </c>
      <c r="G293">
        <v>611578</v>
      </c>
      <c r="H293" s="3">
        <v>444752</v>
      </c>
      <c r="I293" s="1" t="s">
        <v>26</v>
      </c>
      <c r="J293">
        <v>706</v>
      </c>
      <c r="K293">
        <v>1920520</v>
      </c>
      <c r="L293" s="1" t="s">
        <v>28</v>
      </c>
      <c r="M293" s="1" t="s">
        <v>29</v>
      </c>
      <c r="N293" s="1" t="s">
        <v>23</v>
      </c>
      <c r="O293" s="2">
        <v>43371.68</v>
      </c>
      <c r="P293">
        <v>16.100000000000001</v>
      </c>
      <c r="Q293">
        <v>72</v>
      </c>
      <c r="R293">
        <f>Кредиты_2000_0__22[[#This Row],[Годовой доход]]/12</f>
        <v>160043.33333333334</v>
      </c>
      <c r="S293">
        <f>Кредиты_2000_0__22[[#This Row],[Ежемесячный платеж]]/Кредиты_2000_0__22[[#This Row],[Мес доход]]</f>
        <v>0.27099960427384251</v>
      </c>
      <c r="T293" s="8">
        <f>(Кредиты_2000_0__22[[#This Row],[Кредитный рейтинг]]-MIN(J:J))/(MAX(J:J)-MIN(J:J))</f>
        <v>0.72727272727272729</v>
      </c>
      <c r="U293" s="9">
        <f>(Кредиты_2000_0__22[[#This Row],[Срок кредитной истории (лет)]]-MIN(P:P))/(MAX(P:P)-MIN(P:P))</f>
        <v>0.25438596491228072</v>
      </c>
      <c r="V293" s="9">
        <f>(Кредиты_2000_0__22[[#This Row],[Срок с последнего нарушения кредитного договора (мес.)]]-MIN(Q:Q))/(MAX(Q:Q)-MIN(Q:Q))</f>
        <v>0.87804878048780488</v>
      </c>
      <c r="W293" s="9">
        <f>(Кредиты_2000_0__22[[#This Row],[Количество кредитных карт]]-MIN(D:D))/(MAX(D:D)-MIN(D:D))</f>
        <v>0.48780487804878048</v>
      </c>
      <c r="X293" s="10">
        <f>(Кредиты_2000_0__22[[#This Row],[Число нарушений кредитных договоров]]-MIN(E:E))/(MAX(E:E)-MIN(E:E))</f>
        <v>0</v>
      </c>
      <c r="Y293" s="16">
        <f>((Кредиты_2000_0__22[[#This Row],[Размер кредита]]-AVERAGE(H:H)))/STDEV(H:H)</f>
        <v>0.72260381354608294</v>
      </c>
      <c r="Z293" s="16">
        <f>((Кредиты_2000_0__22[[#This Row],[Годовой доход]]-AVERAGE(K:K)))/STDEV(K:K)</f>
        <v>0.69895699557354185</v>
      </c>
      <c r="AA293" s="16">
        <f>((Кредиты_2000_0__22[[#This Row],[Ежемесячный платеж]]-AVERAGE(O:O)))/STDEV(O:O)</f>
        <v>2.2819710633196064</v>
      </c>
      <c r="AB293" s="16">
        <f>((Кредиты_2000_0__22[[#This Row],[Текущий баланс кредитов]]-AVERAGE(F:F)))/STDEV(F:F)</f>
        <v>0.37867266304133451</v>
      </c>
      <c r="AC293" s="16">
        <f>((Кредиты_2000_0__22[[#This Row],[Максимальный выданный кредит]]-AVERAGE(G:G)))/STDEV(G:G)</f>
        <v>0.10018383837440979</v>
      </c>
    </row>
    <row r="294" spans="1:29" x14ac:dyDescent="0.45">
      <c r="A294">
        <v>412</v>
      </c>
      <c r="B294" s="1" t="s">
        <v>335</v>
      </c>
      <c r="C294" s="1" t="s">
        <v>16</v>
      </c>
      <c r="D294">
        <v>16</v>
      </c>
      <c r="E294">
        <v>0</v>
      </c>
      <c r="F294">
        <v>300295</v>
      </c>
      <c r="G294">
        <v>452716</v>
      </c>
      <c r="H294" s="3">
        <v>251196</v>
      </c>
      <c r="I294" s="1" t="s">
        <v>17</v>
      </c>
      <c r="J294">
        <v>740</v>
      </c>
      <c r="K294">
        <v>1051536</v>
      </c>
      <c r="L294" s="1" t="s">
        <v>21</v>
      </c>
      <c r="M294" s="1" t="s">
        <v>19</v>
      </c>
      <c r="N294" s="1" t="s">
        <v>23</v>
      </c>
      <c r="O294" s="2">
        <v>23133.83</v>
      </c>
      <c r="P294">
        <v>48.7</v>
      </c>
      <c r="Q294">
        <v>20</v>
      </c>
      <c r="R294">
        <f>Кредиты_2000_0__22[[#This Row],[Годовой доход]]/12</f>
        <v>87628</v>
      </c>
      <c r="S294">
        <f>Кредиты_2000_0__22[[#This Row],[Ежемесячный платеж]]/Кредиты_2000_0__22[[#This Row],[Мес доход]]</f>
        <v>0.26400043365134435</v>
      </c>
      <c r="T294" s="8">
        <f>(Кредиты_2000_0__22[[#This Row],[Кредитный рейтинг]]-MIN(J:J))/(MAX(J:J)-MIN(J:J))</f>
        <v>0.93333333333333335</v>
      </c>
      <c r="U294" s="9">
        <f>(Кредиты_2000_0__22[[#This Row],[Срок кредитной истории (лет)]]-MIN(P:P))/(MAX(P:P)-MIN(P:P))</f>
        <v>0.9692982456140351</v>
      </c>
      <c r="V294" s="9">
        <f>(Кредиты_2000_0__22[[#This Row],[Срок с последнего нарушения кредитного договора (мес.)]]-MIN(Q:Q))/(MAX(Q:Q)-MIN(Q:Q))</f>
        <v>0.24390243902439024</v>
      </c>
      <c r="W294" s="9">
        <f>(Кредиты_2000_0__22[[#This Row],[Количество кредитных карт]]-MIN(D:D))/(MAX(D:D)-MIN(D:D))</f>
        <v>0.34146341463414637</v>
      </c>
      <c r="X294" s="10">
        <f>(Кредиты_2000_0__22[[#This Row],[Число нарушений кредитных договоров]]-MIN(E:E))/(MAX(E:E)-MIN(E:E))</f>
        <v>0</v>
      </c>
      <c r="Y294" s="16">
        <f>((Кредиты_2000_0__22[[#This Row],[Размер кредита]]-AVERAGE(H:H)))/STDEV(H:H)</f>
        <v>-0.31359117213628845</v>
      </c>
      <c r="Z294" s="16">
        <f>((Кредиты_2000_0__22[[#This Row],[Годовой доход]]-AVERAGE(K:K)))/STDEV(K:K)</f>
        <v>-0.36470391503731697</v>
      </c>
      <c r="AA294" s="16">
        <f>((Кредиты_2000_0__22[[#This Row],[Ежемесячный платеж]]-AVERAGE(O:O)))/STDEV(O:O)</f>
        <v>0.47417952399199836</v>
      </c>
      <c r="AB294" s="16">
        <f>((Кредиты_2000_0__22[[#This Row],[Текущий баланс кредитов]]-AVERAGE(F:F)))/STDEV(F:F)</f>
        <v>0.15690433403386339</v>
      </c>
      <c r="AC294" s="16">
        <f>((Кредиты_2000_0__22[[#This Row],[Максимальный выданный кредит]]-AVERAGE(G:G)))/STDEV(G:G)</f>
        <v>-0.23750265347835578</v>
      </c>
    </row>
    <row r="295" spans="1:29" x14ac:dyDescent="0.45">
      <c r="A295">
        <v>413</v>
      </c>
      <c r="B295" s="1" t="s">
        <v>336</v>
      </c>
      <c r="C295" s="1" t="s">
        <v>31</v>
      </c>
      <c r="D295">
        <v>13</v>
      </c>
      <c r="E295">
        <v>0</v>
      </c>
      <c r="F295">
        <v>240863</v>
      </c>
      <c r="G295">
        <v>639650</v>
      </c>
      <c r="H295" s="3">
        <v>224312</v>
      </c>
      <c r="I295" s="1" t="s">
        <v>17</v>
      </c>
      <c r="J295">
        <v>700</v>
      </c>
      <c r="K295">
        <v>678034</v>
      </c>
      <c r="L295" s="1" t="s">
        <v>27</v>
      </c>
      <c r="M295" s="1" t="s">
        <v>29</v>
      </c>
      <c r="N295" s="1" t="s">
        <v>23</v>
      </c>
      <c r="O295" s="2">
        <v>13052.24</v>
      </c>
      <c r="P295">
        <v>12.8</v>
      </c>
      <c r="Q295">
        <v>64</v>
      </c>
      <c r="R295">
        <f>Кредиты_2000_0__22[[#This Row],[Годовой доход]]/12</f>
        <v>56502.833333333336</v>
      </c>
      <c r="S295">
        <f>Кредиты_2000_0__22[[#This Row],[Ежемесячный платеж]]/Кредиты_2000_0__22[[#This Row],[Мес доход]]</f>
        <v>0.23100151319845316</v>
      </c>
      <c r="T295" s="8">
        <f>(Кредиты_2000_0__22[[#This Row],[Кредитный рейтинг]]-MIN(J:J))/(MAX(J:J)-MIN(J:J))</f>
        <v>0.69090909090909092</v>
      </c>
      <c r="U295" s="9">
        <f>(Кредиты_2000_0__22[[#This Row],[Срок кредитной истории (лет)]]-MIN(P:P))/(MAX(P:P)-MIN(P:P))</f>
        <v>0.18201754385964913</v>
      </c>
      <c r="V295" s="9">
        <f>(Кредиты_2000_0__22[[#This Row],[Срок с последнего нарушения кредитного договора (мес.)]]-MIN(Q:Q))/(MAX(Q:Q)-MIN(Q:Q))</f>
        <v>0.78048780487804881</v>
      </c>
      <c r="W295" s="9">
        <f>(Кредиты_2000_0__22[[#This Row],[Количество кредитных карт]]-MIN(D:D))/(MAX(D:D)-MIN(D:D))</f>
        <v>0.26829268292682928</v>
      </c>
      <c r="X295" s="10">
        <f>(Кредиты_2000_0__22[[#This Row],[Число нарушений кредитных договоров]]-MIN(E:E))/(MAX(E:E)-MIN(E:E))</f>
        <v>0</v>
      </c>
      <c r="Y295" s="16">
        <f>((Кредиты_2000_0__22[[#This Row],[Размер кредита]]-AVERAGE(H:H)))/STDEV(H:H)</f>
        <v>-0.45751368549203497</v>
      </c>
      <c r="Z295" s="16">
        <f>((Кредиты_2000_0__22[[#This Row],[Годовой доход]]-AVERAGE(K:K)))/STDEV(K:K)</f>
        <v>-0.82188089117839325</v>
      </c>
      <c r="AA295" s="16">
        <f>((Кредиты_2000_0__22[[#This Row],[Ежемесячный платеж]]-AVERAGE(O:O)))/STDEV(O:O)</f>
        <v>-0.42638121269543761</v>
      </c>
      <c r="AB295" s="16">
        <f>((Кредиты_2000_0__22[[#This Row],[Текущий баланс кредитов]]-AVERAGE(F:F)))/STDEV(F:F)</f>
        <v>-9.1463490217969623E-2</v>
      </c>
      <c r="AC295" s="16">
        <f>((Кредиты_2000_0__22[[#This Row],[Максимальный выданный кредит]]-AVERAGE(G:G)))/STDEV(G:G)</f>
        <v>0.15985534697489848</v>
      </c>
    </row>
    <row r="296" spans="1:29" x14ac:dyDescent="0.45">
      <c r="A296">
        <v>414</v>
      </c>
      <c r="B296" s="1" t="s">
        <v>337</v>
      </c>
      <c r="C296" s="1" t="s">
        <v>16</v>
      </c>
      <c r="D296">
        <v>9</v>
      </c>
      <c r="E296">
        <v>0</v>
      </c>
      <c r="F296">
        <v>64676</v>
      </c>
      <c r="G296">
        <v>135432</v>
      </c>
      <c r="H296" s="3">
        <v>222728</v>
      </c>
      <c r="I296" s="1" t="s">
        <v>26</v>
      </c>
      <c r="J296">
        <v>615</v>
      </c>
      <c r="K296">
        <v>905160</v>
      </c>
      <c r="L296" s="1" t="s">
        <v>50</v>
      </c>
      <c r="M296" s="1" t="s">
        <v>29</v>
      </c>
      <c r="N296" s="1" t="s">
        <v>54</v>
      </c>
      <c r="O296" s="2">
        <v>18706.64</v>
      </c>
      <c r="P296">
        <v>16.2</v>
      </c>
      <c r="Q296">
        <v>49</v>
      </c>
      <c r="R296">
        <f>Кредиты_2000_0__22[[#This Row],[Годовой доход]]/12</f>
        <v>75430</v>
      </c>
      <c r="S296">
        <f>Кредиты_2000_0__22[[#This Row],[Ежемесячный платеж]]/Кредиты_2000_0__22[[#This Row],[Мес доход]]</f>
        <v>0.248</v>
      </c>
      <c r="T296" s="8">
        <f>(Кредиты_2000_0__22[[#This Row],[Кредитный рейтинг]]-MIN(J:J))/(MAX(J:J)-MIN(J:J))</f>
        <v>0.17575757575757575</v>
      </c>
      <c r="U296" s="9">
        <f>(Кредиты_2000_0__22[[#This Row],[Срок кредитной истории (лет)]]-MIN(P:P))/(MAX(P:P)-MIN(P:P))</f>
        <v>0.25657894736842102</v>
      </c>
      <c r="V296" s="9">
        <f>(Кредиты_2000_0__22[[#This Row],[Срок с последнего нарушения кредитного договора (мес.)]]-MIN(Q:Q))/(MAX(Q:Q)-MIN(Q:Q))</f>
        <v>0.59756097560975607</v>
      </c>
      <c r="W296" s="9">
        <f>(Кредиты_2000_0__22[[#This Row],[Количество кредитных карт]]-MIN(D:D))/(MAX(D:D)-MIN(D:D))</f>
        <v>0.17073170731707318</v>
      </c>
      <c r="X296" s="10">
        <f>(Кредиты_2000_0__22[[#This Row],[Число нарушений кредитных договоров]]-MIN(E:E))/(MAX(E:E)-MIN(E:E))</f>
        <v>0</v>
      </c>
      <c r="Y296" s="16">
        <f>((Кредиты_2000_0__22[[#This Row],[Размер кредита]]-AVERAGE(H:H)))/STDEV(H:H)</f>
        <v>-0.46599357171266814</v>
      </c>
      <c r="Z296" s="16">
        <f>((Кредиты_2000_0__22[[#This Row],[Годовой доход]]-AVERAGE(K:K)))/STDEV(K:K)</f>
        <v>-0.54387226503176456</v>
      </c>
      <c r="AA296" s="16">
        <f>((Кредиты_2000_0__22[[#This Row],[Ежемесячный платеж]]-AVERAGE(O:O)))/STDEV(O:O)</f>
        <v>7.8710804488899055E-2</v>
      </c>
      <c r="AB296" s="16">
        <f>((Кредиты_2000_0__22[[#This Row],[Текущий баланс кредитов]]-AVERAGE(F:F)))/STDEV(F:F)</f>
        <v>-0.8277533988775756</v>
      </c>
      <c r="AC296" s="16">
        <f>((Кредиты_2000_0__22[[#This Row],[Максимальный выданный кредит]]-AVERAGE(G:G)))/STDEV(G:G)</f>
        <v>-0.91194034708043092</v>
      </c>
    </row>
    <row r="297" spans="1:29" x14ac:dyDescent="0.45">
      <c r="A297">
        <v>416</v>
      </c>
      <c r="B297" s="1" t="s">
        <v>338</v>
      </c>
      <c r="C297" s="1" t="s">
        <v>16</v>
      </c>
      <c r="D297">
        <v>6</v>
      </c>
      <c r="E297">
        <v>1</v>
      </c>
      <c r="F297">
        <v>93252</v>
      </c>
      <c r="G297">
        <v>151008</v>
      </c>
      <c r="H297" s="3">
        <v>450648</v>
      </c>
      <c r="I297" s="1" t="s">
        <v>17</v>
      </c>
      <c r="J297">
        <v>737</v>
      </c>
      <c r="K297">
        <v>1634627</v>
      </c>
      <c r="L297" s="1" t="s">
        <v>22</v>
      </c>
      <c r="M297" s="1" t="s">
        <v>29</v>
      </c>
      <c r="N297" s="1" t="s">
        <v>23</v>
      </c>
      <c r="O297" s="2">
        <v>10570.65</v>
      </c>
      <c r="P297">
        <v>32.5</v>
      </c>
      <c r="Q297">
        <v>20</v>
      </c>
      <c r="R297">
        <f>Кредиты_2000_0__22[[#This Row],[Годовой доход]]/12</f>
        <v>136218.91666666666</v>
      </c>
      <c r="S297">
        <f>Кредиты_2000_0__22[[#This Row],[Ежемесячный платеж]]/Кредиты_2000_0__22[[#This Row],[Мес доход]]</f>
        <v>7.7600455639115232E-2</v>
      </c>
      <c r="T297" s="8">
        <f>(Кредиты_2000_0__22[[#This Row],[Кредитный рейтинг]]-MIN(J:J))/(MAX(J:J)-MIN(J:J))</f>
        <v>0.91515151515151516</v>
      </c>
      <c r="U297" s="9">
        <f>(Кредиты_2000_0__22[[#This Row],[Срок кредитной истории (лет)]]-MIN(P:P))/(MAX(P:P)-MIN(P:P))</f>
        <v>0.61403508771929827</v>
      </c>
      <c r="V297" s="9">
        <f>(Кредиты_2000_0__22[[#This Row],[Срок с последнего нарушения кредитного договора (мес.)]]-MIN(Q:Q))/(MAX(Q:Q)-MIN(Q:Q))</f>
        <v>0.24390243902439024</v>
      </c>
      <c r="W297" s="9">
        <f>(Кредиты_2000_0__22[[#This Row],[Количество кредитных карт]]-MIN(D:D))/(MAX(D:D)-MIN(D:D))</f>
        <v>9.7560975609756101E-2</v>
      </c>
      <c r="X297" s="10">
        <f>(Кредиты_2000_0__22[[#This Row],[Число нарушений кредитных договоров]]-MIN(E:E))/(MAX(E:E)-MIN(E:E))</f>
        <v>0.14285714285714285</v>
      </c>
      <c r="Y297" s="16">
        <f>((Кредиты_2000_0__22[[#This Row],[Размер кредита]]-AVERAGE(H:H)))/STDEV(H:H)</f>
        <v>0.75416783447843982</v>
      </c>
      <c r="Z297" s="16">
        <f>((Кредиты_2000_0__22[[#This Row],[Годовой доход]]-AVERAGE(K:K)))/STDEV(K:K)</f>
        <v>0.34901590492369067</v>
      </c>
      <c r="AA297" s="16">
        <f>((Кредиты_2000_0__22[[#This Row],[Ежемесячный платеж]]-AVERAGE(O:O)))/STDEV(O:O)</f>
        <v>-0.6480548295114531</v>
      </c>
      <c r="AB297" s="16">
        <f>((Кредиты_2000_0__22[[#This Row],[Текущий баланс кредитов]]-AVERAGE(F:F)))/STDEV(F:F)</f>
        <v>-0.70833357545214182</v>
      </c>
      <c r="AC297" s="16">
        <f>((Кредиты_2000_0__22[[#This Row],[Максимальный выданный кредит]]-AVERAGE(G:G)))/STDEV(G:G)</f>
        <v>-0.87883107741809086</v>
      </c>
    </row>
    <row r="298" spans="1:29" x14ac:dyDescent="0.45">
      <c r="A298">
        <v>418</v>
      </c>
      <c r="B298" s="1" t="s">
        <v>339</v>
      </c>
      <c r="C298" s="1" t="s">
        <v>16</v>
      </c>
      <c r="D298">
        <v>5</v>
      </c>
      <c r="E298">
        <v>0</v>
      </c>
      <c r="F298">
        <v>263093</v>
      </c>
      <c r="G298">
        <v>333652</v>
      </c>
      <c r="H298" s="3">
        <v>407528</v>
      </c>
      <c r="I298" s="1" t="s">
        <v>26</v>
      </c>
      <c r="J298">
        <v>711</v>
      </c>
      <c r="K298">
        <v>928226</v>
      </c>
      <c r="L298" s="1" t="s">
        <v>36</v>
      </c>
      <c r="M298" s="1" t="s">
        <v>29</v>
      </c>
      <c r="N298" s="1" t="s">
        <v>23</v>
      </c>
      <c r="O298" s="2">
        <v>18487.38</v>
      </c>
      <c r="P298">
        <v>11.1</v>
      </c>
      <c r="R298">
        <f>Кредиты_2000_0__22[[#This Row],[Годовой доход]]/12</f>
        <v>77352.166666666672</v>
      </c>
      <c r="S298">
        <f>Кредиты_2000_0__22[[#This Row],[Ежемесячный платеж]]/Кредиты_2000_0__22[[#This Row],[Мес доход]]</f>
        <v>0.2390027428665002</v>
      </c>
      <c r="T298" s="8">
        <f>(Кредиты_2000_0__22[[#This Row],[Кредитный рейтинг]]-MIN(J:J))/(MAX(J:J)-MIN(J:J))</f>
        <v>0.75757575757575757</v>
      </c>
      <c r="U298" s="9">
        <f>(Кредиты_2000_0__22[[#This Row],[Срок кредитной истории (лет)]]-MIN(P:P))/(MAX(P:P)-MIN(P:P))</f>
        <v>0.14473684210526314</v>
      </c>
      <c r="V298" s="9">
        <f>(Кредиты_2000_0__22[[#This Row],[Срок с последнего нарушения кредитного договора (мес.)]]-MIN(Q:Q))/(MAX(Q:Q)-MIN(Q:Q))</f>
        <v>0</v>
      </c>
      <c r="W298" s="9">
        <f>(Кредиты_2000_0__22[[#This Row],[Количество кредитных карт]]-MIN(D:D))/(MAX(D:D)-MIN(D:D))</f>
        <v>7.3170731707317069E-2</v>
      </c>
      <c r="X298" s="10">
        <f>(Кредиты_2000_0__22[[#This Row],[Число нарушений кредитных договоров]]-MIN(E:E))/(MAX(E:E)-MIN(E:E))</f>
        <v>0</v>
      </c>
      <c r="Y298" s="16">
        <f>((Кредиты_2000_0__22[[#This Row],[Размер кредита]]-AVERAGE(H:H)))/STDEV(H:H)</f>
        <v>0.52332648736120313</v>
      </c>
      <c r="Z298" s="16">
        <f>((Кредиты_2000_0__22[[#This Row],[Годовой доход]]-AVERAGE(K:K)))/STDEV(K:K)</f>
        <v>-0.5156388308555887</v>
      </c>
      <c r="AA298" s="16">
        <f>((Кредиты_2000_0__22[[#This Row],[Ежемесячный платеж]]-AVERAGE(O:O)))/STDEV(O:O)</f>
        <v>5.9124911080608716E-2</v>
      </c>
      <c r="AB298" s="16">
        <f>((Кредиты_2000_0__22[[#This Row],[Текущий баланс кредитов]]-AVERAGE(F:F)))/STDEV(F:F)</f>
        <v>1.4362394414436266E-3</v>
      </c>
      <c r="AC298" s="16">
        <f>((Кредиты_2000_0__22[[#This Row],[Максимальный выданный кредит]]-AVERAGE(G:G)))/STDEV(G:G)</f>
        <v>-0.49059215547353197</v>
      </c>
    </row>
    <row r="299" spans="1:29" x14ac:dyDescent="0.45">
      <c r="A299">
        <v>419</v>
      </c>
      <c r="B299" s="1" t="s">
        <v>340</v>
      </c>
      <c r="C299" s="1" t="s">
        <v>16</v>
      </c>
      <c r="D299">
        <v>10</v>
      </c>
      <c r="E299">
        <v>0</v>
      </c>
      <c r="F299">
        <v>56943</v>
      </c>
      <c r="G299">
        <v>215468</v>
      </c>
      <c r="H299" s="3">
        <v>152372</v>
      </c>
      <c r="I299" s="1" t="s">
        <v>17</v>
      </c>
      <c r="J299">
        <v>697</v>
      </c>
      <c r="K299">
        <v>845937</v>
      </c>
      <c r="L299" s="1" t="s">
        <v>33</v>
      </c>
      <c r="M299" s="1" t="s">
        <v>29</v>
      </c>
      <c r="N299" s="1" t="s">
        <v>23</v>
      </c>
      <c r="O299" s="2">
        <v>2876.22</v>
      </c>
      <c r="P299">
        <v>8.8000000000000007</v>
      </c>
      <c r="Q299">
        <v>46</v>
      </c>
      <c r="R299">
        <f>Кредиты_2000_0__22[[#This Row],[Годовой доход]]/12</f>
        <v>70494.75</v>
      </c>
      <c r="S299">
        <f>Кредиты_2000_0__22[[#This Row],[Ежемесячный платеж]]/Кредиты_2000_0__22[[#This Row],[Мес доход]]</f>
        <v>4.0800485142510612E-2</v>
      </c>
      <c r="T299" s="8">
        <f>(Кредиты_2000_0__22[[#This Row],[Кредитный рейтинг]]-MIN(J:J))/(MAX(J:J)-MIN(J:J))</f>
        <v>0.67272727272727273</v>
      </c>
      <c r="U299" s="9">
        <f>(Кредиты_2000_0__22[[#This Row],[Срок кредитной истории (лет)]]-MIN(P:P))/(MAX(P:P)-MIN(P:P))</f>
        <v>9.4298245614035103E-2</v>
      </c>
      <c r="V299" s="9">
        <f>(Кредиты_2000_0__22[[#This Row],[Срок с последнего нарушения кредитного договора (мес.)]]-MIN(Q:Q))/(MAX(Q:Q)-MIN(Q:Q))</f>
        <v>0.56097560975609762</v>
      </c>
      <c r="W299" s="9">
        <f>(Кредиты_2000_0__22[[#This Row],[Количество кредитных карт]]-MIN(D:D))/(MAX(D:D)-MIN(D:D))</f>
        <v>0.1951219512195122</v>
      </c>
      <c r="X299" s="10">
        <f>(Кредиты_2000_0__22[[#This Row],[Число нарушений кредитных договоров]]-MIN(E:E))/(MAX(E:E)-MIN(E:E))</f>
        <v>0</v>
      </c>
      <c r="Y299" s="16">
        <f>((Кредиты_2000_0__22[[#This Row],[Размер кредита]]-AVERAGE(H:H)))/STDEV(H:H)</f>
        <v>-0.84264185134579206</v>
      </c>
      <c r="Z299" s="16">
        <f>((Кредиты_2000_0__22[[#This Row],[Годовой доход]]-AVERAGE(K:K)))/STDEV(K:K)</f>
        <v>-0.61636288638855241</v>
      </c>
      <c r="AA299" s="16">
        <f>((Кредиты_2000_0__22[[#This Row],[Ежемесячный платеж]]-AVERAGE(O:O)))/STDEV(O:O)</f>
        <v>-1.3353771218472759</v>
      </c>
      <c r="AB299" s="16">
        <f>((Кредиты_2000_0__22[[#This Row],[Текущий баланс кредитов]]-AVERAGE(F:F)))/STDEV(F:F)</f>
        <v>-0.86006980056251681</v>
      </c>
      <c r="AC299" s="16">
        <f>((Кредиты_2000_0__22[[#This Row],[Максимальный выданный кредит]]-AVERAGE(G:G)))/STDEV(G:G)</f>
        <v>-0.74181107726179629</v>
      </c>
    </row>
    <row r="300" spans="1:29" x14ac:dyDescent="0.45">
      <c r="A300">
        <v>420</v>
      </c>
      <c r="B300" s="1" t="s">
        <v>341</v>
      </c>
      <c r="C300" s="1" t="s">
        <v>16</v>
      </c>
      <c r="D300">
        <v>16</v>
      </c>
      <c r="E300">
        <v>0</v>
      </c>
      <c r="F300">
        <v>792623</v>
      </c>
      <c r="G300">
        <v>1456752</v>
      </c>
      <c r="H300" s="3">
        <v>704946</v>
      </c>
      <c r="I300" s="1" t="s">
        <v>17</v>
      </c>
      <c r="J300">
        <v>717</v>
      </c>
      <c r="K300">
        <v>1352914</v>
      </c>
      <c r="L300" s="1" t="s">
        <v>21</v>
      </c>
      <c r="M300" s="1" t="s">
        <v>19</v>
      </c>
      <c r="N300" s="1" t="s">
        <v>23</v>
      </c>
      <c r="O300" s="2">
        <v>27960.21</v>
      </c>
      <c r="P300">
        <v>30</v>
      </c>
      <c r="R300">
        <f>Кредиты_2000_0__22[[#This Row],[Годовой доход]]/12</f>
        <v>112742.83333333333</v>
      </c>
      <c r="S300">
        <f>Кредиты_2000_0__22[[#This Row],[Ежемесячный платеж]]/Кредиты_2000_0__22[[#This Row],[Мес доход]]</f>
        <v>0.24799988764991715</v>
      </c>
      <c r="T300" s="8">
        <f>(Кредиты_2000_0__22[[#This Row],[Кредитный рейтинг]]-MIN(J:J))/(MAX(J:J)-MIN(J:J))</f>
        <v>0.79393939393939394</v>
      </c>
      <c r="U300" s="9">
        <f>(Кредиты_2000_0__22[[#This Row],[Срок кредитной истории (лет)]]-MIN(P:P))/(MAX(P:P)-MIN(P:P))</f>
        <v>0.55921052631578949</v>
      </c>
      <c r="V300" s="9">
        <f>(Кредиты_2000_0__22[[#This Row],[Срок с последнего нарушения кредитного договора (мес.)]]-MIN(Q:Q))/(MAX(Q:Q)-MIN(Q:Q))</f>
        <v>0</v>
      </c>
      <c r="W300" s="9">
        <f>(Кредиты_2000_0__22[[#This Row],[Количество кредитных карт]]-MIN(D:D))/(MAX(D:D)-MIN(D:D))</f>
        <v>0.34146341463414637</v>
      </c>
      <c r="X300" s="10">
        <f>(Кредиты_2000_0__22[[#This Row],[Число нарушений кредитных договоров]]-MIN(E:E))/(MAX(E:E)-MIN(E:E))</f>
        <v>0</v>
      </c>
      <c r="Y300" s="16">
        <f>((Кредиты_2000_0__22[[#This Row],[Размер кредита]]-AVERAGE(H:H)))/STDEV(H:H)</f>
        <v>2.1155429014825922</v>
      </c>
      <c r="Z300" s="16">
        <f>((Кредиты_2000_0__22[[#This Row],[Годовой доход]]-AVERAGE(K:K)))/STDEV(K:K)</f>
        <v>4.1912520981877231E-3</v>
      </c>
      <c r="AA300" s="16">
        <f>((Кредиты_2000_0__22[[#This Row],[Ежемесячный платеж]]-AVERAGE(O:O)))/STDEV(O:O)</f>
        <v>0.90530678946634358</v>
      </c>
      <c r="AB300" s="16">
        <f>((Кредиты_2000_0__22[[#This Row],[Текущий баланс кредитов]]-AVERAGE(F:F)))/STDEV(F:F)</f>
        <v>2.2143554408156718</v>
      </c>
      <c r="AC300" s="16">
        <f>((Кредиты_2000_0__22[[#This Row],[Максимальный выданный кредит]]-AVERAGE(G:G)))/STDEV(G:G)</f>
        <v>1.8967358335977438</v>
      </c>
    </row>
    <row r="301" spans="1:29" x14ac:dyDescent="0.45">
      <c r="A301">
        <v>423</v>
      </c>
      <c r="B301" s="1" t="s">
        <v>342</v>
      </c>
      <c r="C301" s="1" t="s">
        <v>16</v>
      </c>
      <c r="D301">
        <v>4</v>
      </c>
      <c r="E301">
        <v>0</v>
      </c>
      <c r="F301">
        <v>19912</v>
      </c>
      <c r="G301">
        <v>133210</v>
      </c>
      <c r="H301" s="3">
        <v>87472</v>
      </c>
      <c r="I301" s="1" t="s">
        <v>17</v>
      </c>
      <c r="J301">
        <v>695</v>
      </c>
      <c r="K301">
        <v>679896</v>
      </c>
      <c r="L301" s="1" t="s">
        <v>38</v>
      </c>
      <c r="M301" s="1" t="s">
        <v>19</v>
      </c>
      <c r="N301" s="1" t="s">
        <v>54</v>
      </c>
      <c r="O301" s="2">
        <v>6872.68</v>
      </c>
      <c r="P301">
        <v>10.199999999999999</v>
      </c>
      <c r="R301">
        <f>Кредиты_2000_0__22[[#This Row],[Годовой доход]]/12</f>
        <v>56658</v>
      </c>
      <c r="S301">
        <f>Кредиты_2000_0__22[[#This Row],[Ежемесячный платеж]]/Кредиты_2000_0__22[[#This Row],[Мес доход]]</f>
        <v>0.12130114017437961</v>
      </c>
      <c r="T301" s="8">
        <f>(Кредиты_2000_0__22[[#This Row],[Кредитный рейтинг]]-MIN(J:J))/(MAX(J:J)-MIN(J:J))</f>
        <v>0.66060606060606064</v>
      </c>
      <c r="U301" s="9">
        <f>(Кредиты_2000_0__22[[#This Row],[Срок кредитной истории (лет)]]-MIN(P:P))/(MAX(P:P)-MIN(P:P))</f>
        <v>0.12499999999999999</v>
      </c>
      <c r="V301" s="9">
        <f>(Кредиты_2000_0__22[[#This Row],[Срок с последнего нарушения кредитного договора (мес.)]]-MIN(Q:Q))/(MAX(Q:Q)-MIN(Q:Q))</f>
        <v>0</v>
      </c>
      <c r="W301" s="9">
        <f>(Кредиты_2000_0__22[[#This Row],[Количество кредитных карт]]-MIN(D:D))/(MAX(D:D)-MIN(D:D))</f>
        <v>4.878048780487805E-2</v>
      </c>
      <c r="X301" s="10">
        <f>(Кредиты_2000_0__22[[#This Row],[Число нарушений кредитных договоров]]-MIN(E:E))/(MAX(E:E)-MIN(E:E))</f>
        <v>0</v>
      </c>
      <c r="Y301" s="16">
        <f>((Кредиты_2000_0__22[[#This Row],[Размер кредита]]-AVERAGE(H:H)))/STDEV(H:H)</f>
        <v>-1.1900816339967348</v>
      </c>
      <c r="Z301" s="16">
        <f>((Кредиты_2000_0__22[[#This Row],[Годовой доход]]-AVERAGE(K:K)))/STDEV(K:K)</f>
        <v>-0.81960175069300178</v>
      </c>
      <c r="AA301" s="16">
        <f>((Кредиты_2000_0__22[[#This Row],[Ежемесячный платеж]]-AVERAGE(O:O)))/STDEV(O:O)</f>
        <v>-0.97838432986288937</v>
      </c>
      <c r="AB301" s="16">
        <f>((Кредиты_2000_0__22[[#This Row],[Текущий баланс кредитов]]-AVERAGE(F:F)))/STDEV(F:F)</f>
        <v>-1.0148232818498641</v>
      </c>
      <c r="AC301" s="16">
        <f>((Кредиты_2000_0__22[[#This Row],[Максимальный выданный кредит]]-AVERAGE(G:G)))/STDEV(G:G)</f>
        <v>-0.91666356210288347</v>
      </c>
    </row>
    <row r="302" spans="1:29" x14ac:dyDescent="0.45">
      <c r="A302">
        <v>426</v>
      </c>
      <c r="B302" s="1" t="s">
        <v>343</v>
      </c>
      <c r="C302" s="1" t="s">
        <v>31</v>
      </c>
      <c r="D302">
        <v>13</v>
      </c>
      <c r="E302">
        <v>0</v>
      </c>
      <c r="F302">
        <v>242098</v>
      </c>
      <c r="G302">
        <v>308396</v>
      </c>
      <c r="H302" s="3">
        <v>234036</v>
      </c>
      <c r="I302" s="1" t="s">
        <v>17</v>
      </c>
      <c r="J302">
        <v>703</v>
      </c>
      <c r="K302">
        <v>665798</v>
      </c>
      <c r="L302" s="1" t="s">
        <v>22</v>
      </c>
      <c r="M302" s="1" t="s">
        <v>19</v>
      </c>
      <c r="N302" s="1" t="s">
        <v>23</v>
      </c>
      <c r="O302" s="2">
        <v>11263.01</v>
      </c>
      <c r="P302">
        <v>17</v>
      </c>
      <c r="Q302">
        <v>39</v>
      </c>
      <c r="R302">
        <f>Кредиты_2000_0__22[[#This Row],[Годовой доход]]/12</f>
        <v>55483.166666666664</v>
      </c>
      <c r="S302">
        <f>Кредиты_2000_0__22[[#This Row],[Ежемесячный платеж]]/Кредиты_2000_0__22[[#This Row],[Мес доход]]</f>
        <v>0.20299868728953829</v>
      </c>
      <c r="T302" s="8">
        <f>(Кредиты_2000_0__22[[#This Row],[Кредитный рейтинг]]-MIN(J:J))/(MAX(J:J)-MIN(J:J))</f>
        <v>0.70909090909090911</v>
      </c>
      <c r="U302" s="9">
        <f>(Кредиты_2000_0__22[[#This Row],[Срок кредитной истории (лет)]]-MIN(P:P))/(MAX(P:P)-MIN(P:P))</f>
        <v>0.27412280701754382</v>
      </c>
      <c r="V302" s="9">
        <f>(Кредиты_2000_0__22[[#This Row],[Срок с последнего нарушения кредитного договора (мес.)]]-MIN(Q:Q))/(MAX(Q:Q)-MIN(Q:Q))</f>
        <v>0.47560975609756095</v>
      </c>
      <c r="W302" s="9">
        <f>(Кредиты_2000_0__22[[#This Row],[Количество кредитных карт]]-MIN(D:D))/(MAX(D:D)-MIN(D:D))</f>
        <v>0.26829268292682928</v>
      </c>
      <c r="X302" s="10">
        <f>(Кредиты_2000_0__22[[#This Row],[Число нарушений кредитных договоров]]-MIN(E:E))/(MAX(E:E)-MIN(E:E))</f>
        <v>0</v>
      </c>
      <c r="Y302" s="16">
        <f>((Кредиты_2000_0__22[[#This Row],[Размер кредита]]-AVERAGE(H:H)))/STDEV(H:H)</f>
        <v>-0.40545660619314794</v>
      </c>
      <c r="Z302" s="16">
        <f>((Кредиты_2000_0__22[[#This Row],[Годовой доход]]-AVERAGE(K:K)))/STDEV(K:K)</f>
        <v>-0.83685810008239425</v>
      </c>
      <c r="AA302" s="16">
        <f>((Кредиты_2000_0__22[[#This Row],[Ежемесячный платеж]]-AVERAGE(O:O)))/STDEV(O:O)</f>
        <v>-0.58620821289116665</v>
      </c>
      <c r="AB302" s="16">
        <f>((Кредиты_2000_0__22[[#This Row],[Текущий баланс кредитов]]-AVERAGE(F:F)))/STDEV(F:F)</f>
        <v>-8.6302394125779988E-2</v>
      </c>
      <c r="AC302" s="16">
        <f>((Кредиты_2000_0__22[[#This Row],[Максимальный выданный кредит]]-AVERAGE(G:G)))/STDEV(G:G)</f>
        <v>-0.54427780741190268</v>
      </c>
    </row>
    <row r="303" spans="1:29" x14ac:dyDescent="0.45">
      <c r="A303">
        <v>428</v>
      </c>
      <c r="B303" s="1" t="s">
        <v>344</v>
      </c>
      <c r="C303" s="1" t="s">
        <v>16</v>
      </c>
      <c r="D303">
        <v>9</v>
      </c>
      <c r="E303">
        <v>1</v>
      </c>
      <c r="F303">
        <v>77159</v>
      </c>
      <c r="G303">
        <v>192544</v>
      </c>
      <c r="H303" s="3">
        <v>223146</v>
      </c>
      <c r="I303" s="1" t="s">
        <v>17</v>
      </c>
      <c r="J303">
        <v>719</v>
      </c>
      <c r="K303">
        <v>573819</v>
      </c>
      <c r="L303" s="1" t="s">
        <v>41</v>
      </c>
      <c r="M303" s="1" t="s">
        <v>19</v>
      </c>
      <c r="N303" s="1" t="s">
        <v>23</v>
      </c>
      <c r="O303" s="2">
        <v>10902.58</v>
      </c>
      <c r="P303">
        <v>22.6</v>
      </c>
      <c r="R303">
        <f>Кредиты_2000_0__22[[#This Row],[Годовой доход]]/12</f>
        <v>47818.25</v>
      </c>
      <c r="S303">
        <f>Кредиты_2000_0__22[[#This Row],[Ежемесячный платеж]]/Кредиты_2000_0__22[[#This Row],[Мес доход]]</f>
        <v>0.2280003973378365</v>
      </c>
      <c r="T303" s="8">
        <f>(Кредиты_2000_0__22[[#This Row],[Кредитный рейтинг]]-MIN(J:J))/(MAX(J:J)-MIN(J:J))</f>
        <v>0.80606060606060603</v>
      </c>
      <c r="U303" s="9">
        <f>(Кредиты_2000_0__22[[#This Row],[Срок кредитной истории (лет)]]-MIN(P:P))/(MAX(P:P)-MIN(P:P))</f>
        <v>0.39692982456140352</v>
      </c>
      <c r="V303" s="9">
        <f>(Кредиты_2000_0__22[[#This Row],[Срок с последнего нарушения кредитного договора (мес.)]]-MIN(Q:Q))/(MAX(Q:Q)-MIN(Q:Q))</f>
        <v>0</v>
      </c>
      <c r="W303" s="9">
        <f>(Кредиты_2000_0__22[[#This Row],[Количество кредитных карт]]-MIN(D:D))/(MAX(D:D)-MIN(D:D))</f>
        <v>0.17073170731707318</v>
      </c>
      <c r="X303" s="10">
        <f>(Кредиты_2000_0__22[[#This Row],[Число нарушений кредитных договоров]]-MIN(E:E))/(MAX(E:E)-MIN(E:E))</f>
        <v>0.14285714285714285</v>
      </c>
      <c r="Y303" s="16">
        <f>((Кредиты_2000_0__22[[#This Row],[Размер кредита]]-AVERAGE(H:H)))/STDEV(H:H)</f>
        <v>-0.46375582396000109</v>
      </c>
      <c r="Z303" s="16">
        <f>((Кредиты_2000_0__22[[#This Row],[Годовой доход]]-AVERAGE(K:K)))/STDEV(K:K)</f>
        <v>-0.94944298875361977</v>
      </c>
      <c r="AA303" s="16">
        <f>((Кредиты_2000_0__22[[#This Row],[Ежемесячный платеж]]-AVERAGE(O:O)))/STDEV(O:O)</f>
        <v>-0.61840443455106886</v>
      </c>
      <c r="AB303" s="16">
        <f>((Кредиты_2000_0__22[[#This Row],[Текущий баланс кредитов]]-AVERAGE(F:F)))/STDEV(F:F)</f>
        <v>-0.77558662760728969</v>
      </c>
      <c r="AC303" s="16">
        <f>((Кредиты_2000_0__22[[#This Row],[Максимальный выданный кредит]]-AVERAGE(G:G)))/STDEV(G:G)</f>
        <v>-0.79053969165185056</v>
      </c>
    </row>
    <row r="304" spans="1:29" x14ac:dyDescent="0.45">
      <c r="A304">
        <v>429</v>
      </c>
      <c r="B304" s="1" t="s">
        <v>345</v>
      </c>
      <c r="C304" s="1" t="s">
        <v>16</v>
      </c>
      <c r="D304">
        <v>7</v>
      </c>
      <c r="E304">
        <v>0</v>
      </c>
      <c r="F304">
        <v>300884</v>
      </c>
      <c r="G304">
        <v>361768</v>
      </c>
      <c r="H304" s="3">
        <v>649902</v>
      </c>
      <c r="I304" s="1" t="s">
        <v>26</v>
      </c>
      <c r="J304">
        <v>695</v>
      </c>
      <c r="K304">
        <v>1309651</v>
      </c>
      <c r="L304" s="1" t="s">
        <v>22</v>
      </c>
      <c r="M304" s="1" t="s">
        <v>24</v>
      </c>
      <c r="N304" s="1" t="s">
        <v>23</v>
      </c>
      <c r="O304" s="2">
        <v>6810.17</v>
      </c>
      <c r="P304">
        <v>26</v>
      </c>
      <c r="Q304">
        <v>74</v>
      </c>
      <c r="R304">
        <f>Кредиты_2000_0__22[[#This Row],[Годовой доход]]/12</f>
        <v>109137.58333333333</v>
      </c>
      <c r="S304">
        <f>Кредиты_2000_0__22[[#This Row],[Ежемесячный платеж]]/Кредиты_2000_0__22[[#This Row],[Мес доход]]</f>
        <v>6.2399860726254558E-2</v>
      </c>
      <c r="T304" s="8">
        <f>(Кредиты_2000_0__22[[#This Row],[Кредитный рейтинг]]-MIN(J:J))/(MAX(J:J)-MIN(J:J))</f>
        <v>0.66060606060606064</v>
      </c>
      <c r="U304" s="9">
        <f>(Кредиты_2000_0__22[[#This Row],[Срок кредитной истории (лет)]]-MIN(P:P))/(MAX(P:P)-MIN(P:P))</f>
        <v>0.47149122807017541</v>
      </c>
      <c r="V304" s="9">
        <f>(Кредиты_2000_0__22[[#This Row],[Срок с последнего нарушения кредитного договора (мес.)]]-MIN(Q:Q))/(MAX(Q:Q)-MIN(Q:Q))</f>
        <v>0.90243902439024393</v>
      </c>
      <c r="W304" s="9">
        <f>(Кредиты_2000_0__22[[#This Row],[Количество кредитных карт]]-MIN(D:D))/(MAX(D:D)-MIN(D:D))</f>
        <v>0.12195121951219512</v>
      </c>
      <c r="X304" s="10">
        <f>(Кредиты_2000_0__22[[#This Row],[Число нарушений кредитных договоров]]-MIN(E:E))/(MAX(E:E)-MIN(E:E))</f>
        <v>0</v>
      </c>
      <c r="Y304" s="16">
        <f>((Кредиты_2000_0__22[[#This Row],[Размер кредита]]-AVERAGE(H:H)))/STDEV(H:H)</f>
        <v>1.8208668553155889</v>
      </c>
      <c r="Z304" s="16">
        <f>((Кредиты_2000_0__22[[#This Row],[Годовой доход]]-AVERAGE(K:K)))/STDEV(K:K)</f>
        <v>-4.8763879383816072E-2</v>
      </c>
      <c r="AA304" s="16">
        <f>((Кредиты_2000_0__22[[#This Row],[Ежемесячный платеж]]-AVERAGE(O:O)))/STDEV(O:O)</f>
        <v>-0.98396817642383183</v>
      </c>
      <c r="AB304" s="16">
        <f>((Кредиты_2000_0__22[[#This Row],[Текущий баланс кредитов]]-AVERAGE(F:F)))/STDEV(F:F)</f>
        <v>0.15936577986244616</v>
      </c>
      <c r="AC304" s="16">
        <f>((Кредиты_2000_0__22[[#This Row],[Максимальный выданный кредит]]-AVERAGE(G:G)))/STDEV(G:G)</f>
        <v>-0.43082711786269767</v>
      </c>
    </row>
    <row r="305" spans="1:29" x14ac:dyDescent="0.45">
      <c r="A305">
        <v>430</v>
      </c>
      <c r="B305" s="1" t="s">
        <v>346</v>
      </c>
      <c r="C305" s="1" t="s">
        <v>16</v>
      </c>
      <c r="D305">
        <v>25</v>
      </c>
      <c r="E305">
        <v>0</v>
      </c>
      <c r="F305">
        <v>485982</v>
      </c>
      <c r="G305">
        <v>970200</v>
      </c>
      <c r="H305" s="3">
        <v>214632</v>
      </c>
      <c r="I305" s="1" t="s">
        <v>17</v>
      </c>
      <c r="J305">
        <v>722</v>
      </c>
      <c r="K305">
        <v>1448237</v>
      </c>
      <c r="L305" s="1" t="s">
        <v>40</v>
      </c>
      <c r="M305" s="1" t="s">
        <v>19</v>
      </c>
      <c r="N305" s="1" t="s">
        <v>23</v>
      </c>
      <c r="O305" s="2">
        <v>33188.629999999997</v>
      </c>
      <c r="P305">
        <v>15</v>
      </c>
      <c r="Q305">
        <v>10</v>
      </c>
      <c r="R305">
        <f>Кредиты_2000_0__22[[#This Row],[Годовой доход]]/12</f>
        <v>120686.41666666667</v>
      </c>
      <c r="S305">
        <f>Кредиты_2000_0__22[[#This Row],[Ежемесячный платеж]]/Кредиты_2000_0__22[[#This Row],[Мес доход]]</f>
        <v>0.27499888485102919</v>
      </c>
      <c r="T305" s="8">
        <f>(Кредиты_2000_0__22[[#This Row],[Кредитный рейтинг]]-MIN(J:J))/(MAX(J:J)-MIN(J:J))</f>
        <v>0.82424242424242422</v>
      </c>
      <c r="U305" s="9">
        <f>(Кредиты_2000_0__22[[#This Row],[Срок кредитной истории (лет)]]-MIN(P:P))/(MAX(P:P)-MIN(P:P))</f>
        <v>0.23026315789473684</v>
      </c>
      <c r="V305" s="9">
        <f>(Кредиты_2000_0__22[[#This Row],[Срок с последнего нарушения кредитного договора (мес.)]]-MIN(Q:Q))/(MAX(Q:Q)-MIN(Q:Q))</f>
        <v>0.12195121951219512</v>
      </c>
      <c r="W305" s="9">
        <f>(Кредиты_2000_0__22[[#This Row],[Количество кредитных карт]]-MIN(D:D))/(MAX(D:D)-MIN(D:D))</f>
        <v>0.56097560975609762</v>
      </c>
      <c r="X305" s="10">
        <f>(Кредиты_2000_0__22[[#This Row],[Число нарушений кредитных договоров]]-MIN(E:E))/(MAX(E:E)-MIN(E:E))</f>
        <v>0</v>
      </c>
      <c r="Y305" s="16">
        <f>((Кредиты_2000_0__22[[#This Row],[Размер кредита]]-AVERAGE(H:H)))/STDEV(H:H)</f>
        <v>-0.5093352123959044</v>
      </c>
      <c r="Z305" s="16">
        <f>((Кредиты_2000_0__22[[#This Row],[Годовой доход]]-AVERAGE(K:K)))/STDEV(K:K)</f>
        <v>0.12086929102889174</v>
      </c>
      <c r="AA305" s="16">
        <f>((Кредиты_2000_0__22[[#This Row],[Ежемесячный платеж]]-AVERAGE(O:O)))/STDEV(O:O)</f>
        <v>1.372347183581887</v>
      </c>
      <c r="AB305" s="16">
        <f>((Кредиты_2000_0__22[[#This Row],[Текущий баланс кредитов]]-AVERAGE(F:F)))/STDEV(F:F)</f>
        <v>0.93289498186415887</v>
      </c>
      <c r="AC305" s="16">
        <f>((Кредиты_2000_0__22[[#This Row],[Максимальный выданный кредит]]-AVERAGE(G:G)))/STDEV(G:G)</f>
        <v>0.86249203719617018</v>
      </c>
    </row>
    <row r="306" spans="1:29" x14ac:dyDescent="0.45">
      <c r="A306">
        <v>434</v>
      </c>
      <c r="B306" s="1" t="s">
        <v>347</v>
      </c>
      <c r="C306" s="1" t="s">
        <v>16</v>
      </c>
      <c r="D306">
        <v>11</v>
      </c>
      <c r="E306">
        <v>0</v>
      </c>
      <c r="F306">
        <v>174781</v>
      </c>
      <c r="G306">
        <v>535414</v>
      </c>
      <c r="H306" s="3">
        <v>396286</v>
      </c>
      <c r="I306" s="1" t="s">
        <v>17</v>
      </c>
      <c r="J306">
        <v>741</v>
      </c>
      <c r="K306">
        <v>2528767</v>
      </c>
      <c r="L306" s="1" t="s">
        <v>22</v>
      </c>
      <c r="M306" s="1" t="s">
        <v>19</v>
      </c>
      <c r="N306" s="1" t="s">
        <v>23</v>
      </c>
      <c r="O306" s="2">
        <v>17111.400000000001</v>
      </c>
      <c r="P306">
        <v>28.9</v>
      </c>
      <c r="Q306">
        <v>4</v>
      </c>
      <c r="R306">
        <f>Кредиты_2000_0__22[[#This Row],[Годовой доход]]/12</f>
        <v>210730.58333333334</v>
      </c>
      <c r="S306">
        <f>Кредиты_2000_0__22[[#This Row],[Ежемесячный платеж]]/Кредиты_2000_0__22[[#This Row],[Мес доход]]</f>
        <v>8.1200363655489022E-2</v>
      </c>
      <c r="T306" s="8">
        <f>(Кредиты_2000_0__22[[#This Row],[Кредитный рейтинг]]-MIN(J:J))/(MAX(J:J)-MIN(J:J))</f>
        <v>0.93939393939393945</v>
      </c>
      <c r="U306" s="9">
        <f>(Кредиты_2000_0__22[[#This Row],[Срок кредитной истории (лет)]]-MIN(P:P))/(MAX(P:P)-MIN(P:P))</f>
        <v>0.53508771929824561</v>
      </c>
      <c r="V306" s="9">
        <f>(Кредиты_2000_0__22[[#This Row],[Срок с последнего нарушения кредитного договора (мес.)]]-MIN(Q:Q))/(MAX(Q:Q)-MIN(Q:Q))</f>
        <v>4.878048780487805E-2</v>
      </c>
      <c r="W306" s="9">
        <f>(Кредиты_2000_0__22[[#This Row],[Количество кредитных карт]]-MIN(D:D))/(MAX(D:D)-MIN(D:D))</f>
        <v>0.21951219512195122</v>
      </c>
      <c r="X306" s="10">
        <f>(Кредиты_2000_0__22[[#This Row],[Число нарушений кредитных договоров]]-MIN(E:E))/(MAX(E:E)-MIN(E:E))</f>
        <v>0</v>
      </c>
      <c r="Y306" s="16">
        <f>((Кредиты_2000_0__22[[#This Row],[Размер кредита]]-AVERAGE(H:H)))/STDEV(H:H)</f>
        <v>0.46314285043420933</v>
      </c>
      <c r="Z306" s="16">
        <f>((Кредиты_2000_0__22[[#This Row],[Годовой доход]]-AVERAGE(K:K)))/STDEV(K:K)</f>
        <v>1.4434684686228996</v>
      </c>
      <c r="AA306" s="16">
        <f>((Кредиты_2000_0__22[[#This Row],[Ежемесячный платеж]]-AVERAGE(O:O)))/STDEV(O:O)</f>
        <v>-6.378760197211189E-2</v>
      </c>
      <c r="AB306" s="16">
        <f>((Кредиты_2000_0__22[[#This Row],[Текущий баланс кредитов]]-AVERAGE(F:F)))/STDEV(F:F)</f>
        <v>-0.36762183188928521</v>
      </c>
      <c r="AC306" s="16">
        <f>((Кредиты_2000_0__22[[#This Row],[Максимальный выданный кредит]]-AVERAGE(G:G)))/STDEV(G:G)</f>
        <v>-6.1714878533812668E-2</v>
      </c>
    </row>
    <row r="307" spans="1:29" x14ac:dyDescent="0.45">
      <c r="A307">
        <v>435</v>
      </c>
      <c r="B307" s="1" t="s">
        <v>348</v>
      </c>
      <c r="C307" s="1" t="s">
        <v>31</v>
      </c>
      <c r="D307">
        <v>13</v>
      </c>
      <c r="E307">
        <v>0</v>
      </c>
      <c r="F307">
        <v>223725</v>
      </c>
      <c r="G307">
        <v>460130</v>
      </c>
      <c r="H307" s="3">
        <v>268664</v>
      </c>
      <c r="I307" s="1" t="s">
        <v>17</v>
      </c>
      <c r="J307">
        <v>727</v>
      </c>
      <c r="K307">
        <v>899954</v>
      </c>
      <c r="L307" s="1" t="s">
        <v>18</v>
      </c>
      <c r="M307" s="1" t="s">
        <v>19</v>
      </c>
      <c r="N307" s="1" t="s">
        <v>23</v>
      </c>
      <c r="O307" s="2">
        <v>17324.2</v>
      </c>
      <c r="P307">
        <v>19.5</v>
      </c>
      <c r="R307">
        <f>Кредиты_2000_0__22[[#This Row],[Годовой доход]]/12</f>
        <v>74996.166666666672</v>
      </c>
      <c r="S307">
        <f>Кредиты_2000_0__22[[#This Row],[Ежемесячный платеж]]/Кредиты_2000_0__22[[#This Row],[Мес доход]]</f>
        <v>0.23100114005826963</v>
      </c>
      <c r="T307" s="8">
        <f>(Кредиты_2000_0__22[[#This Row],[Кредитный рейтинг]]-MIN(J:J))/(MAX(J:J)-MIN(J:J))</f>
        <v>0.8545454545454545</v>
      </c>
      <c r="U307" s="9">
        <f>(Кредиты_2000_0__22[[#This Row],[Срок кредитной истории (лет)]]-MIN(P:P))/(MAX(P:P)-MIN(P:P))</f>
        <v>0.3289473684210526</v>
      </c>
      <c r="V307" s="9">
        <f>(Кредиты_2000_0__22[[#This Row],[Срок с последнего нарушения кредитного договора (мес.)]]-MIN(Q:Q))/(MAX(Q:Q)-MIN(Q:Q))</f>
        <v>0</v>
      </c>
      <c r="W307" s="9">
        <f>(Кредиты_2000_0__22[[#This Row],[Количество кредитных карт]]-MIN(D:D))/(MAX(D:D)-MIN(D:D))</f>
        <v>0.26829268292682928</v>
      </c>
      <c r="X307" s="10">
        <f>(Кредиты_2000_0__22[[#This Row],[Число нарушений кредитных договоров]]-MIN(E:E))/(MAX(E:E)-MIN(E:E))</f>
        <v>0</v>
      </c>
      <c r="Y307" s="16">
        <f>((Кредиты_2000_0__22[[#This Row],[Размер кредита]]-AVERAGE(H:H)))/STDEV(H:H)</f>
        <v>-0.22007687131430587</v>
      </c>
      <c r="Z307" s="16">
        <f>((Кредиты_2000_0__22[[#This Row],[Годовой доход]]-AVERAGE(K:K)))/STDEV(K:K)</f>
        <v>-0.55024455577663456</v>
      </c>
      <c r="AA307" s="16">
        <f>((Кредиты_2000_0__22[[#This Row],[Ежемесячный платеж]]-AVERAGE(O:O)))/STDEV(O:O)</f>
        <v>-4.4778762615712182E-2</v>
      </c>
      <c r="AB307" s="16">
        <f>((Кредиты_2000_0__22[[#This Row],[Текущий баланс кредитов]]-AVERAGE(F:F)))/STDEV(F:F)</f>
        <v>-0.16308362368189333</v>
      </c>
      <c r="AC307" s="16">
        <f>((Кредиты_2000_0__22[[#This Row],[Максимальный выданный кредит]]-AVERAGE(G:G)))/STDEV(G:G)</f>
        <v>-0.22174301523512324</v>
      </c>
    </row>
    <row r="308" spans="1:29" x14ac:dyDescent="0.45">
      <c r="A308">
        <v>436</v>
      </c>
      <c r="B308" s="1" t="s">
        <v>349</v>
      </c>
      <c r="C308" s="1" t="s">
        <v>16</v>
      </c>
      <c r="D308">
        <v>9</v>
      </c>
      <c r="E308">
        <v>1</v>
      </c>
      <c r="F308">
        <v>286748</v>
      </c>
      <c r="G308">
        <v>378598</v>
      </c>
      <c r="H308" s="3">
        <v>405746</v>
      </c>
      <c r="I308" s="1" t="s">
        <v>17</v>
      </c>
      <c r="J308">
        <v>742</v>
      </c>
      <c r="K308">
        <v>1168044</v>
      </c>
      <c r="L308" s="1" t="s">
        <v>28</v>
      </c>
      <c r="M308" s="1" t="s">
        <v>19</v>
      </c>
      <c r="N308" s="1" t="s">
        <v>23</v>
      </c>
      <c r="O308" s="2">
        <v>21511.42</v>
      </c>
      <c r="P308">
        <v>13.8</v>
      </c>
      <c r="R308">
        <f>Кредиты_2000_0__22[[#This Row],[Годовой доход]]/12</f>
        <v>97337</v>
      </c>
      <c r="S308">
        <f>Кредиты_2000_0__22[[#This Row],[Ежемесячный платеж]]/Кредиты_2000_0__22[[#This Row],[Мес доход]]</f>
        <v>0.22099941440562168</v>
      </c>
      <c r="T308" s="8">
        <f>(Кредиты_2000_0__22[[#This Row],[Кредитный рейтинг]]-MIN(J:J))/(MAX(J:J)-MIN(J:J))</f>
        <v>0.94545454545454544</v>
      </c>
      <c r="U308" s="9">
        <f>(Кредиты_2000_0__22[[#This Row],[Срок кредитной истории (лет)]]-MIN(P:P))/(MAX(P:P)-MIN(P:P))</f>
        <v>0.20394736842105263</v>
      </c>
      <c r="V308" s="9">
        <f>(Кредиты_2000_0__22[[#This Row],[Срок с последнего нарушения кредитного договора (мес.)]]-MIN(Q:Q))/(MAX(Q:Q)-MIN(Q:Q))</f>
        <v>0</v>
      </c>
      <c r="W308" s="9">
        <f>(Кредиты_2000_0__22[[#This Row],[Количество кредитных карт]]-MIN(D:D))/(MAX(D:D)-MIN(D:D))</f>
        <v>0.17073170731707318</v>
      </c>
      <c r="X308" s="10">
        <f>(Кредиты_2000_0__22[[#This Row],[Число нарушений кредитных договоров]]-MIN(E:E))/(MAX(E:E)-MIN(E:E))</f>
        <v>0.14285714285714285</v>
      </c>
      <c r="Y308" s="16">
        <f>((Кредиты_2000_0__22[[#This Row],[Размер кредита]]-AVERAGE(H:H)))/STDEV(H:H)</f>
        <v>0.51378661536299086</v>
      </c>
      <c r="Z308" s="16">
        <f>((Кредиты_2000_0__22[[#This Row],[Годовой доход]]-AVERAGE(K:K)))/STDEV(K:K)</f>
        <v>-0.2220948389513937</v>
      </c>
      <c r="AA308" s="16">
        <f>((Кредиты_2000_0__22[[#This Row],[Ежемесячный платеж]]-AVERAGE(O:O)))/STDEV(O:O)</f>
        <v>0.3292540960774466</v>
      </c>
      <c r="AB308" s="16">
        <f>((Кредиты_2000_0__22[[#This Row],[Текущий баланс кредитов]]-AVERAGE(F:F)))/STDEV(F:F)</f>
        <v>0.10029107997646028</v>
      </c>
      <c r="AC308" s="16">
        <f>((Кредиты_2000_0__22[[#This Row],[Максимальный выданный кредит]]-AVERAGE(G:G)))/STDEV(G:G)</f>
        <v>-0.39505227140550814</v>
      </c>
    </row>
    <row r="309" spans="1:29" x14ac:dyDescent="0.45">
      <c r="A309">
        <v>437</v>
      </c>
      <c r="B309" s="1" t="s">
        <v>350</v>
      </c>
      <c r="C309" s="1" t="s">
        <v>16</v>
      </c>
      <c r="D309">
        <v>7</v>
      </c>
      <c r="E309">
        <v>1</v>
      </c>
      <c r="F309">
        <v>85975</v>
      </c>
      <c r="G309">
        <v>143440</v>
      </c>
      <c r="H309" s="3">
        <v>188166</v>
      </c>
      <c r="I309" s="1" t="s">
        <v>17</v>
      </c>
      <c r="J309">
        <v>747</v>
      </c>
      <c r="K309">
        <v>2408554</v>
      </c>
      <c r="L309" s="1" t="s">
        <v>22</v>
      </c>
      <c r="M309" s="1" t="s">
        <v>29</v>
      </c>
      <c r="N309" s="1" t="s">
        <v>23</v>
      </c>
      <c r="O309" s="2">
        <v>7587.08</v>
      </c>
      <c r="P309">
        <v>16.5</v>
      </c>
      <c r="R309">
        <f>Кредиты_2000_0__22[[#This Row],[Годовой доход]]/12</f>
        <v>200712.83333333334</v>
      </c>
      <c r="S309">
        <f>Кредиты_2000_0__22[[#This Row],[Ежемесячный платеж]]/Кредиты_2000_0__22[[#This Row],[Мес доход]]</f>
        <v>3.7800672104507514E-2</v>
      </c>
      <c r="T309" s="8">
        <f>(Кредиты_2000_0__22[[#This Row],[Кредитный рейтинг]]-MIN(J:J))/(MAX(J:J)-MIN(J:J))</f>
        <v>0.97575757575757571</v>
      </c>
      <c r="U309" s="9">
        <f>(Кредиты_2000_0__22[[#This Row],[Срок кредитной истории (лет)]]-MIN(P:P))/(MAX(P:P)-MIN(P:P))</f>
        <v>0.26315789473684209</v>
      </c>
      <c r="V309" s="9">
        <f>(Кредиты_2000_0__22[[#This Row],[Срок с последнего нарушения кредитного договора (мес.)]]-MIN(Q:Q))/(MAX(Q:Q)-MIN(Q:Q))</f>
        <v>0</v>
      </c>
      <c r="W309" s="9">
        <f>(Кредиты_2000_0__22[[#This Row],[Количество кредитных карт]]-MIN(D:D))/(MAX(D:D)-MIN(D:D))</f>
        <v>0.12195121951219512</v>
      </c>
      <c r="X309" s="10">
        <f>(Кредиты_2000_0__22[[#This Row],[Число нарушений кредитных договоров]]-MIN(E:E))/(MAX(E:E)-MIN(E:E))</f>
        <v>0.14285714285714285</v>
      </c>
      <c r="Y309" s="16">
        <f>((Кредиты_2000_0__22[[#This Row],[Размер кредита]]-AVERAGE(H:H)))/STDEV(H:H)</f>
        <v>-0.65101997799898381</v>
      </c>
      <c r="Z309" s="16">
        <f>((Кредиты_2000_0__22[[#This Row],[Годовой доход]]-AVERAGE(K:K)))/STDEV(K:K)</f>
        <v>1.2963243681017587</v>
      </c>
      <c r="AA309" s="16">
        <f>((Кредиты_2000_0__22[[#This Row],[Ежемесячный платеж]]-AVERAGE(O:O)))/STDEV(O:O)</f>
        <v>-0.91456894059497595</v>
      </c>
      <c r="AB309" s="16">
        <f>((Кредиты_2000_0__22[[#This Row],[Текущий баланс кредитов]]-AVERAGE(F:F)))/STDEV(F:F)</f>
        <v>-0.73874434165688996</v>
      </c>
      <c r="AC309" s="16">
        <f>((Кредиты_2000_0__22[[#This Row],[Максимальный выданный кредит]]-AVERAGE(G:G)))/STDEV(G:G)</f>
        <v>-0.89491806719753297</v>
      </c>
    </row>
    <row r="310" spans="1:29" x14ac:dyDescent="0.45">
      <c r="A310">
        <v>438</v>
      </c>
      <c r="B310" s="1" t="s">
        <v>351</v>
      </c>
      <c r="C310" s="1" t="s">
        <v>16</v>
      </c>
      <c r="D310">
        <v>3</v>
      </c>
      <c r="E310">
        <v>0</v>
      </c>
      <c r="F310">
        <v>58862</v>
      </c>
      <c r="G310">
        <v>91850</v>
      </c>
      <c r="H310" s="3">
        <v>358578</v>
      </c>
      <c r="I310" s="1" t="s">
        <v>17</v>
      </c>
      <c r="J310">
        <v>711</v>
      </c>
      <c r="K310">
        <v>1509721</v>
      </c>
      <c r="L310" s="1" t="s">
        <v>40</v>
      </c>
      <c r="M310" s="1" t="s">
        <v>19</v>
      </c>
      <c r="N310" s="1" t="s">
        <v>23</v>
      </c>
      <c r="O310" s="2">
        <v>3157.8</v>
      </c>
      <c r="P310">
        <v>13.7</v>
      </c>
      <c r="R310">
        <f>Кредиты_2000_0__22[[#This Row],[Годовой доход]]/12</f>
        <v>125810.08333333333</v>
      </c>
      <c r="S310">
        <f>Кредиты_2000_0__22[[#This Row],[Ежемесячный платеж]]/Кредиты_2000_0__22[[#This Row],[Мес доход]]</f>
        <v>2.5099736971268202E-2</v>
      </c>
      <c r="T310" s="8">
        <f>(Кредиты_2000_0__22[[#This Row],[Кредитный рейтинг]]-MIN(J:J))/(MAX(J:J)-MIN(J:J))</f>
        <v>0.75757575757575757</v>
      </c>
      <c r="U310" s="9">
        <f>(Кредиты_2000_0__22[[#This Row],[Срок кредитной истории (лет)]]-MIN(P:P))/(MAX(P:P)-MIN(P:P))</f>
        <v>0.20175438596491227</v>
      </c>
      <c r="V310" s="9">
        <f>(Кредиты_2000_0__22[[#This Row],[Срок с последнего нарушения кредитного договора (мес.)]]-MIN(Q:Q))/(MAX(Q:Q)-MIN(Q:Q))</f>
        <v>0</v>
      </c>
      <c r="W310" s="9">
        <f>(Кредиты_2000_0__22[[#This Row],[Количество кредитных карт]]-MIN(D:D))/(MAX(D:D)-MIN(D:D))</f>
        <v>2.4390243902439025E-2</v>
      </c>
      <c r="X310" s="10">
        <f>(Кредиты_2000_0__22[[#This Row],[Число нарушений кредитных договоров]]-MIN(E:E))/(MAX(E:E)-MIN(E:E))</f>
        <v>0</v>
      </c>
      <c r="Y310" s="16">
        <f>((Кредиты_2000_0__22[[#This Row],[Размер кредита]]-AVERAGE(H:H)))/STDEV(H:H)</f>
        <v>0.26127444790413606</v>
      </c>
      <c r="Z310" s="16">
        <f>((Кредиты_2000_0__22[[#This Row],[Годовой доход]]-AVERAGE(K:K)))/STDEV(K:K)</f>
        <v>0.19612744011794062</v>
      </c>
      <c r="AA310" s="16">
        <f>((Кредиты_2000_0__22[[#This Row],[Ежемесячный платеж]]-AVERAGE(O:O)))/STDEV(O:O)</f>
        <v>-1.3102243540560397</v>
      </c>
      <c r="AB310" s="16">
        <f>((Кредиты_2000_0__22[[#This Row],[Текущий баланс кредитов]]-AVERAGE(F:F)))/STDEV(F:F)</f>
        <v>-0.85205025125003753</v>
      </c>
      <c r="AC310" s="16">
        <f>((Кредиты_2000_0__22[[#This Row],[Максимальный выданный кредит]]-AVERAGE(G:G)))/STDEV(G:G)</f>
        <v>-1.0045808318277414</v>
      </c>
    </row>
    <row r="311" spans="1:29" x14ac:dyDescent="0.45">
      <c r="A311">
        <v>439</v>
      </c>
      <c r="B311" s="1" t="s">
        <v>352</v>
      </c>
      <c r="C311" s="1" t="s">
        <v>16</v>
      </c>
      <c r="D311">
        <v>8</v>
      </c>
      <c r="E311">
        <v>0</v>
      </c>
      <c r="F311">
        <v>49286</v>
      </c>
      <c r="G311">
        <v>72050</v>
      </c>
      <c r="H311" s="3">
        <v>94534</v>
      </c>
      <c r="I311" s="1" t="s">
        <v>17</v>
      </c>
      <c r="J311">
        <v>718</v>
      </c>
      <c r="K311">
        <v>777556</v>
      </c>
      <c r="L311" s="1" t="s">
        <v>36</v>
      </c>
      <c r="M311" s="1" t="s">
        <v>29</v>
      </c>
      <c r="N311" s="1" t="s">
        <v>23</v>
      </c>
      <c r="O311" s="2">
        <v>12894.35</v>
      </c>
      <c r="P311">
        <v>8.6999999999999993</v>
      </c>
      <c r="R311">
        <f>Кредиты_2000_0__22[[#This Row],[Годовой доход]]/12</f>
        <v>64796.333333333336</v>
      </c>
      <c r="S311">
        <f>Кредиты_2000_0__22[[#This Row],[Ежемесячный платеж]]/Кредиты_2000_0__22[[#This Row],[Мес доход]]</f>
        <v>0.19899814289903234</v>
      </c>
      <c r="T311" s="8">
        <f>(Кредиты_2000_0__22[[#This Row],[Кредитный рейтинг]]-MIN(J:J))/(MAX(J:J)-MIN(J:J))</f>
        <v>0.8</v>
      </c>
      <c r="U311" s="9">
        <f>(Кредиты_2000_0__22[[#This Row],[Срок кредитной истории (лет)]]-MIN(P:P))/(MAX(P:P)-MIN(P:P))</f>
        <v>9.2105263157894718E-2</v>
      </c>
      <c r="V311" s="9">
        <f>(Кредиты_2000_0__22[[#This Row],[Срок с последнего нарушения кредитного договора (мес.)]]-MIN(Q:Q))/(MAX(Q:Q)-MIN(Q:Q))</f>
        <v>0</v>
      </c>
      <c r="W311" s="9">
        <f>(Кредиты_2000_0__22[[#This Row],[Количество кредитных карт]]-MIN(D:D))/(MAX(D:D)-MIN(D:D))</f>
        <v>0.14634146341463414</v>
      </c>
      <c r="X311" s="10">
        <f>(Кредиты_2000_0__22[[#This Row],[Число нарушений кредитных договоров]]-MIN(E:E))/(MAX(E:E)-MIN(E:E))</f>
        <v>0</v>
      </c>
      <c r="Y311" s="16">
        <f>((Кредиты_2000_0__22[[#This Row],[Размер кредита]]-AVERAGE(H:H)))/STDEV(H:H)</f>
        <v>-1.1522754745964119</v>
      </c>
      <c r="Z311" s="16">
        <f>((Кредиты_2000_0__22[[#This Row],[Годовой доход]]-AVERAGE(K:K)))/STDEV(K:K)</f>
        <v>-0.70006315788777573</v>
      </c>
      <c r="AA311" s="16">
        <f>((Кредиты_2000_0__22[[#This Row],[Ежемесячный платеж]]-AVERAGE(O:O)))/STDEV(O:O)</f>
        <v>-0.44048509261076629</v>
      </c>
      <c r="AB311" s="16">
        <f>((Кредиты_2000_0__22[[#This Row],[Текущий баланс кредитов]]-AVERAGE(F:F)))/STDEV(F:F)</f>
        <v>-0.89206859633409252</v>
      </c>
      <c r="AC311" s="16">
        <f>((Кредиты_2000_0__22[[#This Row],[Максимальный выданный кредит]]-AVERAGE(G:G)))/STDEV(G:G)</f>
        <v>-1.0466688864832585</v>
      </c>
    </row>
    <row r="312" spans="1:29" x14ac:dyDescent="0.45">
      <c r="A312">
        <v>440</v>
      </c>
      <c r="B312" s="1" t="s">
        <v>353</v>
      </c>
      <c r="C312" s="1" t="s">
        <v>16</v>
      </c>
      <c r="D312">
        <v>12</v>
      </c>
      <c r="E312">
        <v>0</v>
      </c>
      <c r="F312">
        <v>434910</v>
      </c>
      <c r="G312">
        <v>1243396</v>
      </c>
      <c r="H312" s="3">
        <v>767624</v>
      </c>
      <c r="I312" s="1" t="s">
        <v>17</v>
      </c>
      <c r="J312">
        <v>733</v>
      </c>
      <c r="K312">
        <v>2083825</v>
      </c>
      <c r="L312" s="1" t="s">
        <v>33</v>
      </c>
      <c r="M312" s="1" t="s">
        <v>19</v>
      </c>
      <c r="N312" s="1" t="s">
        <v>23</v>
      </c>
      <c r="O312" s="2">
        <v>22574.85</v>
      </c>
      <c r="P312">
        <v>12.6</v>
      </c>
      <c r="R312">
        <f>Кредиты_2000_0__22[[#This Row],[Годовой доход]]/12</f>
        <v>173652.08333333334</v>
      </c>
      <c r="S312">
        <f>Кредиты_2000_0__22[[#This Row],[Ежемесячный платеж]]/Кредиты_2000_0__22[[#This Row],[Мес доход]]</f>
        <v>0.13000045589240938</v>
      </c>
      <c r="T312" s="8">
        <f>(Кредиты_2000_0__22[[#This Row],[Кредитный рейтинг]]-MIN(J:J))/(MAX(J:J)-MIN(J:J))</f>
        <v>0.89090909090909087</v>
      </c>
      <c r="U312" s="9">
        <f>(Кредиты_2000_0__22[[#This Row],[Срок кредитной истории (лет)]]-MIN(P:P))/(MAX(P:P)-MIN(P:P))</f>
        <v>0.17763157894736842</v>
      </c>
      <c r="V312" s="9">
        <f>(Кредиты_2000_0__22[[#This Row],[Срок с последнего нарушения кредитного договора (мес.)]]-MIN(Q:Q))/(MAX(Q:Q)-MIN(Q:Q))</f>
        <v>0</v>
      </c>
      <c r="W312" s="9">
        <f>(Кредиты_2000_0__22[[#This Row],[Количество кредитных карт]]-MIN(D:D))/(MAX(D:D)-MIN(D:D))</f>
        <v>0.24390243902439024</v>
      </c>
      <c r="X312" s="10">
        <f>(Кредиты_2000_0__22[[#This Row],[Число нарушений кредитных договоров]]-MIN(E:E))/(MAX(E:E)-MIN(E:E))</f>
        <v>0</v>
      </c>
      <c r="Y312" s="16">
        <f>((Кредиты_2000_0__22[[#This Row],[Размер кредита]]-AVERAGE(H:H)))/STDEV(H:H)</f>
        <v>2.4510872881851467</v>
      </c>
      <c r="Z312" s="16">
        <f>((Кредиты_2000_0__22[[#This Row],[Годовой доход]]-AVERAGE(K:K)))/STDEV(K:K)</f>
        <v>0.89884691875659961</v>
      </c>
      <c r="AA312" s="16">
        <f>((Кредиты_2000_0__22[[#This Row],[Ежемесячный платеж]]-AVERAGE(O:O)))/STDEV(O:O)</f>
        <v>0.42424737632545512</v>
      </c>
      <c r="AB312" s="16">
        <f>((Кредиты_2000_0__22[[#This Row],[Текущий баланс кредитов]]-AVERAGE(F:F)))/STDEV(F:F)</f>
        <v>0.71946380808253252</v>
      </c>
      <c r="AC312" s="16">
        <f>((Кредиты_2000_0__22[[#This Row],[Максимальный выданный кредит]]-AVERAGE(G:G)))/STDEV(G:G)</f>
        <v>1.4432136624319605</v>
      </c>
    </row>
    <row r="313" spans="1:29" x14ac:dyDescent="0.45">
      <c r="A313">
        <v>441</v>
      </c>
      <c r="B313" s="1" t="s">
        <v>354</v>
      </c>
      <c r="C313" s="1" t="s">
        <v>16</v>
      </c>
      <c r="D313">
        <v>11</v>
      </c>
      <c r="E313">
        <v>0</v>
      </c>
      <c r="F313">
        <v>389101</v>
      </c>
      <c r="G313">
        <v>843678</v>
      </c>
      <c r="H313" s="3">
        <v>403964</v>
      </c>
      <c r="I313" s="1" t="s">
        <v>17</v>
      </c>
      <c r="J313">
        <v>744</v>
      </c>
      <c r="K313">
        <v>1763561</v>
      </c>
      <c r="L313" s="1" t="s">
        <v>22</v>
      </c>
      <c r="M313" s="1" t="s">
        <v>19</v>
      </c>
      <c r="N313" s="1" t="s">
        <v>23</v>
      </c>
      <c r="O313" s="2">
        <v>17929.349999999999</v>
      </c>
      <c r="P313">
        <v>18.399999999999999</v>
      </c>
      <c r="R313">
        <f>Кредиты_2000_0__22[[#This Row],[Годовой доход]]/12</f>
        <v>146963.41666666666</v>
      </c>
      <c r="S313">
        <f>Кредиты_2000_0__22[[#This Row],[Ежемесячный платеж]]/Кредиты_2000_0__22[[#This Row],[Мес доход]]</f>
        <v>0.12199872870856182</v>
      </c>
      <c r="T313" s="8">
        <f>(Кредиты_2000_0__22[[#This Row],[Кредитный рейтинг]]-MIN(J:J))/(MAX(J:J)-MIN(J:J))</f>
        <v>0.95757575757575752</v>
      </c>
      <c r="U313" s="9">
        <f>(Кредиты_2000_0__22[[#This Row],[Срок кредитной истории (лет)]]-MIN(P:P))/(MAX(P:P)-MIN(P:P))</f>
        <v>0.30482456140350872</v>
      </c>
      <c r="V313" s="9">
        <f>(Кредиты_2000_0__22[[#This Row],[Срок с последнего нарушения кредитного договора (мес.)]]-MIN(Q:Q))/(MAX(Q:Q)-MIN(Q:Q))</f>
        <v>0</v>
      </c>
      <c r="W313" s="9">
        <f>(Кредиты_2000_0__22[[#This Row],[Количество кредитных карт]]-MIN(D:D))/(MAX(D:D)-MIN(D:D))</f>
        <v>0.21951219512195122</v>
      </c>
      <c r="X313" s="10">
        <f>(Кредиты_2000_0__22[[#This Row],[Число нарушений кредитных договоров]]-MIN(E:E))/(MAX(E:E)-MIN(E:E))</f>
        <v>0</v>
      </c>
      <c r="Y313" s="16">
        <f>((Кредиты_2000_0__22[[#This Row],[Размер кредита]]-AVERAGE(H:H)))/STDEV(H:H)</f>
        <v>0.50424674336477848</v>
      </c>
      <c r="Z313" s="16">
        <f>((Кредиты_2000_0__22[[#This Row],[Годовой доход]]-AVERAGE(K:K)))/STDEV(K:K)</f>
        <v>0.50683475526926725</v>
      </c>
      <c r="AA313" s="16">
        <f>((Кредиты_2000_0__22[[#This Row],[Ежемесячный платеж]]-AVERAGE(O:O)))/STDEV(O:O)</f>
        <v>9.2776243040494644E-3</v>
      </c>
      <c r="AB313" s="16">
        <f>((Кредиты_2000_0__22[[#This Row],[Текущий баланс кредитов]]-AVERAGE(F:F)))/STDEV(F:F)</f>
        <v>0.52802684380146814</v>
      </c>
      <c r="AC313" s="16">
        <f>((Кредиты_2000_0__22[[#This Row],[Максимальный выданный кредит]]-AVERAGE(G:G)))/STDEV(G:G)</f>
        <v>0.59354936794741586</v>
      </c>
    </row>
    <row r="314" spans="1:29" x14ac:dyDescent="0.45">
      <c r="A314">
        <v>442</v>
      </c>
      <c r="B314" s="1" t="s">
        <v>355</v>
      </c>
      <c r="C314" s="1" t="s">
        <v>16</v>
      </c>
      <c r="D314">
        <v>16</v>
      </c>
      <c r="E314">
        <v>0</v>
      </c>
      <c r="F314">
        <v>534033</v>
      </c>
      <c r="G314">
        <v>942612</v>
      </c>
      <c r="H314" s="3">
        <v>531168</v>
      </c>
      <c r="I314" s="1" t="s">
        <v>26</v>
      </c>
      <c r="J314">
        <v>724</v>
      </c>
      <c r="K314">
        <v>1834944</v>
      </c>
      <c r="L314" s="1" t="s">
        <v>22</v>
      </c>
      <c r="M314" s="1" t="s">
        <v>19</v>
      </c>
      <c r="N314" s="1" t="s">
        <v>23</v>
      </c>
      <c r="O314" s="2">
        <v>23242.7</v>
      </c>
      <c r="P314">
        <v>38</v>
      </c>
      <c r="Q314">
        <v>75</v>
      </c>
      <c r="R314">
        <f>Кредиты_2000_0__22[[#This Row],[Годовой доход]]/12</f>
        <v>152912</v>
      </c>
      <c r="S314">
        <f>Кредиты_2000_0__22[[#This Row],[Ежемесячный платеж]]/Кредиты_2000_0__22[[#This Row],[Мес доход]]</f>
        <v>0.15200049701789264</v>
      </c>
      <c r="T314" s="8">
        <f>(Кредиты_2000_0__22[[#This Row],[Кредитный рейтинг]]-MIN(J:J))/(MAX(J:J)-MIN(J:J))</f>
        <v>0.83636363636363631</v>
      </c>
      <c r="U314" s="9">
        <f>(Кредиты_2000_0__22[[#This Row],[Срок кредитной истории (лет)]]-MIN(P:P))/(MAX(P:P)-MIN(P:P))</f>
        <v>0.73464912280701755</v>
      </c>
      <c r="V314" s="9">
        <f>(Кредиты_2000_0__22[[#This Row],[Срок с последнего нарушения кредитного договора (мес.)]]-MIN(Q:Q))/(MAX(Q:Q)-MIN(Q:Q))</f>
        <v>0.91463414634146345</v>
      </c>
      <c r="W314" s="9">
        <f>(Кредиты_2000_0__22[[#This Row],[Количество кредитных карт]]-MIN(D:D))/(MAX(D:D)-MIN(D:D))</f>
        <v>0.34146341463414637</v>
      </c>
      <c r="X314" s="10">
        <f>(Кредиты_2000_0__22[[#This Row],[Число нарушений кредитных договоров]]-MIN(E:E))/(MAX(E:E)-MIN(E:E))</f>
        <v>0</v>
      </c>
      <c r="Y314" s="16">
        <f>((Кредиты_2000_0__22[[#This Row],[Размер кредита]]-AVERAGE(H:H)))/STDEV(H:H)</f>
        <v>1.1852287173606266</v>
      </c>
      <c r="Z314" s="16">
        <f>((Кредиты_2000_0__22[[#This Row],[Годовой доход]]-AVERAGE(K:K)))/STDEV(K:K)</f>
        <v>0.59420955938779518</v>
      </c>
      <c r="AA314" s="16">
        <f>((Кредиты_2000_0__22[[#This Row],[Ежемесячный платеж]]-AVERAGE(O:O)))/STDEV(O:O)</f>
        <v>0.48390458198415637</v>
      </c>
      <c r="AB314" s="16">
        <f>((Кредиты_2000_0__22[[#This Row],[Текущий баланс кредитов]]-AVERAGE(F:F)))/STDEV(F:F)</f>
        <v>1.1337013205895059</v>
      </c>
      <c r="AC314" s="16">
        <f>((Кредиты_2000_0__22[[#This Row],[Максимальный выданный кредит]]-AVERAGE(G:G)))/STDEV(G:G)</f>
        <v>0.80384934770948302</v>
      </c>
    </row>
    <row r="315" spans="1:29" x14ac:dyDescent="0.45">
      <c r="A315">
        <v>443</v>
      </c>
      <c r="B315" s="1" t="s">
        <v>356</v>
      </c>
      <c r="C315" s="1" t="s">
        <v>16</v>
      </c>
      <c r="D315">
        <v>14</v>
      </c>
      <c r="E315">
        <v>1</v>
      </c>
      <c r="F315">
        <v>335027</v>
      </c>
      <c r="G315">
        <v>1251360</v>
      </c>
      <c r="H315" s="3">
        <v>390896</v>
      </c>
      <c r="I315" s="1" t="s">
        <v>17</v>
      </c>
      <c r="J315">
        <v>735</v>
      </c>
      <c r="K315">
        <v>804460</v>
      </c>
      <c r="L315" s="1" t="s">
        <v>41</v>
      </c>
      <c r="M315" s="1" t="s">
        <v>29</v>
      </c>
      <c r="N315" s="1" t="s">
        <v>23</v>
      </c>
      <c r="O315" s="2">
        <v>11932.95</v>
      </c>
      <c r="P315">
        <v>26.3</v>
      </c>
      <c r="R315">
        <f>Кредиты_2000_0__22[[#This Row],[Годовой доход]]/12</f>
        <v>67038.333333333328</v>
      </c>
      <c r="S315">
        <f>Кредиты_2000_0__22[[#This Row],[Ежемесячный платеж]]/Кредиты_2000_0__22[[#This Row],[Мес доход]]</f>
        <v>0.1780018894662258</v>
      </c>
      <c r="T315" s="8">
        <f>(Кредиты_2000_0__22[[#This Row],[Кредитный рейтинг]]-MIN(J:J))/(MAX(J:J)-MIN(J:J))</f>
        <v>0.90303030303030307</v>
      </c>
      <c r="U315" s="9">
        <f>(Кредиты_2000_0__22[[#This Row],[Срок кредитной истории (лет)]]-MIN(P:P))/(MAX(P:P)-MIN(P:P))</f>
        <v>0.47807017543859648</v>
      </c>
      <c r="V315" s="9">
        <f>(Кредиты_2000_0__22[[#This Row],[Срок с последнего нарушения кредитного договора (мес.)]]-MIN(Q:Q))/(MAX(Q:Q)-MIN(Q:Q))</f>
        <v>0</v>
      </c>
      <c r="W315" s="9">
        <f>(Кредиты_2000_0__22[[#This Row],[Количество кредитных карт]]-MIN(D:D))/(MAX(D:D)-MIN(D:D))</f>
        <v>0.29268292682926828</v>
      </c>
      <c r="X315" s="10">
        <f>(Кредиты_2000_0__22[[#This Row],[Число нарушений кредитных договоров]]-MIN(E:E))/(MAX(E:E)-MIN(E:E))</f>
        <v>0.14285714285714285</v>
      </c>
      <c r="Y315" s="16">
        <f>((Кредиты_2000_0__22[[#This Row],[Размер кредита]]-AVERAGE(H:H)))/STDEV(H:H)</f>
        <v>0.43428768204455476</v>
      </c>
      <c r="Z315" s="16">
        <f>((Кредиты_2000_0__22[[#This Row],[Годовой доход]]-AVERAGE(K:K)))/STDEV(K:K)</f>
        <v>-0.66713190352742557</v>
      </c>
      <c r="AA315" s="16">
        <f>((Кредиты_2000_0__22[[#This Row],[Ежемесячный платеж]]-AVERAGE(O:O)))/STDEV(O:O)</f>
        <v>-0.52636431327450095</v>
      </c>
      <c r="AB315" s="16">
        <f>((Кредиты_2000_0__22[[#This Row],[Текущий баланс кредитов]]-AVERAGE(F:F)))/STDEV(F:F)</f>
        <v>0.30205023644190393</v>
      </c>
      <c r="AC315" s="16">
        <f>((Кредиты_2000_0__22[[#This Row],[Максимальный выданный кредит]]-AVERAGE(G:G)))/STDEV(G:G)</f>
        <v>1.4601424133045131</v>
      </c>
    </row>
    <row r="316" spans="1:29" x14ac:dyDescent="0.45">
      <c r="A316">
        <v>444</v>
      </c>
      <c r="B316" s="1" t="s">
        <v>357</v>
      </c>
      <c r="C316" s="1" t="s">
        <v>16</v>
      </c>
      <c r="D316">
        <v>7</v>
      </c>
      <c r="E316">
        <v>1</v>
      </c>
      <c r="F316">
        <v>72371</v>
      </c>
      <c r="G316">
        <v>130306</v>
      </c>
      <c r="H316" s="3">
        <v>134794</v>
      </c>
      <c r="I316" s="1" t="s">
        <v>17</v>
      </c>
      <c r="J316">
        <v>736</v>
      </c>
      <c r="K316">
        <v>927523</v>
      </c>
      <c r="L316" s="1" t="s">
        <v>21</v>
      </c>
      <c r="M316" s="1" t="s">
        <v>29</v>
      </c>
      <c r="N316" s="1" t="s">
        <v>23</v>
      </c>
      <c r="O316" s="2">
        <v>11439.33</v>
      </c>
      <c r="P316">
        <v>16.8</v>
      </c>
      <c r="Q316">
        <v>49</v>
      </c>
      <c r="R316">
        <f>Кредиты_2000_0__22[[#This Row],[Годовой доход]]/12</f>
        <v>77293.583333333328</v>
      </c>
      <c r="S316">
        <f>Кредиты_2000_0__22[[#This Row],[Ежемесячный платеж]]/Кредиты_2000_0__22[[#This Row],[Мес доход]]</f>
        <v>0.14799844316529079</v>
      </c>
      <c r="T316" s="8">
        <f>(Кредиты_2000_0__22[[#This Row],[Кредитный рейтинг]]-MIN(J:J))/(MAX(J:J)-MIN(J:J))</f>
        <v>0.90909090909090906</v>
      </c>
      <c r="U316" s="9">
        <f>(Кредиты_2000_0__22[[#This Row],[Срок кредитной истории (лет)]]-MIN(P:P))/(MAX(P:P)-MIN(P:P))</f>
        <v>0.26973684210526316</v>
      </c>
      <c r="V316" s="9">
        <f>(Кредиты_2000_0__22[[#This Row],[Срок с последнего нарушения кредитного договора (мес.)]]-MIN(Q:Q))/(MAX(Q:Q)-MIN(Q:Q))</f>
        <v>0.59756097560975607</v>
      </c>
      <c r="W316" s="9">
        <f>(Кредиты_2000_0__22[[#This Row],[Количество кредитных карт]]-MIN(D:D))/(MAX(D:D)-MIN(D:D))</f>
        <v>0.12195121951219512</v>
      </c>
      <c r="X316" s="10">
        <f>(Кредиты_2000_0__22[[#This Row],[Число нарушений кредитных договоров]]-MIN(E:E))/(MAX(E:E)-MIN(E:E))</f>
        <v>0.14285714285714285</v>
      </c>
      <c r="Y316" s="16">
        <f>((Кредиты_2000_0__22[[#This Row],[Размер кредита]]-AVERAGE(H:H)))/STDEV(H:H)</f>
        <v>-0.93674503315531865</v>
      </c>
      <c r="Z316" s="16">
        <f>((Кредиты_2000_0__22[[#This Row],[Годовой доход]]-AVERAGE(K:K)))/STDEV(K:K)</f>
        <v>-0.51649932267150178</v>
      </c>
      <c r="AA316" s="16">
        <f>((Кредиты_2000_0__22[[#This Row],[Ежемесячный платеж]]-AVERAGE(O:O)))/STDEV(O:O)</f>
        <v>-0.57045803171014975</v>
      </c>
      <c r="AB316" s="16">
        <f>((Кредиты_2000_0__22[[#This Row],[Текущий баланс кредитов]]-AVERAGE(F:F)))/STDEV(F:F)</f>
        <v>-0.79559580014931719</v>
      </c>
      <c r="AC316" s="16">
        <f>((Кредиты_2000_0__22[[#This Row],[Максимальный выданный кредит]]-AVERAGE(G:G)))/STDEV(G:G)</f>
        <v>-0.92283647678569258</v>
      </c>
    </row>
    <row r="317" spans="1:29" x14ac:dyDescent="0.45">
      <c r="A317">
        <v>446</v>
      </c>
      <c r="B317" s="1" t="s">
        <v>358</v>
      </c>
      <c r="C317" s="1" t="s">
        <v>16</v>
      </c>
      <c r="D317">
        <v>19</v>
      </c>
      <c r="E317">
        <v>0</v>
      </c>
      <c r="F317">
        <v>286596</v>
      </c>
      <c r="G317">
        <v>707586</v>
      </c>
      <c r="H317" s="3">
        <v>134596</v>
      </c>
      <c r="I317" s="1" t="s">
        <v>17</v>
      </c>
      <c r="J317">
        <v>723</v>
      </c>
      <c r="K317">
        <v>1356201</v>
      </c>
      <c r="L317" s="1" t="s">
        <v>50</v>
      </c>
      <c r="M317" s="1" t="s">
        <v>19</v>
      </c>
      <c r="N317" s="1" t="s">
        <v>23</v>
      </c>
      <c r="O317" s="2">
        <v>18308.78</v>
      </c>
      <c r="P317">
        <v>21.5</v>
      </c>
      <c r="Q317">
        <v>10</v>
      </c>
      <c r="R317">
        <f>Кредиты_2000_0__22[[#This Row],[Годовой доход]]/12</f>
        <v>113016.75</v>
      </c>
      <c r="S317">
        <f>Кредиты_2000_0__22[[#This Row],[Ежемесячный платеж]]/Кредиты_2000_0__22[[#This Row],[Мес доход]]</f>
        <v>0.16200058840835538</v>
      </c>
      <c r="T317" s="8">
        <f>(Кредиты_2000_0__22[[#This Row],[Кредитный рейтинг]]-MIN(J:J))/(MAX(J:J)-MIN(J:J))</f>
        <v>0.83030303030303032</v>
      </c>
      <c r="U317" s="9">
        <f>(Кредиты_2000_0__22[[#This Row],[Срок кредитной истории (лет)]]-MIN(P:P))/(MAX(P:P)-MIN(P:P))</f>
        <v>0.37280701754385964</v>
      </c>
      <c r="V317" s="9">
        <f>(Кредиты_2000_0__22[[#This Row],[Срок с последнего нарушения кредитного договора (мес.)]]-MIN(Q:Q))/(MAX(Q:Q)-MIN(Q:Q))</f>
        <v>0.12195121951219512</v>
      </c>
      <c r="W317" s="9">
        <f>(Кредиты_2000_0__22[[#This Row],[Количество кредитных карт]]-MIN(D:D))/(MAX(D:D)-MIN(D:D))</f>
        <v>0.41463414634146339</v>
      </c>
      <c r="X317" s="10">
        <f>(Кредиты_2000_0__22[[#This Row],[Число нарушений кредитных договоров]]-MIN(E:E))/(MAX(E:E)-MIN(E:E))</f>
        <v>0</v>
      </c>
      <c r="Y317" s="16">
        <f>((Кредиты_2000_0__22[[#This Row],[Размер кредита]]-AVERAGE(H:H)))/STDEV(H:H)</f>
        <v>-0.93780501893289769</v>
      </c>
      <c r="Z317" s="16">
        <f>((Кредиты_2000_0__22[[#This Row],[Годовой доход]]-AVERAGE(K:K)))/STDEV(K:K)</f>
        <v>8.2146327509706202E-3</v>
      </c>
      <c r="AA317" s="16">
        <f>((Кредиты_2000_0__22[[#This Row],[Ежемесячный платеж]]-AVERAGE(O:O)))/STDEV(O:O)</f>
        <v>4.3171063763630148E-2</v>
      </c>
      <c r="AB317" s="16">
        <f>((Кредиты_2000_0__22[[#This Row],[Текущий баланс кредитов]]-AVERAGE(F:F)))/STDEV(F:F)</f>
        <v>9.9655868149729251E-2</v>
      </c>
      <c r="AC317" s="16">
        <f>((Кредиты_2000_0__22[[#This Row],[Максимальный выданный кредит]]-AVERAGE(G:G)))/STDEV(G:G)</f>
        <v>0.30426413894849497</v>
      </c>
    </row>
    <row r="318" spans="1:29" x14ac:dyDescent="0.45">
      <c r="A318">
        <v>447</v>
      </c>
      <c r="B318" s="1" t="s">
        <v>359</v>
      </c>
      <c r="C318" s="1" t="s">
        <v>16</v>
      </c>
      <c r="D318">
        <v>6</v>
      </c>
      <c r="E318">
        <v>0</v>
      </c>
      <c r="F318">
        <v>167238</v>
      </c>
      <c r="G318">
        <v>338536</v>
      </c>
      <c r="H318" s="3">
        <v>311850</v>
      </c>
      <c r="I318" s="1" t="s">
        <v>26</v>
      </c>
      <c r="J318">
        <v>723</v>
      </c>
      <c r="K318">
        <v>694564</v>
      </c>
      <c r="L318" s="1" t="s">
        <v>22</v>
      </c>
      <c r="M318" s="1" t="s">
        <v>24</v>
      </c>
      <c r="N318" s="1" t="s">
        <v>23</v>
      </c>
      <c r="O318" s="2">
        <v>12270.77</v>
      </c>
      <c r="P318">
        <v>18.8</v>
      </c>
      <c r="R318">
        <f>Кредиты_2000_0__22[[#This Row],[Годовой доход]]/12</f>
        <v>57880.333333333336</v>
      </c>
      <c r="S318">
        <f>Кредиты_2000_0__22[[#This Row],[Ежемесячный платеж]]/Кредиты_2000_0__22[[#This Row],[Мес доход]]</f>
        <v>0.21200240726556516</v>
      </c>
      <c r="T318" s="8">
        <f>(Кредиты_2000_0__22[[#This Row],[Кредитный рейтинг]]-MIN(J:J))/(MAX(J:J)-MIN(J:J))</f>
        <v>0.83030303030303032</v>
      </c>
      <c r="U318" s="9">
        <f>(Кредиты_2000_0__22[[#This Row],[Срок кредитной истории (лет)]]-MIN(P:P))/(MAX(P:P)-MIN(P:P))</f>
        <v>0.31359649122807021</v>
      </c>
      <c r="V318" s="9">
        <f>(Кредиты_2000_0__22[[#This Row],[Срок с последнего нарушения кредитного договора (мес.)]]-MIN(Q:Q))/(MAX(Q:Q)-MIN(Q:Q))</f>
        <v>0</v>
      </c>
      <c r="W318" s="9">
        <f>(Кредиты_2000_0__22[[#This Row],[Количество кредитных карт]]-MIN(D:D))/(MAX(D:D)-MIN(D:D))</f>
        <v>9.7560975609756101E-2</v>
      </c>
      <c r="X318" s="10">
        <f>(Кредиты_2000_0__22[[#This Row],[Число нарушений кредитных договоров]]-MIN(E:E))/(MAX(E:E)-MIN(E:E))</f>
        <v>0</v>
      </c>
      <c r="Y318" s="16">
        <f>((Кредиты_2000_0__22[[#This Row],[Размер кредита]]-AVERAGE(H:H)))/STDEV(H:H)</f>
        <v>1.1117804395457155E-2</v>
      </c>
      <c r="Z318" s="16">
        <f>((Кредиты_2000_0__22[[#This Row],[Годовой доход]]-AVERAGE(K:K)))/STDEV(K:K)</f>
        <v>-0.80164770523665263</v>
      </c>
      <c r="AA318" s="16">
        <f>((Кредиты_2000_0__22[[#This Row],[Ежемесячный платеж]]-AVERAGE(O:O)))/STDEV(O:O)</f>
        <v>-0.49618778079621634</v>
      </c>
      <c r="AB318" s="16">
        <f>((Кредиты_2000_0__22[[#This Row],[Текущий баланс кредитов]]-AVERAGE(F:F)))/STDEV(F:F)</f>
        <v>-0.39914421879081263</v>
      </c>
      <c r="AC318" s="16">
        <f>((Кредиты_2000_0__22[[#This Row],[Максимальный выданный кредит]]-AVERAGE(G:G)))/STDEV(G:G)</f>
        <v>-0.48021043532517105</v>
      </c>
    </row>
    <row r="319" spans="1:29" x14ac:dyDescent="0.45">
      <c r="A319">
        <v>449</v>
      </c>
      <c r="B319" s="1" t="s">
        <v>360</v>
      </c>
      <c r="C319" s="1" t="s">
        <v>16</v>
      </c>
      <c r="D319">
        <v>8</v>
      </c>
      <c r="E319">
        <v>0</v>
      </c>
      <c r="F319">
        <v>473708</v>
      </c>
      <c r="G319">
        <v>746240</v>
      </c>
      <c r="H319" s="3">
        <v>429000</v>
      </c>
      <c r="I319" s="1" t="s">
        <v>17</v>
      </c>
      <c r="J319">
        <v>746</v>
      </c>
      <c r="K319">
        <v>926250</v>
      </c>
      <c r="L319" s="1" t="s">
        <v>22</v>
      </c>
      <c r="M319" s="1" t="s">
        <v>19</v>
      </c>
      <c r="N319" s="1" t="s">
        <v>23</v>
      </c>
      <c r="O319" s="2">
        <v>27015.53</v>
      </c>
      <c r="P319">
        <v>28.5</v>
      </c>
      <c r="R319">
        <f>Кредиты_2000_0__22[[#This Row],[Годовой доход]]/12</f>
        <v>77187.5</v>
      </c>
      <c r="S319">
        <f>Кредиты_2000_0__22[[#This Row],[Ежемесячный платеж]]/Кредиты_2000_0__22[[#This Row],[Мес доход]]</f>
        <v>0.34999876923076922</v>
      </c>
      <c r="T319" s="8">
        <f>(Кредиты_2000_0__22[[#This Row],[Кредитный рейтинг]]-MIN(J:J))/(MAX(J:J)-MIN(J:J))</f>
        <v>0.96969696969696972</v>
      </c>
      <c r="U319" s="9">
        <f>(Кредиты_2000_0__22[[#This Row],[Срок кредитной истории (лет)]]-MIN(P:P))/(MAX(P:P)-MIN(P:P))</f>
        <v>0.52631578947368418</v>
      </c>
      <c r="V319" s="9">
        <f>(Кредиты_2000_0__22[[#This Row],[Срок с последнего нарушения кредитного договора (мес.)]]-MIN(Q:Q))/(MAX(Q:Q)-MIN(Q:Q))</f>
        <v>0</v>
      </c>
      <c r="W319" s="9">
        <f>(Кредиты_2000_0__22[[#This Row],[Количество кредитных карт]]-MIN(D:D))/(MAX(D:D)-MIN(D:D))</f>
        <v>0.14634146341463414</v>
      </c>
      <c r="X319" s="10">
        <f>(Кредиты_2000_0__22[[#This Row],[Число нарушений кредитных договоров]]-MIN(E:E))/(MAX(E:E)-MIN(E:E))</f>
        <v>0</v>
      </c>
      <c r="Y319" s="16">
        <f>((Кредиты_2000_0__22[[#This Row],[Размер кредита]]-AVERAGE(H:H)))/STDEV(H:H)</f>
        <v>0.63827605612978633</v>
      </c>
      <c r="Z319" s="16">
        <f>((Кредиты_2000_0__22[[#This Row],[Годовой доход]]-AVERAGE(K:K)))/STDEV(K:K)</f>
        <v>-0.51805751055437144</v>
      </c>
      <c r="AA319" s="16">
        <f>((Кредиты_2000_0__22[[#This Row],[Ежемесячный платеж]]-AVERAGE(O:O)))/STDEV(O:O)</f>
        <v>0.82092112046632604</v>
      </c>
      <c r="AB319" s="16">
        <f>((Кредиты_2000_0__22[[#This Row],[Текущий баланс кредитов]]-AVERAGE(F:F)))/STDEV(F:F)</f>
        <v>0.88160162685562804</v>
      </c>
      <c r="AC319" s="16">
        <f>((Кредиты_2000_0__22[[#This Row],[Максимальный выданный кредит]]-AVERAGE(G:G)))/STDEV(G:G)</f>
        <v>0.38642937453709891</v>
      </c>
    </row>
    <row r="320" spans="1:29" x14ac:dyDescent="0.45">
      <c r="A320">
        <v>450</v>
      </c>
      <c r="B320" s="1" t="s">
        <v>361</v>
      </c>
      <c r="C320" s="1" t="s">
        <v>31</v>
      </c>
      <c r="D320">
        <v>13</v>
      </c>
      <c r="E320">
        <v>0</v>
      </c>
      <c r="F320">
        <v>139479</v>
      </c>
      <c r="G320">
        <v>192940</v>
      </c>
      <c r="H320" s="3">
        <v>215446</v>
      </c>
      <c r="I320" s="1" t="s">
        <v>17</v>
      </c>
      <c r="J320">
        <v>720</v>
      </c>
      <c r="K320">
        <v>1308283</v>
      </c>
      <c r="L320" s="1" t="s">
        <v>50</v>
      </c>
      <c r="M320" s="1" t="s">
        <v>29</v>
      </c>
      <c r="N320" s="1" t="s">
        <v>23</v>
      </c>
      <c r="O320" s="2">
        <v>11992.61</v>
      </c>
      <c r="P320">
        <v>22</v>
      </c>
      <c r="Q320">
        <v>27</v>
      </c>
      <c r="R320">
        <f>Кредиты_2000_0__22[[#This Row],[Годовой доход]]/12</f>
        <v>109023.58333333333</v>
      </c>
      <c r="S320">
        <f>Кредиты_2000_0__22[[#This Row],[Ежемесячный платеж]]/Кредиты_2000_0__22[[#This Row],[Мес доход]]</f>
        <v>0.11000014522851709</v>
      </c>
      <c r="T320" s="8">
        <f>(Кредиты_2000_0__22[[#This Row],[Кредитный рейтинг]]-MIN(J:J))/(MAX(J:J)-MIN(J:J))</f>
        <v>0.81212121212121213</v>
      </c>
      <c r="U320" s="9">
        <f>(Кредиты_2000_0__22[[#This Row],[Срок кредитной истории (лет)]]-MIN(P:P))/(MAX(P:P)-MIN(P:P))</f>
        <v>0.38377192982456138</v>
      </c>
      <c r="V320" s="9">
        <f>(Кредиты_2000_0__22[[#This Row],[Срок с последнего нарушения кредитного договора (мес.)]]-MIN(Q:Q))/(MAX(Q:Q)-MIN(Q:Q))</f>
        <v>0.32926829268292684</v>
      </c>
      <c r="W320" s="9">
        <f>(Кредиты_2000_0__22[[#This Row],[Количество кредитных карт]]-MIN(D:D))/(MAX(D:D)-MIN(D:D))</f>
        <v>0.26829268292682928</v>
      </c>
      <c r="X320" s="10">
        <f>(Кредиты_2000_0__22[[#This Row],[Число нарушений кредитных договоров]]-MIN(E:E))/(MAX(E:E)-MIN(E:E))</f>
        <v>0</v>
      </c>
      <c r="Y320" s="16">
        <f>((Кредиты_2000_0__22[[#This Row],[Размер кредита]]-AVERAGE(H:H)))/STDEV(H:H)</f>
        <v>-0.50497749308807904</v>
      </c>
      <c r="Z320" s="16">
        <f>((Кредиты_2000_0__22[[#This Row],[Годовой доход]]-AVERAGE(K:K)))/STDEV(K:K)</f>
        <v>-5.0438349944511844E-2</v>
      </c>
      <c r="AA320" s="16">
        <f>((Кредиты_2000_0__22[[#This Row],[Ежемесячный платеж]]-AVERAGE(O:O)))/STDEV(O:O)</f>
        <v>-0.52103504938351031</v>
      </c>
      <c r="AB320" s="16">
        <f>((Кредиты_2000_0__22[[#This Row],[Текущий баланс кредитов]]-AVERAGE(F:F)))/STDEV(F:F)</f>
        <v>-0.51514977864756717</v>
      </c>
      <c r="AC320" s="16">
        <f>((Кредиты_2000_0__22[[#This Row],[Максимальный выданный кредит]]-AVERAGE(G:G)))/STDEV(G:G)</f>
        <v>-0.78969793055874016</v>
      </c>
    </row>
    <row r="321" spans="1:29" x14ac:dyDescent="0.45">
      <c r="A321">
        <v>451</v>
      </c>
      <c r="B321" s="1" t="s">
        <v>362</v>
      </c>
      <c r="C321" s="1" t="s">
        <v>16</v>
      </c>
      <c r="D321">
        <v>10</v>
      </c>
      <c r="E321">
        <v>0</v>
      </c>
      <c r="F321">
        <v>254391</v>
      </c>
      <c r="G321">
        <v>435072</v>
      </c>
      <c r="H321" s="3">
        <v>375650</v>
      </c>
      <c r="I321" s="1" t="s">
        <v>17</v>
      </c>
      <c r="J321">
        <v>724</v>
      </c>
      <c r="K321">
        <v>768398</v>
      </c>
      <c r="L321" s="1" t="s">
        <v>22</v>
      </c>
      <c r="M321" s="1" t="s">
        <v>29</v>
      </c>
      <c r="N321" s="1" t="s">
        <v>23</v>
      </c>
      <c r="O321" s="2">
        <v>12857.68</v>
      </c>
      <c r="P321">
        <v>19</v>
      </c>
      <c r="R321">
        <f>Кредиты_2000_0__22[[#This Row],[Годовой доход]]/12</f>
        <v>64033.166666666664</v>
      </c>
      <c r="S321">
        <f>Кредиты_2000_0__22[[#This Row],[Ежемесячный платеж]]/Кредиты_2000_0__22[[#This Row],[Мес доход]]</f>
        <v>0.20079719103901886</v>
      </c>
      <c r="T321" s="8">
        <f>(Кредиты_2000_0__22[[#This Row],[Кредитный рейтинг]]-MIN(J:J))/(MAX(J:J)-MIN(J:J))</f>
        <v>0.83636363636363631</v>
      </c>
      <c r="U321" s="9">
        <f>(Кредиты_2000_0__22[[#This Row],[Срок кредитной истории (лет)]]-MIN(P:P))/(MAX(P:P)-MIN(P:P))</f>
        <v>0.31798245614035087</v>
      </c>
      <c r="V321" s="9">
        <f>(Кредиты_2000_0__22[[#This Row],[Срок с последнего нарушения кредитного договора (мес.)]]-MIN(Q:Q))/(MAX(Q:Q)-MIN(Q:Q))</f>
        <v>0</v>
      </c>
      <c r="W321" s="9">
        <f>(Кредиты_2000_0__22[[#This Row],[Количество кредитных карт]]-MIN(D:D))/(MAX(D:D)-MIN(D:D))</f>
        <v>0.1951219512195122</v>
      </c>
      <c r="X321" s="10">
        <f>(Кредиты_2000_0__22[[#This Row],[Число нарушений кредитных договоров]]-MIN(E:E))/(MAX(E:E)-MIN(E:E))</f>
        <v>0</v>
      </c>
      <c r="Y321" s="16">
        <f>((Кредиты_2000_0__22[[#This Row],[Размер кредита]]-AVERAGE(H:H)))/STDEV(H:H)</f>
        <v>0.35266877717096035</v>
      </c>
      <c r="Z321" s="16">
        <f>((Кредиты_2000_0__22[[#This Row],[Годовой доход]]-AVERAGE(K:K)))/STDEV(K:K)</f>
        <v>-0.71127280803021131</v>
      </c>
      <c r="AA321" s="16">
        <f>((Кредиты_2000_0__22[[#This Row],[Ежемесячный платеж]]-AVERAGE(O:O)))/STDEV(O:O)</f>
        <v>-0.44376072296414593</v>
      </c>
      <c r="AB321" s="16">
        <f>((Кредиты_2000_0__22[[#This Row],[Текущий баланс кредитов]]-AVERAGE(F:F)))/STDEV(F:F)</f>
        <v>-3.4929637638907884E-2</v>
      </c>
      <c r="AC321" s="16">
        <f>((Кредиты_2000_0__22[[#This Row],[Максимальный выданный кредит]]-AVERAGE(G:G)))/STDEV(G:G)</f>
        <v>-0.27500778662693881</v>
      </c>
    </row>
    <row r="322" spans="1:29" x14ac:dyDescent="0.45">
      <c r="A322">
        <v>452</v>
      </c>
      <c r="B322" s="1" t="s">
        <v>363</v>
      </c>
      <c r="C322" s="1" t="s">
        <v>16</v>
      </c>
      <c r="D322">
        <v>13</v>
      </c>
      <c r="E322">
        <v>0</v>
      </c>
      <c r="F322">
        <v>1376474</v>
      </c>
      <c r="G322">
        <v>1728650</v>
      </c>
      <c r="H322" s="3">
        <v>762696</v>
      </c>
      <c r="I322" s="1" t="s">
        <v>26</v>
      </c>
      <c r="J322">
        <v>656</v>
      </c>
      <c r="K322">
        <v>6906766</v>
      </c>
      <c r="L322" s="1" t="s">
        <v>27</v>
      </c>
      <c r="M322" s="1" t="s">
        <v>19</v>
      </c>
      <c r="N322" s="1" t="s">
        <v>23</v>
      </c>
      <c r="O322" s="2">
        <v>86334.48</v>
      </c>
      <c r="P322">
        <v>31.2</v>
      </c>
      <c r="R322">
        <f>Кредиты_2000_0__22[[#This Row],[Годовой доход]]/12</f>
        <v>575563.83333333337</v>
      </c>
      <c r="S322">
        <f>Кредиты_2000_0__22[[#This Row],[Ежемесячный платеж]]/Кредиты_2000_0__22[[#This Row],[Мес доход]]</f>
        <v>0.14999983494445879</v>
      </c>
      <c r="T322" s="8">
        <f>(Кредиты_2000_0__22[[#This Row],[Кредитный рейтинг]]-MIN(J:J))/(MAX(J:J)-MIN(J:J))</f>
        <v>0.42424242424242425</v>
      </c>
      <c r="U322" s="9">
        <f>(Кредиты_2000_0__22[[#This Row],[Срок кредитной истории (лет)]]-MIN(P:P))/(MAX(P:P)-MIN(P:P))</f>
        <v>0.58552631578947367</v>
      </c>
      <c r="V322" s="9">
        <f>(Кредиты_2000_0__22[[#This Row],[Срок с последнего нарушения кредитного договора (мес.)]]-MIN(Q:Q))/(MAX(Q:Q)-MIN(Q:Q))</f>
        <v>0</v>
      </c>
      <c r="W322" s="9">
        <f>(Кредиты_2000_0__22[[#This Row],[Количество кредитных карт]]-MIN(D:D))/(MAX(D:D)-MIN(D:D))</f>
        <v>0.26829268292682928</v>
      </c>
      <c r="X322" s="10">
        <f>(Кредиты_2000_0__22[[#This Row],[Число нарушений кредитных договоров]]-MIN(E:E))/(MAX(E:E)-MIN(E:E))</f>
        <v>0</v>
      </c>
      <c r="Y322" s="16">
        <f>((Кредиты_2000_0__22[[#This Row],[Размер кредита]]-AVERAGE(H:H)))/STDEV(H:H)</f>
        <v>2.4247054199431766</v>
      </c>
      <c r="Z322" s="16">
        <f>((Кредиты_2000_0__22[[#This Row],[Годовой доход]]-AVERAGE(K:K)))/STDEV(K:K)</f>
        <v>6.8022626500962398</v>
      </c>
      <c r="AA322" s="16">
        <f>((Кредиты_2000_0__22[[#This Row],[Ежемесячный платеж]]-AVERAGE(O:O)))/STDEV(O:O)</f>
        <v>6.119719951952745</v>
      </c>
      <c r="AB322" s="16">
        <f>((Кредиты_2000_0__22[[#This Row],[Текущий баланс кредитов]]-AVERAGE(F:F)))/STDEV(F:F)</f>
        <v>4.6542834687679022</v>
      </c>
      <c r="AC322" s="16">
        <f>((Кредиты_2000_0__22[[#This Row],[Максимальный выданный кредит]]-AVERAGE(G:G)))/STDEV(G:G)</f>
        <v>2.4746983530283391</v>
      </c>
    </row>
    <row r="323" spans="1:29" x14ac:dyDescent="0.45">
      <c r="A323">
        <v>454</v>
      </c>
      <c r="B323" s="1" t="s">
        <v>364</v>
      </c>
      <c r="C323" s="1" t="s">
        <v>31</v>
      </c>
      <c r="D323">
        <v>17</v>
      </c>
      <c r="E323">
        <v>0</v>
      </c>
      <c r="F323">
        <v>622554</v>
      </c>
      <c r="G323">
        <v>1115862</v>
      </c>
      <c r="H323" s="3">
        <v>781022</v>
      </c>
      <c r="I323" s="1" t="s">
        <v>26</v>
      </c>
      <c r="J323">
        <v>653</v>
      </c>
      <c r="K323">
        <v>2004253</v>
      </c>
      <c r="L323" s="1" t="s">
        <v>22</v>
      </c>
      <c r="M323" s="1" t="s">
        <v>19</v>
      </c>
      <c r="N323" s="1" t="s">
        <v>23</v>
      </c>
      <c r="O323" s="2">
        <v>35993.22</v>
      </c>
      <c r="P323">
        <v>26.4</v>
      </c>
      <c r="Q323">
        <v>48</v>
      </c>
      <c r="R323">
        <f>Кредиты_2000_0__22[[#This Row],[Годовой доход]]/12</f>
        <v>167021.08333333334</v>
      </c>
      <c r="S323">
        <f>Кредиты_2000_0__22[[#This Row],[Ежемесячный платеж]]/Кредиты_2000_0__22[[#This Row],[Мес доход]]</f>
        <v>0.21550105700228464</v>
      </c>
      <c r="T323" s="8">
        <f>(Кредиты_2000_0__22[[#This Row],[Кредитный рейтинг]]-MIN(J:J))/(MAX(J:J)-MIN(J:J))</f>
        <v>0.40606060606060607</v>
      </c>
      <c r="U323" s="9">
        <f>(Кредиты_2000_0__22[[#This Row],[Срок кредитной истории (лет)]]-MIN(P:P))/(MAX(P:P)-MIN(P:P))</f>
        <v>0.48026315789473678</v>
      </c>
      <c r="V323" s="9">
        <f>(Кредиты_2000_0__22[[#This Row],[Срок с последнего нарушения кредитного договора (мес.)]]-MIN(Q:Q))/(MAX(Q:Q)-MIN(Q:Q))</f>
        <v>0.58536585365853655</v>
      </c>
      <c r="W323" s="9">
        <f>(Кредиты_2000_0__22[[#This Row],[Количество кредитных карт]]-MIN(D:D))/(MAX(D:D)-MIN(D:D))</f>
        <v>0.36585365853658536</v>
      </c>
      <c r="X323" s="10">
        <f>(Кредиты_2000_0__22[[#This Row],[Число нарушений кредитных договоров]]-MIN(E:E))/(MAX(E:E)-MIN(E:E))</f>
        <v>0</v>
      </c>
      <c r="Y323" s="16">
        <f>((Кредиты_2000_0__22[[#This Row],[Размер кредита]]-AVERAGE(H:H)))/STDEV(H:H)</f>
        <v>2.5228129924680025</v>
      </c>
      <c r="Z323" s="16">
        <f>((Кредиты_2000_0__22[[#This Row],[Годовой доход]]-AVERAGE(K:K)))/STDEV(K:K)</f>
        <v>0.80144854780946229</v>
      </c>
      <c r="AA323" s="16">
        <f>((Кредиты_2000_0__22[[#This Row],[Ежемесячный платеж]]-AVERAGE(O:O)))/STDEV(O:O)</f>
        <v>1.6228735029924382</v>
      </c>
      <c r="AB323" s="16">
        <f>((Кредиты_2000_0__22[[#This Row],[Текущий баланс кредитов]]-AVERAGE(F:F)))/STDEV(F:F)</f>
        <v>1.5036328081819899</v>
      </c>
      <c r="AC323" s="16">
        <f>((Кредиты_2000_0__22[[#This Row],[Максимальный выданный кредит]]-AVERAGE(G:G)))/STDEV(G:G)</f>
        <v>1.1721198259452577</v>
      </c>
    </row>
    <row r="324" spans="1:29" x14ac:dyDescent="0.45">
      <c r="A324">
        <v>458</v>
      </c>
      <c r="B324" s="1" t="s">
        <v>365</v>
      </c>
      <c r="C324" s="1" t="s">
        <v>31</v>
      </c>
      <c r="D324">
        <v>9</v>
      </c>
      <c r="E324">
        <v>0</v>
      </c>
      <c r="F324">
        <v>120612</v>
      </c>
      <c r="G324">
        <v>160512</v>
      </c>
      <c r="H324" s="3">
        <v>131934</v>
      </c>
      <c r="I324" s="1" t="s">
        <v>17</v>
      </c>
      <c r="J324">
        <v>717</v>
      </c>
      <c r="K324">
        <v>531734</v>
      </c>
      <c r="L324" s="1" t="s">
        <v>50</v>
      </c>
      <c r="M324" s="1" t="s">
        <v>29</v>
      </c>
      <c r="N324" s="1" t="s">
        <v>23</v>
      </c>
      <c r="O324" s="2">
        <v>16395.099999999999</v>
      </c>
      <c r="P324">
        <v>8.4</v>
      </c>
      <c r="R324">
        <f>Кредиты_2000_0__22[[#This Row],[Годовой доход]]/12</f>
        <v>44311.166666666664</v>
      </c>
      <c r="S324">
        <f>Кредиты_2000_0__22[[#This Row],[Ежемесячный платеж]]/Кредиты_2000_0__22[[#This Row],[Мес доход]]</f>
        <v>0.36999928535696419</v>
      </c>
      <c r="T324" s="8">
        <f>(Кредиты_2000_0__22[[#This Row],[Кредитный рейтинг]]-MIN(J:J))/(MAX(J:J)-MIN(J:J))</f>
        <v>0.79393939393939394</v>
      </c>
      <c r="U324" s="9">
        <f>(Кредиты_2000_0__22[[#This Row],[Срок кредитной истории (лет)]]-MIN(P:P))/(MAX(P:P)-MIN(P:P))</f>
        <v>8.5526315789473686E-2</v>
      </c>
      <c r="V324" s="9">
        <f>(Кредиты_2000_0__22[[#This Row],[Срок с последнего нарушения кредитного договора (мес.)]]-MIN(Q:Q))/(MAX(Q:Q)-MIN(Q:Q))</f>
        <v>0</v>
      </c>
      <c r="W324" s="9">
        <f>(Кредиты_2000_0__22[[#This Row],[Количество кредитных карт]]-MIN(D:D))/(MAX(D:D)-MIN(D:D))</f>
        <v>0.17073170731707318</v>
      </c>
      <c r="X324" s="10">
        <f>(Кредиты_2000_0__22[[#This Row],[Число нарушений кредитных договоров]]-MIN(E:E))/(MAX(E:E)-MIN(E:E))</f>
        <v>0</v>
      </c>
      <c r="Y324" s="16">
        <f>((Кредиты_2000_0__22[[#This Row],[Размер кредита]]-AVERAGE(H:H)))/STDEV(H:H)</f>
        <v>-0.95205593883146189</v>
      </c>
      <c r="Z324" s="16">
        <f>((Кредиты_2000_0__22[[#This Row],[Годовой доход]]-AVERAGE(K:K)))/STDEV(K:K)</f>
        <v>-1.00095621503058</v>
      </c>
      <c r="AA324" s="16">
        <f>((Кредиты_2000_0__22[[#This Row],[Ежемесячный платеж]]-AVERAGE(O:O)))/STDEV(O:O)</f>
        <v>-0.12777271301999352</v>
      </c>
      <c r="AB324" s="16">
        <f>((Кредиты_2000_0__22[[#This Row],[Текущий баланс кредитов]]-AVERAGE(F:F)))/STDEV(F:F)</f>
        <v>-0.59399544664055626</v>
      </c>
      <c r="AC324" s="16">
        <f>((Кредиты_2000_0__22[[#This Row],[Максимальный выданный кредит]]-AVERAGE(G:G)))/STDEV(G:G)</f>
        <v>-0.85862881118344259</v>
      </c>
    </row>
    <row r="325" spans="1:29" x14ac:dyDescent="0.45">
      <c r="A325">
        <v>461</v>
      </c>
      <c r="B325" s="1" t="s">
        <v>366</v>
      </c>
      <c r="C325" s="1" t="s">
        <v>16</v>
      </c>
      <c r="D325">
        <v>18</v>
      </c>
      <c r="E325">
        <v>0</v>
      </c>
      <c r="F325">
        <v>106001</v>
      </c>
      <c r="G325">
        <v>1157904</v>
      </c>
      <c r="H325" s="3">
        <v>556996</v>
      </c>
      <c r="I325" s="1" t="s">
        <v>17</v>
      </c>
      <c r="J325">
        <v>733</v>
      </c>
      <c r="K325">
        <v>4521715</v>
      </c>
      <c r="L325" s="1" t="s">
        <v>50</v>
      </c>
      <c r="M325" s="1" t="s">
        <v>29</v>
      </c>
      <c r="N325" s="1" t="s">
        <v>34</v>
      </c>
      <c r="O325" s="2">
        <v>44086.65</v>
      </c>
      <c r="P325">
        <v>27</v>
      </c>
      <c r="Q325">
        <v>40</v>
      </c>
      <c r="R325">
        <f>Кредиты_2000_0__22[[#This Row],[Годовой доход]]/12</f>
        <v>376809.58333333331</v>
      </c>
      <c r="S325">
        <f>Кредиты_2000_0__22[[#This Row],[Ежемесячный платеж]]/Кредиты_2000_0__22[[#This Row],[Мес доход]]</f>
        <v>0.11699981091245247</v>
      </c>
      <c r="T325" s="8">
        <f>(Кредиты_2000_0__22[[#This Row],[Кредитный рейтинг]]-MIN(J:J))/(MAX(J:J)-MIN(J:J))</f>
        <v>0.89090909090909087</v>
      </c>
      <c r="U325" s="9">
        <f>(Кредиты_2000_0__22[[#This Row],[Срок кредитной истории (лет)]]-MIN(P:P))/(MAX(P:P)-MIN(P:P))</f>
        <v>0.49342105263157893</v>
      </c>
      <c r="V325" s="9">
        <f>(Кредиты_2000_0__22[[#This Row],[Срок с последнего нарушения кредитного договора (мес.)]]-MIN(Q:Q))/(MAX(Q:Q)-MIN(Q:Q))</f>
        <v>0.48780487804878048</v>
      </c>
      <c r="W325" s="9">
        <f>(Кредиты_2000_0__22[[#This Row],[Количество кредитных карт]]-MIN(D:D))/(MAX(D:D)-MIN(D:D))</f>
        <v>0.3902439024390244</v>
      </c>
      <c r="X325" s="10">
        <f>(Кредиты_2000_0__22[[#This Row],[Число нарушений кредитных договоров]]-MIN(E:E))/(MAX(E:E)-MIN(E:E))</f>
        <v>0</v>
      </c>
      <c r="Y325" s="16">
        <f>((Кредиты_2000_0__22[[#This Row],[Размер кредита]]-AVERAGE(H:H)))/STDEV(H:H)</f>
        <v>1.3234979732359509</v>
      </c>
      <c r="Z325" s="16">
        <f>((Кредиты_2000_0__22[[#This Row],[Годовой доход]]-AVERAGE(K:K)))/STDEV(K:K)</f>
        <v>3.8828929971298569</v>
      </c>
      <c r="AA325" s="16">
        <f>((Кредиты_2000_0__22[[#This Row],[Ежемесячный платеж]]-AVERAGE(O:O)))/STDEV(O:O)</f>
        <v>2.3458373691215106</v>
      </c>
      <c r="AB325" s="16">
        <f>((Кредиты_2000_0__22[[#This Row],[Текущий баланс кредитов]]-AVERAGE(F:F)))/STDEV(F:F)</f>
        <v>-0.65505518348507663</v>
      </c>
      <c r="AC325" s="16">
        <f>((Кредиты_2000_0__22[[#This Row],[Максимальный выданный кредит]]-AVERAGE(G:G)))/STDEV(G:G)</f>
        <v>1.2614867953304723</v>
      </c>
    </row>
    <row r="326" spans="1:29" x14ac:dyDescent="0.45">
      <c r="A326">
        <v>462</v>
      </c>
      <c r="B326" s="1" t="s">
        <v>367</v>
      </c>
      <c r="C326" s="1" t="s">
        <v>16</v>
      </c>
      <c r="D326">
        <v>7</v>
      </c>
      <c r="E326">
        <v>0</v>
      </c>
      <c r="F326">
        <v>87438</v>
      </c>
      <c r="G326">
        <v>188540</v>
      </c>
      <c r="H326" s="3">
        <v>158026</v>
      </c>
      <c r="I326" s="1" t="s">
        <v>17</v>
      </c>
      <c r="J326">
        <v>716</v>
      </c>
      <c r="K326">
        <v>1091854</v>
      </c>
      <c r="L326" s="1" t="s">
        <v>22</v>
      </c>
      <c r="M326" s="1" t="s">
        <v>19</v>
      </c>
      <c r="N326" s="1" t="s">
        <v>20</v>
      </c>
      <c r="O326" s="2">
        <v>11009.55</v>
      </c>
      <c r="P326">
        <v>14.3</v>
      </c>
      <c r="Q326">
        <v>7</v>
      </c>
      <c r="R326">
        <f>Кредиты_2000_0__22[[#This Row],[Годовой доход]]/12</f>
        <v>90987.833333333328</v>
      </c>
      <c r="S326">
        <f>Кредиты_2000_0__22[[#This Row],[Ежемесячный платеж]]/Кредиты_2000_0__22[[#This Row],[Мес доход]]</f>
        <v>0.1210002436223158</v>
      </c>
      <c r="T326" s="8">
        <f>(Кредиты_2000_0__22[[#This Row],[Кредитный рейтинг]]-MIN(J:J))/(MAX(J:J)-MIN(J:J))</f>
        <v>0.78787878787878785</v>
      </c>
      <c r="U326" s="9">
        <f>(Кредиты_2000_0__22[[#This Row],[Срок кредитной истории (лет)]]-MIN(P:P))/(MAX(P:P)-MIN(P:P))</f>
        <v>0.21491228070175439</v>
      </c>
      <c r="V326" s="9">
        <f>(Кредиты_2000_0__22[[#This Row],[Срок с последнего нарушения кредитного договора (мес.)]]-MIN(Q:Q))/(MAX(Q:Q)-MIN(Q:Q))</f>
        <v>8.5365853658536592E-2</v>
      </c>
      <c r="W326" s="9">
        <f>(Кредиты_2000_0__22[[#This Row],[Количество кредитных карт]]-MIN(D:D))/(MAX(D:D)-MIN(D:D))</f>
        <v>0.12195121951219512</v>
      </c>
      <c r="X326" s="10">
        <f>(Кредиты_2000_0__22[[#This Row],[Число нарушений кредитных договоров]]-MIN(E:E))/(MAX(E:E)-MIN(E:E))</f>
        <v>0</v>
      </c>
      <c r="Y326" s="16">
        <f>((Кредиты_2000_0__22[[#This Row],[Размер кредита]]-AVERAGE(H:H)))/STDEV(H:H)</f>
        <v>-0.81237336858603193</v>
      </c>
      <c r="Z326" s="16">
        <f>((Кредиты_2000_0__22[[#This Row],[Годовой доход]]-AVERAGE(K:K)))/STDEV(K:K)</f>
        <v>-0.31535354656792214</v>
      </c>
      <c r="AA326" s="16">
        <f>((Кредиты_2000_0__22[[#This Row],[Ежемесячный платеж]]-AVERAGE(O:O)))/STDEV(O:O)</f>
        <v>-0.60884909833887868</v>
      </c>
      <c r="AB326" s="16">
        <f>((Кредиты_2000_0__22[[#This Row],[Текущий баланс кредитов]]-AVERAGE(F:F)))/STDEV(F:F)</f>
        <v>-0.73263042782460375</v>
      </c>
      <c r="AC326" s="16">
        <f>((Кредиты_2000_0__22[[#This Row],[Максимальный выданный кредит]]-AVERAGE(G:G)))/STDEV(G:G)</f>
        <v>-0.79905083159329948</v>
      </c>
    </row>
    <row r="327" spans="1:29" x14ac:dyDescent="0.45">
      <c r="A327">
        <v>464</v>
      </c>
      <c r="B327" s="1" t="s">
        <v>368</v>
      </c>
      <c r="C327" s="1" t="s">
        <v>16</v>
      </c>
      <c r="D327">
        <v>7</v>
      </c>
      <c r="E327">
        <v>1</v>
      </c>
      <c r="F327">
        <v>41230</v>
      </c>
      <c r="G327">
        <v>191686</v>
      </c>
      <c r="H327" s="3">
        <v>130746</v>
      </c>
      <c r="I327" s="1" t="s">
        <v>17</v>
      </c>
      <c r="J327">
        <v>734</v>
      </c>
      <c r="K327">
        <v>1018590</v>
      </c>
      <c r="L327" s="1" t="s">
        <v>22</v>
      </c>
      <c r="M327" s="1" t="s">
        <v>29</v>
      </c>
      <c r="N327" s="1" t="s">
        <v>23</v>
      </c>
      <c r="O327" s="2">
        <v>16891.57</v>
      </c>
      <c r="P327">
        <v>22.8</v>
      </c>
      <c r="Q327">
        <v>29</v>
      </c>
      <c r="R327">
        <f>Кредиты_2000_0__22[[#This Row],[Годовой доход]]/12</f>
        <v>84882.5</v>
      </c>
      <c r="S327">
        <f>Кредиты_2000_0__22[[#This Row],[Ежемесячный платеж]]/Кредиты_2000_0__22[[#This Row],[Мес доход]]</f>
        <v>0.1989994404029099</v>
      </c>
      <c r="T327" s="8">
        <f>(Кредиты_2000_0__22[[#This Row],[Кредитный рейтинг]]-MIN(J:J))/(MAX(J:J)-MIN(J:J))</f>
        <v>0.89696969696969697</v>
      </c>
      <c r="U327" s="9">
        <f>(Кредиты_2000_0__22[[#This Row],[Срок кредитной истории (лет)]]-MIN(P:P))/(MAX(P:P)-MIN(P:P))</f>
        <v>0.40131578947368424</v>
      </c>
      <c r="V327" s="9">
        <f>(Кредиты_2000_0__22[[#This Row],[Срок с последнего нарушения кредитного договора (мес.)]]-MIN(Q:Q))/(MAX(Q:Q)-MIN(Q:Q))</f>
        <v>0.35365853658536583</v>
      </c>
      <c r="W327" s="9">
        <f>(Кредиты_2000_0__22[[#This Row],[Количество кредитных карт]]-MIN(D:D))/(MAX(D:D)-MIN(D:D))</f>
        <v>0.12195121951219512</v>
      </c>
      <c r="X327" s="10">
        <f>(Кредиты_2000_0__22[[#This Row],[Число нарушений кредитных договоров]]-MIN(E:E))/(MAX(E:E)-MIN(E:E))</f>
        <v>0.14285714285714285</v>
      </c>
      <c r="Y327" s="16">
        <f>((Кредиты_2000_0__22[[#This Row],[Размер кредита]]-AVERAGE(H:H)))/STDEV(H:H)</f>
        <v>-0.9584158534969367</v>
      </c>
      <c r="Z327" s="16">
        <f>((Кредиты_2000_0__22[[#This Row],[Годовой доход]]-AVERAGE(K:K)))/STDEV(K:K)</f>
        <v>-0.40503074770740682</v>
      </c>
      <c r="AA327" s="16">
        <f>((Кредиты_2000_0__22[[#This Row],[Ежемесячный платеж]]-AVERAGE(O:O)))/STDEV(O:O)</f>
        <v>-8.3424411914392871E-2</v>
      </c>
      <c r="AB327" s="16">
        <f>((Кредиты_2000_0__22[[#This Row],[Текущий баланс кредитов]]-AVERAGE(F:F)))/STDEV(F:F)</f>
        <v>-0.92573482315083711</v>
      </c>
      <c r="AC327" s="16">
        <f>((Кредиты_2000_0__22[[#This Row],[Максимальный выданный кредит]]-AVERAGE(G:G)))/STDEV(G:G)</f>
        <v>-0.79236350735358962</v>
      </c>
    </row>
    <row r="328" spans="1:29" x14ac:dyDescent="0.45">
      <c r="A328">
        <v>465</v>
      </c>
      <c r="B328" s="1" t="s">
        <v>369</v>
      </c>
      <c r="C328" s="1" t="s">
        <v>16</v>
      </c>
      <c r="D328">
        <v>7</v>
      </c>
      <c r="E328">
        <v>0</v>
      </c>
      <c r="F328">
        <v>171779</v>
      </c>
      <c r="G328">
        <v>264506</v>
      </c>
      <c r="H328" s="3">
        <v>208670</v>
      </c>
      <c r="I328" s="1" t="s">
        <v>17</v>
      </c>
      <c r="J328">
        <v>703</v>
      </c>
      <c r="K328">
        <v>566124</v>
      </c>
      <c r="L328" s="1" t="s">
        <v>38</v>
      </c>
      <c r="M328" s="1" t="s">
        <v>19</v>
      </c>
      <c r="N328" s="1" t="s">
        <v>23</v>
      </c>
      <c r="O328" s="2">
        <v>3811.97</v>
      </c>
      <c r="P328">
        <v>11.7</v>
      </c>
      <c r="R328">
        <f>Кредиты_2000_0__22[[#This Row],[Годовой доход]]/12</f>
        <v>47177</v>
      </c>
      <c r="S328">
        <f>Кредиты_2000_0__22[[#This Row],[Ежемесячный платеж]]/Кредиты_2000_0__22[[#This Row],[Мес доход]]</f>
        <v>8.0801449859041474E-2</v>
      </c>
      <c r="T328" s="8">
        <f>(Кредиты_2000_0__22[[#This Row],[Кредитный рейтинг]]-MIN(J:J))/(MAX(J:J)-MIN(J:J))</f>
        <v>0.70909090909090911</v>
      </c>
      <c r="U328" s="9">
        <f>(Кредиты_2000_0__22[[#This Row],[Срок кредитной истории (лет)]]-MIN(P:P))/(MAX(P:P)-MIN(P:P))</f>
        <v>0.15789473684210525</v>
      </c>
      <c r="V328" s="9">
        <f>(Кредиты_2000_0__22[[#This Row],[Срок с последнего нарушения кредитного договора (мес.)]]-MIN(Q:Q))/(MAX(Q:Q)-MIN(Q:Q))</f>
        <v>0</v>
      </c>
      <c r="W328" s="9">
        <f>(Кредиты_2000_0__22[[#This Row],[Количество кредитных карт]]-MIN(D:D))/(MAX(D:D)-MIN(D:D))</f>
        <v>0.12195121951219512</v>
      </c>
      <c r="X328" s="10">
        <f>(Кредиты_2000_0__22[[#This Row],[Число нарушений кредитных договоров]]-MIN(E:E))/(MAX(E:E)-MIN(E:E))</f>
        <v>0</v>
      </c>
      <c r="Y328" s="16">
        <f>((Кредиты_2000_0__22[[#This Row],[Размер кредита]]-AVERAGE(H:H)))/STDEV(H:H)</f>
        <v>-0.54125256192078763</v>
      </c>
      <c r="Z328" s="16">
        <f>((Кредиты_2000_0__22[[#This Row],[Годовой доход]]-AVERAGE(K:K)))/STDEV(K:K)</f>
        <v>-0.9588618856575335</v>
      </c>
      <c r="AA328" s="16">
        <f>((Кредиты_2000_0__22[[#This Row],[Ежемесячный платеж]]-AVERAGE(O:O)))/STDEV(O:O)</f>
        <v>-1.2517891452131071</v>
      </c>
      <c r="AB328" s="16">
        <f>((Кредиты_2000_0__22[[#This Row],[Текущий баланс кредитов]]-AVERAGE(F:F)))/STDEV(F:F)</f>
        <v>-0.38016726546722307</v>
      </c>
      <c r="AC328" s="16">
        <f>((Кредиты_2000_0__22[[#This Row],[Максимальный выданный кредит]]-AVERAGE(G:G)))/STDEV(G:G)</f>
        <v>-0.63757299523163224</v>
      </c>
    </row>
    <row r="329" spans="1:29" x14ac:dyDescent="0.45">
      <c r="A329">
        <v>466</v>
      </c>
      <c r="B329" s="1" t="s">
        <v>370</v>
      </c>
      <c r="C329" s="1" t="s">
        <v>16</v>
      </c>
      <c r="D329">
        <v>22</v>
      </c>
      <c r="E329">
        <v>1</v>
      </c>
      <c r="F329">
        <v>50825</v>
      </c>
      <c r="G329">
        <v>159060</v>
      </c>
      <c r="H329" s="3">
        <v>298166</v>
      </c>
      <c r="I329" s="1" t="s">
        <v>17</v>
      </c>
      <c r="J329">
        <v>717</v>
      </c>
      <c r="K329">
        <v>2247396</v>
      </c>
      <c r="L329" s="1" t="s">
        <v>22</v>
      </c>
      <c r="M329" s="1" t="s">
        <v>19</v>
      </c>
      <c r="N329" s="1" t="s">
        <v>23</v>
      </c>
      <c r="O329" s="2">
        <v>35583.769999999997</v>
      </c>
      <c r="P329">
        <v>19.5</v>
      </c>
      <c r="R329">
        <f>Кредиты_2000_0__22[[#This Row],[Годовой доход]]/12</f>
        <v>187283</v>
      </c>
      <c r="S329">
        <f>Кредиты_2000_0__22[[#This Row],[Ежемесячный платеж]]/Кредиты_2000_0__22[[#This Row],[Мес доход]]</f>
        <v>0.18999999999999997</v>
      </c>
      <c r="T329" s="8">
        <f>(Кредиты_2000_0__22[[#This Row],[Кредитный рейтинг]]-MIN(J:J))/(MAX(J:J)-MIN(J:J))</f>
        <v>0.79393939393939394</v>
      </c>
      <c r="U329" s="9">
        <f>(Кредиты_2000_0__22[[#This Row],[Срок кредитной истории (лет)]]-MIN(P:P))/(MAX(P:P)-MIN(P:P))</f>
        <v>0.3289473684210526</v>
      </c>
      <c r="V329" s="9">
        <f>(Кредиты_2000_0__22[[#This Row],[Срок с последнего нарушения кредитного договора (мес.)]]-MIN(Q:Q))/(MAX(Q:Q)-MIN(Q:Q))</f>
        <v>0</v>
      </c>
      <c r="W329" s="9">
        <f>(Кредиты_2000_0__22[[#This Row],[Количество кредитных карт]]-MIN(D:D))/(MAX(D:D)-MIN(D:D))</f>
        <v>0.48780487804878048</v>
      </c>
      <c r="X329" s="10">
        <f>(Кредиты_2000_0__22[[#This Row],[Число нарушений кредитных договоров]]-MIN(E:E))/(MAX(E:E)-MIN(E:E))</f>
        <v>0.14285714285714285</v>
      </c>
      <c r="Y329" s="16">
        <f>((Кредиты_2000_0__22[[#This Row],[Размер кредита]]-AVERAGE(H:H)))/STDEV(H:H)</f>
        <v>-6.2138990455012838E-2</v>
      </c>
      <c r="Z329" s="16">
        <f>((Кредиты_2000_0__22[[#This Row],[Годовой доход]]-AVERAGE(K:K)))/STDEV(K:K)</f>
        <v>1.0990624334375705</v>
      </c>
      <c r="AA329" s="16">
        <f>((Кредиты_2000_0__22[[#This Row],[Ежемесячный платеж]]-AVERAGE(O:O)))/STDEV(O:O)</f>
        <v>1.586298459409365</v>
      </c>
      <c r="AB329" s="16">
        <f>((Кредиты_2000_0__22[[#This Row],[Текущий баланс кредитов]]-AVERAGE(F:F)))/STDEV(F:F)</f>
        <v>-0.88563707658844082</v>
      </c>
      <c r="AC329" s="16">
        <f>((Кредиты_2000_0__22[[#This Row],[Максимальный выданный кредит]]-AVERAGE(G:G)))/STDEV(G:G)</f>
        <v>-0.86171526852484726</v>
      </c>
    </row>
    <row r="330" spans="1:29" x14ac:dyDescent="0.45">
      <c r="A330">
        <v>467</v>
      </c>
      <c r="B330" s="1" t="s">
        <v>371</v>
      </c>
      <c r="C330" s="1" t="s">
        <v>16</v>
      </c>
      <c r="D330">
        <v>10</v>
      </c>
      <c r="E330">
        <v>0</v>
      </c>
      <c r="F330">
        <v>60325</v>
      </c>
      <c r="G330">
        <v>403722</v>
      </c>
      <c r="H330" s="3">
        <v>267784</v>
      </c>
      <c r="I330" s="1" t="s">
        <v>26</v>
      </c>
      <c r="J330">
        <v>689</v>
      </c>
      <c r="K330">
        <v>1638104</v>
      </c>
      <c r="L330" s="1" t="s">
        <v>50</v>
      </c>
      <c r="M330" s="1" t="s">
        <v>24</v>
      </c>
      <c r="N330" s="1" t="s">
        <v>23</v>
      </c>
      <c r="O330" s="2">
        <v>48050.62</v>
      </c>
      <c r="P330">
        <v>12.2</v>
      </c>
      <c r="Q330">
        <v>20</v>
      </c>
      <c r="R330">
        <f>Кредиты_2000_0__22[[#This Row],[Годовой доход]]/12</f>
        <v>136508.66666666666</v>
      </c>
      <c r="S330">
        <f>Кредиты_2000_0__22[[#This Row],[Ежемесячный платеж]]/Кредиты_2000_0__22[[#This Row],[Мес доход]]</f>
        <v>0.35199684513315399</v>
      </c>
      <c r="T330" s="8">
        <f>(Кредиты_2000_0__22[[#This Row],[Кредитный рейтинг]]-MIN(J:J))/(MAX(J:J)-MIN(J:J))</f>
        <v>0.62424242424242427</v>
      </c>
      <c r="U330" s="9">
        <f>(Кредиты_2000_0__22[[#This Row],[Срок кредитной истории (лет)]]-MIN(P:P))/(MAX(P:P)-MIN(P:P))</f>
        <v>0.16885964912280699</v>
      </c>
      <c r="V330" s="9">
        <f>(Кредиты_2000_0__22[[#This Row],[Срок с последнего нарушения кредитного договора (мес.)]]-MIN(Q:Q))/(MAX(Q:Q)-MIN(Q:Q))</f>
        <v>0.24390243902439024</v>
      </c>
      <c r="W330" s="9">
        <f>(Кредиты_2000_0__22[[#This Row],[Количество кредитных карт]]-MIN(D:D))/(MAX(D:D)-MIN(D:D))</f>
        <v>0.1951219512195122</v>
      </c>
      <c r="X330" s="10">
        <f>(Кредиты_2000_0__22[[#This Row],[Число нарушений кредитных договоров]]-MIN(E:E))/(MAX(E:E)-MIN(E:E))</f>
        <v>0</v>
      </c>
      <c r="Y330" s="16">
        <f>((Кредиты_2000_0__22[[#This Row],[Размер кредита]]-AVERAGE(H:H)))/STDEV(H:H)</f>
        <v>-0.22478791921465763</v>
      </c>
      <c r="Z330" s="16">
        <f>((Кредиты_2000_0__22[[#This Row],[Годовой доход]]-AVERAGE(K:K)))/STDEV(K:K)</f>
        <v>0.35327185093212576</v>
      </c>
      <c r="AA330" s="16">
        <f>((Кредиты_2000_0__22[[#This Row],[Ежемесячный платеж]]-AVERAGE(O:O)))/STDEV(O:O)</f>
        <v>2.6999279186684468</v>
      </c>
      <c r="AB330" s="16">
        <f>((Кредиты_2000_0__22[[#This Row],[Текущий баланс кредитов]]-AVERAGE(F:F)))/STDEV(F:F)</f>
        <v>-0.84593633741775143</v>
      </c>
      <c r="AC330" s="16">
        <f>((Кредиты_2000_0__22[[#This Row],[Максимальный выданный кредит]]-AVERAGE(G:G)))/STDEV(G:G)</f>
        <v>-0.34164720649817421</v>
      </c>
    </row>
    <row r="331" spans="1:29" x14ac:dyDescent="0.45">
      <c r="A331">
        <v>468</v>
      </c>
      <c r="B331" s="1" t="s">
        <v>372</v>
      </c>
      <c r="C331" s="1" t="s">
        <v>16</v>
      </c>
      <c r="D331">
        <v>21</v>
      </c>
      <c r="E331">
        <v>1</v>
      </c>
      <c r="F331">
        <v>597360</v>
      </c>
      <c r="G331">
        <v>2034340</v>
      </c>
      <c r="H331" s="3">
        <v>430012</v>
      </c>
      <c r="I331" s="1" t="s">
        <v>17</v>
      </c>
      <c r="J331">
        <v>723</v>
      </c>
      <c r="K331">
        <v>1392662</v>
      </c>
      <c r="L331" s="1" t="s">
        <v>22</v>
      </c>
      <c r="M331" s="1" t="s">
        <v>19</v>
      </c>
      <c r="N331" s="1" t="s">
        <v>23</v>
      </c>
      <c r="O331" s="2">
        <v>21470</v>
      </c>
      <c r="P331">
        <v>16</v>
      </c>
      <c r="R331">
        <f>Кредиты_2000_0__22[[#This Row],[Годовой доход]]/12</f>
        <v>116055.16666666667</v>
      </c>
      <c r="S331">
        <f>Кредиты_2000_0__22[[#This Row],[Ежемесячный платеж]]/Кредиты_2000_0__22[[#This Row],[Мес доход]]</f>
        <v>0.18499822641818331</v>
      </c>
      <c r="T331" s="8">
        <f>(Кредиты_2000_0__22[[#This Row],[Кредитный рейтинг]]-MIN(J:J))/(MAX(J:J)-MIN(J:J))</f>
        <v>0.83030303030303032</v>
      </c>
      <c r="U331" s="9">
        <f>(Кредиты_2000_0__22[[#This Row],[Срок кредитной истории (лет)]]-MIN(P:P))/(MAX(P:P)-MIN(P:P))</f>
        <v>0.25219298245614036</v>
      </c>
      <c r="V331" s="9">
        <f>(Кредиты_2000_0__22[[#This Row],[Срок с последнего нарушения кредитного договора (мес.)]]-MIN(Q:Q))/(MAX(Q:Q)-MIN(Q:Q))</f>
        <v>0</v>
      </c>
      <c r="W331" s="9">
        <f>(Кредиты_2000_0__22[[#This Row],[Количество кредитных карт]]-MIN(D:D))/(MAX(D:D)-MIN(D:D))</f>
        <v>0.46341463414634149</v>
      </c>
      <c r="X331" s="10">
        <f>(Кредиты_2000_0__22[[#This Row],[Число нарушений кредитных договоров]]-MIN(E:E))/(MAX(E:E)-MIN(E:E))</f>
        <v>0.14285714285714285</v>
      </c>
      <c r="Y331" s="16">
        <f>((Кредиты_2000_0__22[[#This Row],[Размер кредита]]-AVERAGE(H:H)))/STDEV(H:H)</f>
        <v>0.64369376121519084</v>
      </c>
      <c r="Z331" s="16">
        <f>((Кредиты_2000_0__22[[#This Row],[Годовой доход]]-AVERAGE(K:K)))/STDEV(K:K)</f>
        <v>5.2843924500625993E-2</v>
      </c>
      <c r="AA331" s="16">
        <f>((Кредиты_2000_0__22[[#This Row],[Ежемесячный платеж]]-AVERAGE(O:O)))/STDEV(O:O)</f>
        <v>0.32555416127414755</v>
      </c>
      <c r="AB331" s="16">
        <f>((Кредиты_2000_0__22[[#This Row],[Текущий баланс кредитов]]-AVERAGE(F:F)))/STDEV(F:F)</f>
        <v>1.3983464479013217</v>
      </c>
      <c r="AC331" s="16">
        <f>((Кредиты_2000_0__22[[#This Row],[Максимальный выданный кредит]]-AVERAGE(G:G)))/STDEV(G:G)</f>
        <v>3.1244911524043504</v>
      </c>
    </row>
    <row r="332" spans="1:29" x14ac:dyDescent="0.45">
      <c r="A332">
        <v>469</v>
      </c>
      <c r="B332" s="1" t="s">
        <v>373</v>
      </c>
      <c r="C332" s="1" t="s">
        <v>31</v>
      </c>
      <c r="D332">
        <v>8</v>
      </c>
      <c r="E332">
        <v>0</v>
      </c>
      <c r="F332">
        <v>419748</v>
      </c>
      <c r="G332">
        <v>514866</v>
      </c>
      <c r="H332" s="3">
        <v>44022</v>
      </c>
      <c r="I332" s="1" t="s">
        <v>17</v>
      </c>
      <c r="J332">
        <v>666</v>
      </c>
      <c r="K332">
        <v>910727</v>
      </c>
      <c r="L332" s="1" t="s">
        <v>33</v>
      </c>
      <c r="M332" s="1" t="s">
        <v>19</v>
      </c>
      <c r="N332" s="1" t="s">
        <v>52</v>
      </c>
      <c r="O332" s="2">
        <v>19808.259999999998</v>
      </c>
      <c r="P332">
        <v>22.5</v>
      </c>
      <c r="Q332">
        <v>24</v>
      </c>
      <c r="R332">
        <f>Кредиты_2000_0__22[[#This Row],[Годовой доход]]/12</f>
        <v>75893.916666666672</v>
      </c>
      <c r="S332">
        <f>Кредиты_2000_0__22[[#This Row],[Ежемесячный платеж]]/Кредиты_2000_0__22[[#This Row],[Мес доход]]</f>
        <v>0.26099931153902317</v>
      </c>
      <c r="T332" s="8">
        <f>(Кредиты_2000_0__22[[#This Row],[Кредитный рейтинг]]-MIN(J:J))/(MAX(J:J)-MIN(J:J))</f>
        <v>0.48484848484848486</v>
      </c>
      <c r="U332" s="9">
        <f>(Кредиты_2000_0__22[[#This Row],[Срок кредитной истории (лет)]]-MIN(P:P))/(MAX(P:P)-MIN(P:P))</f>
        <v>0.39473684210526316</v>
      </c>
      <c r="V332" s="9">
        <f>(Кредиты_2000_0__22[[#This Row],[Срок с последнего нарушения кредитного договора (мес.)]]-MIN(Q:Q))/(MAX(Q:Q)-MIN(Q:Q))</f>
        <v>0.29268292682926828</v>
      </c>
      <c r="W332" s="9">
        <f>(Кредиты_2000_0__22[[#This Row],[Количество кредитных карт]]-MIN(D:D))/(MAX(D:D)-MIN(D:D))</f>
        <v>0.14634146341463414</v>
      </c>
      <c r="X332" s="10">
        <f>(Кредиты_2000_0__22[[#This Row],[Число нарушений кредитных договоров]]-MIN(E:E))/(MAX(E:E)-MIN(E:E))</f>
        <v>0</v>
      </c>
      <c r="Y332" s="16">
        <f>((Кредиты_2000_0__22[[#This Row],[Размер кредита]]-AVERAGE(H:H)))/STDEV(H:H)</f>
        <v>-1.4226896240766034</v>
      </c>
      <c r="Z332" s="16">
        <f>((Кредиты_2000_0__22[[#This Row],[Годовой доход]]-AVERAGE(K:K)))/STDEV(K:K)</f>
        <v>-0.5370581001111554</v>
      </c>
      <c r="AA332" s="16">
        <f>((Кредиты_2000_0__22[[#This Row],[Ежемесячный платеж]]-AVERAGE(O:O)))/STDEV(O:O)</f>
        <v>0.17711549251426134</v>
      </c>
      <c r="AB332" s="16">
        <f>((Кредиты_2000_0__22[[#This Row],[Текущий баланс кредитов]]-AVERAGE(F:F)))/STDEV(F:F)</f>
        <v>0.65610142836611218</v>
      </c>
      <c r="AC332" s="16">
        <f>((Кредиты_2000_0__22[[#This Row],[Максимальный выданный кредит]]-AVERAGE(G:G)))/STDEV(G:G)</f>
        <v>-0.10539292636520486</v>
      </c>
    </row>
    <row r="333" spans="1:29" x14ac:dyDescent="0.45">
      <c r="A333">
        <v>470</v>
      </c>
      <c r="B333" s="1" t="s">
        <v>374</v>
      </c>
      <c r="C333" s="1" t="s">
        <v>31</v>
      </c>
      <c r="D333">
        <v>6</v>
      </c>
      <c r="E333">
        <v>0</v>
      </c>
      <c r="F333">
        <v>1254</v>
      </c>
      <c r="G333">
        <v>145244</v>
      </c>
      <c r="H333" s="3">
        <v>140888</v>
      </c>
      <c r="I333" s="1" t="s">
        <v>17</v>
      </c>
      <c r="J333">
        <v>693</v>
      </c>
      <c r="K333">
        <v>1166296</v>
      </c>
      <c r="L333" s="1" t="s">
        <v>21</v>
      </c>
      <c r="M333" s="1" t="s">
        <v>29</v>
      </c>
      <c r="N333" s="1" t="s">
        <v>75</v>
      </c>
      <c r="O333" s="2">
        <v>7396.32</v>
      </c>
      <c r="P333">
        <v>16.399999999999999</v>
      </c>
      <c r="R333">
        <f>Кредиты_2000_0__22[[#This Row],[Годовой доход]]/12</f>
        <v>97191.333333333328</v>
      </c>
      <c r="S333">
        <f>Кредиты_2000_0__22[[#This Row],[Ежемесячный платеж]]/Кредиты_2000_0__22[[#This Row],[Мес доход]]</f>
        <v>7.6100612537469053E-2</v>
      </c>
      <c r="T333" s="8">
        <f>(Кредиты_2000_0__22[[#This Row],[Кредитный рейтинг]]-MIN(J:J))/(MAX(J:J)-MIN(J:J))</f>
        <v>0.64848484848484844</v>
      </c>
      <c r="U333" s="9">
        <f>(Кредиты_2000_0__22[[#This Row],[Срок кредитной истории (лет)]]-MIN(P:P))/(MAX(P:P)-MIN(P:P))</f>
        <v>0.26096491228070173</v>
      </c>
      <c r="V333" s="9">
        <f>(Кредиты_2000_0__22[[#This Row],[Срок с последнего нарушения кредитного договора (мес.)]]-MIN(Q:Q))/(MAX(Q:Q)-MIN(Q:Q))</f>
        <v>0</v>
      </c>
      <c r="W333" s="9">
        <f>(Кредиты_2000_0__22[[#This Row],[Количество кредитных карт]]-MIN(D:D))/(MAX(D:D)-MIN(D:D))</f>
        <v>9.7560975609756101E-2</v>
      </c>
      <c r="X333" s="10">
        <f>(Кредиты_2000_0__22[[#This Row],[Число нарушений кредитных договоров]]-MIN(E:E))/(MAX(E:E)-MIN(E:E))</f>
        <v>0</v>
      </c>
      <c r="Y333" s="16">
        <f>((Кредиты_2000_0__22[[#This Row],[Размер кредита]]-AVERAGE(H:H)))/STDEV(H:H)</f>
        <v>-0.90412102644538261</v>
      </c>
      <c r="Z333" s="16">
        <f>((Кредиты_2000_0__22[[#This Row],[Годовой доход]]-AVERAGE(K:K)))/STDEV(K:K)</f>
        <v>-0.22423444022339387</v>
      </c>
      <c r="AA333" s="16">
        <f>((Кредиты_2000_0__22[[#This Row],[Ежемесячный платеж]]-AVERAGE(O:O)))/STDEV(O:O)</f>
        <v>-0.93160900730374863</v>
      </c>
      <c r="AB333" s="16">
        <f>((Кредиты_2000_0__22[[#This Row],[Текущий баланс кредитов]]-AVERAGE(F:F)))/STDEV(F:F)</f>
        <v>-1.0927955335810982</v>
      </c>
      <c r="AC333" s="16">
        <f>((Кредиты_2000_0__22[[#This Row],[Максимальный выданный кредит]]-AVERAGE(G:G)))/STDEV(G:G)</f>
        <v>-0.89108337777336355</v>
      </c>
    </row>
    <row r="334" spans="1:29" x14ac:dyDescent="0.45">
      <c r="A334">
        <v>471</v>
      </c>
      <c r="B334" s="1" t="s">
        <v>375</v>
      </c>
      <c r="C334" s="1" t="s">
        <v>16</v>
      </c>
      <c r="D334">
        <v>12</v>
      </c>
      <c r="E334">
        <v>1</v>
      </c>
      <c r="F334">
        <v>71041</v>
      </c>
      <c r="G334">
        <v>301290</v>
      </c>
      <c r="H334" s="3">
        <v>260216</v>
      </c>
      <c r="I334" s="1" t="s">
        <v>26</v>
      </c>
      <c r="J334">
        <v>664</v>
      </c>
      <c r="K334">
        <v>1685547</v>
      </c>
      <c r="L334" s="1" t="s">
        <v>22</v>
      </c>
      <c r="M334" s="1" t="s">
        <v>19</v>
      </c>
      <c r="N334" s="1" t="s">
        <v>20</v>
      </c>
      <c r="O334" s="2">
        <v>17698.310000000001</v>
      </c>
      <c r="P334">
        <v>14.8</v>
      </c>
      <c r="R334">
        <f>Кредиты_2000_0__22[[#This Row],[Годовой доход]]/12</f>
        <v>140462.25</v>
      </c>
      <c r="S334">
        <f>Кредиты_2000_0__22[[#This Row],[Ежемесячный платеж]]/Кредиты_2000_0__22[[#This Row],[Мес доход]]</f>
        <v>0.12600047343681312</v>
      </c>
      <c r="T334" s="8">
        <f>(Кредиты_2000_0__22[[#This Row],[Кредитный рейтинг]]-MIN(J:J))/(MAX(J:J)-MIN(J:J))</f>
        <v>0.47272727272727272</v>
      </c>
      <c r="U334" s="9">
        <f>(Кредиты_2000_0__22[[#This Row],[Срок кредитной истории (лет)]]-MIN(P:P))/(MAX(P:P)-MIN(P:P))</f>
        <v>0.22587719298245615</v>
      </c>
      <c r="V334" s="9">
        <f>(Кредиты_2000_0__22[[#This Row],[Срок с последнего нарушения кредитного договора (мес.)]]-MIN(Q:Q))/(MAX(Q:Q)-MIN(Q:Q))</f>
        <v>0</v>
      </c>
      <c r="W334" s="9">
        <f>(Кредиты_2000_0__22[[#This Row],[Количество кредитных карт]]-MIN(D:D))/(MAX(D:D)-MIN(D:D))</f>
        <v>0.24390243902439024</v>
      </c>
      <c r="X334" s="10">
        <f>(Кредиты_2000_0__22[[#This Row],[Число нарушений кредитных договоров]]-MIN(E:E))/(MAX(E:E)-MIN(E:E))</f>
        <v>0.14285714285714285</v>
      </c>
      <c r="Y334" s="16">
        <f>((Кредиты_2000_0__22[[#This Row],[Размер кредита]]-AVERAGE(H:H)))/STDEV(H:H)</f>
        <v>-0.26530293115768283</v>
      </c>
      <c r="Z334" s="16">
        <f>((Кредиты_2000_0__22[[#This Row],[Годовой доход]]-AVERAGE(K:K)))/STDEV(K:K)</f>
        <v>0.41134342023847775</v>
      </c>
      <c r="AA334" s="16">
        <f>((Кредиты_2000_0__22[[#This Row],[Ежемесячный платеж]]-AVERAGE(O:O)))/STDEV(O:O)</f>
        <v>-1.1360544140041466E-2</v>
      </c>
      <c r="AB334" s="16">
        <f>((Кредиты_2000_0__22[[#This Row],[Текущий баланс кредитов]]-AVERAGE(F:F)))/STDEV(F:F)</f>
        <v>-0.8011539036332137</v>
      </c>
      <c r="AC334" s="16">
        <f>((Кредиты_2000_0__22[[#This Row],[Максимальный выданный кредит]]-AVERAGE(G:G)))/STDEV(G:G)</f>
        <v>-0.55938274258271603</v>
      </c>
    </row>
    <row r="335" spans="1:29" x14ac:dyDescent="0.45">
      <c r="A335">
        <v>472</v>
      </c>
      <c r="B335" s="1" t="s">
        <v>376</v>
      </c>
      <c r="C335" s="1" t="s">
        <v>16</v>
      </c>
      <c r="D335">
        <v>6</v>
      </c>
      <c r="E335">
        <v>0</v>
      </c>
      <c r="F335">
        <v>69331</v>
      </c>
      <c r="G335">
        <v>395472</v>
      </c>
      <c r="H335" s="3">
        <v>151602</v>
      </c>
      <c r="I335" s="1" t="s">
        <v>17</v>
      </c>
      <c r="J335">
        <v>739</v>
      </c>
      <c r="K335">
        <v>1084805</v>
      </c>
      <c r="L335" s="1" t="s">
        <v>27</v>
      </c>
      <c r="M335" s="1" t="s">
        <v>29</v>
      </c>
      <c r="N335" s="1" t="s">
        <v>23</v>
      </c>
      <c r="O335" s="2">
        <v>7204.99</v>
      </c>
      <c r="P335">
        <v>10.7</v>
      </c>
      <c r="Q335">
        <v>61</v>
      </c>
      <c r="R335">
        <f>Кредиты_2000_0__22[[#This Row],[Годовой доход]]/12</f>
        <v>90400.416666666672</v>
      </c>
      <c r="S335">
        <f>Кредиты_2000_0__22[[#This Row],[Ежемесячный платеж]]/Кредиты_2000_0__22[[#This Row],[Мес доход]]</f>
        <v>7.9700849461423931E-2</v>
      </c>
      <c r="T335" s="8">
        <f>(Кредиты_2000_0__22[[#This Row],[Кредитный рейтинг]]-MIN(J:J))/(MAX(J:J)-MIN(J:J))</f>
        <v>0.92727272727272725</v>
      </c>
      <c r="U335" s="9">
        <f>(Кредиты_2000_0__22[[#This Row],[Срок кредитной истории (лет)]]-MIN(P:P))/(MAX(P:P)-MIN(P:P))</f>
        <v>0.13596491228070173</v>
      </c>
      <c r="V335" s="9">
        <f>(Кредиты_2000_0__22[[#This Row],[Срок с последнего нарушения кредитного договора (мес.)]]-MIN(Q:Q))/(MAX(Q:Q)-MIN(Q:Q))</f>
        <v>0.74390243902439024</v>
      </c>
      <c r="W335" s="9">
        <f>(Кредиты_2000_0__22[[#This Row],[Количество кредитных карт]]-MIN(D:D))/(MAX(D:D)-MIN(D:D))</f>
        <v>9.7560975609756101E-2</v>
      </c>
      <c r="X335" s="10">
        <f>(Кредиты_2000_0__22[[#This Row],[Число нарушений кредитных договоров]]-MIN(E:E))/(MAX(E:E)-MIN(E:E))</f>
        <v>0</v>
      </c>
      <c r="Y335" s="16">
        <f>((Кредиты_2000_0__22[[#This Row],[Размер кредита]]-AVERAGE(H:H)))/STDEV(H:H)</f>
        <v>-0.84676401825859982</v>
      </c>
      <c r="Z335" s="16">
        <f>((Кредиты_2000_0__22[[#This Row],[Годовой доход]]-AVERAGE(K:K)))/STDEV(K:K)</f>
        <v>-0.32398172126261837</v>
      </c>
      <c r="AA335" s="16">
        <f>((Кредиты_2000_0__22[[#This Row],[Ежемесячный платеж]]-AVERAGE(O:O)))/STDEV(O:O)</f>
        <v>-0.94869999054651155</v>
      </c>
      <c r="AB335" s="16">
        <f>((Кредиты_2000_0__22[[#This Row],[Текущий баланс кредитов]]-AVERAGE(F:F)))/STDEV(F:F)</f>
        <v>-0.80830003668393779</v>
      </c>
      <c r="AC335" s="16">
        <f>((Кредиты_2000_0__22[[#This Row],[Максимальный выданный кредит]]-AVERAGE(G:G)))/STDEV(G:G)</f>
        <v>-0.35918389593797301</v>
      </c>
    </row>
    <row r="336" spans="1:29" x14ac:dyDescent="0.45">
      <c r="A336">
        <v>475</v>
      </c>
      <c r="B336" s="1" t="s">
        <v>377</v>
      </c>
      <c r="C336" s="1" t="s">
        <v>31</v>
      </c>
      <c r="D336">
        <v>6</v>
      </c>
      <c r="E336">
        <v>0</v>
      </c>
      <c r="F336">
        <v>93043</v>
      </c>
      <c r="G336">
        <v>139018</v>
      </c>
      <c r="H336" s="3">
        <v>220770</v>
      </c>
      <c r="I336" s="1" t="s">
        <v>17</v>
      </c>
      <c r="J336">
        <v>705</v>
      </c>
      <c r="K336">
        <v>571995</v>
      </c>
      <c r="L336" s="1" t="s">
        <v>40</v>
      </c>
      <c r="M336" s="1" t="s">
        <v>29</v>
      </c>
      <c r="N336" s="1" t="s">
        <v>23</v>
      </c>
      <c r="O336" s="2">
        <v>10915.5</v>
      </c>
      <c r="P336">
        <v>21.3</v>
      </c>
      <c r="R336">
        <f>Кредиты_2000_0__22[[#This Row],[Годовой доход]]/12</f>
        <v>47666.25</v>
      </c>
      <c r="S336">
        <f>Кредиты_2000_0__22[[#This Row],[Ежемесячный платеж]]/Кредиты_2000_0__22[[#This Row],[Мес доход]]</f>
        <v>0.22899850523168908</v>
      </c>
      <c r="T336" s="8">
        <f>(Кредиты_2000_0__22[[#This Row],[Кредитный рейтинг]]-MIN(J:J))/(MAX(J:J)-MIN(J:J))</f>
        <v>0.72121212121212119</v>
      </c>
      <c r="U336" s="9">
        <f>(Кредиты_2000_0__22[[#This Row],[Срок кредитной истории (лет)]]-MIN(P:P))/(MAX(P:P)-MIN(P:P))</f>
        <v>0.36842105263157893</v>
      </c>
      <c r="V336" s="9">
        <f>(Кредиты_2000_0__22[[#This Row],[Срок с последнего нарушения кредитного договора (мес.)]]-MIN(Q:Q))/(MAX(Q:Q)-MIN(Q:Q))</f>
        <v>0</v>
      </c>
      <c r="W336" s="9">
        <f>(Кредиты_2000_0__22[[#This Row],[Количество кредитных карт]]-MIN(D:D))/(MAX(D:D)-MIN(D:D))</f>
        <v>9.7560975609756101E-2</v>
      </c>
      <c r="X336" s="10">
        <f>(Кредиты_2000_0__22[[#This Row],[Число нарушений кредитных договоров]]-MIN(E:E))/(MAX(E:E)-MIN(E:E))</f>
        <v>0</v>
      </c>
      <c r="Y336" s="16">
        <f>((Кредиты_2000_0__22[[#This Row],[Размер кредита]]-AVERAGE(H:H)))/STDEV(H:H)</f>
        <v>-0.47647565329095087</v>
      </c>
      <c r="Z336" s="16">
        <f>((Кредиты_2000_0__22[[#This Row],[Годовой доход]]-AVERAGE(K:K)))/STDEV(K:K)</f>
        <v>-0.95167561616788077</v>
      </c>
      <c r="AA336" s="16">
        <f>((Кредиты_2000_0__22[[#This Row],[Ежемесячный платеж]]-AVERAGE(O:O)))/STDEV(O:O)</f>
        <v>-0.61725032644728739</v>
      </c>
      <c r="AB336" s="16">
        <f>((Кредиты_2000_0__22[[#This Row],[Текущий баланс кредитов]]-AVERAGE(F:F)))/STDEV(F:F)</f>
        <v>-0.70920699171389701</v>
      </c>
      <c r="AC336" s="16">
        <f>((Кредиты_2000_0__22[[#This Row],[Максимальный выданный кредит]]-AVERAGE(G:G)))/STDEV(G:G)</f>
        <v>-0.90431773273726512</v>
      </c>
    </row>
    <row r="337" spans="1:29" x14ac:dyDescent="0.45">
      <c r="A337">
        <v>476</v>
      </c>
      <c r="B337" s="1" t="s">
        <v>378</v>
      </c>
      <c r="C337" s="1" t="s">
        <v>16</v>
      </c>
      <c r="D337">
        <v>7</v>
      </c>
      <c r="E337">
        <v>1</v>
      </c>
      <c r="F337">
        <v>99294</v>
      </c>
      <c r="G337">
        <v>283888</v>
      </c>
      <c r="H337" s="3">
        <v>176220</v>
      </c>
      <c r="I337" s="1" t="s">
        <v>17</v>
      </c>
      <c r="J337">
        <v>717</v>
      </c>
      <c r="K337">
        <v>1027235</v>
      </c>
      <c r="L337" s="1" t="s">
        <v>22</v>
      </c>
      <c r="M337" s="1" t="s">
        <v>24</v>
      </c>
      <c r="N337" s="1" t="s">
        <v>23</v>
      </c>
      <c r="O337" s="2">
        <v>9330.7099999999991</v>
      </c>
      <c r="P337">
        <v>25.5</v>
      </c>
      <c r="R337">
        <f>Кредиты_2000_0__22[[#This Row],[Годовой доход]]/12</f>
        <v>85602.916666666672</v>
      </c>
      <c r="S337">
        <f>Кредиты_2000_0__22[[#This Row],[Ежемесячный платеж]]/Кредиты_2000_0__22[[#This Row],[Мес доход]]</f>
        <v>0.10899990751872744</v>
      </c>
      <c r="T337" s="8">
        <f>(Кредиты_2000_0__22[[#This Row],[Кредитный рейтинг]]-MIN(J:J))/(MAX(J:J)-MIN(J:J))</f>
        <v>0.79393939393939394</v>
      </c>
      <c r="U337" s="9">
        <f>(Кредиты_2000_0__22[[#This Row],[Срок кредитной истории (лет)]]-MIN(P:P))/(MAX(P:P)-MIN(P:P))</f>
        <v>0.46052631578947367</v>
      </c>
      <c r="V337" s="9">
        <f>(Кредиты_2000_0__22[[#This Row],[Срок с последнего нарушения кредитного договора (мес.)]]-MIN(Q:Q))/(MAX(Q:Q)-MIN(Q:Q))</f>
        <v>0</v>
      </c>
      <c r="W337" s="9">
        <f>(Кредиты_2000_0__22[[#This Row],[Количество кредитных карт]]-MIN(D:D))/(MAX(D:D)-MIN(D:D))</f>
        <v>0.12195121951219512</v>
      </c>
      <c r="X337" s="10">
        <f>(Кредиты_2000_0__22[[#This Row],[Число нарушений кредитных договоров]]-MIN(E:E))/(MAX(E:E)-MIN(E:E))</f>
        <v>0.14285714285714285</v>
      </c>
      <c r="Y337" s="16">
        <f>((Кредиты_2000_0__22[[#This Row],[Размер кредита]]-AVERAGE(H:H)))/STDEV(H:H)</f>
        <v>-0.71497245324625913</v>
      </c>
      <c r="Z337" s="16">
        <f>((Кредиты_2000_0__22[[#This Row],[Годовой доход]]-AVERAGE(K:K)))/STDEV(K:K)</f>
        <v>-0.39444902402523213</v>
      </c>
      <c r="AA337" s="16">
        <f>((Кредиты_2000_0__22[[#This Row],[Ежемесячный платеж]]-AVERAGE(O:O)))/STDEV(O:O)</f>
        <v>-0.75881526311847536</v>
      </c>
      <c r="AB337" s="16">
        <f>((Кредиты_2000_0__22[[#This Row],[Текущий баланс кредитов]]-AVERAGE(F:F)))/STDEV(F:F)</f>
        <v>-0.68308390533958341</v>
      </c>
      <c r="AC337" s="16">
        <f>((Кредиты_2000_0__22[[#This Row],[Максимальный выданный кредит]]-AVERAGE(G:G)))/STDEV(G:G)</f>
        <v>-0.59637346617439824</v>
      </c>
    </row>
    <row r="338" spans="1:29" x14ac:dyDescent="0.45">
      <c r="A338">
        <v>480</v>
      </c>
      <c r="B338" s="1" t="s">
        <v>379</v>
      </c>
      <c r="C338" s="1" t="s">
        <v>16</v>
      </c>
      <c r="D338">
        <v>17</v>
      </c>
      <c r="E338">
        <v>0</v>
      </c>
      <c r="F338">
        <v>121448</v>
      </c>
      <c r="G338">
        <v>404096</v>
      </c>
      <c r="H338" s="3">
        <v>324346</v>
      </c>
      <c r="I338" s="1" t="s">
        <v>17</v>
      </c>
      <c r="J338">
        <v>742</v>
      </c>
      <c r="K338">
        <v>954370</v>
      </c>
      <c r="L338" s="1" t="s">
        <v>38</v>
      </c>
      <c r="M338" s="1" t="s">
        <v>29</v>
      </c>
      <c r="N338" s="1" t="s">
        <v>23</v>
      </c>
      <c r="O338" s="2">
        <v>17019.63</v>
      </c>
      <c r="P338">
        <v>10</v>
      </c>
      <c r="Q338">
        <v>34</v>
      </c>
      <c r="R338">
        <f>Кредиты_2000_0__22[[#This Row],[Годовой доход]]/12</f>
        <v>79530.833333333328</v>
      </c>
      <c r="S338">
        <f>Кредиты_2000_0__22[[#This Row],[Ежемесячный платеж]]/Кредиты_2000_0__22[[#This Row],[Мес доход]]</f>
        <v>0.21400039816842528</v>
      </c>
      <c r="T338" s="8">
        <f>(Кредиты_2000_0__22[[#This Row],[Кредитный рейтинг]]-MIN(J:J))/(MAX(J:J)-MIN(J:J))</f>
        <v>0.94545454545454544</v>
      </c>
      <c r="U338" s="9">
        <f>(Кредиты_2000_0__22[[#This Row],[Срок кредитной истории (лет)]]-MIN(P:P))/(MAX(P:P)-MIN(P:P))</f>
        <v>0.1206140350877193</v>
      </c>
      <c r="V338" s="9">
        <f>(Кредиты_2000_0__22[[#This Row],[Срок с последнего нарушения кредитного договора (мес.)]]-MIN(Q:Q))/(MAX(Q:Q)-MIN(Q:Q))</f>
        <v>0.41463414634146339</v>
      </c>
      <c r="W338" s="9">
        <f>(Кредиты_2000_0__22[[#This Row],[Количество кредитных карт]]-MIN(D:D))/(MAX(D:D)-MIN(D:D))</f>
        <v>0.36585365853658536</v>
      </c>
      <c r="X338" s="10">
        <f>(Кредиты_2000_0__22[[#This Row],[Число нарушений кредитных договоров]]-MIN(E:E))/(MAX(E:E)-MIN(E:E))</f>
        <v>0</v>
      </c>
      <c r="Y338" s="16">
        <f>((Кредиты_2000_0__22[[#This Row],[Размер кредита]]-AVERAGE(H:H)))/STDEV(H:H)</f>
        <v>7.8014684580452257E-2</v>
      </c>
      <c r="Z338" s="16">
        <f>((Кредиты_2000_0__22[[#This Row],[Годовой доход]]-AVERAGE(K:K)))/STDEV(K:K)</f>
        <v>-0.4836378379178472</v>
      </c>
      <c r="AA338" s="16">
        <f>((Кредиты_2000_0__22[[#This Row],[Ежемесячный платеж]]-AVERAGE(O:O)))/STDEV(O:O)</f>
        <v>-7.1985163944559324E-2</v>
      </c>
      <c r="AB338" s="16">
        <f>((Кредиты_2000_0__22[[#This Row],[Текущий баланс кредитов]]-AVERAGE(F:F)))/STDEV(F:F)</f>
        <v>-0.59050178159353561</v>
      </c>
      <c r="AC338" s="16">
        <f>((Кредиты_2000_0__22[[#This Row],[Максимальный выданный кредит]]-AVERAGE(G:G)))/STDEV(G:G)</f>
        <v>-0.34085220991023668</v>
      </c>
    </row>
    <row r="339" spans="1:29" x14ac:dyDescent="0.45">
      <c r="A339">
        <v>482</v>
      </c>
      <c r="B339" s="1" t="s">
        <v>380</v>
      </c>
      <c r="C339" s="1" t="s">
        <v>16</v>
      </c>
      <c r="D339">
        <v>11</v>
      </c>
      <c r="E339">
        <v>0</v>
      </c>
      <c r="F339">
        <v>138491</v>
      </c>
      <c r="G339">
        <v>1252878</v>
      </c>
      <c r="H339" s="3">
        <v>259138</v>
      </c>
      <c r="I339" s="1" t="s">
        <v>17</v>
      </c>
      <c r="J339">
        <v>751</v>
      </c>
      <c r="K339">
        <v>2517804</v>
      </c>
      <c r="L339" s="1" t="s">
        <v>22</v>
      </c>
      <c r="M339" s="1" t="s">
        <v>19</v>
      </c>
      <c r="N339" s="1" t="s">
        <v>23</v>
      </c>
      <c r="O339" s="2">
        <v>14687.19</v>
      </c>
      <c r="P339">
        <v>18.8</v>
      </c>
      <c r="Q339">
        <v>37</v>
      </c>
      <c r="R339">
        <f>Кредиты_2000_0__22[[#This Row],[Годовой доход]]/12</f>
        <v>209817</v>
      </c>
      <c r="S339">
        <f>Кредиты_2000_0__22[[#This Row],[Ежемесячный платеж]]/Кредиты_2000_0__22[[#This Row],[Мес доход]]</f>
        <v>7.0000000000000007E-2</v>
      </c>
      <c r="T339" s="8">
        <f>(Кредиты_2000_0__22[[#This Row],[Кредитный рейтинг]]-MIN(J:J))/(MAX(J:J)-MIN(J:J))</f>
        <v>1</v>
      </c>
      <c r="U339" s="9">
        <f>(Кредиты_2000_0__22[[#This Row],[Срок кредитной истории (лет)]]-MIN(P:P))/(MAX(P:P)-MIN(P:P))</f>
        <v>0.31359649122807021</v>
      </c>
      <c r="V339" s="9">
        <f>(Кредиты_2000_0__22[[#This Row],[Срок с последнего нарушения кредитного договора (мес.)]]-MIN(Q:Q))/(MAX(Q:Q)-MIN(Q:Q))</f>
        <v>0.45121951219512196</v>
      </c>
      <c r="W339" s="9">
        <f>(Кредиты_2000_0__22[[#This Row],[Количество кредитных карт]]-MIN(D:D))/(MAX(D:D)-MIN(D:D))</f>
        <v>0.21951219512195122</v>
      </c>
      <c r="X339" s="10">
        <f>(Кредиты_2000_0__22[[#This Row],[Число нарушений кредитных договоров]]-MIN(E:E))/(MAX(E:E)-MIN(E:E))</f>
        <v>0</v>
      </c>
      <c r="Y339" s="16">
        <f>((Кредиты_2000_0__22[[#This Row],[Размер кредита]]-AVERAGE(H:H)))/STDEV(H:H)</f>
        <v>-0.27107396483561375</v>
      </c>
      <c r="Z339" s="16">
        <f>((Кредиты_2000_0__22[[#This Row],[Годовой доход]]-AVERAGE(K:K)))/STDEV(K:K)</f>
        <v>1.4300494476017682</v>
      </c>
      <c r="AA339" s="16">
        <f>((Кредиты_2000_0__22[[#This Row],[Ежемесячный платеж]]-AVERAGE(O:O)))/STDEV(O:O)</f>
        <v>-0.28033562103309828</v>
      </c>
      <c r="AB339" s="16">
        <f>((Кредиты_2000_0__22[[#This Row],[Текущий баланс кредитов]]-AVERAGE(F:F)))/STDEV(F:F)</f>
        <v>-0.5192786555213188</v>
      </c>
      <c r="AC339" s="16">
        <f>((Кредиты_2000_0__22[[#This Row],[Максимальный выданный кредит]]-AVERAGE(G:G)))/STDEV(G:G)</f>
        <v>1.4633691641614359</v>
      </c>
    </row>
    <row r="340" spans="1:29" x14ac:dyDescent="0.45">
      <c r="A340">
        <v>483</v>
      </c>
      <c r="B340" s="1" t="s">
        <v>381</v>
      </c>
      <c r="C340" s="1" t="s">
        <v>31</v>
      </c>
      <c r="D340">
        <v>11</v>
      </c>
      <c r="E340">
        <v>0</v>
      </c>
      <c r="F340">
        <v>129656</v>
      </c>
      <c r="G340">
        <v>231308</v>
      </c>
      <c r="H340" s="3">
        <v>32450</v>
      </c>
      <c r="I340" s="1" t="s">
        <v>17</v>
      </c>
      <c r="J340">
        <v>711</v>
      </c>
      <c r="K340">
        <v>653904</v>
      </c>
      <c r="L340" s="1" t="s">
        <v>27</v>
      </c>
      <c r="M340" s="1" t="s">
        <v>29</v>
      </c>
      <c r="N340" s="1" t="s">
        <v>20</v>
      </c>
      <c r="O340" s="2">
        <v>11770.12</v>
      </c>
      <c r="P340">
        <v>8.1999999999999993</v>
      </c>
      <c r="Q340">
        <v>34</v>
      </c>
      <c r="R340">
        <f>Кредиты_2000_0__22[[#This Row],[Годовой доход]]/12</f>
        <v>54492</v>
      </c>
      <c r="S340">
        <f>Кредиты_2000_0__22[[#This Row],[Ежемесячный платеж]]/Кредиты_2000_0__22[[#This Row],[Мес доход]]</f>
        <v>0.21599721059972107</v>
      </c>
      <c r="T340" s="8">
        <f>(Кредиты_2000_0__22[[#This Row],[Кредитный рейтинг]]-MIN(J:J))/(MAX(J:J)-MIN(J:J))</f>
        <v>0.75757575757575757</v>
      </c>
      <c r="U340" s="9">
        <f>(Кредиты_2000_0__22[[#This Row],[Срок кредитной истории (лет)]]-MIN(P:P))/(MAX(P:P)-MIN(P:P))</f>
        <v>8.1140350877192971E-2</v>
      </c>
      <c r="V340" s="9">
        <f>(Кредиты_2000_0__22[[#This Row],[Срок с последнего нарушения кредитного договора (мес.)]]-MIN(Q:Q))/(MAX(Q:Q)-MIN(Q:Q))</f>
        <v>0.41463414634146339</v>
      </c>
      <c r="W340" s="9">
        <f>(Кредиты_2000_0__22[[#This Row],[Количество кредитных карт]]-MIN(D:D))/(MAX(D:D)-MIN(D:D))</f>
        <v>0.21951219512195122</v>
      </c>
      <c r="X340" s="10">
        <f>(Кредиты_2000_0__22[[#This Row],[Число нарушений кредитных договоров]]-MIN(E:E))/(MAX(E:E)-MIN(E:E))</f>
        <v>0</v>
      </c>
      <c r="Y340" s="16">
        <f>((Кредиты_2000_0__22[[#This Row],[Размер кредита]]-AVERAGE(H:H)))/STDEV(H:H)</f>
        <v>-1.4846399039662292</v>
      </c>
      <c r="Z340" s="16">
        <f>((Кредиты_2000_0__22[[#This Row],[Годовой доход]]-AVERAGE(K:K)))/STDEV(K:K)</f>
        <v>-0.85141669134622144</v>
      </c>
      <c r="AA340" s="16">
        <f>((Кредиты_2000_0__22[[#This Row],[Ежемесячный платеж]]-AVERAGE(O:O)))/STDEV(O:O)</f>
        <v>-0.54090946981774612</v>
      </c>
      <c r="AB340" s="16">
        <f>((Кредиты_2000_0__22[[#This Row],[Текущий баланс кредитов]]-AVERAGE(F:F)))/STDEV(F:F)</f>
        <v>-0.55620034295005993</v>
      </c>
      <c r="AC340" s="16">
        <f>((Кредиты_2000_0__22[[#This Row],[Максимальный выданный кредит]]-AVERAGE(G:G)))/STDEV(G:G)</f>
        <v>-0.70814063353738255</v>
      </c>
    </row>
    <row r="341" spans="1:29" x14ac:dyDescent="0.45">
      <c r="A341">
        <v>484</v>
      </c>
      <c r="B341" s="1" t="s">
        <v>382</v>
      </c>
      <c r="C341" s="1" t="s">
        <v>16</v>
      </c>
      <c r="D341">
        <v>14</v>
      </c>
      <c r="E341">
        <v>1</v>
      </c>
      <c r="F341">
        <v>974415</v>
      </c>
      <c r="G341">
        <v>1399838</v>
      </c>
      <c r="H341" s="3">
        <v>455906</v>
      </c>
      <c r="I341" s="1" t="s">
        <v>26</v>
      </c>
      <c r="J341">
        <v>727</v>
      </c>
      <c r="K341">
        <v>3562348</v>
      </c>
      <c r="L341" s="1" t="s">
        <v>28</v>
      </c>
      <c r="M341" s="1" t="s">
        <v>19</v>
      </c>
      <c r="N341" s="1" t="s">
        <v>52</v>
      </c>
      <c r="O341" s="2">
        <v>49576.13</v>
      </c>
      <c r="P341">
        <v>19.399999999999999</v>
      </c>
      <c r="R341">
        <f>Кредиты_2000_0__22[[#This Row],[Годовой доход]]/12</f>
        <v>296862.33333333331</v>
      </c>
      <c r="S341">
        <f>Кредиты_2000_0__22[[#This Row],[Ежемесячный платеж]]/Кредиты_2000_0__22[[#This Row],[Мес доход]]</f>
        <v>0.16700040535062829</v>
      </c>
      <c r="T341" s="8">
        <f>(Кредиты_2000_0__22[[#This Row],[Кредитный рейтинг]]-MIN(J:J))/(MAX(J:J)-MIN(J:J))</f>
        <v>0.8545454545454545</v>
      </c>
      <c r="U341" s="9">
        <f>(Кредиты_2000_0__22[[#This Row],[Срок кредитной истории (лет)]]-MIN(P:P))/(MAX(P:P)-MIN(P:P))</f>
        <v>0.32675438596491224</v>
      </c>
      <c r="V341" s="9">
        <f>(Кредиты_2000_0__22[[#This Row],[Срок с последнего нарушения кредитного договора (мес.)]]-MIN(Q:Q))/(MAX(Q:Q)-MIN(Q:Q))</f>
        <v>0</v>
      </c>
      <c r="W341" s="9">
        <f>(Кредиты_2000_0__22[[#This Row],[Количество кредитных карт]]-MIN(D:D))/(MAX(D:D)-MIN(D:D))</f>
        <v>0.29268292682926828</v>
      </c>
      <c r="X341" s="10">
        <f>(Кредиты_2000_0__22[[#This Row],[Число нарушений кредитных договоров]]-MIN(E:E))/(MAX(E:E)-MIN(E:E))</f>
        <v>0.14285714285714285</v>
      </c>
      <c r="Y341" s="16">
        <f>((Кредиты_2000_0__22[[#This Row],[Размер кредита]]-AVERAGE(H:H)))/STDEV(H:H)</f>
        <v>0.78231634568304165</v>
      </c>
      <c r="Z341" s="16">
        <f>((Кредиты_2000_0__22[[#This Row],[Годовой доход]]-AVERAGE(K:K)))/STDEV(K:K)</f>
        <v>2.7086007468352511</v>
      </c>
      <c r="AA341" s="16">
        <f>((Кредиты_2000_0__22[[#This Row],[Ежемесячный платеж]]-AVERAGE(O:O)))/STDEV(O:O)</f>
        <v>2.836197535804637</v>
      </c>
      <c r="AB341" s="16">
        <f>((Кредиты_2000_0__22[[#This Row],[Текущий баланс кредитов]]-AVERAGE(F:F)))/STDEV(F:F)</f>
        <v>2.9740687855859846</v>
      </c>
      <c r="AC341" s="16">
        <f>((Кредиты_2000_0__22[[#This Row],[Максимальный выданный кредит]]-AVERAGE(G:G)))/STDEV(G:G)</f>
        <v>1.7757560587157184</v>
      </c>
    </row>
    <row r="342" spans="1:29" x14ac:dyDescent="0.45">
      <c r="A342">
        <v>486</v>
      </c>
      <c r="B342" s="1" t="s">
        <v>383</v>
      </c>
      <c r="C342" s="1" t="s">
        <v>31</v>
      </c>
      <c r="D342">
        <v>9</v>
      </c>
      <c r="E342">
        <v>0</v>
      </c>
      <c r="F342">
        <v>681587</v>
      </c>
      <c r="G342">
        <v>896852</v>
      </c>
      <c r="H342" s="3">
        <v>388168</v>
      </c>
      <c r="I342" s="1" t="s">
        <v>17</v>
      </c>
      <c r="J342">
        <v>744</v>
      </c>
      <c r="K342">
        <v>2234856</v>
      </c>
      <c r="L342" s="1" t="s">
        <v>22</v>
      </c>
      <c r="M342" s="1" t="s">
        <v>19</v>
      </c>
      <c r="N342" s="1" t="s">
        <v>23</v>
      </c>
      <c r="O342" s="2">
        <v>40041.17</v>
      </c>
      <c r="P342">
        <v>21</v>
      </c>
      <c r="Q342">
        <v>18</v>
      </c>
      <c r="R342">
        <f>Кредиты_2000_0__22[[#This Row],[Годовой доход]]/12</f>
        <v>186238</v>
      </c>
      <c r="S342">
        <f>Кредиты_2000_0__22[[#This Row],[Ежемесячный платеж]]/Кредиты_2000_0__22[[#This Row],[Мес доход]]</f>
        <v>0.215</v>
      </c>
      <c r="T342" s="8">
        <f>(Кредиты_2000_0__22[[#This Row],[Кредитный рейтинг]]-MIN(J:J))/(MAX(J:J)-MIN(J:J))</f>
        <v>0.95757575757575752</v>
      </c>
      <c r="U342" s="9">
        <f>(Кредиты_2000_0__22[[#This Row],[Срок кредитной истории (лет)]]-MIN(P:P))/(MAX(P:P)-MIN(P:P))</f>
        <v>0.36184210526315791</v>
      </c>
      <c r="V342" s="9">
        <f>(Кредиты_2000_0__22[[#This Row],[Срок с последнего нарушения кредитного договора (мес.)]]-MIN(Q:Q))/(MAX(Q:Q)-MIN(Q:Q))</f>
        <v>0.21951219512195122</v>
      </c>
      <c r="W342" s="9">
        <f>(Кредиты_2000_0__22[[#This Row],[Количество кредитных карт]]-MIN(D:D))/(MAX(D:D)-MIN(D:D))</f>
        <v>0.17073170731707318</v>
      </c>
      <c r="X342" s="10">
        <f>(Кредиты_2000_0__22[[#This Row],[Число нарушений кредитных договоров]]-MIN(E:E))/(MAX(E:E)-MIN(E:E))</f>
        <v>0</v>
      </c>
      <c r="Y342" s="16">
        <f>((Кредиты_2000_0__22[[#This Row],[Размер кредита]]-AVERAGE(H:H)))/STDEV(H:H)</f>
        <v>0.41968343355346427</v>
      </c>
      <c r="Z342" s="16">
        <f>((Кредиты_2000_0__22[[#This Row],[Годовой доход]]-AVERAGE(K:K)))/STDEV(K:K)</f>
        <v>1.083713119964526</v>
      </c>
      <c r="AA342" s="16">
        <f>((Кредиты_2000_0__22[[#This Row],[Ежемесячный платеж]]-AVERAGE(O:O)))/STDEV(O:O)</f>
        <v>1.9844657552139533</v>
      </c>
      <c r="AB342" s="16">
        <f>((Кредиты_2000_0__22[[#This Row],[Текущий баланс кредитов]]-AVERAGE(F:F)))/STDEV(F:F)</f>
        <v>1.7503332013886541</v>
      </c>
      <c r="AC342" s="16">
        <f>((Кредиты_2000_0__22[[#This Row],[Максимальный выданный кредит]]-AVERAGE(G:G)))/STDEV(G:G)</f>
        <v>0.70657917695006567</v>
      </c>
    </row>
    <row r="343" spans="1:29" x14ac:dyDescent="0.45">
      <c r="A343">
        <v>488</v>
      </c>
      <c r="B343" s="1" t="s">
        <v>384</v>
      </c>
      <c r="C343" s="1" t="s">
        <v>31</v>
      </c>
      <c r="D343">
        <v>9</v>
      </c>
      <c r="E343">
        <v>0</v>
      </c>
      <c r="F343">
        <v>134862</v>
      </c>
      <c r="G343">
        <v>281358</v>
      </c>
      <c r="H343" s="3">
        <v>261492</v>
      </c>
      <c r="I343" s="1" t="s">
        <v>17</v>
      </c>
      <c r="J343">
        <v>732</v>
      </c>
      <c r="K343">
        <v>463258</v>
      </c>
      <c r="L343" s="1" t="s">
        <v>28</v>
      </c>
      <c r="M343" s="1" t="s">
        <v>29</v>
      </c>
      <c r="N343" s="1" t="s">
        <v>52</v>
      </c>
      <c r="O343" s="2">
        <v>8724.61</v>
      </c>
      <c r="P343">
        <v>9.9</v>
      </c>
      <c r="R343">
        <f>Кредиты_2000_0__22[[#This Row],[Годовой доход]]/12</f>
        <v>38604.833333333336</v>
      </c>
      <c r="S343">
        <f>Кредиты_2000_0__22[[#This Row],[Ежемесячный платеж]]/Кредиты_2000_0__22[[#This Row],[Мес доход]]</f>
        <v>0.22599786727914034</v>
      </c>
      <c r="T343" s="8">
        <f>(Кредиты_2000_0__22[[#This Row],[Кредитный рейтинг]]-MIN(J:J))/(MAX(J:J)-MIN(J:J))</f>
        <v>0.88484848484848488</v>
      </c>
      <c r="U343" s="9">
        <f>(Кредиты_2000_0__22[[#This Row],[Срок кредитной истории (лет)]]-MIN(P:P))/(MAX(P:P)-MIN(P:P))</f>
        <v>0.11842105263157895</v>
      </c>
      <c r="V343" s="9">
        <f>(Кредиты_2000_0__22[[#This Row],[Срок с последнего нарушения кредитного договора (мес.)]]-MIN(Q:Q))/(MAX(Q:Q)-MIN(Q:Q))</f>
        <v>0</v>
      </c>
      <c r="W343" s="9">
        <f>(Кредиты_2000_0__22[[#This Row],[Количество кредитных карт]]-MIN(D:D))/(MAX(D:D)-MIN(D:D))</f>
        <v>0.17073170731707318</v>
      </c>
      <c r="X343" s="10">
        <f>(Кредиты_2000_0__22[[#This Row],[Число нарушений кредитных договоров]]-MIN(E:E))/(MAX(E:E)-MIN(E:E))</f>
        <v>0</v>
      </c>
      <c r="Y343" s="16">
        <f>((Кредиты_2000_0__22[[#This Row],[Размер кредита]]-AVERAGE(H:H)))/STDEV(H:H)</f>
        <v>-0.25847191170217276</v>
      </c>
      <c r="Z343" s="16">
        <f>((Кредиты_2000_0__22[[#This Row],[Годовой доход]]-AVERAGE(K:K)))/STDEV(K:K)</f>
        <v>-1.0847727692076294</v>
      </c>
      <c r="AA343" s="16">
        <f>((Кредиты_2000_0__22[[#This Row],[Ежемесячный платеж]]-AVERAGE(O:O)))/STDEV(O:O)</f>
        <v>-0.81295651092822108</v>
      </c>
      <c r="AB343" s="16">
        <f>((Кредиты_2000_0__22[[#This Row],[Текущий баланс кредитов]]-AVERAGE(F:F)))/STDEV(F:F)</f>
        <v>-0.53444433788452217</v>
      </c>
      <c r="AC343" s="16">
        <f>((Кредиты_2000_0__22[[#This Row],[Максимальный выданный кредит]]-AVERAGE(G:G)))/STDEV(G:G)</f>
        <v>-0.60175138426926988</v>
      </c>
    </row>
    <row r="344" spans="1:29" x14ac:dyDescent="0.45">
      <c r="A344">
        <v>489</v>
      </c>
      <c r="B344" s="1" t="s">
        <v>385</v>
      </c>
      <c r="C344" s="1" t="s">
        <v>16</v>
      </c>
      <c r="D344">
        <v>4</v>
      </c>
      <c r="E344">
        <v>0</v>
      </c>
      <c r="F344">
        <v>82270</v>
      </c>
      <c r="G344">
        <v>118030</v>
      </c>
      <c r="H344" s="3">
        <v>171776</v>
      </c>
      <c r="I344" s="1" t="s">
        <v>17</v>
      </c>
      <c r="J344">
        <v>747</v>
      </c>
      <c r="K344">
        <v>1168272</v>
      </c>
      <c r="L344" s="1" t="s">
        <v>50</v>
      </c>
      <c r="M344" s="1" t="s">
        <v>29</v>
      </c>
      <c r="N344" s="1" t="s">
        <v>23</v>
      </c>
      <c r="O344" s="2">
        <v>11293.22</v>
      </c>
      <c r="P344">
        <v>11.4</v>
      </c>
      <c r="R344">
        <f>Кредиты_2000_0__22[[#This Row],[Годовой доход]]/12</f>
        <v>97356</v>
      </c>
      <c r="S344">
        <f>Кредиты_2000_0__22[[#This Row],[Ежемесячный платеж]]/Кредиты_2000_0__22[[#This Row],[Мес доход]]</f>
        <v>0.11599921935987509</v>
      </c>
      <c r="T344" s="8">
        <f>(Кредиты_2000_0__22[[#This Row],[Кредитный рейтинг]]-MIN(J:J))/(MAX(J:J)-MIN(J:J))</f>
        <v>0.97575757575757571</v>
      </c>
      <c r="U344" s="9">
        <f>(Кредиты_2000_0__22[[#This Row],[Срок кредитной истории (лет)]]-MIN(P:P))/(MAX(P:P)-MIN(P:P))</f>
        <v>0.15131578947368421</v>
      </c>
      <c r="V344" s="9">
        <f>(Кредиты_2000_0__22[[#This Row],[Срок с последнего нарушения кредитного договора (мес.)]]-MIN(Q:Q))/(MAX(Q:Q)-MIN(Q:Q))</f>
        <v>0</v>
      </c>
      <c r="W344" s="9">
        <f>(Кредиты_2000_0__22[[#This Row],[Количество кредитных карт]]-MIN(D:D))/(MAX(D:D)-MIN(D:D))</f>
        <v>4.878048780487805E-2</v>
      </c>
      <c r="X344" s="10">
        <f>(Кредиты_2000_0__22[[#This Row],[Число нарушений кредитных договоров]]-MIN(E:E))/(MAX(E:E)-MIN(E:E))</f>
        <v>0</v>
      </c>
      <c r="Y344" s="16">
        <f>((Кредиты_2000_0__22[[#This Row],[Размер кредита]]-AVERAGE(H:H)))/STDEV(H:H)</f>
        <v>-0.7387632451430356</v>
      </c>
      <c r="Z344" s="16">
        <f>((Кредиты_2000_0__22[[#This Row],[Годовой доход]]-AVERAGE(K:K)))/STDEV(K:K)</f>
        <v>-0.22181576052461108</v>
      </c>
      <c r="AA344" s="16">
        <f>((Кредиты_2000_0__22[[#This Row],[Ежемесячный платеж]]-AVERAGE(O:O)))/STDEV(O:O)</f>
        <v>-0.58350963658967792</v>
      </c>
      <c r="AB344" s="16">
        <f>((Кредиты_2000_0__22[[#This Row],[Текущий баланс кредитов]]-AVERAGE(F:F)))/STDEV(F:F)</f>
        <v>-0.75422762993345882</v>
      </c>
      <c r="AC344" s="16">
        <f>((Кредиты_2000_0__22[[#This Row],[Максимальный выданный кредит]]-AVERAGE(G:G)))/STDEV(G:G)</f>
        <v>-0.94893107067211324</v>
      </c>
    </row>
    <row r="345" spans="1:29" x14ac:dyDescent="0.45">
      <c r="A345">
        <v>490</v>
      </c>
      <c r="B345" s="1" t="s">
        <v>386</v>
      </c>
      <c r="C345" s="1" t="s">
        <v>16</v>
      </c>
      <c r="D345">
        <v>8</v>
      </c>
      <c r="E345">
        <v>0</v>
      </c>
      <c r="F345">
        <v>265905</v>
      </c>
      <c r="G345">
        <v>332156</v>
      </c>
      <c r="H345" s="3">
        <v>648516</v>
      </c>
      <c r="I345" s="1" t="s">
        <v>17</v>
      </c>
      <c r="J345">
        <v>730</v>
      </c>
      <c r="K345">
        <v>1400205</v>
      </c>
      <c r="L345" s="1" t="s">
        <v>53</v>
      </c>
      <c r="M345" s="1" t="s">
        <v>19</v>
      </c>
      <c r="N345" s="1" t="s">
        <v>23</v>
      </c>
      <c r="O345" s="2">
        <v>21353.15</v>
      </c>
      <c r="P345">
        <v>19</v>
      </c>
      <c r="Q345">
        <v>69</v>
      </c>
      <c r="R345">
        <f>Кредиты_2000_0__22[[#This Row],[Годовой доход]]/12</f>
        <v>116683.75</v>
      </c>
      <c r="S345">
        <f>Кредиты_2000_0__22[[#This Row],[Ежемесячный платеж]]/Кредиты_2000_0__22[[#This Row],[Мес доход]]</f>
        <v>0.18300020354162427</v>
      </c>
      <c r="T345" s="8">
        <f>(Кредиты_2000_0__22[[#This Row],[Кредитный рейтинг]]-MIN(J:J))/(MAX(J:J)-MIN(J:J))</f>
        <v>0.87272727272727268</v>
      </c>
      <c r="U345" s="9">
        <f>(Кредиты_2000_0__22[[#This Row],[Срок кредитной истории (лет)]]-MIN(P:P))/(MAX(P:P)-MIN(P:P))</f>
        <v>0.31798245614035087</v>
      </c>
      <c r="V345" s="9">
        <f>(Кредиты_2000_0__22[[#This Row],[Срок с последнего нарушения кредитного договора (мес.)]]-MIN(Q:Q))/(MAX(Q:Q)-MIN(Q:Q))</f>
        <v>0.84146341463414631</v>
      </c>
      <c r="W345" s="9">
        <f>(Кредиты_2000_0__22[[#This Row],[Количество кредитных карт]]-MIN(D:D))/(MAX(D:D)-MIN(D:D))</f>
        <v>0.14634146341463414</v>
      </c>
      <c r="X345" s="10">
        <f>(Кредиты_2000_0__22[[#This Row],[Число нарушений кредитных договоров]]-MIN(E:E))/(MAX(E:E)-MIN(E:E))</f>
        <v>0</v>
      </c>
      <c r="Y345" s="16">
        <f>((Кредиты_2000_0__22[[#This Row],[Размер кредита]]-AVERAGE(H:H)))/STDEV(H:H)</f>
        <v>1.8134469548725349</v>
      </c>
      <c r="Z345" s="16">
        <f>((Кредиты_2000_0__22[[#This Row],[Годовой доход]]-AVERAGE(K:K)))/STDEV(K:K)</f>
        <v>6.2076769120017958E-2</v>
      </c>
      <c r="AA345" s="16">
        <f>((Кредиты_2000_0__22[[#This Row],[Ежемесячный платеж]]-AVERAGE(O:O)))/STDEV(O:O)</f>
        <v>0.31511627180612456</v>
      </c>
      <c r="AB345" s="16">
        <f>((Кредиты_2000_0__22[[#This Row],[Текущий баланс кредитов]]-AVERAGE(F:F)))/STDEV(F:F)</f>
        <v>1.3187658235967695E-2</v>
      </c>
      <c r="AC345" s="16">
        <f>((Кредиты_2000_0__22[[#This Row],[Максимальный выданный кредит]]-AVERAGE(G:G)))/STDEV(G:G)</f>
        <v>-0.49377214182528212</v>
      </c>
    </row>
    <row r="346" spans="1:29" x14ac:dyDescent="0.45">
      <c r="A346">
        <v>491</v>
      </c>
      <c r="B346" s="1" t="s">
        <v>387</v>
      </c>
      <c r="C346" s="1" t="s">
        <v>16</v>
      </c>
      <c r="D346">
        <v>7</v>
      </c>
      <c r="E346">
        <v>0</v>
      </c>
      <c r="F346">
        <v>114247</v>
      </c>
      <c r="G346">
        <v>399652</v>
      </c>
      <c r="H346" s="3">
        <v>214962</v>
      </c>
      <c r="I346" s="1" t="s">
        <v>17</v>
      </c>
      <c r="J346">
        <v>745</v>
      </c>
      <c r="K346">
        <v>540607</v>
      </c>
      <c r="L346" s="1" t="s">
        <v>22</v>
      </c>
      <c r="M346" s="1" t="s">
        <v>19</v>
      </c>
      <c r="N346" s="1" t="s">
        <v>23</v>
      </c>
      <c r="O346" s="2">
        <v>7703.74</v>
      </c>
      <c r="P346">
        <v>19.399999999999999</v>
      </c>
      <c r="R346">
        <f>Кредиты_2000_0__22[[#This Row],[Годовой доход]]/12</f>
        <v>45050.583333333336</v>
      </c>
      <c r="S346">
        <f>Кредиты_2000_0__22[[#This Row],[Ежемесячный платеж]]/Кредиты_2000_0__22[[#This Row],[Мес доход]]</f>
        <v>0.17100200330369381</v>
      </c>
      <c r="T346" s="8">
        <f>(Кредиты_2000_0__22[[#This Row],[Кредитный рейтинг]]-MIN(J:J))/(MAX(J:J)-MIN(J:J))</f>
        <v>0.96363636363636362</v>
      </c>
      <c r="U346" s="9">
        <f>(Кредиты_2000_0__22[[#This Row],[Срок кредитной истории (лет)]]-MIN(P:P))/(MAX(P:P)-MIN(P:P))</f>
        <v>0.32675438596491224</v>
      </c>
      <c r="V346" s="9">
        <f>(Кредиты_2000_0__22[[#This Row],[Срок с последнего нарушения кредитного договора (мес.)]]-MIN(Q:Q))/(MAX(Q:Q)-MIN(Q:Q))</f>
        <v>0</v>
      </c>
      <c r="W346" s="9">
        <f>(Кредиты_2000_0__22[[#This Row],[Количество кредитных карт]]-MIN(D:D))/(MAX(D:D)-MIN(D:D))</f>
        <v>0.12195121951219512</v>
      </c>
      <c r="X346" s="10">
        <f>(Кредиты_2000_0__22[[#This Row],[Число нарушений кредитных договоров]]-MIN(E:E))/(MAX(E:E)-MIN(E:E))</f>
        <v>0</v>
      </c>
      <c r="Y346" s="16">
        <f>((Кредиты_2000_0__22[[#This Row],[Размер кредита]]-AVERAGE(H:H)))/STDEV(H:H)</f>
        <v>-0.50756856943327255</v>
      </c>
      <c r="Z346" s="16">
        <f>((Кредиты_2000_0__22[[#This Row],[Годовой доход]]-AVERAGE(K:K)))/STDEV(K:K)</f>
        <v>-0.99009541292162262</v>
      </c>
      <c r="AA346" s="16">
        <f>((Кредиты_2000_0__22[[#This Row],[Ежемесячный платеж]]-AVERAGE(O:O)))/STDEV(O:O)</f>
        <v>-0.9041480233049497</v>
      </c>
      <c r="AB346" s="16">
        <f>((Кредиты_2000_0__22[[#This Row],[Текущий баланс кредитов]]-AVERAGE(F:F)))/STDEV(F:F)</f>
        <v>-0.62059494188491826</v>
      </c>
      <c r="AC346" s="16">
        <f>((Кредиты_2000_0__22[[#This Row],[Максимальный выданный кредит]]-AVERAGE(G:G)))/STDEV(G:G)</f>
        <v>-0.3502986399551416</v>
      </c>
    </row>
    <row r="347" spans="1:29" x14ac:dyDescent="0.45">
      <c r="A347">
        <v>492</v>
      </c>
      <c r="B347" s="1" t="s">
        <v>388</v>
      </c>
      <c r="C347" s="1" t="s">
        <v>16</v>
      </c>
      <c r="D347">
        <v>10</v>
      </c>
      <c r="E347">
        <v>0</v>
      </c>
      <c r="F347">
        <v>160569</v>
      </c>
      <c r="G347">
        <v>321112</v>
      </c>
      <c r="H347" s="3">
        <v>448932</v>
      </c>
      <c r="I347" s="1" t="s">
        <v>17</v>
      </c>
      <c r="J347">
        <v>738</v>
      </c>
      <c r="K347">
        <v>1473317</v>
      </c>
      <c r="L347" s="1" t="s">
        <v>18</v>
      </c>
      <c r="M347" s="1" t="s">
        <v>24</v>
      </c>
      <c r="N347" s="1" t="s">
        <v>23</v>
      </c>
      <c r="O347" s="2">
        <v>17557.14</v>
      </c>
      <c r="P347">
        <v>14.7</v>
      </c>
      <c r="Q347">
        <v>25</v>
      </c>
      <c r="R347">
        <f>Кредиты_2000_0__22[[#This Row],[Годовой доход]]/12</f>
        <v>122776.41666666667</v>
      </c>
      <c r="S347">
        <f>Кредиты_2000_0__22[[#This Row],[Ежемесячный платеж]]/Кредиты_2000_0__22[[#This Row],[Мес доход]]</f>
        <v>0.14300091562101028</v>
      </c>
      <c r="T347" s="8">
        <f>(Кредиты_2000_0__22[[#This Row],[Кредитный рейтинг]]-MIN(J:J))/(MAX(J:J)-MIN(J:J))</f>
        <v>0.92121212121212126</v>
      </c>
      <c r="U347" s="9">
        <f>(Кредиты_2000_0__22[[#This Row],[Срок кредитной истории (лет)]]-MIN(P:P))/(MAX(P:P)-MIN(P:P))</f>
        <v>0.22368421052631576</v>
      </c>
      <c r="V347" s="9">
        <f>(Кредиты_2000_0__22[[#This Row],[Срок с последнего нарушения кредитного договора (мес.)]]-MIN(Q:Q))/(MAX(Q:Q)-MIN(Q:Q))</f>
        <v>0.3048780487804878</v>
      </c>
      <c r="W347" s="9">
        <f>(Кредиты_2000_0__22[[#This Row],[Количество кредитных карт]]-MIN(D:D))/(MAX(D:D)-MIN(D:D))</f>
        <v>0.1951219512195122</v>
      </c>
      <c r="X347" s="10">
        <f>(Кредиты_2000_0__22[[#This Row],[Число нарушений кредитных договоров]]-MIN(E:E))/(MAX(E:E)-MIN(E:E))</f>
        <v>0</v>
      </c>
      <c r="Y347" s="16">
        <f>((Кредиты_2000_0__22[[#This Row],[Размер кредита]]-AVERAGE(H:H)))/STDEV(H:H)</f>
        <v>0.74498129107275379</v>
      </c>
      <c r="Z347" s="16">
        <f>((Кредиты_2000_0__22[[#This Row],[Годовой доход]]-AVERAGE(K:K)))/STDEV(K:K)</f>
        <v>0.1515679179749809</v>
      </c>
      <c r="AA347" s="16">
        <f>((Кредиты_2000_0__22[[#This Row],[Ежемесячный платеж]]-AVERAGE(O:O)))/STDEV(O:O)</f>
        <v>-2.3970872391653266E-2</v>
      </c>
      <c r="AB347" s="16">
        <f>((Кредиты_2000_0__22[[#This Row],[Текущий баланс кредитов]]-AVERAGE(F:F)))/STDEV(F:F)</f>
        <v>-0.42701413768863661</v>
      </c>
      <c r="AC347" s="16">
        <f>((Кредиты_2000_0__22[[#This Row],[Максимальный выданный кредит]]-AVERAGE(G:G)))/STDEV(G:G)</f>
        <v>-0.51724792342202608</v>
      </c>
    </row>
    <row r="348" spans="1:29" x14ac:dyDescent="0.45">
      <c r="A348">
        <v>495</v>
      </c>
      <c r="B348" s="1" t="s">
        <v>389</v>
      </c>
      <c r="C348" s="1" t="s">
        <v>16</v>
      </c>
      <c r="D348">
        <v>9</v>
      </c>
      <c r="E348">
        <v>0</v>
      </c>
      <c r="F348">
        <v>485697</v>
      </c>
      <c r="G348">
        <v>962984</v>
      </c>
      <c r="H348" s="3">
        <v>447524</v>
      </c>
      <c r="I348" s="1" t="s">
        <v>17</v>
      </c>
      <c r="J348">
        <v>741</v>
      </c>
      <c r="K348">
        <v>2705486</v>
      </c>
      <c r="L348" s="1" t="s">
        <v>22</v>
      </c>
      <c r="M348" s="1" t="s">
        <v>29</v>
      </c>
      <c r="N348" s="1" t="s">
        <v>23</v>
      </c>
      <c r="O348" s="2">
        <v>29985.8</v>
      </c>
      <c r="P348">
        <v>29</v>
      </c>
      <c r="R348">
        <f>Кредиты_2000_0__22[[#This Row],[Годовой доход]]/12</f>
        <v>225457.16666666666</v>
      </c>
      <c r="S348">
        <f>Кредиты_2000_0__22[[#This Row],[Ежемесячный платеж]]/Кредиты_2000_0__22[[#This Row],[Мес доход]]</f>
        <v>0.13299998595446438</v>
      </c>
      <c r="T348" s="8">
        <f>(Кредиты_2000_0__22[[#This Row],[Кредитный рейтинг]]-MIN(J:J))/(MAX(J:J)-MIN(J:J))</f>
        <v>0.93939393939393945</v>
      </c>
      <c r="U348" s="9">
        <f>(Кредиты_2000_0__22[[#This Row],[Срок кредитной истории (лет)]]-MIN(P:P))/(MAX(P:P)-MIN(P:P))</f>
        <v>0.53728070175438591</v>
      </c>
      <c r="V348" s="9">
        <f>(Кредиты_2000_0__22[[#This Row],[Срок с последнего нарушения кредитного договора (мес.)]]-MIN(Q:Q))/(MAX(Q:Q)-MIN(Q:Q))</f>
        <v>0</v>
      </c>
      <c r="W348" s="9">
        <f>(Кредиты_2000_0__22[[#This Row],[Количество кредитных карт]]-MIN(D:D))/(MAX(D:D)-MIN(D:D))</f>
        <v>0.17073170731707318</v>
      </c>
      <c r="X348" s="10">
        <f>(Кредиты_2000_0__22[[#This Row],[Число нарушений кредитных договоров]]-MIN(E:E))/(MAX(E:E)-MIN(E:E))</f>
        <v>0</v>
      </c>
      <c r="Y348" s="16">
        <f>((Кредиты_2000_0__22[[#This Row],[Размер кредита]]-AVERAGE(H:H)))/STDEV(H:H)</f>
        <v>0.73744361443219097</v>
      </c>
      <c r="Z348" s="16">
        <f>((Кредиты_2000_0__22[[#This Row],[Годовой доход]]-AVERAGE(K:K)))/STDEV(K:K)</f>
        <v>1.6597775059150019</v>
      </c>
      <c r="AA348" s="16">
        <f>((Кредиты_2000_0__22[[#This Row],[Ежемесячный платеж]]-AVERAGE(O:O)))/STDEV(O:O)</f>
        <v>1.0862471790900738</v>
      </c>
      <c r="AB348" s="16">
        <f>((Кредиты_2000_0__22[[#This Row],[Текущий баланс кредитов]]-AVERAGE(F:F)))/STDEV(F:F)</f>
        <v>0.93170395968903819</v>
      </c>
      <c r="AC348" s="16">
        <f>((Кредиты_2000_0__22[[#This Row],[Максимальный выданный кредит]]-AVERAGE(G:G)))/STDEV(G:G)</f>
        <v>0.84715327949949282</v>
      </c>
    </row>
    <row r="349" spans="1:29" x14ac:dyDescent="0.45">
      <c r="A349">
        <v>496</v>
      </c>
      <c r="B349" s="1" t="s">
        <v>390</v>
      </c>
      <c r="C349" s="1" t="s">
        <v>31</v>
      </c>
      <c r="D349">
        <v>13</v>
      </c>
      <c r="E349">
        <v>0</v>
      </c>
      <c r="F349">
        <v>491359</v>
      </c>
      <c r="G349">
        <v>1338656</v>
      </c>
      <c r="H349" s="3">
        <v>484968</v>
      </c>
      <c r="I349" s="1" t="s">
        <v>26</v>
      </c>
      <c r="J349">
        <v>733</v>
      </c>
      <c r="K349">
        <v>1523040</v>
      </c>
      <c r="L349" s="1" t="s">
        <v>18</v>
      </c>
      <c r="M349" s="1" t="s">
        <v>29</v>
      </c>
      <c r="N349" s="1" t="s">
        <v>23</v>
      </c>
      <c r="O349" s="2">
        <v>30587.72</v>
      </c>
      <c r="P349">
        <v>16.8</v>
      </c>
      <c r="R349">
        <f>Кредиты_2000_0__22[[#This Row],[Годовой доход]]/12</f>
        <v>126920</v>
      </c>
      <c r="S349">
        <f>Кредиты_2000_0__22[[#This Row],[Ежемесячный платеж]]/Кредиты_2000_0__22[[#This Row],[Мес доход]]</f>
        <v>0.24100000000000002</v>
      </c>
      <c r="T349" s="8">
        <f>(Кредиты_2000_0__22[[#This Row],[Кредитный рейтинг]]-MIN(J:J))/(MAX(J:J)-MIN(J:J))</f>
        <v>0.89090909090909087</v>
      </c>
      <c r="U349" s="9">
        <f>(Кредиты_2000_0__22[[#This Row],[Срок кредитной истории (лет)]]-MIN(P:P))/(MAX(P:P)-MIN(P:P))</f>
        <v>0.26973684210526316</v>
      </c>
      <c r="V349" s="9">
        <f>(Кредиты_2000_0__22[[#This Row],[Срок с последнего нарушения кредитного договора (мес.)]]-MIN(Q:Q))/(MAX(Q:Q)-MIN(Q:Q))</f>
        <v>0</v>
      </c>
      <c r="W349" s="9">
        <f>(Кредиты_2000_0__22[[#This Row],[Количество кредитных карт]]-MIN(D:D))/(MAX(D:D)-MIN(D:D))</f>
        <v>0.26829268292682928</v>
      </c>
      <c r="X349" s="10">
        <f>(Кредиты_2000_0__22[[#This Row],[Число нарушений кредитных договоров]]-MIN(E:E))/(MAX(E:E)-MIN(E:E))</f>
        <v>0</v>
      </c>
      <c r="Y349" s="16">
        <f>((Кредиты_2000_0__22[[#This Row],[Размер кредита]]-AVERAGE(H:H)))/STDEV(H:H)</f>
        <v>0.93789870259215879</v>
      </c>
      <c r="Z349" s="16">
        <f>((Кредиты_2000_0__22[[#This Row],[Годовой доход]]-AVERAGE(K:K)))/STDEV(K:K)</f>
        <v>0.21243027154915917</v>
      </c>
      <c r="AA349" s="16">
        <f>((Кредиты_2000_0__22[[#This Row],[Ежемесячный платеж]]-AVERAGE(O:O)))/STDEV(O:O)</f>
        <v>1.1400150389838906</v>
      </c>
      <c r="AB349" s="16">
        <f>((Кредиты_2000_0__22[[#This Row],[Текущий баланс кредитов]]-AVERAGE(F:F)))/STDEV(F:F)</f>
        <v>0.95536560023476902</v>
      </c>
      <c r="AC349" s="16">
        <f>((Кредиты_2000_0__22[[#This Row],[Максимальный выданный кредит]]-AVERAGE(G:G)))/STDEV(G:G)</f>
        <v>1.6457039698301708</v>
      </c>
    </row>
    <row r="350" spans="1:29" x14ac:dyDescent="0.45">
      <c r="A350">
        <v>497</v>
      </c>
      <c r="B350" s="1" t="s">
        <v>391</v>
      </c>
      <c r="C350" s="1" t="s">
        <v>31</v>
      </c>
      <c r="D350">
        <v>9</v>
      </c>
      <c r="E350">
        <v>0</v>
      </c>
      <c r="F350">
        <v>684893</v>
      </c>
      <c r="G350">
        <v>858242</v>
      </c>
      <c r="H350" s="3">
        <v>129756</v>
      </c>
      <c r="I350" s="1" t="s">
        <v>17</v>
      </c>
      <c r="J350">
        <v>745</v>
      </c>
      <c r="K350">
        <v>1270036</v>
      </c>
      <c r="L350" s="1" t="s">
        <v>50</v>
      </c>
      <c r="M350" s="1" t="s">
        <v>19</v>
      </c>
      <c r="N350" s="1" t="s">
        <v>20</v>
      </c>
      <c r="O350" s="2">
        <v>25675.84</v>
      </c>
      <c r="P350">
        <v>26.5</v>
      </c>
      <c r="R350">
        <f>Кредиты_2000_0__22[[#This Row],[Годовой доход]]/12</f>
        <v>105836.33333333333</v>
      </c>
      <c r="S350">
        <f>Кредиты_2000_0__22[[#This Row],[Ежемесячный платеж]]/Кредиты_2000_0__22[[#This Row],[Мес доход]]</f>
        <v>0.24259948536891868</v>
      </c>
      <c r="T350" s="8">
        <f>(Кредиты_2000_0__22[[#This Row],[Кредитный рейтинг]]-MIN(J:J))/(MAX(J:J)-MIN(J:J))</f>
        <v>0.96363636363636362</v>
      </c>
      <c r="U350" s="9">
        <f>(Кредиты_2000_0__22[[#This Row],[Срок кредитной истории (лет)]]-MIN(P:P))/(MAX(P:P)-MIN(P:P))</f>
        <v>0.48245614035087719</v>
      </c>
      <c r="V350" s="9">
        <f>(Кредиты_2000_0__22[[#This Row],[Срок с последнего нарушения кредитного договора (мес.)]]-MIN(Q:Q))/(MAX(Q:Q)-MIN(Q:Q))</f>
        <v>0</v>
      </c>
      <c r="W350" s="9">
        <f>(Кредиты_2000_0__22[[#This Row],[Количество кредитных карт]]-MIN(D:D))/(MAX(D:D)-MIN(D:D))</f>
        <v>0.17073170731707318</v>
      </c>
      <c r="X350" s="10">
        <f>(Кредиты_2000_0__22[[#This Row],[Число нарушений кредитных договоров]]-MIN(E:E))/(MAX(E:E)-MIN(E:E))</f>
        <v>0</v>
      </c>
      <c r="Y350" s="16">
        <f>((Кредиты_2000_0__22[[#This Row],[Размер кредита]]-AVERAGE(H:H)))/STDEV(H:H)</f>
        <v>-0.96371578238483246</v>
      </c>
      <c r="Z350" s="16">
        <f>((Кредиты_2000_0__22[[#This Row],[Годовой доход]]-AVERAGE(K:K)))/STDEV(K:K)</f>
        <v>-9.72537560372978E-2</v>
      </c>
      <c r="AA350" s="16">
        <f>((Кредиты_2000_0__22[[#This Row],[Ежемесячный платеж]]-AVERAGE(O:O)))/STDEV(O:O)</f>
        <v>0.70125029341099154</v>
      </c>
      <c r="AB350" s="16">
        <f>((Кредиты_2000_0__22[[#This Row],[Текущий баланс кредитов]]-AVERAGE(F:F)))/STDEV(F:F)</f>
        <v>1.7641490586200539</v>
      </c>
      <c r="AC350" s="16">
        <f>((Кредиты_2000_0__22[[#This Row],[Максимальный выданный кредит]]-AVERAGE(G:G)))/STDEV(G:G)</f>
        <v>0.62450747037180732</v>
      </c>
    </row>
    <row r="351" spans="1:29" x14ac:dyDescent="0.45">
      <c r="A351">
        <v>498</v>
      </c>
      <c r="B351" s="1" t="s">
        <v>392</v>
      </c>
      <c r="C351" s="1" t="s">
        <v>31</v>
      </c>
      <c r="D351">
        <v>11</v>
      </c>
      <c r="E351">
        <v>1</v>
      </c>
      <c r="F351">
        <v>117952</v>
      </c>
      <c r="G351">
        <v>378334</v>
      </c>
      <c r="H351" s="3">
        <v>221320</v>
      </c>
      <c r="I351" s="1" t="s">
        <v>17</v>
      </c>
      <c r="J351">
        <v>740</v>
      </c>
      <c r="K351">
        <v>860130</v>
      </c>
      <c r="L351" s="1" t="s">
        <v>22</v>
      </c>
      <c r="M351" s="1" t="s">
        <v>19</v>
      </c>
      <c r="N351" s="1" t="s">
        <v>23</v>
      </c>
      <c r="O351" s="2">
        <v>5390.11</v>
      </c>
      <c r="P351">
        <v>14</v>
      </c>
      <c r="Q351">
        <v>21</v>
      </c>
      <c r="R351">
        <f>Кредиты_2000_0__22[[#This Row],[Годовой доход]]/12</f>
        <v>71677.5</v>
      </c>
      <c r="S351">
        <f>Кредиты_2000_0__22[[#This Row],[Ежемесячный платеж]]/Кредиты_2000_0__22[[#This Row],[Мес доход]]</f>
        <v>7.5199469847581177E-2</v>
      </c>
      <c r="T351" s="8">
        <f>(Кредиты_2000_0__22[[#This Row],[Кредитный рейтинг]]-MIN(J:J))/(MAX(J:J)-MIN(J:J))</f>
        <v>0.93333333333333335</v>
      </c>
      <c r="U351" s="9">
        <f>(Кредиты_2000_0__22[[#This Row],[Срок кредитной истории (лет)]]-MIN(P:P))/(MAX(P:P)-MIN(P:P))</f>
        <v>0.20833333333333331</v>
      </c>
      <c r="V351" s="9">
        <f>(Кредиты_2000_0__22[[#This Row],[Срок с последнего нарушения кредитного договора (мес.)]]-MIN(Q:Q))/(MAX(Q:Q)-MIN(Q:Q))</f>
        <v>0.25609756097560976</v>
      </c>
      <c r="W351" s="9">
        <f>(Кредиты_2000_0__22[[#This Row],[Количество кредитных карт]]-MIN(D:D))/(MAX(D:D)-MIN(D:D))</f>
        <v>0.21951219512195122</v>
      </c>
      <c r="X351" s="10">
        <f>(Кредиты_2000_0__22[[#This Row],[Число нарушений кредитных договоров]]-MIN(E:E))/(MAX(E:E)-MIN(E:E))</f>
        <v>0.14285714285714285</v>
      </c>
      <c r="Y351" s="16">
        <f>((Кредиты_2000_0__22[[#This Row],[Размер кредита]]-AVERAGE(H:H)))/STDEV(H:H)</f>
        <v>-0.47353124835323102</v>
      </c>
      <c r="Z351" s="16">
        <f>((Кредиты_2000_0__22[[#This Row],[Годовой доход]]-AVERAGE(K:K)))/STDEV(K:K)</f>
        <v>-0.59899025432133379</v>
      </c>
      <c r="AA351" s="16">
        <f>((Кредиты_2000_0__22[[#This Row],[Ежемесячный платеж]]-AVERAGE(O:O)))/STDEV(O:O)</f>
        <v>-1.1108182347718067</v>
      </c>
      <c r="AB351" s="16">
        <f>((Кредиты_2000_0__22[[#This Row],[Текущий баланс кредитов]]-AVERAGE(F:F)))/STDEV(F:F)</f>
        <v>-0.6051116536083494</v>
      </c>
      <c r="AC351" s="16">
        <f>((Кредиты_2000_0__22[[#This Row],[Максимальный выданный кредит]]-AVERAGE(G:G)))/STDEV(G:G)</f>
        <v>-0.3956134454675817</v>
      </c>
    </row>
    <row r="352" spans="1:29" x14ac:dyDescent="0.45">
      <c r="A352">
        <v>499</v>
      </c>
      <c r="B352" s="1" t="s">
        <v>393</v>
      </c>
      <c r="C352" s="1" t="s">
        <v>16</v>
      </c>
      <c r="D352">
        <v>7</v>
      </c>
      <c r="E352">
        <v>0</v>
      </c>
      <c r="F352">
        <v>16302</v>
      </c>
      <c r="G352">
        <v>132990</v>
      </c>
      <c r="H352" s="3">
        <v>66572</v>
      </c>
      <c r="I352" s="1" t="s">
        <v>17</v>
      </c>
      <c r="J352">
        <v>747</v>
      </c>
      <c r="K352">
        <v>785707</v>
      </c>
      <c r="L352" s="1" t="s">
        <v>36</v>
      </c>
      <c r="M352" s="1" t="s">
        <v>19</v>
      </c>
      <c r="N352" s="1" t="s">
        <v>52</v>
      </c>
      <c r="O352" s="2">
        <v>13618.82</v>
      </c>
      <c r="P352">
        <v>8.3000000000000007</v>
      </c>
      <c r="R352">
        <f>Кредиты_2000_0__22[[#This Row],[Годовой доход]]/12</f>
        <v>65475.583333333336</v>
      </c>
      <c r="S352">
        <f>Кредиты_2000_0__22[[#This Row],[Ежемесячный платеж]]/Кредиты_2000_0__22[[#This Row],[Мес доход]]</f>
        <v>0.20799845234928541</v>
      </c>
      <c r="T352" s="8">
        <f>(Кредиты_2000_0__22[[#This Row],[Кредитный рейтинг]]-MIN(J:J))/(MAX(J:J)-MIN(J:J))</f>
        <v>0.97575757575757571</v>
      </c>
      <c r="U352" s="9">
        <f>(Кредиты_2000_0__22[[#This Row],[Срок кредитной истории (лет)]]-MIN(P:P))/(MAX(P:P)-MIN(P:P))</f>
        <v>8.3333333333333343E-2</v>
      </c>
      <c r="V352" s="9">
        <f>(Кредиты_2000_0__22[[#This Row],[Срок с последнего нарушения кредитного договора (мес.)]]-MIN(Q:Q))/(MAX(Q:Q)-MIN(Q:Q))</f>
        <v>0</v>
      </c>
      <c r="W352" s="9">
        <f>(Кредиты_2000_0__22[[#This Row],[Количество кредитных карт]]-MIN(D:D))/(MAX(D:D)-MIN(D:D))</f>
        <v>0.12195121951219512</v>
      </c>
      <c r="X352" s="10">
        <f>(Кредиты_2000_0__22[[#This Row],[Число нарушений кредитных договоров]]-MIN(E:E))/(MAX(E:E)-MIN(E:E))</f>
        <v>0</v>
      </c>
      <c r="Y352" s="16">
        <f>((Кредиты_2000_0__22[[#This Row],[Размер кредита]]-AVERAGE(H:H)))/STDEV(H:H)</f>
        <v>-1.3019690216300894</v>
      </c>
      <c r="Z352" s="16">
        <f>((Кредиты_2000_0__22[[#This Row],[Годовой доход]]-AVERAGE(K:K)))/STDEV(K:K)</f>
        <v>-0.69008610413029681</v>
      </c>
      <c r="AA352" s="16">
        <f>((Кредиты_2000_0__22[[#This Row],[Ежемесячный платеж]]-AVERAGE(O:O)))/STDEV(O:O)</f>
        <v>-0.37577017790902323</v>
      </c>
      <c r="AB352" s="16">
        <f>((Кредиты_2000_0__22[[#This Row],[Текущий баланс кредитов]]-AVERAGE(F:F)))/STDEV(F:F)</f>
        <v>-1.0299095627347261</v>
      </c>
      <c r="AC352" s="16">
        <f>((Кредиты_2000_0__22[[#This Row],[Максимальный выданный кредит]]-AVERAGE(G:G)))/STDEV(G:G)</f>
        <v>-0.91713120715461138</v>
      </c>
    </row>
    <row r="353" spans="1:29" x14ac:dyDescent="0.45">
      <c r="A353">
        <v>500</v>
      </c>
      <c r="B353" s="1" t="s">
        <v>394</v>
      </c>
      <c r="C353" s="1" t="s">
        <v>16</v>
      </c>
      <c r="D353">
        <v>11</v>
      </c>
      <c r="E353">
        <v>0</v>
      </c>
      <c r="F353">
        <v>710334</v>
      </c>
      <c r="G353">
        <v>1815682</v>
      </c>
      <c r="H353" s="3">
        <v>462792</v>
      </c>
      <c r="I353" s="1" t="s">
        <v>17</v>
      </c>
      <c r="J353">
        <v>749</v>
      </c>
      <c r="K353">
        <v>2207743</v>
      </c>
      <c r="L353" s="1" t="s">
        <v>22</v>
      </c>
      <c r="M353" s="1" t="s">
        <v>19</v>
      </c>
      <c r="N353" s="1" t="s">
        <v>23</v>
      </c>
      <c r="O353" s="2">
        <v>19869.63</v>
      </c>
      <c r="P353">
        <v>24.3</v>
      </c>
      <c r="R353">
        <f>Кредиты_2000_0__22[[#This Row],[Годовой доход]]/12</f>
        <v>183978.58333333334</v>
      </c>
      <c r="S353">
        <f>Кредиты_2000_0__22[[#This Row],[Ежемесячный платеж]]/Кредиты_2000_0__22[[#This Row],[Мес доход]]</f>
        <v>0.10799969018132999</v>
      </c>
      <c r="T353" s="8">
        <f>(Кредиты_2000_0__22[[#This Row],[Кредитный рейтинг]]-MIN(J:J))/(MAX(J:J)-MIN(J:J))</f>
        <v>0.98787878787878791</v>
      </c>
      <c r="U353" s="9">
        <f>(Кредиты_2000_0__22[[#This Row],[Срок кредитной истории (лет)]]-MIN(P:P))/(MAX(P:P)-MIN(P:P))</f>
        <v>0.43421052631578949</v>
      </c>
      <c r="V353" s="9">
        <f>(Кредиты_2000_0__22[[#This Row],[Срок с последнего нарушения кредитного договора (мес.)]]-MIN(Q:Q))/(MAX(Q:Q)-MIN(Q:Q))</f>
        <v>0</v>
      </c>
      <c r="W353" s="9">
        <f>(Кредиты_2000_0__22[[#This Row],[Количество кредитных карт]]-MIN(D:D))/(MAX(D:D)-MIN(D:D))</f>
        <v>0.21951219512195122</v>
      </c>
      <c r="X353" s="10">
        <f>(Кредиты_2000_0__22[[#This Row],[Число нарушений кредитных договоров]]-MIN(E:E))/(MAX(E:E)-MIN(E:E))</f>
        <v>0</v>
      </c>
      <c r="Y353" s="16">
        <f>((Кредиты_2000_0__22[[#This Row],[Размер кредита]]-AVERAGE(H:H)))/STDEV(H:H)</f>
        <v>0.81918029550329419</v>
      </c>
      <c r="Z353" s="16">
        <f>((Кредиты_2000_0__22[[#This Row],[Годовой доход]]-AVERAGE(K:K)))/STDEV(K:K)</f>
        <v>1.0505260437129584</v>
      </c>
      <c r="AA353" s="16">
        <f>((Кредиты_2000_0__22[[#This Row],[Ежемесячный платеж]]-AVERAGE(O:O)))/STDEV(O:O)</f>
        <v>0.1825975060072233</v>
      </c>
      <c r="AB353" s="16">
        <f>((Кредиты_2000_0__22[[#This Row],[Текущий баланс кредитов]]-AVERAGE(F:F)))/STDEV(F:F)</f>
        <v>1.8704676381191603</v>
      </c>
      <c r="AC353" s="16">
        <f>((Кредиты_2000_0__22[[#This Row],[Максимальный выданный кредит]]-AVERAGE(G:G)))/STDEV(G:G)</f>
        <v>2.6596987354919235</v>
      </c>
    </row>
    <row r="354" spans="1:29" x14ac:dyDescent="0.45">
      <c r="A354">
        <v>503</v>
      </c>
      <c r="B354" s="1" t="s">
        <v>395</v>
      </c>
      <c r="C354" s="1" t="s">
        <v>31</v>
      </c>
      <c r="D354">
        <v>9</v>
      </c>
      <c r="E354">
        <v>0</v>
      </c>
      <c r="F354">
        <v>344584</v>
      </c>
      <c r="G354">
        <v>701206</v>
      </c>
      <c r="H354" s="3">
        <v>445632</v>
      </c>
      <c r="I354" s="1" t="s">
        <v>26</v>
      </c>
      <c r="J354">
        <v>680</v>
      </c>
      <c r="K354">
        <v>877059</v>
      </c>
      <c r="L354" s="1" t="s">
        <v>22</v>
      </c>
      <c r="M354" s="1" t="s">
        <v>29</v>
      </c>
      <c r="N354" s="1" t="s">
        <v>20</v>
      </c>
      <c r="O354" s="2">
        <v>12205.6</v>
      </c>
      <c r="P354">
        <v>33.5</v>
      </c>
      <c r="Q354">
        <v>12</v>
      </c>
      <c r="R354">
        <f>Кредиты_2000_0__22[[#This Row],[Годовой доход]]/12</f>
        <v>73088.25</v>
      </c>
      <c r="S354">
        <f>Кредиты_2000_0__22[[#This Row],[Ежемесячный платеж]]/Кредиты_2000_0__22[[#This Row],[Мес доход]]</f>
        <v>0.16699811529212971</v>
      </c>
      <c r="T354" s="8">
        <f>(Кредиты_2000_0__22[[#This Row],[Кредитный рейтинг]]-MIN(J:J))/(MAX(J:J)-MIN(J:J))</f>
        <v>0.5696969696969697</v>
      </c>
      <c r="U354" s="9">
        <f>(Кредиты_2000_0__22[[#This Row],[Срок кредитной истории (лет)]]-MIN(P:P))/(MAX(P:P)-MIN(P:P))</f>
        <v>0.63596491228070173</v>
      </c>
      <c r="V354" s="9">
        <f>(Кредиты_2000_0__22[[#This Row],[Срок с последнего нарушения кредитного договора (мес.)]]-MIN(Q:Q))/(MAX(Q:Q)-MIN(Q:Q))</f>
        <v>0.14634146341463414</v>
      </c>
      <c r="W354" s="9">
        <f>(Кредиты_2000_0__22[[#This Row],[Количество кредитных карт]]-MIN(D:D))/(MAX(D:D)-MIN(D:D))</f>
        <v>0.17073170731707318</v>
      </c>
      <c r="X354" s="10">
        <f>(Кредиты_2000_0__22[[#This Row],[Число нарушений кредитных договоров]]-MIN(E:E))/(MAX(E:E)-MIN(E:E))</f>
        <v>0</v>
      </c>
      <c r="Y354" s="16">
        <f>((Кредиты_2000_0__22[[#This Row],[Размер кредита]]-AVERAGE(H:H)))/STDEV(H:H)</f>
        <v>0.72731486144643476</v>
      </c>
      <c r="Z354" s="16">
        <f>((Кредиты_2000_0__22[[#This Row],[Годовой доход]]-AVERAGE(K:K)))/STDEV(K:K)</f>
        <v>-0.57826868113272356</v>
      </c>
      <c r="AA354" s="16">
        <f>((Кредиты_2000_0__22[[#This Row],[Ежемесячный платеж]]-AVERAGE(O:O)))/STDEV(O:O)</f>
        <v>-0.50200923784911378</v>
      </c>
      <c r="AB354" s="16">
        <f>((Кредиты_2000_0__22[[#This Row],[Текущий баланс кредитов]]-AVERAGE(F:F)))/STDEV(F:F)</f>
        <v>0.34198918004761747</v>
      </c>
      <c r="AC354" s="16">
        <f>((Кредиты_2000_0__22[[#This Row],[Максимальный выданный кредит]]-AVERAGE(G:G)))/STDEV(G:G)</f>
        <v>0.2907024324483839</v>
      </c>
    </row>
    <row r="355" spans="1:29" x14ac:dyDescent="0.45">
      <c r="A355">
        <v>504</v>
      </c>
      <c r="B355" s="1" t="s">
        <v>396</v>
      </c>
      <c r="C355" s="1" t="s">
        <v>31</v>
      </c>
      <c r="D355">
        <v>8</v>
      </c>
      <c r="E355">
        <v>0</v>
      </c>
      <c r="F355">
        <v>100814</v>
      </c>
      <c r="G355">
        <v>130284</v>
      </c>
      <c r="H355" s="3">
        <v>219054</v>
      </c>
      <c r="I355" s="1" t="s">
        <v>17</v>
      </c>
      <c r="J355">
        <v>723</v>
      </c>
      <c r="K355">
        <v>1067154</v>
      </c>
      <c r="L355" s="1" t="s">
        <v>40</v>
      </c>
      <c r="M355" s="1" t="s">
        <v>19</v>
      </c>
      <c r="N355" s="1" t="s">
        <v>23</v>
      </c>
      <c r="O355" s="2">
        <v>24455.66</v>
      </c>
      <c r="P355">
        <v>15.4</v>
      </c>
      <c r="Q355">
        <v>29</v>
      </c>
      <c r="R355">
        <f>Кредиты_2000_0__22[[#This Row],[Годовой доход]]/12</f>
        <v>88929.5</v>
      </c>
      <c r="S355">
        <f>Кредиты_2000_0__22[[#This Row],[Ежемесячный платеж]]/Кредиты_2000_0__22[[#This Row],[Мес доход]]</f>
        <v>0.27500053413096892</v>
      </c>
      <c r="T355" s="8">
        <f>(Кредиты_2000_0__22[[#This Row],[Кредитный рейтинг]]-MIN(J:J))/(MAX(J:J)-MIN(J:J))</f>
        <v>0.83030303030303032</v>
      </c>
      <c r="U355" s="9">
        <f>(Кредиты_2000_0__22[[#This Row],[Срок кредитной истории (лет)]]-MIN(P:P))/(MAX(P:P)-MIN(P:P))</f>
        <v>0.23903508771929824</v>
      </c>
      <c r="V355" s="9">
        <f>(Кредиты_2000_0__22[[#This Row],[Срок с последнего нарушения кредитного договора (мес.)]]-MIN(Q:Q))/(MAX(Q:Q)-MIN(Q:Q))</f>
        <v>0.35365853658536583</v>
      </c>
      <c r="W355" s="9">
        <f>(Кредиты_2000_0__22[[#This Row],[Количество кредитных карт]]-MIN(D:D))/(MAX(D:D)-MIN(D:D))</f>
        <v>0.14634146341463414</v>
      </c>
      <c r="X355" s="10">
        <f>(Кредиты_2000_0__22[[#This Row],[Число нарушений кредитных договоров]]-MIN(E:E))/(MAX(E:E)-MIN(E:E))</f>
        <v>0</v>
      </c>
      <c r="Y355" s="16">
        <f>((Кредиты_2000_0__22[[#This Row],[Размер кредита]]-AVERAGE(H:H)))/STDEV(H:H)</f>
        <v>-0.48566219669663679</v>
      </c>
      <c r="Z355" s="16">
        <f>((Кредиты_2000_0__22[[#This Row],[Годовой доход]]-AVERAGE(K:K)))/STDEV(K:K)</f>
        <v>-0.34558704280270691</v>
      </c>
      <c r="AA355" s="16">
        <f>((Кредиты_2000_0__22[[#This Row],[Ежемесячный платеж]]-AVERAGE(O:O)))/STDEV(O:O)</f>
        <v>0.59225496631563501</v>
      </c>
      <c r="AB355" s="16">
        <f>((Кредиты_2000_0__22[[#This Row],[Текущий баланс кредитов]]-AVERAGE(F:F)))/STDEV(F:F)</f>
        <v>-0.67673178707227311</v>
      </c>
      <c r="AC355" s="16">
        <f>((Кредиты_2000_0__22[[#This Row],[Максимальный выданный кредит]]-AVERAGE(G:G)))/STDEV(G:G)</f>
        <v>-0.92288324129086541</v>
      </c>
    </row>
    <row r="356" spans="1:29" x14ac:dyDescent="0.45">
      <c r="A356">
        <v>506</v>
      </c>
      <c r="B356" s="1" t="s">
        <v>397</v>
      </c>
      <c r="C356" s="1" t="s">
        <v>16</v>
      </c>
      <c r="D356">
        <v>16</v>
      </c>
      <c r="E356">
        <v>0</v>
      </c>
      <c r="F356">
        <v>159030</v>
      </c>
      <c r="G356">
        <v>814770</v>
      </c>
      <c r="H356" s="3">
        <v>132616</v>
      </c>
      <c r="I356" s="1" t="s">
        <v>17</v>
      </c>
      <c r="J356">
        <v>743</v>
      </c>
      <c r="K356">
        <v>1527144</v>
      </c>
      <c r="L356" s="1" t="s">
        <v>22</v>
      </c>
      <c r="M356" s="1" t="s">
        <v>19</v>
      </c>
      <c r="N356" s="1" t="s">
        <v>23</v>
      </c>
      <c r="O356" s="2">
        <v>40342.32</v>
      </c>
      <c r="P356">
        <v>22.4</v>
      </c>
      <c r="Q356">
        <v>25</v>
      </c>
      <c r="R356">
        <f>Кредиты_2000_0__22[[#This Row],[Годовой доход]]/12</f>
        <v>127262</v>
      </c>
      <c r="S356">
        <f>Кредиты_2000_0__22[[#This Row],[Ежемесячный платеж]]/Кредиты_2000_0__22[[#This Row],[Мес доход]]</f>
        <v>0.31700209017617198</v>
      </c>
      <c r="T356" s="8">
        <f>(Кредиты_2000_0__22[[#This Row],[Кредитный рейтинг]]-MIN(J:J))/(MAX(J:J)-MIN(J:J))</f>
        <v>0.95151515151515154</v>
      </c>
      <c r="U356" s="9">
        <f>(Кредиты_2000_0__22[[#This Row],[Срок кредитной истории (лет)]]-MIN(P:P))/(MAX(P:P)-MIN(P:P))</f>
        <v>0.39254385964912275</v>
      </c>
      <c r="V356" s="9">
        <f>(Кредиты_2000_0__22[[#This Row],[Срок с последнего нарушения кредитного договора (мес.)]]-MIN(Q:Q))/(MAX(Q:Q)-MIN(Q:Q))</f>
        <v>0.3048780487804878</v>
      </c>
      <c r="W356" s="9">
        <f>(Кредиты_2000_0__22[[#This Row],[Количество кредитных карт]]-MIN(D:D))/(MAX(D:D)-MIN(D:D))</f>
        <v>0.34146341463414637</v>
      </c>
      <c r="X356" s="10">
        <f>(Кредиты_2000_0__22[[#This Row],[Число нарушений кредитных договоров]]-MIN(E:E))/(MAX(E:E)-MIN(E:E))</f>
        <v>0</v>
      </c>
      <c r="Y356" s="16">
        <f>((Кредиты_2000_0__22[[#This Row],[Размер кредита]]-AVERAGE(H:H)))/STDEV(H:H)</f>
        <v>-0.94840487670868923</v>
      </c>
      <c r="Z356" s="16">
        <f>((Кредиты_2000_0__22[[#This Row],[Годовой доход]]-AVERAGE(K:K)))/STDEV(K:K)</f>
        <v>0.21745368323124648</v>
      </c>
      <c r="AA356" s="16">
        <f>((Кредиты_2000_0__22[[#This Row],[Ежемесячный платеж]]-AVERAGE(O:O)))/STDEV(O:O)</f>
        <v>2.0113666573388582</v>
      </c>
      <c r="AB356" s="16">
        <f>((Кредиты_2000_0__22[[#This Row],[Текущий баланс кредитов]]-AVERAGE(F:F)))/STDEV(F:F)</f>
        <v>-0.43344565743428831</v>
      </c>
      <c r="AC356" s="16">
        <f>((Кредиты_2000_0__22[[#This Row],[Максимальный выданный кредит]]-AVERAGE(G:G)))/STDEV(G:G)</f>
        <v>0.53210080815036087</v>
      </c>
    </row>
    <row r="357" spans="1:29" x14ac:dyDescent="0.45">
      <c r="A357">
        <v>507</v>
      </c>
      <c r="B357" s="1" t="s">
        <v>398</v>
      </c>
      <c r="C357" s="1" t="s">
        <v>16</v>
      </c>
      <c r="D357">
        <v>11</v>
      </c>
      <c r="E357">
        <v>0</v>
      </c>
      <c r="F357">
        <v>268926</v>
      </c>
      <c r="G357">
        <v>331254</v>
      </c>
      <c r="H357" s="3">
        <v>590986</v>
      </c>
      <c r="I357" s="1" t="s">
        <v>26</v>
      </c>
      <c r="J357">
        <v>613</v>
      </c>
      <c r="K357">
        <v>1156511</v>
      </c>
      <c r="L357" s="1" t="s">
        <v>27</v>
      </c>
      <c r="M357" s="1" t="s">
        <v>29</v>
      </c>
      <c r="N357" s="1" t="s">
        <v>23</v>
      </c>
      <c r="O357" s="2">
        <v>22060.52</v>
      </c>
      <c r="P357">
        <v>14.1</v>
      </c>
      <c r="R357">
        <f>Кредиты_2000_0__22[[#This Row],[Годовой доход]]/12</f>
        <v>96375.916666666672</v>
      </c>
      <c r="S357">
        <f>Кредиты_2000_0__22[[#This Row],[Ежемесячный платеж]]/Кредиты_2000_0__22[[#This Row],[Мес доход]]</f>
        <v>0.22890075407843072</v>
      </c>
      <c r="T357" s="8">
        <f>(Кредиты_2000_0__22[[#This Row],[Кредитный рейтинг]]-MIN(J:J))/(MAX(J:J)-MIN(J:J))</f>
        <v>0.16363636363636364</v>
      </c>
      <c r="U357" s="9">
        <f>(Кредиты_2000_0__22[[#This Row],[Срок кредитной истории (лет)]]-MIN(P:P))/(MAX(P:P)-MIN(P:P))</f>
        <v>0.21052631578947367</v>
      </c>
      <c r="V357" s="9">
        <f>(Кредиты_2000_0__22[[#This Row],[Срок с последнего нарушения кредитного договора (мес.)]]-MIN(Q:Q))/(MAX(Q:Q)-MIN(Q:Q))</f>
        <v>0</v>
      </c>
      <c r="W357" s="9">
        <f>(Кредиты_2000_0__22[[#This Row],[Количество кредитных карт]]-MIN(D:D))/(MAX(D:D)-MIN(D:D))</f>
        <v>0.21951219512195122</v>
      </c>
      <c r="X357" s="10">
        <f>(Кредиты_2000_0__22[[#This Row],[Число нарушений кредитных договоров]]-MIN(E:E))/(MAX(E:E)-MIN(E:E))</f>
        <v>0</v>
      </c>
      <c r="Y357" s="16">
        <f>((Кредиты_2000_0__22[[#This Row],[Размер кредита]]-AVERAGE(H:H)))/STDEV(H:H)</f>
        <v>1.505462198387038</v>
      </c>
      <c r="Z357" s="16">
        <f>((Кредиты_2000_0__22[[#This Row],[Годовой доход]]-AVERAGE(K:K)))/STDEV(K:K)</f>
        <v>-0.23621155603948168</v>
      </c>
      <c r="AA357" s="16">
        <f>((Кредиты_2000_0__22[[#This Row],[Ежемесячный платеж]]-AVERAGE(O:O)))/STDEV(O:O)</f>
        <v>0.37830369048815693</v>
      </c>
      <c r="AB357" s="16">
        <f>((Кредиты_2000_0__22[[#This Row],[Текущий баланс кредитов]]-AVERAGE(F:F)))/STDEV(F:F)</f>
        <v>2.581249329224693E-2</v>
      </c>
      <c r="AC357" s="16">
        <f>((Кредиты_2000_0__22[[#This Row],[Максимальный выданный кредит]]-AVERAGE(G:G)))/STDEV(G:G)</f>
        <v>-0.49568948653736683</v>
      </c>
    </row>
    <row r="358" spans="1:29" x14ac:dyDescent="0.45">
      <c r="A358">
        <v>508</v>
      </c>
      <c r="B358" s="1" t="s">
        <v>399</v>
      </c>
      <c r="C358" s="1" t="s">
        <v>16</v>
      </c>
      <c r="D358">
        <v>14</v>
      </c>
      <c r="E358">
        <v>0</v>
      </c>
      <c r="F358">
        <v>177688</v>
      </c>
      <c r="G358">
        <v>340054</v>
      </c>
      <c r="H358" s="3">
        <v>96800</v>
      </c>
      <c r="I358" s="1" t="s">
        <v>17</v>
      </c>
      <c r="J358">
        <v>712</v>
      </c>
      <c r="K358">
        <v>371564</v>
      </c>
      <c r="L358" s="1" t="s">
        <v>27</v>
      </c>
      <c r="M358" s="1" t="s">
        <v>29</v>
      </c>
      <c r="N358" s="1" t="s">
        <v>23</v>
      </c>
      <c r="O358" s="2">
        <v>6874.01</v>
      </c>
      <c r="P358">
        <v>14.1</v>
      </c>
      <c r="Q358">
        <v>65</v>
      </c>
      <c r="R358">
        <f>Кредиты_2000_0__22[[#This Row],[Годовой доход]]/12</f>
        <v>30963.666666666668</v>
      </c>
      <c r="S358">
        <f>Кредиты_2000_0__22[[#This Row],[Ежемесячный платеж]]/Кредиты_2000_0__22[[#This Row],[Мес доход]]</f>
        <v>0.22200245448967068</v>
      </c>
      <c r="T358" s="8">
        <f>(Кредиты_2000_0__22[[#This Row],[Кредитный рейтинг]]-MIN(J:J))/(MAX(J:J)-MIN(J:J))</f>
        <v>0.76363636363636367</v>
      </c>
      <c r="U358" s="9">
        <f>(Кредиты_2000_0__22[[#This Row],[Срок кредитной истории (лет)]]-MIN(P:P))/(MAX(P:P)-MIN(P:P))</f>
        <v>0.21052631578947367</v>
      </c>
      <c r="V358" s="9">
        <f>(Кредиты_2000_0__22[[#This Row],[Срок с последнего нарушения кредитного договора (мес.)]]-MIN(Q:Q))/(MAX(Q:Q)-MIN(Q:Q))</f>
        <v>0.79268292682926833</v>
      </c>
      <c r="W358" s="9">
        <f>(Кредиты_2000_0__22[[#This Row],[Количество кредитных карт]]-MIN(D:D))/(MAX(D:D)-MIN(D:D))</f>
        <v>0.29268292682926828</v>
      </c>
      <c r="X358" s="10">
        <f>(Кредиты_2000_0__22[[#This Row],[Число нарушений кредитных договоров]]-MIN(E:E))/(MAX(E:E)-MIN(E:E))</f>
        <v>0</v>
      </c>
      <c r="Y358" s="16">
        <f>((Кредиты_2000_0__22[[#This Row],[Размер кредита]]-AVERAGE(H:H)))/STDEV(H:H)</f>
        <v>-1.1401445262530061</v>
      </c>
      <c r="Z358" s="16">
        <f>((Кредиты_2000_0__22[[#This Row],[Годовой доход]]-AVERAGE(K:K)))/STDEV(K:K)</f>
        <v>-1.1970088098453766</v>
      </c>
      <c r="AA358" s="16">
        <f>((Кредиты_2000_0__22[[#This Row],[Ежемесячный платеж]]-AVERAGE(O:O)))/STDEV(O:O)</f>
        <v>-0.97826552461691196</v>
      </c>
      <c r="AB358" s="16">
        <f>((Кредиты_2000_0__22[[#This Row],[Текущий баланс кредитов]]-AVERAGE(F:F)))/STDEV(F:F)</f>
        <v>-0.35547340570305425</v>
      </c>
      <c r="AC358" s="16">
        <f>((Кредиты_2000_0__22[[#This Row],[Максимальный выданный кредит]]-AVERAGE(G:G)))/STDEV(G:G)</f>
        <v>-0.47698368446824807</v>
      </c>
    </row>
    <row r="359" spans="1:29" x14ac:dyDescent="0.45">
      <c r="A359">
        <v>509</v>
      </c>
      <c r="B359" s="1" t="s">
        <v>400</v>
      </c>
      <c r="C359" s="1" t="s">
        <v>16</v>
      </c>
      <c r="D359">
        <v>10</v>
      </c>
      <c r="E359">
        <v>0</v>
      </c>
      <c r="F359">
        <v>75962</v>
      </c>
      <c r="G359">
        <v>240988</v>
      </c>
      <c r="H359" s="3">
        <v>43054</v>
      </c>
      <c r="I359" s="1" t="s">
        <v>17</v>
      </c>
      <c r="J359">
        <v>747</v>
      </c>
      <c r="K359">
        <v>490713</v>
      </c>
      <c r="L359" s="1" t="s">
        <v>36</v>
      </c>
      <c r="M359" s="1" t="s">
        <v>29</v>
      </c>
      <c r="N359" s="1" t="s">
        <v>23</v>
      </c>
      <c r="O359" s="2">
        <v>8346.32</v>
      </c>
      <c r="P359">
        <v>21.7</v>
      </c>
      <c r="Q359">
        <v>81</v>
      </c>
      <c r="R359">
        <f>Кредиты_2000_0__22[[#This Row],[Годовой доход]]/12</f>
        <v>40892.75</v>
      </c>
      <c r="S359">
        <f>Кредиты_2000_0__22[[#This Row],[Ежемесячный платеж]]/Кредиты_2000_0__22[[#This Row],[Мес доход]]</f>
        <v>0.20410268323847136</v>
      </c>
      <c r="T359" s="8">
        <f>(Кредиты_2000_0__22[[#This Row],[Кредитный рейтинг]]-MIN(J:J))/(MAX(J:J)-MIN(J:J))</f>
        <v>0.97575757575757571</v>
      </c>
      <c r="U359" s="9">
        <f>(Кредиты_2000_0__22[[#This Row],[Срок кредитной истории (лет)]]-MIN(P:P))/(MAX(P:P)-MIN(P:P))</f>
        <v>0.3771929824561403</v>
      </c>
      <c r="V359" s="9">
        <f>(Кредиты_2000_0__22[[#This Row],[Срок с последнего нарушения кредитного договора (мес.)]]-MIN(Q:Q))/(MAX(Q:Q)-MIN(Q:Q))</f>
        <v>0.98780487804878048</v>
      </c>
      <c r="W359" s="9">
        <f>(Кредиты_2000_0__22[[#This Row],[Количество кредитных карт]]-MIN(D:D))/(MAX(D:D)-MIN(D:D))</f>
        <v>0.1951219512195122</v>
      </c>
      <c r="X359" s="10">
        <f>(Кредиты_2000_0__22[[#This Row],[Число нарушений кредитных договоров]]-MIN(E:E))/(MAX(E:E)-MIN(E:E))</f>
        <v>0</v>
      </c>
      <c r="Y359" s="16">
        <f>((Кредиты_2000_0__22[[#This Row],[Размер кредита]]-AVERAGE(H:H)))/STDEV(H:H)</f>
        <v>-1.4278717767669904</v>
      </c>
      <c r="Z359" s="16">
        <f>((Кредиты_2000_0__22[[#This Row],[Годовой доход]]-AVERAGE(K:K)))/STDEV(K:K)</f>
        <v>-1.0511670753158879</v>
      </c>
      <c r="AA359" s="16">
        <f>((Кредиты_2000_0__22[[#This Row],[Ежемесячный платеж]]-AVERAGE(O:O)))/STDEV(O:O)</f>
        <v>-0.84674811731982103</v>
      </c>
      <c r="AB359" s="16">
        <f>((Кредиты_2000_0__22[[#This Row],[Текущий баланс кредитов]]-AVERAGE(F:F)))/STDEV(F:F)</f>
        <v>-0.78058892074279662</v>
      </c>
      <c r="AC359" s="16">
        <f>((Кредиты_2000_0__22[[#This Row],[Максимальный выданный кредит]]-AVERAGE(G:G)))/STDEV(G:G)</f>
        <v>-0.68756425126135201</v>
      </c>
    </row>
    <row r="360" spans="1:29" x14ac:dyDescent="0.45">
      <c r="A360">
        <v>510</v>
      </c>
      <c r="B360" s="1" t="s">
        <v>401</v>
      </c>
      <c r="C360" s="1" t="s">
        <v>31</v>
      </c>
      <c r="D360">
        <v>4</v>
      </c>
      <c r="E360">
        <v>0</v>
      </c>
      <c r="F360">
        <v>121657</v>
      </c>
      <c r="G360">
        <v>145068</v>
      </c>
      <c r="H360" s="3">
        <v>321420</v>
      </c>
      <c r="I360" s="1" t="s">
        <v>17</v>
      </c>
      <c r="J360">
        <v>745</v>
      </c>
      <c r="K360">
        <v>1542192</v>
      </c>
      <c r="L360" s="1" t="s">
        <v>27</v>
      </c>
      <c r="M360" s="1" t="s">
        <v>19</v>
      </c>
      <c r="N360" s="1" t="s">
        <v>23</v>
      </c>
      <c r="O360" s="2">
        <v>12106.23</v>
      </c>
      <c r="P360">
        <v>21.4</v>
      </c>
      <c r="Q360">
        <v>39</v>
      </c>
      <c r="R360">
        <f>Кредиты_2000_0__22[[#This Row],[Годовой доход]]/12</f>
        <v>128516</v>
      </c>
      <c r="S360">
        <f>Кредиты_2000_0__22[[#This Row],[Ежемесячный платеж]]/Кредиты_2000_0__22[[#This Row],[Мес доход]]</f>
        <v>9.4200177409816677E-2</v>
      </c>
      <c r="T360" s="8">
        <f>(Кредиты_2000_0__22[[#This Row],[Кредитный рейтинг]]-MIN(J:J))/(MAX(J:J)-MIN(J:J))</f>
        <v>0.96363636363636362</v>
      </c>
      <c r="U360" s="9">
        <f>(Кредиты_2000_0__22[[#This Row],[Срок кредитной истории (лет)]]-MIN(P:P))/(MAX(P:P)-MIN(P:P))</f>
        <v>0.37061403508771923</v>
      </c>
      <c r="V360" s="9">
        <f>(Кредиты_2000_0__22[[#This Row],[Срок с последнего нарушения кредитного договора (мес.)]]-MIN(Q:Q))/(MAX(Q:Q)-MIN(Q:Q))</f>
        <v>0.47560975609756095</v>
      </c>
      <c r="W360" s="9">
        <f>(Кредиты_2000_0__22[[#This Row],[Количество кредитных карт]]-MIN(D:D))/(MAX(D:D)-MIN(D:D))</f>
        <v>4.878048780487805E-2</v>
      </c>
      <c r="X360" s="10">
        <f>(Кредиты_2000_0__22[[#This Row],[Число нарушений кредитных договоров]]-MIN(E:E))/(MAX(E:E)-MIN(E:E))</f>
        <v>0</v>
      </c>
      <c r="Y360" s="16">
        <f>((Кредиты_2000_0__22[[#This Row],[Размер кредита]]-AVERAGE(H:H)))/STDEV(H:H)</f>
        <v>6.2350450311782636E-2</v>
      </c>
      <c r="Z360" s="16">
        <f>((Кредиты_2000_0__22[[#This Row],[Годовой доход]]-AVERAGE(K:K)))/STDEV(K:K)</f>
        <v>0.23587285939889999</v>
      </c>
      <c r="AA360" s="16">
        <f>((Кредиты_2000_0__22[[#This Row],[Ежемесячный платеж]]-AVERAGE(O:O)))/STDEV(O:O)</f>
        <v>-0.51088568694143266</v>
      </c>
      <c r="AB360" s="16">
        <f>((Кредиты_2000_0__22[[#This Row],[Текущий баланс кредитов]]-AVERAGE(F:F)))/STDEV(F:F)</f>
        <v>-0.58962836533178042</v>
      </c>
      <c r="AC360" s="16">
        <f>((Кредиты_2000_0__22[[#This Row],[Максимальный выданный кредит]]-AVERAGE(G:G)))/STDEV(G:G)</f>
        <v>-0.89145749381474593</v>
      </c>
    </row>
    <row r="361" spans="1:29" x14ac:dyDescent="0.45">
      <c r="A361">
        <v>512</v>
      </c>
      <c r="B361" s="1" t="s">
        <v>402</v>
      </c>
      <c r="C361" s="1" t="s">
        <v>16</v>
      </c>
      <c r="D361">
        <v>43</v>
      </c>
      <c r="E361">
        <v>0</v>
      </c>
      <c r="F361">
        <v>719283</v>
      </c>
      <c r="G361">
        <v>1091552</v>
      </c>
      <c r="H361" s="3">
        <v>483098</v>
      </c>
      <c r="I361" s="1" t="s">
        <v>26</v>
      </c>
      <c r="J361">
        <v>698</v>
      </c>
      <c r="K361">
        <v>1467978</v>
      </c>
      <c r="L361" s="1" t="s">
        <v>27</v>
      </c>
      <c r="M361" s="1" t="s">
        <v>19</v>
      </c>
      <c r="N361" s="1" t="s">
        <v>23</v>
      </c>
      <c r="O361" s="2">
        <v>33396.300000000003</v>
      </c>
      <c r="P361">
        <v>16.3</v>
      </c>
      <c r="R361">
        <f>Кредиты_2000_0__22[[#This Row],[Годовой доход]]/12</f>
        <v>122331.5</v>
      </c>
      <c r="S361">
        <f>Кредиты_2000_0__22[[#This Row],[Ежемесячный платеж]]/Кредиты_2000_0__22[[#This Row],[Мес доход]]</f>
        <v>0.27299836918536929</v>
      </c>
      <c r="T361" s="8">
        <f>(Кредиты_2000_0__22[[#This Row],[Кредитный рейтинг]]-MIN(J:J))/(MAX(J:J)-MIN(J:J))</f>
        <v>0.67878787878787883</v>
      </c>
      <c r="U361" s="9">
        <f>(Кредиты_2000_0__22[[#This Row],[Срок кредитной истории (лет)]]-MIN(P:P))/(MAX(P:P)-MIN(P:P))</f>
        <v>0.25877192982456143</v>
      </c>
      <c r="V361" s="9">
        <f>(Кредиты_2000_0__22[[#This Row],[Срок с последнего нарушения кредитного договора (мес.)]]-MIN(Q:Q))/(MAX(Q:Q)-MIN(Q:Q))</f>
        <v>0</v>
      </c>
      <c r="W361" s="9">
        <f>(Кредиты_2000_0__22[[#This Row],[Количество кредитных карт]]-MIN(D:D))/(MAX(D:D)-MIN(D:D))</f>
        <v>1</v>
      </c>
      <c r="X361" s="10">
        <f>(Кредиты_2000_0__22[[#This Row],[Число нарушений кредитных договоров]]-MIN(E:E))/(MAX(E:E)-MIN(E:E))</f>
        <v>0</v>
      </c>
      <c r="Y361" s="16">
        <f>((Кредиты_2000_0__22[[#This Row],[Размер кредита]]-AVERAGE(H:H)))/STDEV(H:H)</f>
        <v>0.92788772580391121</v>
      </c>
      <c r="Z361" s="16">
        <f>((Кредиты_2000_0__22[[#This Row],[Годовой доход]]-AVERAGE(K:K)))/STDEV(K:K)</f>
        <v>0.14503283148115434</v>
      </c>
      <c r="AA361" s="16">
        <f>((Кредиты_2000_0__22[[#This Row],[Ежемесячный платеж]]-AVERAGE(O:O)))/STDEV(O:O)</f>
        <v>1.390897774132374</v>
      </c>
      <c r="AB361" s="16">
        <f>((Кредиты_2000_0__22[[#This Row],[Текущий баланс кредитов]]-AVERAGE(F:F)))/STDEV(F:F)</f>
        <v>1.9078657344179497</v>
      </c>
      <c r="AC361" s="16">
        <f>((Кредиты_2000_0__22[[#This Row],[Максимальный выданный кредит]]-AVERAGE(G:G)))/STDEV(G:G)</f>
        <v>1.1204450477293173</v>
      </c>
    </row>
    <row r="362" spans="1:29" x14ac:dyDescent="0.45">
      <c r="A362">
        <v>518</v>
      </c>
      <c r="B362" s="1" t="s">
        <v>403</v>
      </c>
      <c r="C362" s="1" t="s">
        <v>16</v>
      </c>
      <c r="D362">
        <v>4</v>
      </c>
      <c r="E362">
        <v>0</v>
      </c>
      <c r="F362">
        <v>197239</v>
      </c>
      <c r="G362">
        <v>302478</v>
      </c>
      <c r="H362" s="3">
        <v>257554</v>
      </c>
      <c r="I362" s="1" t="s">
        <v>17</v>
      </c>
      <c r="J362">
        <v>732</v>
      </c>
      <c r="K362">
        <v>885096</v>
      </c>
      <c r="L362" s="1" t="s">
        <v>18</v>
      </c>
      <c r="M362" s="1" t="s">
        <v>29</v>
      </c>
      <c r="N362" s="1" t="s">
        <v>23</v>
      </c>
      <c r="O362" s="2">
        <v>11211.14</v>
      </c>
      <c r="P362">
        <v>21.6</v>
      </c>
      <c r="R362">
        <f>Кредиты_2000_0__22[[#This Row],[Годовой доход]]/12</f>
        <v>73758</v>
      </c>
      <c r="S362">
        <f>Кредиты_2000_0__22[[#This Row],[Ежемесячный платеж]]/Кредиты_2000_0__22[[#This Row],[Мес доход]]</f>
        <v>0.15199896960329726</v>
      </c>
      <c r="T362" s="8">
        <f>(Кредиты_2000_0__22[[#This Row],[Кредитный рейтинг]]-MIN(J:J))/(MAX(J:J)-MIN(J:J))</f>
        <v>0.88484848484848488</v>
      </c>
      <c r="U362" s="9">
        <f>(Кредиты_2000_0__22[[#This Row],[Срок кредитной истории (лет)]]-MIN(P:P))/(MAX(P:P)-MIN(P:P))</f>
        <v>0.375</v>
      </c>
      <c r="V362" s="9">
        <f>(Кредиты_2000_0__22[[#This Row],[Срок с последнего нарушения кредитного договора (мес.)]]-MIN(Q:Q))/(MAX(Q:Q)-MIN(Q:Q))</f>
        <v>0</v>
      </c>
      <c r="W362" s="9">
        <f>(Кредиты_2000_0__22[[#This Row],[Количество кредитных карт]]-MIN(D:D))/(MAX(D:D)-MIN(D:D))</f>
        <v>4.878048780487805E-2</v>
      </c>
      <c r="X362" s="10">
        <f>(Кредиты_2000_0__22[[#This Row],[Число нарушений кредитных договоров]]-MIN(E:E))/(MAX(E:E)-MIN(E:E))</f>
        <v>0</v>
      </c>
      <c r="Y362" s="16">
        <f>((Кредиты_2000_0__22[[#This Row],[Размер кредита]]-AVERAGE(H:H)))/STDEV(H:H)</f>
        <v>-0.27955385105624692</v>
      </c>
      <c r="Z362" s="16">
        <f>((Кредиты_2000_0__22[[#This Row],[Годовой доход]]-AVERAGE(K:K)))/STDEV(K:K)</f>
        <v>-0.56843116658863591</v>
      </c>
      <c r="AA362" s="16">
        <f>((Кредиты_2000_0__22[[#This Row],[Ежемесячный платеж]]-AVERAGE(O:O)))/STDEV(O:O)</f>
        <v>-0.59084161748428921</v>
      </c>
      <c r="AB362" s="16">
        <f>((Кредиты_2000_0__22[[#This Row],[Текущий баланс кредитов]]-AVERAGE(F:F)))/STDEV(F:F)</f>
        <v>-0.27376928448977544</v>
      </c>
      <c r="AC362" s="16">
        <f>((Кредиты_2000_0__22[[#This Row],[Максимальный выданный кредит]]-AVERAGE(G:G)))/STDEV(G:G)</f>
        <v>-0.55685745930338504</v>
      </c>
    </row>
    <row r="363" spans="1:29" x14ac:dyDescent="0.45">
      <c r="A363">
        <v>519</v>
      </c>
      <c r="B363" s="1" t="s">
        <v>404</v>
      </c>
      <c r="C363" s="1" t="s">
        <v>16</v>
      </c>
      <c r="D363">
        <v>9</v>
      </c>
      <c r="E363">
        <v>0</v>
      </c>
      <c r="F363">
        <v>278103</v>
      </c>
      <c r="G363">
        <v>615692</v>
      </c>
      <c r="H363" s="3">
        <v>268752</v>
      </c>
      <c r="I363" s="1" t="s">
        <v>17</v>
      </c>
      <c r="J363">
        <v>747</v>
      </c>
      <c r="K363">
        <v>812364</v>
      </c>
      <c r="L363" s="1" t="s">
        <v>27</v>
      </c>
      <c r="M363" s="1" t="s">
        <v>19</v>
      </c>
      <c r="N363" s="1" t="s">
        <v>23</v>
      </c>
      <c r="O363" s="2">
        <v>6654.56</v>
      </c>
      <c r="P363">
        <v>15.3</v>
      </c>
      <c r="R363">
        <f>Кредиты_2000_0__22[[#This Row],[Годовой доход]]/12</f>
        <v>67697</v>
      </c>
      <c r="S363">
        <f>Кредиты_2000_0__22[[#This Row],[Ежемесячный платеж]]/Кредиты_2000_0__22[[#This Row],[Мес доход]]</f>
        <v>9.8299186079146797E-2</v>
      </c>
      <c r="T363" s="8">
        <f>(Кредиты_2000_0__22[[#This Row],[Кредитный рейтинг]]-MIN(J:J))/(MAX(J:J)-MIN(J:J))</f>
        <v>0.97575757575757571</v>
      </c>
      <c r="U363" s="9">
        <f>(Кредиты_2000_0__22[[#This Row],[Срок кредитной истории (лет)]]-MIN(P:P))/(MAX(P:P)-MIN(P:P))</f>
        <v>0.23684210526315791</v>
      </c>
      <c r="V363" s="9">
        <f>(Кредиты_2000_0__22[[#This Row],[Срок с последнего нарушения кредитного договора (мес.)]]-MIN(Q:Q))/(MAX(Q:Q)-MIN(Q:Q))</f>
        <v>0</v>
      </c>
      <c r="W363" s="9">
        <f>(Кредиты_2000_0__22[[#This Row],[Количество кредитных карт]]-MIN(D:D))/(MAX(D:D)-MIN(D:D))</f>
        <v>0.17073170731707318</v>
      </c>
      <c r="X363" s="10">
        <f>(Кредиты_2000_0__22[[#This Row],[Число нарушений кредитных договоров]]-MIN(E:E))/(MAX(E:E)-MIN(E:E))</f>
        <v>0</v>
      </c>
      <c r="Y363" s="16">
        <f>((Кредиты_2000_0__22[[#This Row],[Размер кредита]]-AVERAGE(H:H)))/STDEV(H:H)</f>
        <v>-0.21960576652427069</v>
      </c>
      <c r="Z363" s="16">
        <f>((Кредиты_2000_0__22[[#This Row],[Годовой доход]]-AVERAGE(K:K)))/STDEV(K:K)</f>
        <v>-0.65745718473229442</v>
      </c>
      <c r="AA363" s="16">
        <f>((Кредиты_2000_0__22[[#This Row],[Ежемесячный платеж]]-AVERAGE(O:O)))/STDEV(O:O)</f>
        <v>-0.99786839020319906</v>
      </c>
      <c r="AB363" s="16">
        <f>((Кредиты_2000_0__22[[#This Row],[Текущий баланс кредитов]]-AVERAGE(F:F)))/STDEV(F:F)</f>
        <v>6.4163407331132918E-2</v>
      </c>
      <c r="AC363" s="16">
        <f>((Кредиты_2000_0__22[[#This Row],[Максимальный выданный кредит]]-AVERAGE(G:G)))/STDEV(G:G)</f>
        <v>0.10892880084172279</v>
      </c>
    </row>
    <row r="364" spans="1:29" x14ac:dyDescent="0.45">
      <c r="A364">
        <v>520</v>
      </c>
      <c r="B364" s="1" t="s">
        <v>405</v>
      </c>
      <c r="C364" s="1" t="s">
        <v>16</v>
      </c>
      <c r="D364">
        <v>8</v>
      </c>
      <c r="E364">
        <v>0</v>
      </c>
      <c r="F364">
        <v>40603</v>
      </c>
      <c r="G364">
        <v>528198</v>
      </c>
      <c r="H364" s="3">
        <v>147400</v>
      </c>
      <c r="I364" s="1" t="s">
        <v>17</v>
      </c>
      <c r="J364">
        <v>745</v>
      </c>
      <c r="K364">
        <v>2314428</v>
      </c>
      <c r="L364" s="1" t="s">
        <v>38</v>
      </c>
      <c r="M364" s="1" t="s">
        <v>29</v>
      </c>
      <c r="N364" s="1" t="s">
        <v>23</v>
      </c>
      <c r="O364" s="2">
        <v>20058.3</v>
      </c>
      <c r="P364">
        <v>19.8</v>
      </c>
      <c r="R364">
        <f>Кредиты_2000_0__22[[#This Row],[Годовой доход]]/12</f>
        <v>192869</v>
      </c>
      <c r="S364">
        <f>Кредиты_2000_0__22[[#This Row],[Ежемесячный платеж]]/Кредиты_2000_0__22[[#This Row],[Мес доход]]</f>
        <v>0.10399960595015269</v>
      </c>
      <c r="T364" s="8">
        <f>(Кредиты_2000_0__22[[#This Row],[Кредитный рейтинг]]-MIN(J:J))/(MAX(J:J)-MIN(J:J))</f>
        <v>0.96363636363636362</v>
      </c>
      <c r="U364" s="9">
        <f>(Кредиты_2000_0__22[[#This Row],[Срок кредитной истории (лет)]]-MIN(P:P))/(MAX(P:P)-MIN(P:P))</f>
        <v>0.33552631578947367</v>
      </c>
      <c r="V364" s="9">
        <f>(Кредиты_2000_0__22[[#This Row],[Срок с последнего нарушения кредитного договора (мес.)]]-MIN(Q:Q))/(MAX(Q:Q)-MIN(Q:Q))</f>
        <v>0</v>
      </c>
      <c r="W364" s="9">
        <f>(Кредиты_2000_0__22[[#This Row],[Количество кредитных карт]]-MIN(D:D))/(MAX(D:D)-MIN(D:D))</f>
        <v>0.14634146341463414</v>
      </c>
      <c r="X364" s="10">
        <f>(Кредиты_2000_0__22[[#This Row],[Число нарушений кредитных договоров]]-MIN(E:E))/(MAX(E:E)-MIN(E:E))</f>
        <v>0</v>
      </c>
      <c r="Y364" s="16">
        <f>((Кредиты_2000_0__22[[#This Row],[Размер кредита]]-AVERAGE(H:H)))/STDEV(H:H)</f>
        <v>-0.86925927198277952</v>
      </c>
      <c r="Z364" s="16">
        <f>((Кредиты_2000_0__22[[#This Row],[Годовой доход]]-AVERAGE(K:K)))/STDEV(K:K)</f>
        <v>1.1811114909116633</v>
      </c>
      <c r="AA364" s="16">
        <f>((Кредиты_2000_0__22[[#This Row],[Ежемесячный платеж]]-AVERAGE(O:O)))/STDEV(O:O)</f>
        <v>0.19945087875803114</v>
      </c>
      <c r="AB364" s="16">
        <f>((Кредиты_2000_0__22[[#This Row],[Текущий баланс кредитов]]-AVERAGE(F:F)))/STDEV(F:F)</f>
        <v>-0.92835507193610267</v>
      </c>
      <c r="AC364" s="16">
        <f>((Кредиты_2000_0__22[[#This Row],[Максимальный выданный кредит]]-AVERAGE(G:G)))/STDEV(G:G)</f>
        <v>-7.7053636230490011E-2</v>
      </c>
    </row>
    <row r="365" spans="1:29" x14ac:dyDescent="0.45">
      <c r="A365">
        <v>523</v>
      </c>
      <c r="B365" s="1" t="s">
        <v>406</v>
      </c>
      <c r="C365" s="1" t="s">
        <v>16</v>
      </c>
      <c r="D365">
        <v>12</v>
      </c>
      <c r="E365">
        <v>0</v>
      </c>
      <c r="F365">
        <v>167276</v>
      </c>
      <c r="G365">
        <v>430408</v>
      </c>
      <c r="H365" s="3">
        <v>387288</v>
      </c>
      <c r="I365" s="1" t="s">
        <v>17</v>
      </c>
      <c r="J365">
        <v>740</v>
      </c>
      <c r="K365">
        <v>2489988</v>
      </c>
      <c r="L365" s="1" t="s">
        <v>50</v>
      </c>
      <c r="M365" s="1" t="s">
        <v>29</v>
      </c>
      <c r="N365" s="1" t="s">
        <v>23</v>
      </c>
      <c r="O365" s="2">
        <v>18571.169999999998</v>
      </c>
      <c r="P365">
        <v>11.1</v>
      </c>
      <c r="R365">
        <f>Кредиты_2000_0__22[[#This Row],[Годовой доход]]/12</f>
        <v>207499</v>
      </c>
      <c r="S365">
        <f>Кредиты_2000_0__22[[#This Row],[Ежемесячный платеж]]/Кредиты_2000_0__22[[#This Row],[Мес доход]]</f>
        <v>8.950004578335316E-2</v>
      </c>
      <c r="T365" s="8">
        <f>(Кредиты_2000_0__22[[#This Row],[Кредитный рейтинг]]-MIN(J:J))/(MAX(J:J)-MIN(J:J))</f>
        <v>0.93333333333333335</v>
      </c>
      <c r="U365" s="9">
        <f>(Кредиты_2000_0__22[[#This Row],[Срок кредитной истории (лет)]]-MIN(P:P))/(MAX(P:P)-MIN(P:P))</f>
        <v>0.14473684210526314</v>
      </c>
      <c r="V365" s="9">
        <f>(Кредиты_2000_0__22[[#This Row],[Срок с последнего нарушения кредитного договора (мес.)]]-MIN(Q:Q))/(MAX(Q:Q)-MIN(Q:Q))</f>
        <v>0</v>
      </c>
      <c r="W365" s="9">
        <f>(Кредиты_2000_0__22[[#This Row],[Количество кредитных карт]]-MIN(D:D))/(MAX(D:D)-MIN(D:D))</f>
        <v>0.24390243902439024</v>
      </c>
      <c r="X365" s="10">
        <f>(Кредиты_2000_0__22[[#This Row],[Число нарушений кредитных договоров]]-MIN(E:E))/(MAX(E:E)-MIN(E:E))</f>
        <v>0</v>
      </c>
      <c r="Y365" s="16">
        <f>((Кредиты_2000_0__22[[#This Row],[Размер кредита]]-AVERAGE(H:H)))/STDEV(H:H)</f>
        <v>0.41497238565311251</v>
      </c>
      <c r="Z365" s="16">
        <f>((Кредиты_2000_0__22[[#This Row],[Годовой доход]]-AVERAGE(K:K)))/STDEV(K:K)</f>
        <v>1.3960018795342874</v>
      </c>
      <c r="AA365" s="16">
        <f>((Кредиты_2000_0__22[[#This Row],[Ежемесячный платеж]]-AVERAGE(O:O)))/STDEV(O:O)</f>
        <v>6.6609641577190876E-2</v>
      </c>
      <c r="AB365" s="16">
        <f>((Кредиты_2000_0__22[[#This Row],[Текущий баланс кредитов]]-AVERAGE(F:F)))/STDEV(F:F)</f>
        <v>-0.39898541583412989</v>
      </c>
      <c r="AC365" s="16">
        <f>((Кредиты_2000_0__22[[#This Row],[Максимальный выданный кредит]]-AVERAGE(G:G)))/STDEV(G:G)</f>
        <v>-0.2849218617235717</v>
      </c>
    </row>
    <row r="366" spans="1:29" x14ac:dyDescent="0.45">
      <c r="A366">
        <v>525</v>
      </c>
      <c r="B366" s="1" t="s">
        <v>407</v>
      </c>
      <c r="C366" s="1" t="s">
        <v>16</v>
      </c>
      <c r="D366">
        <v>4</v>
      </c>
      <c r="E366">
        <v>1</v>
      </c>
      <c r="F366">
        <v>88122</v>
      </c>
      <c r="G366">
        <v>123398</v>
      </c>
      <c r="H366" s="3">
        <v>234762</v>
      </c>
      <c r="I366" s="1" t="s">
        <v>17</v>
      </c>
      <c r="J366">
        <v>731</v>
      </c>
      <c r="K366">
        <v>784833</v>
      </c>
      <c r="L366" s="1" t="s">
        <v>36</v>
      </c>
      <c r="M366" s="1" t="s">
        <v>29</v>
      </c>
      <c r="N366" s="1" t="s">
        <v>23</v>
      </c>
      <c r="O366" s="2">
        <v>5958.21</v>
      </c>
      <c r="P366">
        <v>14.1</v>
      </c>
      <c r="R366">
        <f>Кредиты_2000_0__22[[#This Row],[Годовой доход]]/12</f>
        <v>65402.75</v>
      </c>
      <c r="S366">
        <f>Кредиты_2000_0__22[[#This Row],[Ежемесячный платеж]]/Кредиты_2000_0__22[[#This Row],[Мес доход]]</f>
        <v>9.1100297770353694E-2</v>
      </c>
      <c r="T366" s="8">
        <f>(Кредиты_2000_0__22[[#This Row],[Кредитный рейтинг]]-MIN(J:J))/(MAX(J:J)-MIN(J:J))</f>
        <v>0.87878787878787878</v>
      </c>
      <c r="U366" s="9">
        <f>(Кредиты_2000_0__22[[#This Row],[Срок кредитной истории (лет)]]-MIN(P:P))/(MAX(P:P)-MIN(P:P))</f>
        <v>0.21052631578947367</v>
      </c>
      <c r="V366" s="9">
        <f>(Кредиты_2000_0__22[[#This Row],[Срок с последнего нарушения кредитного договора (мес.)]]-MIN(Q:Q))/(MAX(Q:Q)-MIN(Q:Q))</f>
        <v>0</v>
      </c>
      <c r="W366" s="9">
        <f>(Кредиты_2000_0__22[[#This Row],[Количество кредитных карт]]-MIN(D:D))/(MAX(D:D)-MIN(D:D))</f>
        <v>4.878048780487805E-2</v>
      </c>
      <c r="X366" s="10">
        <f>(Кредиты_2000_0__22[[#This Row],[Число нарушений кредитных договоров]]-MIN(E:E))/(MAX(E:E)-MIN(E:E))</f>
        <v>0.14285714285714285</v>
      </c>
      <c r="Y366" s="16">
        <f>((Кредиты_2000_0__22[[#This Row],[Размер кредита]]-AVERAGE(H:H)))/STDEV(H:H)</f>
        <v>-0.40156999167535773</v>
      </c>
      <c r="Z366" s="16">
        <f>((Кредиты_2000_0__22[[#This Row],[Годовой доход]]-AVERAGE(K:K)))/STDEV(K:K)</f>
        <v>-0.69115590476629685</v>
      </c>
      <c r="AA366" s="16">
        <f>((Кредиты_2000_0__22[[#This Row],[Ежемесячный платеж]]-AVERAGE(O:O)))/STDEV(O:O)</f>
        <v>-1.0600714225614181</v>
      </c>
      <c r="AB366" s="16">
        <f>((Кредиты_2000_0__22[[#This Row],[Текущий баланс кредитов]]-AVERAGE(F:F)))/STDEV(F:F)</f>
        <v>-0.72977197460431409</v>
      </c>
      <c r="AC366" s="16">
        <f>((Кредиты_2000_0__22[[#This Row],[Максимальный выданный кредит]]-AVERAGE(G:G)))/STDEV(G:G)</f>
        <v>-0.93752053140995084</v>
      </c>
    </row>
    <row r="367" spans="1:29" x14ac:dyDescent="0.45">
      <c r="A367">
        <v>528</v>
      </c>
      <c r="B367" s="1" t="s">
        <v>408</v>
      </c>
      <c r="C367" s="1" t="s">
        <v>16</v>
      </c>
      <c r="D367">
        <v>7</v>
      </c>
      <c r="E367">
        <v>0</v>
      </c>
      <c r="F367">
        <v>40280</v>
      </c>
      <c r="G367">
        <v>249370</v>
      </c>
      <c r="H367" s="3">
        <v>264836</v>
      </c>
      <c r="I367" s="1" t="s">
        <v>26</v>
      </c>
      <c r="J367">
        <v>703</v>
      </c>
      <c r="K367">
        <v>1277066</v>
      </c>
      <c r="L367" s="1" t="s">
        <v>40</v>
      </c>
      <c r="M367" s="1" t="s">
        <v>19</v>
      </c>
      <c r="N367" s="1" t="s">
        <v>1420</v>
      </c>
      <c r="O367" s="2">
        <v>14473.44</v>
      </c>
      <c r="P367">
        <v>17.2</v>
      </c>
      <c r="R367">
        <f>Кредиты_2000_0__22[[#This Row],[Годовой доход]]/12</f>
        <v>106422.16666666667</v>
      </c>
      <c r="S367">
        <f>Кредиты_2000_0__22[[#This Row],[Ежемесячный платеж]]/Кредиты_2000_0__22[[#This Row],[Мес доход]]</f>
        <v>0.13600023804564526</v>
      </c>
      <c r="T367" s="8">
        <f>(Кредиты_2000_0__22[[#This Row],[Кредитный рейтинг]]-MIN(J:J))/(MAX(J:J)-MIN(J:J))</f>
        <v>0.70909090909090911</v>
      </c>
      <c r="U367" s="9">
        <f>(Кредиты_2000_0__22[[#This Row],[Срок кредитной истории (лет)]]-MIN(P:P))/(MAX(P:P)-MIN(P:P))</f>
        <v>0.27850877192982454</v>
      </c>
      <c r="V367" s="9">
        <f>(Кредиты_2000_0__22[[#This Row],[Срок с последнего нарушения кредитного договора (мес.)]]-MIN(Q:Q))/(MAX(Q:Q)-MIN(Q:Q))</f>
        <v>0</v>
      </c>
      <c r="W367" s="9">
        <f>(Кредиты_2000_0__22[[#This Row],[Количество кредитных карт]]-MIN(D:D))/(MAX(D:D)-MIN(D:D))</f>
        <v>0.12195121951219512</v>
      </c>
      <c r="X367" s="10">
        <f>(Кредиты_2000_0__22[[#This Row],[Число нарушений кредитных договоров]]-MIN(E:E))/(MAX(E:E)-MIN(E:E))</f>
        <v>0</v>
      </c>
      <c r="Y367" s="16">
        <f>((Кредиты_2000_0__22[[#This Row],[Размер кредита]]-AVERAGE(H:H)))/STDEV(H:H)</f>
        <v>-0.24056992968083607</v>
      </c>
      <c r="Z367" s="16">
        <f>((Кредиты_2000_0__22[[#This Row],[Годовой доход]]-AVERAGE(K:K)))/STDEV(K:K)</f>
        <v>-8.8648837878166756E-2</v>
      </c>
      <c r="AA367" s="16">
        <f>((Кредиты_2000_0__22[[#This Row],[Ежемесячный платеж]]-AVERAGE(O:O)))/STDEV(O:O)</f>
        <v>-0.29942932127948196</v>
      </c>
      <c r="AB367" s="16">
        <f>((Кредиты_2000_0__22[[#This Row],[Текущий баланс кредитов]]-AVERAGE(F:F)))/STDEV(F:F)</f>
        <v>-0.92970489706790604</v>
      </c>
      <c r="AC367" s="16">
        <f>((Кредиты_2000_0__22[[#This Row],[Максимальный выданный кредит]]-AVERAGE(G:G)))/STDEV(G:G)</f>
        <v>-0.66974697479051648</v>
      </c>
    </row>
    <row r="368" spans="1:29" x14ac:dyDescent="0.45">
      <c r="A368">
        <v>529</v>
      </c>
      <c r="B368" s="1" t="s">
        <v>409</v>
      </c>
      <c r="C368" s="1" t="s">
        <v>16</v>
      </c>
      <c r="D368">
        <v>4</v>
      </c>
      <c r="E368">
        <v>0</v>
      </c>
      <c r="F368">
        <v>233472</v>
      </c>
      <c r="G368">
        <v>299046</v>
      </c>
      <c r="H368" s="3">
        <v>223102</v>
      </c>
      <c r="I368" s="1" t="s">
        <v>17</v>
      </c>
      <c r="J368">
        <v>724</v>
      </c>
      <c r="K368">
        <v>1965322</v>
      </c>
      <c r="L368" s="1" t="s">
        <v>38</v>
      </c>
      <c r="M368" s="1" t="s">
        <v>29</v>
      </c>
      <c r="N368" s="1" t="s">
        <v>23</v>
      </c>
      <c r="O368" s="2">
        <v>20799.68</v>
      </c>
      <c r="P368">
        <v>31</v>
      </c>
      <c r="R368">
        <f>Кредиты_2000_0__22[[#This Row],[Годовой доход]]/12</f>
        <v>163776.83333333334</v>
      </c>
      <c r="S368">
        <f>Кредиты_2000_0__22[[#This Row],[Ежемесячный платеж]]/Кредиты_2000_0__22[[#This Row],[Мес доход]]</f>
        <v>0.12700013534677779</v>
      </c>
      <c r="T368" s="8">
        <f>(Кредиты_2000_0__22[[#This Row],[Кредитный рейтинг]]-MIN(J:J))/(MAX(J:J)-MIN(J:J))</f>
        <v>0.83636363636363631</v>
      </c>
      <c r="U368" s="9">
        <f>(Кредиты_2000_0__22[[#This Row],[Срок кредитной истории (лет)]]-MIN(P:P))/(MAX(P:P)-MIN(P:P))</f>
        <v>0.58114035087719296</v>
      </c>
      <c r="V368" s="9">
        <f>(Кредиты_2000_0__22[[#This Row],[Срок с последнего нарушения кредитного договора (мес.)]]-MIN(Q:Q))/(MAX(Q:Q)-MIN(Q:Q))</f>
        <v>0</v>
      </c>
      <c r="W368" s="9">
        <f>(Кредиты_2000_0__22[[#This Row],[Количество кредитных карт]]-MIN(D:D))/(MAX(D:D)-MIN(D:D))</f>
        <v>4.878048780487805E-2</v>
      </c>
      <c r="X368" s="10">
        <f>(Кредиты_2000_0__22[[#This Row],[Число нарушений кредитных договоров]]-MIN(E:E))/(MAX(E:E)-MIN(E:E))</f>
        <v>0</v>
      </c>
      <c r="Y368" s="16">
        <f>((Кредиты_2000_0__22[[#This Row],[Размер кредита]]-AVERAGE(H:H)))/STDEV(H:H)</f>
        <v>-0.46399137635501864</v>
      </c>
      <c r="Z368" s="16">
        <f>((Кредиты_2000_0__22[[#This Row],[Годовой доход]]-AVERAGE(K:K)))/STDEV(K:K)</f>
        <v>0.75379590643632843</v>
      </c>
      <c r="AA368" s="16">
        <f>((Кредиты_2000_0__22[[#This Row],[Ежемесячный платеж]]-AVERAGE(O:O)))/STDEV(O:O)</f>
        <v>0.26567631730148827</v>
      </c>
      <c r="AB368" s="16">
        <f>((Кредиты_2000_0__22[[#This Row],[Текущий баланс кредитов]]-AVERAGE(F:F)))/STDEV(F:F)</f>
        <v>-0.12235066529276599</v>
      </c>
      <c r="AC368" s="16">
        <f>((Кредиты_2000_0__22[[#This Row],[Максимальный выданный кредит]]-AVERAGE(G:G)))/STDEV(G:G)</f>
        <v>-0.56415272211034129</v>
      </c>
    </row>
    <row r="369" spans="1:29" x14ac:dyDescent="0.45">
      <c r="A369">
        <v>530</v>
      </c>
      <c r="B369" s="1" t="s">
        <v>410</v>
      </c>
      <c r="C369" s="1" t="s">
        <v>16</v>
      </c>
      <c r="D369">
        <v>7</v>
      </c>
      <c r="E369">
        <v>2</v>
      </c>
      <c r="F369">
        <v>46721</v>
      </c>
      <c r="G369">
        <v>314556</v>
      </c>
      <c r="H369" s="3">
        <v>748154</v>
      </c>
      <c r="I369" s="1" t="s">
        <v>17</v>
      </c>
      <c r="J369">
        <v>668</v>
      </c>
      <c r="K369">
        <v>7669160</v>
      </c>
      <c r="L369" s="1" t="s">
        <v>28</v>
      </c>
      <c r="M369" s="1" t="s">
        <v>29</v>
      </c>
      <c r="N369" s="1" t="s">
        <v>52</v>
      </c>
      <c r="O369" s="2">
        <v>12078.87</v>
      </c>
      <c r="P369">
        <v>20.9</v>
      </c>
      <c r="R369">
        <f>Кредиты_2000_0__22[[#This Row],[Годовой доход]]/12</f>
        <v>639096.66666666663</v>
      </c>
      <c r="S369">
        <f>Кредиты_2000_0__22[[#This Row],[Ежемесячный платеж]]/Кредиты_2000_0__22[[#This Row],[Мес доход]]</f>
        <v>1.8899910811614313E-2</v>
      </c>
      <c r="T369" s="8">
        <f>(Кредиты_2000_0__22[[#This Row],[Кредитный рейтинг]]-MIN(J:J))/(MAX(J:J)-MIN(J:J))</f>
        <v>0.49696969696969695</v>
      </c>
      <c r="U369" s="9">
        <f>(Кредиты_2000_0__22[[#This Row],[Срок кредитной истории (лет)]]-MIN(P:P))/(MAX(P:P)-MIN(P:P))</f>
        <v>0.3596491228070175</v>
      </c>
      <c r="V369" s="9">
        <f>(Кредиты_2000_0__22[[#This Row],[Срок с последнего нарушения кредитного договора (мес.)]]-MIN(Q:Q))/(MAX(Q:Q)-MIN(Q:Q))</f>
        <v>0</v>
      </c>
      <c r="W369" s="9">
        <f>(Кредиты_2000_0__22[[#This Row],[Количество кредитных карт]]-MIN(D:D))/(MAX(D:D)-MIN(D:D))</f>
        <v>0.12195121951219512</v>
      </c>
      <c r="X369" s="10">
        <f>(Кредиты_2000_0__22[[#This Row],[Число нарушений кредитных договоров]]-MIN(E:E))/(MAX(E:E)-MIN(E:E))</f>
        <v>0.2857142857142857</v>
      </c>
      <c r="Y369" s="16">
        <f>((Кредиты_2000_0__22[[#This Row],[Размер кредита]]-AVERAGE(H:H)))/STDEV(H:H)</f>
        <v>2.3468553533898637</v>
      </c>
      <c r="Z369" s="16">
        <f>((Кредиты_2000_0__22[[#This Row],[Годовой доход]]-AVERAGE(K:K)))/STDEV(K:K)</f>
        <v>7.7354543961862197</v>
      </c>
      <c r="AA369" s="16">
        <f>((Кредиты_2000_0__22[[#This Row],[Ежемесячный платеж]]-AVERAGE(O:O)))/STDEV(O:O)</f>
        <v>-0.51332968057296968</v>
      </c>
      <c r="AB369" s="16">
        <f>((Кредиты_2000_0__22[[#This Row],[Текущий баланс кредитов]]-AVERAGE(F:F)))/STDEV(F:F)</f>
        <v>-0.90278779591017866</v>
      </c>
      <c r="AC369" s="16">
        <f>((Кредиты_2000_0__22[[#This Row],[Максимальный выданный кредит]]-AVERAGE(G:G)))/STDEV(G:G)</f>
        <v>-0.53118374596351958</v>
      </c>
    </row>
    <row r="370" spans="1:29" x14ac:dyDescent="0.45">
      <c r="A370">
        <v>531</v>
      </c>
      <c r="B370" s="1" t="s">
        <v>411</v>
      </c>
      <c r="C370" s="1" t="s">
        <v>16</v>
      </c>
      <c r="D370">
        <v>12</v>
      </c>
      <c r="E370">
        <v>1</v>
      </c>
      <c r="F370">
        <v>313595</v>
      </c>
      <c r="G370">
        <v>459052</v>
      </c>
      <c r="H370" s="3">
        <v>434896</v>
      </c>
      <c r="I370" s="1" t="s">
        <v>26</v>
      </c>
      <c r="J370">
        <v>723</v>
      </c>
      <c r="K370">
        <v>1032878</v>
      </c>
      <c r="L370" s="1" t="s">
        <v>18</v>
      </c>
      <c r="M370" s="1" t="s">
        <v>29</v>
      </c>
      <c r="N370" s="1" t="s">
        <v>23</v>
      </c>
      <c r="O370" s="2">
        <v>20657.560000000001</v>
      </c>
      <c r="P370">
        <v>18.600000000000001</v>
      </c>
      <c r="R370">
        <f>Кредиты_2000_0__22[[#This Row],[Годовой доход]]/12</f>
        <v>86073.166666666672</v>
      </c>
      <c r="S370">
        <f>Кредиты_2000_0__22[[#This Row],[Ежемесячный платеж]]/Кредиты_2000_0__22[[#This Row],[Мес доход]]</f>
        <v>0.24</v>
      </c>
      <c r="T370" s="8">
        <f>(Кредиты_2000_0__22[[#This Row],[Кредитный рейтинг]]-MIN(J:J))/(MAX(J:J)-MIN(J:J))</f>
        <v>0.83030303030303032</v>
      </c>
      <c r="U370" s="9">
        <f>(Кредиты_2000_0__22[[#This Row],[Срок кредитной истории (лет)]]-MIN(P:P))/(MAX(P:P)-MIN(P:P))</f>
        <v>0.30921052631578949</v>
      </c>
      <c r="V370" s="9">
        <f>(Кредиты_2000_0__22[[#This Row],[Срок с последнего нарушения кредитного договора (мес.)]]-MIN(Q:Q))/(MAX(Q:Q)-MIN(Q:Q))</f>
        <v>0</v>
      </c>
      <c r="W370" s="9">
        <f>(Кредиты_2000_0__22[[#This Row],[Количество кредитных карт]]-MIN(D:D))/(MAX(D:D)-MIN(D:D))</f>
        <v>0.24390243902439024</v>
      </c>
      <c r="X370" s="10">
        <f>(Кредиты_2000_0__22[[#This Row],[Число нарушений кредитных договоров]]-MIN(E:E))/(MAX(E:E)-MIN(E:E))</f>
        <v>0.14285714285714285</v>
      </c>
      <c r="Y370" s="16">
        <f>((Кредиты_2000_0__22[[#This Row],[Размер кредита]]-AVERAGE(H:H)))/STDEV(H:H)</f>
        <v>0.6698400770621431</v>
      </c>
      <c r="Z370" s="16">
        <f>((Кредиты_2000_0__22[[#This Row],[Годовой доход]]-AVERAGE(K:K)))/STDEV(K:K)</f>
        <v>-0.38754183296236211</v>
      </c>
      <c r="AA370" s="16">
        <f>((Кредиты_2000_0__22[[#This Row],[Ежемесячный платеж]]-AVERAGE(O:O)))/STDEV(O:O)</f>
        <v>0.25298112815989282</v>
      </c>
      <c r="AB370" s="16">
        <f>((Кредиты_2000_0__22[[#This Row],[Текущий баланс кредитов]]-AVERAGE(F:F)))/STDEV(F:F)</f>
        <v>0.21248536887282859</v>
      </c>
      <c r="AC370" s="16">
        <f>((Кредиты_2000_0__22[[#This Row],[Максимальный выданный кредит]]-AVERAGE(G:G)))/STDEV(G:G)</f>
        <v>-0.2240344759885903</v>
      </c>
    </row>
    <row r="371" spans="1:29" x14ac:dyDescent="0.45">
      <c r="A371">
        <v>532</v>
      </c>
      <c r="B371" s="1" t="s">
        <v>412</v>
      </c>
      <c r="C371" s="1" t="s">
        <v>16</v>
      </c>
      <c r="D371">
        <v>10</v>
      </c>
      <c r="E371">
        <v>0</v>
      </c>
      <c r="F371">
        <v>258400</v>
      </c>
      <c r="G371">
        <v>406538</v>
      </c>
      <c r="H371" s="3">
        <v>156552</v>
      </c>
      <c r="I371" s="1" t="s">
        <v>17</v>
      </c>
      <c r="J371">
        <v>720</v>
      </c>
      <c r="K371">
        <v>1840397</v>
      </c>
      <c r="L371" s="1" t="s">
        <v>22</v>
      </c>
      <c r="M371" s="1" t="s">
        <v>19</v>
      </c>
      <c r="N371" s="1" t="s">
        <v>23</v>
      </c>
      <c r="O371" s="2">
        <v>31440.25</v>
      </c>
      <c r="P371">
        <v>19.100000000000001</v>
      </c>
      <c r="Q371">
        <v>45</v>
      </c>
      <c r="R371">
        <f>Кредиты_2000_0__22[[#This Row],[Годовой доход]]/12</f>
        <v>153366.41666666666</v>
      </c>
      <c r="S371">
        <f>Кредиты_2000_0__22[[#This Row],[Ежемесячный платеж]]/Кредиты_2000_0__22[[#This Row],[Мес доход]]</f>
        <v>0.2050008775280551</v>
      </c>
      <c r="T371" s="8">
        <f>(Кредиты_2000_0__22[[#This Row],[Кредитный рейтинг]]-MIN(J:J))/(MAX(J:J)-MIN(J:J))</f>
        <v>0.81212121212121213</v>
      </c>
      <c r="U371" s="9">
        <f>(Кредиты_2000_0__22[[#This Row],[Срок кредитной истории (лет)]]-MIN(P:P))/(MAX(P:P)-MIN(P:P))</f>
        <v>0.32017543859649122</v>
      </c>
      <c r="V371" s="9">
        <f>(Кредиты_2000_0__22[[#This Row],[Срок с последнего нарушения кредитного договора (мес.)]]-MIN(Q:Q))/(MAX(Q:Q)-MIN(Q:Q))</f>
        <v>0.54878048780487809</v>
      </c>
      <c r="W371" s="9">
        <f>(Кредиты_2000_0__22[[#This Row],[Количество кредитных карт]]-MIN(D:D))/(MAX(D:D)-MIN(D:D))</f>
        <v>0.1951219512195122</v>
      </c>
      <c r="X371" s="10">
        <f>(Кредиты_2000_0__22[[#This Row],[Число нарушений кредитных договоров]]-MIN(E:E))/(MAX(E:E)-MIN(E:E))</f>
        <v>0</v>
      </c>
      <c r="Y371" s="16">
        <f>((Кредиты_2000_0__22[[#This Row],[Размер кредита]]-AVERAGE(H:H)))/STDEV(H:H)</f>
        <v>-0.8202643738191211</v>
      </c>
      <c r="Z371" s="16">
        <f>((Кредиты_2000_0__22[[#This Row],[Годовой доход]]-AVERAGE(K:K)))/STDEV(K:K)</f>
        <v>0.60088418509501307</v>
      </c>
      <c r="AA371" s="16">
        <f>((Кредиты_2000_0__22[[#This Row],[Ежемесячный платеж]]-AVERAGE(O:O)))/STDEV(O:O)</f>
        <v>1.216169201655467</v>
      </c>
      <c r="AB371" s="16">
        <f>((Кредиты_2000_0__22[[#This Row],[Текущий баланс кредитов]]-AVERAGE(F:F)))/STDEV(F:F)</f>
        <v>-1.8175925708876946E-2</v>
      </c>
      <c r="AC371" s="16">
        <f>((Кредиты_2000_0__22[[#This Row],[Максимальный выданный кредит]]-AVERAGE(G:G)))/STDEV(G:G)</f>
        <v>-0.33566134983605622</v>
      </c>
    </row>
    <row r="372" spans="1:29" x14ac:dyDescent="0.45">
      <c r="A372">
        <v>533</v>
      </c>
      <c r="B372" s="1" t="s">
        <v>413</v>
      </c>
      <c r="C372" s="1" t="s">
        <v>16</v>
      </c>
      <c r="D372">
        <v>11</v>
      </c>
      <c r="E372">
        <v>0</v>
      </c>
      <c r="F372">
        <v>207347</v>
      </c>
      <c r="G372">
        <v>301246</v>
      </c>
      <c r="H372" s="3">
        <v>132000</v>
      </c>
      <c r="I372" s="1" t="s">
        <v>17</v>
      </c>
      <c r="J372">
        <v>713</v>
      </c>
      <c r="K372">
        <v>440895</v>
      </c>
      <c r="L372" s="1" t="s">
        <v>38</v>
      </c>
      <c r="M372" s="1" t="s">
        <v>19</v>
      </c>
      <c r="N372" s="1" t="s">
        <v>23</v>
      </c>
      <c r="O372" s="2">
        <v>6797.06</v>
      </c>
      <c r="P372">
        <v>11.9</v>
      </c>
      <c r="R372">
        <f>Кредиты_2000_0__22[[#This Row],[Годовой доход]]/12</f>
        <v>36741.25</v>
      </c>
      <c r="S372">
        <f>Кредиты_2000_0__22[[#This Row],[Ежемесячный платеж]]/Кредиты_2000_0__22[[#This Row],[Мес доход]]</f>
        <v>0.18499806076276665</v>
      </c>
      <c r="T372" s="8">
        <f>(Кредиты_2000_0__22[[#This Row],[Кредитный рейтинг]]-MIN(J:J))/(MAX(J:J)-MIN(J:J))</f>
        <v>0.76969696969696966</v>
      </c>
      <c r="U372" s="9">
        <f>(Кредиты_2000_0__22[[#This Row],[Срок кредитной истории (лет)]]-MIN(P:P))/(MAX(P:P)-MIN(P:P))</f>
        <v>0.16228070175438597</v>
      </c>
      <c r="V372" s="9">
        <f>(Кредиты_2000_0__22[[#This Row],[Срок с последнего нарушения кредитного договора (мес.)]]-MIN(Q:Q))/(MAX(Q:Q)-MIN(Q:Q))</f>
        <v>0</v>
      </c>
      <c r="W372" s="9">
        <f>(Кредиты_2000_0__22[[#This Row],[Количество кредитных карт]]-MIN(D:D))/(MAX(D:D)-MIN(D:D))</f>
        <v>0.21951219512195122</v>
      </c>
      <c r="X372" s="10">
        <f>(Кредиты_2000_0__22[[#This Row],[Число нарушений кредитных договоров]]-MIN(E:E))/(MAX(E:E)-MIN(E:E))</f>
        <v>0</v>
      </c>
      <c r="Y372" s="16">
        <f>((Кредиты_2000_0__22[[#This Row],[Размер кредита]]-AVERAGE(H:H)))/STDEV(H:H)</f>
        <v>-0.95170261023893543</v>
      </c>
      <c r="Z372" s="16">
        <f>((Кредиты_2000_0__22[[#This Row],[Годовой доход]]-AVERAGE(K:K)))/STDEV(K:K)</f>
        <v>-1.1121457115678923</v>
      </c>
      <c r="AA372" s="16">
        <f>((Кредиты_2000_0__22[[#This Row],[Ежемесячный платеж]]-AVERAGE(O:O)))/STDEV(O:O)</f>
        <v>-0.98513925670560998</v>
      </c>
      <c r="AB372" s="16">
        <f>((Кредиты_2000_0__22[[#This Row],[Текущий баланс кредитов]]-AVERAGE(F:F)))/STDEV(F:F)</f>
        <v>-0.23152769801216189</v>
      </c>
      <c r="AC372" s="16">
        <f>((Кредиты_2000_0__22[[#This Row],[Максимальный выданный кредит]]-AVERAGE(G:G)))/STDEV(G:G)</f>
        <v>-0.55947627159306157</v>
      </c>
    </row>
    <row r="373" spans="1:29" x14ac:dyDescent="0.45">
      <c r="A373">
        <v>534</v>
      </c>
      <c r="B373" s="1" t="s">
        <v>414</v>
      </c>
      <c r="C373" s="1" t="s">
        <v>16</v>
      </c>
      <c r="D373">
        <v>7</v>
      </c>
      <c r="E373">
        <v>0</v>
      </c>
      <c r="F373">
        <v>760399</v>
      </c>
      <c r="G373">
        <v>928774</v>
      </c>
      <c r="H373" s="3">
        <v>358116</v>
      </c>
      <c r="I373" s="1" t="s">
        <v>26</v>
      </c>
      <c r="J373">
        <v>721</v>
      </c>
      <c r="K373">
        <v>1507783</v>
      </c>
      <c r="L373" s="1" t="s">
        <v>27</v>
      </c>
      <c r="M373" s="1" t="s">
        <v>19</v>
      </c>
      <c r="N373" s="1" t="s">
        <v>79</v>
      </c>
      <c r="O373" s="2">
        <v>34679.18</v>
      </c>
      <c r="P373">
        <v>19</v>
      </c>
      <c r="R373">
        <f>Кредиты_2000_0__22[[#This Row],[Годовой доход]]/12</f>
        <v>125648.58333333333</v>
      </c>
      <c r="S373">
        <f>Кредиты_2000_0__22[[#This Row],[Ежемесячный платеж]]/Кредиты_2000_0__22[[#This Row],[Мес доход]]</f>
        <v>0.27600136093854355</v>
      </c>
      <c r="T373" s="8">
        <f>(Кредиты_2000_0__22[[#This Row],[Кредитный рейтинг]]-MIN(J:J))/(MAX(J:J)-MIN(J:J))</f>
        <v>0.81818181818181823</v>
      </c>
      <c r="U373" s="9">
        <f>(Кредиты_2000_0__22[[#This Row],[Срок кредитной истории (лет)]]-MIN(P:P))/(MAX(P:P)-MIN(P:P))</f>
        <v>0.31798245614035087</v>
      </c>
      <c r="V373" s="9">
        <f>(Кредиты_2000_0__22[[#This Row],[Срок с последнего нарушения кредитного договора (мес.)]]-MIN(Q:Q))/(MAX(Q:Q)-MIN(Q:Q))</f>
        <v>0</v>
      </c>
      <c r="W373" s="9">
        <f>(Кредиты_2000_0__22[[#This Row],[Количество кредитных карт]]-MIN(D:D))/(MAX(D:D)-MIN(D:D))</f>
        <v>0.12195121951219512</v>
      </c>
      <c r="X373" s="10">
        <f>(Кредиты_2000_0__22[[#This Row],[Число нарушений кредитных договоров]]-MIN(E:E))/(MAX(E:E)-MIN(E:E))</f>
        <v>0</v>
      </c>
      <c r="Y373" s="16">
        <f>((Кредиты_2000_0__22[[#This Row],[Размер кредита]]-AVERAGE(H:H)))/STDEV(H:H)</f>
        <v>0.25880114775645136</v>
      </c>
      <c r="Z373" s="16">
        <f>((Кредиты_2000_0__22[[#This Row],[Годовой доход]]-AVERAGE(K:K)))/STDEV(K:K)</f>
        <v>0.19375527349028826</v>
      </c>
      <c r="AA373" s="16">
        <f>((Кредиты_2000_0__22[[#This Row],[Ежемесячный платеж]]-AVERAGE(O:O)))/STDEV(O:O)</f>
        <v>1.5054939199666695</v>
      </c>
      <c r="AB373" s="16">
        <f>((Кредиты_2000_0__22[[#This Row],[Текущий баланс кредитов]]-AVERAGE(F:F)))/STDEV(F:F)</f>
        <v>2.0796905335486935</v>
      </c>
      <c r="AC373" s="16">
        <f>((Кредиты_2000_0__22[[#This Row],[Максимальный выданный кредит]]-AVERAGE(G:G)))/STDEV(G:G)</f>
        <v>0.77443447395579379</v>
      </c>
    </row>
    <row r="374" spans="1:29" x14ac:dyDescent="0.45">
      <c r="A374">
        <v>536</v>
      </c>
      <c r="B374" s="1" t="s">
        <v>415</v>
      </c>
      <c r="C374" s="1" t="s">
        <v>31</v>
      </c>
      <c r="D374">
        <v>6</v>
      </c>
      <c r="E374">
        <v>0</v>
      </c>
      <c r="F374">
        <v>216068</v>
      </c>
      <c r="G374">
        <v>674366</v>
      </c>
      <c r="H374" s="3">
        <v>108130</v>
      </c>
      <c r="I374" s="1" t="s">
        <v>26</v>
      </c>
      <c r="J374">
        <v>730</v>
      </c>
      <c r="K374">
        <v>672372</v>
      </c>
      <c r="L374" s="1" t="s">
        <v>36</v>
      </c>
      <c r="M374" s="1" t="s">
        <v>29</v>
      </c>
      <c r="N374" s="1" t="s">
        <v>75</v>
      </c>
      <c r="O374" s="2">
        <v>7883.48</v>
      </c>
      <c r="P374">
        <v>13.4</v>
      </c>
      <c r="Q374">
        <v>53</v>
      </c>
      <c r="R374">
        <f>Кредиты_2000_0__22[[#This Row],[Годовой доход]]/12</f>
        <v>56031</v>
      </c>
      <c r="S374">
        <f>Кредиты_2000_0__22[[#This Row],[Ежемесячный платеж]]/Кредиты_2000_0__22[[#This Row],[Мес доход]]</f>
        <v>0.1406985418786029</v>
      </c>
      <c r="T374" s="8">
        <f>(Кредиты_2000_0__22[[#This Row],[Кредитный рейтинг]]-MIN(J:J))/(MAX(J:J)-MIN(J:J))</f>
        <v>0.87272727272727268</v>
      </c>
      <c r="U374" s="9">
        <f>(Кредиты_2000_0__22[[#This Row],[Срок кредитной истории (лет)]]-MIN(P:P))/(MAX(P:P)-MIN(P:P))</f>
        <v>0.19517543859649122</v>
      </c>
      <c r="V374" s="9">
        <f>(Кредиты_2000_0__22[[#This Row],[Срок с последнего нарушения кредитного договора (мес.)]]-MIN(Q:Q))/(MAX(Q:Q)-MIN(Q:Q))</f>
        <v>0.64634146341463417</v>
      </c>
      <c r="W374" s="9">
        <f>(Кредиты_2000_0__22[[#This Row],[Количество кредитных карт]]-MIN(D:D))/(MAX(D:D)-MIN(D:D))</f>
        <v>9.7560975609756101E-2</v>
      </c>
      <c r="X374" s="10">
        <f>(Кредиты_2000_0__22[[#This Row],[Число нарушений кредитных договоров]]-MIN(E:E))/(MAX(E:E)-MIN(E:E))</f>
        <v>0</v>
      </c>
      <c r="Y374" s="16">
        <f>((Кредиты_2000_0__22[[#This Row],[Размер кредита]]-AVERAGE(H:H)))/STDEV(H:H)</f>
        <v>-1.0794897845359772</v>
      </c>
      <c r="Z374" s="16">
        <f>((Кредиты_2000_0__22[[#This Row],[Годовой доход]]-AVERAGE(K:K)))/STDEV(K:K)</f>
        <v>-0.82881133877682844</v>
      </c>
      <c r="AA374" s="16">
        <f>((Кредиты_2000_0__22[[#This Row],[Ежемесячный платеж]]-AVERAGE(O:O)))/STDEV(O:O)</f>
        <v>-0.88809234291999062</v>
      </c>
      <c r="AB374" s="16">
        <f>((Кредиты_2000_0__22[[#This Row],[Текущий баланс кредитов]]-AVERAGE(F:F)))/STDEV(F:F)</f>
        <v>-0.19508241945346902</v>
      </c>
      <c r="AC374" s="16">
        <f>((Кредиты_2000_0__22[[#This Row],[Максимальный выданный кредит]]-AVERAGE(G:G)))/STDEV(G:G)</f>
        <v>0.23364973613757181</v>
      </c>
    </row>
    <row r="375" spans="1:29" x14ac:dyDescent="0.45">
      <c r="A375">
        <v>537</v>
      </c>
      <c r="B375" s="1" t="s">
        <v>416</v>
      </c>
      <c r="C375" s="1" t="s">
        <v>31</v>
      </c>
      <c r="D375">
        <v>20</v>
      </c>
      <c r="E375">
        <v>0</v>
      </c>
      <c r="F375">
        <v>157434</v>
      </c>
      <c r="G375">
        <v>197494</v>
      </c>
      <c r="H375" s="3">
        <v>526460</v>
      </c>
      <c r="I375" s="1" t="s">
        <v>26</v>
      </c>
      <c r="J375">
        <v>688</v>
      </c>
      <c r="K375">
        <v>1041979</v>
      </c>
      <c r="L375" s="1" t="s">
        <v>27</v>
      </c>
      <c r="M375" s="1" t="s">
        <v>19</v>
      </c>
      <c r="N375" s="1" t="s">
        <v>23</v>
      </c>
      <c r="O375" s="2">
        <v>28306.959999999999</v>
      </c>
      <c r="P375">
        <v>30.8</v>
      </c>
      <c r="R375">
        <f>Кредиты_2000_0__22[[#This Row],[Годовой доход]]/12</f>
        <v>86831.583333333328</v>
      </c>
      <c r="S375">
        <f>Кредиты_2000_0__22[[#This Row],[Ежемесячный платеж]]/Кредиты_2000_0__22[[#This Row],[Мес доход]]</f>
        <v>0.32599843183020005</v>
      </c>
      <c r="T375" s="8">
        <f>(Кредиты_2000_0__22[[#This Row],[Кредитный рейтинг]]-MIN(J:J))/(MAX(J:J)-MIN(J:J))</f>
        <v>0.61818181818181817</v>
      </c>
      <c r="U375" s="9">
        <f>(Кредиты_2000_0__22[[#This Row],[Срок кредитной истории (лет)]]-MIN(P:P))/(MAX(P:P)-MIN(P:P))</f>
        <v>0.57675438596491224</v>
      </c>
      <c r="V375" s="9">
        <f>(Кредиты_2000_0__22[[#This Row],[Срок с последнего нарушения кредитного договора (мес.)]]-MIN(Q:Q))/(MAX(Q:Q)-MIN(Q:Q))</f>
        <v>0</v>
      </c>
      <c r="W375" s="9">
        <f>(Кредиты_2000_0__22[[#This Row],[Количество кредитных карт]]-MIN(D:D))/(MAX(D:D)-MIN(D:D))</f>
        <v>0.43902439024390244</v>
      </c>
      <c r="X375" s="10">
        <f>(Кредиты_2000_0__22[[#This Row],[Число нарушений кредитных договоров]]-MIN(E:E))/(MAX(E:E)-MIN(E:E))</f>
        <v>0</v>
      </c>
      <c r="Y375" s="16">
        <f>((Кредиты_2000_0__22[[#This Row],[Размер кредита]]-AVERAGE(H:H)))/STDEV(H:H)</f>
        <v>1.1600246110937447</v>
      </c>
      <c r="Z375" s="16">
        <f>((Кредиты_2000_0__22[[#This Row],[Годовой доход]]-AVERAGE(K:K)))/STDEV(K:K)</f>
        <v>-0.37640195242662217</v>
      </c>
      <c r="AA375" s="16">
        <f>((Кредиты_2000_0__22[[#This Row],[Ежемесячный платеж]]-AVERAGE(O:O)))/STDEV(O:O)</f>
        <v>0.93628101431047717</v>
      </c>
      <c r="AB375" s="16">
        <f>((Кредиты_2000_0__22[[#This Row],[Текущий баланс кредитов]]-AVERAGE(F:F)))/STDEV(F:F)</f>
        <v>-0.44011538161496411</v>
      </c>
      <c r="AC375" s="16">
        <f>((Кредиты_2000_0__22[[#This Row],[Максимальный выданный кредит]]-AVERAGE(G:G)))/STDEV(G:G)</f>
        <v>-0.78001767798797128</v>
      </c>
    </row>
    <row r="376" spans="1:29" x14ac:dyDescent="0.45">
      <c r="A376">
        <v>538</v>
      </c>
      <c r="B376" s="1" t="s">
        <v>417</v>
      </c>
      <c r="C376" s="1" t="s">
        <v>16</v>
      </c>
      <c r="D376">
        <v>7</v>
      </c>
      <c r="E376">
        <v>0</v>
      </c>
      <c r="F376">
        <v>88084</v>
      </c>
      <c r="G376">
        <v>352946</v>
      </c>
      <c r="H376" s="3">
        <v>608014</v>
      </c>
      <c r="I376" s="1" t="s">
        <v>17</v>
      </c>
      <c r="J376">
        <v>709</v>
      </c>
      <c r="K376">
        <v>1067686</v>
      </c>
      <c r="L376" s="1" t="s">
        <v>53</v>
      </c>
      <c r="M376" s="1" t="s">
        <v>19</v>
      </c>
      <c r="N376" s="1" t="s">
        <v>54</v>
      </c>
      <c r="O376" s="2">
        <v>16460.080000000002</v>
      </c>
      <c r="P376">
        <v>18.100000000000001</v>
      </c>
      <c r="Q376">
        <v>13</v>
      </c>
      <c r="R376">
        <f>Кредиты_2000_0__22[[#This Row],[Годовой доход]]/12</f>
        <v>88973.833333333328</v>
      </c>
      <c r="S376">
        <f>Кредиты_2000_0__22[[#This Row],[Ежемесячный платеж]]/Кредиты_2000_0__22[[#This Row],[Мес доход]]</f>
        <v>0.18499911022529097</v>
      </c>
      <c r="T376" s="8">
        <f>(Кредиты_2000_0__22[[#This Row],[Кредитный рейтинг]]-MIN(J:J))/(MAX(J:J)-MIN(J:J))</f>
        <v>0.74545454545454548</v>
      </c>
      <c r="U376" s="9">
        <f>(Кредиты_2000_0__22[[#This Row],[Срок кредитной истории (лет)]]-MIN(P:P))/(MAX(P:P)-MIN(P:P))</f>
        <v>0.29824561403508776</v>
      </c>
      <c r="V376" s="9">
        <f>(Кредиты_2000_0__22[[#This Row],[Срок с последнего нарушения кредитного договора (мес.)]]-MIN(Q:Q))/(MAX(Q:Q)-MIN(Q:Q))</f>
        <v>0.15853658536585366</v>
      </c>
      <c r="W376" s="9">
        <f>(Кредиты_2000_0__22[[#This Row],[Количество кредитных карт]]-MIN(D:D))/(MAX(D:D)-MIN(D:D))</f>
        <v>0.12195121951219512</v>
      </c>
      <c r="X376" s="10">
        <f>(Кредиты_2000_0__22[[#This Row],[Число нарушений кредитных договоров]]-MIN(E:E))/(MAX(E:E)-MIN(E:E))</f>
        <v>0</v>
      </c>
      <c r="Y376" s="16">
        <f>((Кредиты_2000_0__22[[#This Row],[Размер кредита]]-AVERAGE(H:H)))/STDEV(H:H)</f>
        <v>1.5966209752588447</v>
      </c>
      <c r="Z376" s="16">
        <f>((Кредиты_2000_0__22[[#This Row],[Годовой доход]]-AVERAGE(K:K)))/STDEV(K:K)</f>
        <v>-0.3449358598068808</v>
      </c>
      <c r="AA376" s="16">
        <f>((Кредиты_2000_0__22[[#This Row],[Ежемесячный платеж]]-AVERAGE(O:O)))/STDEV(O:O)</f>
        <v>-0.12196822814509257</v>
      </c>
      <c r="AB376" s="16">
        <f>((Кредиты_2000_0__22[[#This Row],[Текущий баланс кредитов]]-AVERAGE(F:F)))/STDEV(F:F)</f>
        <v>-0.72993077756099689</v>
      </c>
      <c r="AC376" s="16">
        <f>((Кредиты_2000_0__22[[#This Row],[Максимальный выданный кредит]]-AVERAGE(G:G)))/STDEV(G:G)</f>
        <v>-0.4495796844369892</v>
      </c>
    </row>
    <row r="377" spans="1:29" x14ac:dyDescent="0.45">
      <c r="A377">
        <v>541</v>
      </c>
      <c r="B377" s="1" t="s">
        <v>418</v>
      </c>
      <c r="C377" s="1" t="s">
        <v>31</v>
      </c>
      <c r="D377">
        <v>18</v>
      </c>
      <c r="E377">
        <v>0</v>
      </c>
      <c r="F377">
        <v>657913</v>
      </c>
      <c r="G377">
        <v>1429230</v>
      </c>
      <c r="H377" s="3">
        <v>288354</v>
      </c>
      <c r="I377" s="1" t="s">
        <v>26</v>
      </c>
      <c r="J377">
        <v>618</v>
      </c>
      <c r="K377">
        <v>2298696</v>
      </c>
      <c r="L377" s="1" t="s">
        <v>22</v>
      </c>
      <c r="M377" s="1" t="s">
        <v>19</v>
      </c>
      <c r="N377" s="1" t="s">
        <v>52</v>
      </c>
      <c r="O377" s="2">
        <v>33331.129999999997</v>
      </c>
      <c r="P377">
        <v>15.5</v>
      </c>
      <c r="R377">
        <f>Кредиты_2000_0__22[[#This Row],[Годовой доход]]/12</f>
        <v>191558</v>
      </c>
      <c r="S377">
        <f>Кредиты_2000_0__22[[#This Row],[Ежемесячный платеж]]/Кредиты_2000_0__22[[#This Row],[Мес доход]]</f>
        <v>0.1740001983733386</v>
      </c>
      <c r="T377" s="8">
        <f>(Кредиты_2000_0__22[[#This Row],[Кредитный рейтинг]]-MIN(J:J))/(MAX(J:J)-MIN(J:J))</f>
        <v>0.19393939393939394</v>
      </c>
      <c r="U377" s="9">
        <f>(Кредиты_2000_0__22[[#This Row],[Срок кредитной истории (лет)]]-MIN(P:P))/(MAX(P:P)-MIN(P:P))</f>
        <v>0.2412280701754386</v>
      </c>
      <c r="V377" s="9">
        <f>(Кредиты_2000_0__22[[#This Row],[Срок с последнего нарушения кредитного договора (мес.)]]-MIN(Q:Q))/(MAX(Q:Q)-MIN(Q:Q))</f>
        <v>0</v>
      </c>
      <c r="W377" s="9">
        <f>(Кредиты_2000_0__22[[#This Row],[Количество кредитных карт]]-MIN(D:D))/(MAX(D:D)-MIN(D:D))</f>
        <v>0.3902439024390244</v>
      </c>
      <c r="X377" s="10">
        <f>(Кредиты_2000_0__22[[#This Row],[Число нарушений кредитных договоров]]-MIN(E:E))/(MAX(E:E)-MIN(E:E))</f>
        <v>0</v>
      </c>
      <c r="Y377" s="16">
        <f>((Кредиты_2000_0__22[[#This Row],[Размер кредита]]-AVERAGE(H:H)))/STDEV(H:H)</f>
        <v>-0.11466717454393506</v>
      </c>
      <c r="Z377" s="16">
        <f>((Кредиты_2000_0__22[[#This Row],[Годовой доход]]-AVERAGE(K:K)))/STDEV(K:K)</f>
        <v>1.161855079463662</v>
      </c>
      <c r="AA377" s="16">
        <f>((Кредиты_2000_0__22[[#This Row],[Ежемесячный платеж]]-AVERAGE(O:O)))/STDEV(O:O)</f>
        <v>1.3850763170794762</v>
      </c>
      <c r="AB377" s="16">
        <f>((Кредиты_2000_0__22[[#This Row],[Текущий баланс кредитов]]-AVERAGE(F:F)))/STDEV(F:F)</f>
        <v>1.651398959375296</v>
      </c>
      <c r="AC377" s="16">
        <f>((Кредиты_2000_0__22[[#This Row],[Максимальный выданный кредит]]-AVERAGE(G:G)))/STDEV(G:G)</f>
        <v>1.838233437626575</v>
      </c>
    </row>
    <row r="378" spans="1:29" x14ac:dyDescent="0.45">
      <c r="A378">
        <v>542</v>
      </c>
      <c r="B378" s="1" t="s">
        <v>419</v>
      </c>
      <c r="C378" s="1" t="s">
        <v>16</v>
      </c>
      <c r="D378">
        <v>4</v>
      </c>
      <c r="E378">
        <v>1</v>
      </c>
      <c r="F378">
        <v>82517</v>
      </c>
      <c r="G378">
        <v>203302</v>
      </c>
      <c r="H378" s="3">
        <v>132462</v>
      </c>
      <c r="I378" s="1" t="s">
        <v>17</v>
      </c>
      <c r="J378">
        <v>691</v>
      </c>
      <c r="K378">
        <v>781736</v>
      </c>
      <c r="L378" s="1" t="s">
        <v>22</v>
      </c>
      <c r="M378" s="1" t="s">
        <v>19</v>
      </c>
      <c r="N378" s="1" t="s">
        <v>23</v>
      </c>
      <c r="O378" s="2">
        <v>4156.0600000000004</v>
      </c>
      <c r="P378">
        <v>15.6</v>
      </c>
      <c r="R378">
        <f>Кредиты_2000_0__22[[#This Row],[Годовой доход]]/12</f>
        <v>65144.666666666664</v>
      </c>
      <c r="S378">
        <f>Кредиты_2000_0__22[[#This Row],[Ежемесячный платеж]]/Кредиты_2000_0__22[[#This Row],[Мес доход]]</f>
        <v>6.3797394516818984E-2</v>
      </c>
      <c r="T378" s="8">
        <f>(Кредиты_2000_0__22[[#This Row],[Кредитный рейтинг]]-MIN(J:J))/(MAX(J:J)-MIN(J:J))</f>
        <v>0.63636363636363635</v>
      </c>
      <c r="U378" s="9">
        <f>(Кредиты_2000_0__22[[#This Row],[Срок кредитной истории (лет)]]-MIN(P:P))/(MAX(P:P)-MIN(P:P))</f>
        <v>0.24342105263157893</v>
      </c>
      <c r="V378" s="9">
        <f>(Кредиты_2000_0__22[[#This Row],[Срок с последнего нарушения кредитного договора (мес.)]]-MIN(Q:Q))/(MAX(Q:Q)-MIN(Q:Q))</f>
        <v>0</v>
      </c>
      <c r="W378" s="9">
        <f>(Кредиты_2000_0__22[[#This Row],[Количество кредитных карт]]-MIN(D:D))/(MAX(D:D)-MIN(D:D))</f>
        <v>4.878048780487805E-2</v>
      </c>
      <c r="X378" s="10">
        <f>(Кредиты_2000_0__22[[#This Row],[Число нарушений кредитных договоров]]-MIN(E:E))/(MAX(E:E)-MIN(E:E))</f>
        <v>0.14285714285714285</v>
      </c>
      <c r="Y378" s="16">
        <f>((Кредиты_2000_0__22[[#This Row],[Размер кредита]]-AVERAGE(H:H)))/STDEV(H:H)</f>
        <v>-0.94922931009125078</v>
      </c>
      <c r="Z378" s="16">
        <f>((Кредиты_2000_0__22[[#This Row],[Годовой доход]]-AVERAGE(K:K)))/STDEV(K:K)</f>
        <v>-0.69494672006342761</v>
      </c>
      <c r="AA378" s="16">
        <f>((Кредиты_2000_0__22[[#This Row],[Ежемесячный платеж]]-AVERAGE(O:O)))/STDEV(O:O)</f>
        <v>-1.2210525308609286</v>
      </c>
      <c r="AB378" s="16">
        <f>((Кредиты_2000_0__22[[#This Row],[Текущий баланс кредитов]]-AVERAGE(F:F)))/STDEV(F:F)</f>
        <v>-0.75319541071502094</v>
      </c>
      <c r="AC378" s="16">
        <f>((Кредиты_2000_0__22[[#This Row],[Максимальный выданный кредит]]-AVERAGE(G:G)))/STDEV(G:G)</f>
        <v>-0.76767184862235294</v>
      </c>
    </row>
    <row r="379" spans="1:29" x14ac:dyDescent="0.45">
      <c r="A379">
        <v>545</v>
      </c>
      <c r="B379" s="1" t="s">
        <v>420</v>
      </c>
      <c r="C379" s="1" t="s">
        <v>16</v>
      </c>
      <c r="D379">
        <v>12</v>
      </c>
      <c r="E379">
        <v>0</v>
      </c>
      <c r="F379">
        <v>194389</v>
      </c>
      <c r="G379">
        <v>389400</v>
      </c>
      <c r="H379" s="3">
        <v>306482</v>
      </c>
      <c r="I379" s="1" t="s">
        <v>17</v>
      </c>
      <c r="J379">
        <v>740</v>
      </c>
      <c r="K379">
        <v>1134414</v>
      </c>
      <c r="L379" s="1" t="s">
        <v>22</v>
      </c>
      <c r="M379" s="1" t="s">
        <v>29</v>
      </c>
      <c r="N379" s="1" t="s">
        <v>23</v>
      </c>
      <c r="O379" s="2">
        <v>22688.28</v>
      </c>
      <c r="P379">
        <v>19.600000000000001</v>
      </c>
      <c r="Q379">
        <v>41</v>
      </c>
      <c r="R379">
        <f>Кредиты_2000_0__22[[#This Row],[Годовой доход]]/12</f>
        <v>94534.5</v>
      </c>
      <c r="S379">
        <f>Кредиты_2000_0__22[[#This Row],[Ежемесячный платеж]]/Кредиты_2000_0__22[[#This Row],[Мес доход]]</f>
        <v>0.24</v>
      </c>
      <c r="T379" s="8">
        <f>(Кредиты_2000_0__22[[#This Row],[Кредитный рейтинг]]-MIN(J:J))/(MAX(J:J)-MIN(J:J))</f>
        <v>0.93333333333333335</v>
      </c>
      <c r="U379" s="9">
        <f>(Кредиты_2000_0__22[[#This Row],[Срок кредитной истории (лет)]]-MIN(P:P))/(MAX(P:P)-MIN(P:P))</f>
        <v>0.33114035087719301</v>
      </c>
      <c r="V379" s="9">
        <f>(Кредиты_2000_0__22[[#This Row],[Срок с последнего нарушения кредитного договора (мес.)]]-MIN(Q:Q))/(MAX(Q:Q)-MIN(Q:Q))</f>
        <v>0.5</v>
      </c>
      <c r="W379" s="9">
        <f>(Кредиты_2000_0__22[[#This Row],[Количество кредитных карт]]-MIN(D:D))/(MAX(D:D)-MIN(D:D))</f>
        <v>0.24390243902439024</v>
      </c>
      <c r="X379" s="10">
        <f>(Кредиты_2000_0__22[[#This Row],[Число нарушений кредитных договоров]]-MIN(E:E))/(MAX(E:E)-MIN(E:E))</f>
        <v>0</v>
      </c>
      <c r="Y379" s="16">
        <f>((Кредиты_2000_0__22[[#This Row],[Размер кредита]]-AVERAGE(H:H)))/STDEV(H:H)</f>
        <v>-1.7619587796688631E-2</v>
      </c>
      <c r="Z379" s="16">
        <f>((Кредиты_2000_0__22[[#This Row],[Годовой доход]]-AVERAGE(K:K)))/STDEV(K:K)</f>
        <v>-0.26325890690183146</v>
      </c>
      <c r="AA379" s="16">
        <f>((Кредиты_2000_0__22[[#This Row],[Ежемесячный платеж]]-AVERAGE(O:O)))/STDEV(O:O)</f>
        <v>0.43437976658953609</v>
      </c>
      <c r="AB379" s="16">
        <f>((Кредиты_2000_0__22[[#This Row],[Текущий баланс кредитов]]-AVERAGE(F:F)))/STDEV(F:F)</f>
        <v>-0.28567950624098226</v>
      </c>
      <c r="AC379" s="16">
        <f>((Кредиты_2000_0__22[[#This Row],[Максимальный выданный кредит]]-AVERAGE(G:G)))/STDEV(G:G)</f>
        <v>-0.37209089936566492</v>
      </c>
    </row>
    <row r="380" spans="1:29" x14ac:dyDescent="0.45">
      <c r="A380">
        <v>547</v>
      </c>
      <c r="B380" s="1" t="s">
        <v>421</v>
      </c>
      <c r="C380" s="1" t="s">
        <v>16</v>
      </c>
      <c r="D380">
        <v>11</v>
      </c>
      <c r="E380">
        <v>0</v>
      </c>
      <c r="F380">
        <v>164958</v>
      </c>
      <c r="G380">
        <v>427306</v>
      </c>
      <c r="H380" s="3">
        <v>327866</v>
      </c>
      <c r="I380" s="1" t="s">
        <v>17</v>
      </c>
      <c r="J380">
        <v>726</v>
      </c>
      <c r="K380">
        <v>1359108</v>
      </c>
      <c r="L380" s="1" t="s">
        <v>18</v>
      </c>
      <c r="M380" s="1" t="s">
        <v>24</v>
      </c>
      <c r="N380" s="1" t="s">
        <v>23</v>
      </c>
      <c r="O380" s="2">
        <v>5742.18</v>
      </c>
      <c r="P380">
        <v>16.2</v>
      </c>
      <c r="Q380">
        <v>70</v>
      </c>
      <c r="R380">
        <f>Кредиты_2000_0__22[[#This Row],[Годовой доход]]/12</f>
        <v>113259</v>
      </c>
      <c r="S380">
        <f>Кредиты_2000_0__22[[#This Row],[Ежемесячный платеж]]/Кредиты_2000_0__22[[#This Row],[Мес доход]]</f>
        <v>5.069954705586311E-2</v>
      </c>
      <c r="T380" s="8">
        <f>(Кредиты_2000_0__22[[#This Row],[Кредитный рейтинг]]-MIN(J:J))/(MAX(J:J)-MIN(J:J))</f>
        <v>0.84848484848484851</v>
      </c>
      <c r="U380" s="9">
        <f>(Кредиты_2000_0__22[[#This Row],[Срок кредитной истории (лет)]]-MIN(P:P))/(MAX(P:P)-MIN(P:P))</f>
        <v>0.25657894736842102</v>
      </c>
      <c r="V380" s="9">
        <f>(Кредиты_2000_0__22[[#This Row],[Срок с последнего нарушения кредитного договора (мес.)]]-MIN(Q:Q))/(MAX(Q:Q)-MIN(Q:Q))</f>
        <v>0.85365853658536583</v>
      </c>
      <c r="W380" s="9">
        <f>(Кредиты_2000_0__22[[#This Row],[Количество кредитных карт]]-MIN(D:D))/(MAX(D:D)-MIN(D:D))</f>
        <v>0.21951219512195122</v>
      </c>
      <c r="X380" s="10">
        <f>(Кредиты_2000_0__22[[#This Row],[Число нарушений кредитных договоров]]-MIN(E:E))/(MAX(E:E)-MIN(E:E))</f>
        <v>0</v>
      </c>
      <c r="Y380" s="16">
        <f>((Кредиты_2000_0__22[[#This Row],[Размер кредита]]-AVERAGE(H:H)))/STDEV(H:H)</f>
        <v>9.685887618185933E-2</v>
      </c>
      <c r="Z380" s="16">
        <f>((Кредиты_2000_0__22[[#This Row],[Годовой доход]]-AVERAGE(K:K)))/STDEV(K:K)</f>
        <v>1.1772882692449136E-2</v>
      </c>
      <c r="AA380" s="16">
        <f>((Кредиты_2000_0__22[[#This Row],[Ежемесячный платеж]]-AVERAGE(O:O)))/STDEV(O:O)</f>
        <v>-1.0793687889437631</v>
      </c>
      <c r="AB380" s="16">
        <f>((Кредиты_2000_0__22[[#This Row],[Текущий баланс кредитов]]-AVERAGE(F:F)))/STDEV(F:F)</f>
        <v>-0.40867239619177809</v>
      </c>
      <c r="AC380" s="16">
        <f>((Кредиты_2000_0__22[[#This Row],[Максимальный выданный кредит]]-AVERAGE(G:G)))/STDEV(G:G)</f>
        <v>-0.29151565695293608</v>
      </c>
    </row>
    <row r="381" spans="1:29" x14ac:dyDescent="0.45">
      <c r="A381">
        <v>550</v>
      </c>
      <c r="B381" s="1" t="s">
        <v>422</v>
      </c>
      <c r="C381" s="1" t="s">
        <v>16</v>
      </c>
      <c r="D381">
        <v>16</v>
      </c>
      <c r="E381">
        <v>0</v>
      </c>
      <c r="F381">
        <v>364933</v>
      </c>
      <c r="G381">
        <v>523600</v>
      </c>
      <c r="H381" s="3">
        <v>110044</v>
      </c>
      <c r="I381" s="1" t="s">
        <v>17</v>
      </c>
      <c r="J381">
        <v>729</v>
      </c>
      <c r="K381">
        <v>1478637</v>
      </c>
      <c r="L381" s="1" t="s">
        <v>28</v>
      </c>
      <c r="M381" s="1" t="s">
        <v>29</v>
      </c>
      <c r="N381" s="1" t="s">
        <v>23</v>
      </c>
      <c r="O381" s="2">
        <v>27601.49</v>
      </c>
      <c r="P381">
        <v>17</v>
      </c>
      <c r="R381">
        <f>Кредиты_2000_0__22[[#This Row],[Годовой доход]]/12</f>
        <v>123219.75</v>
      </c>
      <c r="S381">
        <f>Кредиты_2000_0__22[[#This Row],[Ежемесячный платеж]]/Кредиты_2000_0__22[[#This Row],[Мес доход]]</f>
        <v>0.22400215874484408</v>
      </c>
      <c r="T381" s="8">
        <f>(Кредиты_2000_0__22[[#This Row],[Кредитный рейтинг]]-MIN(J:J))/(MAX(J:J)-MIN(J:J))</f>
        <v>0.8666666666666667</v>
      </c>
      <c r="U381" s="9">
        <f>(Кредиты_2000_0__22[[#This Row],[Срок кредитной истории (лет)]]-MIN(P:P))/(MAX(P:P)-MIN(P:P))</f>
        <v>0.27412280701754382</v>
      </c>
      <c r="V381" s="9">
        <f>(Кредиты_2000_0__22[[#This Row],[Срок с последнего нарушения кредитного договора (мес.)]]-MIN(Q:Q))/(MAX(Q:Q)-MIN(Q:Q))</f>
        <v>0</v>
      </c>
      <c r="W381" s="9">
        <f>(Кредиты_2000_0__22[[#This Row],[Количество кредитных карт]]-MIN(D:D))/(MAX(D:D)-MIN(D:D))</f>
        <v>0.34146341463414637</v>
      </c>
      <c r="X381" s="10">
        <f>(Кредиты_2000_0__22[[#This Row],[Число нарушений кредитных договоров]]-MIN(E:E))/(MAX(E:E)-MIN(E:E))</f>
        <v>0</v>
      </c>
      <c r="Y381" s="16">
        <f>((Кредиты_2000_0__22[[#This Row],[Размер кредита]]-AVERAGE(H:H)))/STDEV(H:H)</f>
        <v>-1.069243255352712</v>
      </c>
      <c r="Z381" s="16">
        <f>((Кредиты_2000_0__22[[#This Row],[Годовой доход]]-AVERAGE(K:K)))/STDEV(K:K)</f>
        <v>0.15807974793324223</v>
      </c>
      <c r="AA381" s="16">
        <f>((Кредиты_2000_0__22[[#This Row],[Ежемесячный платеж]]-AVERAGE(O:O)))/STDEV(O:O)</f>
        <v>0.87326331740841279</v>
      </c>
      <c r="AB381" s="16">
        <f>((Кредиты_2000_0__22[[#This Row],[Текущий баланс кредитов]]-AVERAGE(F:F)))/STDEV(F:F)</f>
        <v>0.42702816335123422</v>
      </c>
      <c r="AC381" s="16">
        <f>((Кредиты_2000_0__22[[#This Row],[Максимальный выданный кредит]]-AVERAGE(G:G)))/STDEV(G:G)</f>
        <v>-8.6827417811604538E-2</v>
      </c>
    </row>
    <row r="382" spans="1:29" x14ac:dyDescent="0.45">
      <c r="A382">
        <v>552</v>
      </c>
      <c r="B382" s="1" t="s">
        <v>423</v>
      </c>
      <c r="C382" s="1" t="s">
        <v>16</v>
      </c>
      <c r="D382">
        <v>25</v>
      </c>
      <c r="E382">
        <v>0</v>
      </c>
      <c r="F382">
        <v>295317</v>
      </c>
      <c r="G382">
        <v>697818</v>
      </c>
      <c r="H382" s="3">
        <v>131560</v>
      </c>
      <c r="I382" s="1" t="s">
        <v>17</v>
      </c>
      <c r="J382">
        <v>740</v>
      </c>
      <c r="K382">
        <v>1488479</v>
      </c>
      <c r="L382" s="1" t="s">
        <v>38</v>
      </c>
      <c r="M382" s="1" t="s">
        <v>24</v>
      </c>
      <c r="N382" s="1" t="s">
        <v>58</v>
      </c>
      <c r="O382" s="2">
        <v>36467.65</v>
      </c>
      <c r="P382">
        <v>21.9</v>
      </c>
      <c r="R382">
        <f>Кредиты_2000_0__22[[#This Row],[Годовой доход]]/12</f>
        <v>124039.91666666667</v>
      </c>
      <c r="S382">
        <f>Кредиты_2000_0__22[[#This Row],[Ежемесячный платеж]]/Кредиты_2000_0__22[[#This Row],[Мес доход]]</f>
        <v>0.29399931070576069</v>
      </c>
      <c r="T382" s="8">
        <f>(Кредиты_2000_0__22[[#This Row],[Кредитный рейтинг]]-MIN(J:J))/(MAX(J:J)-MIN(J:J))</f>
        <v>0.93333333333333335</v>
      </c>
      <c r="U382" s="9">
        <f>(Кредиты_2000_0__22[[#This Row],[Срок кредитной истории (лет)]]-MIN(P:P))/(MAX(P:P)-MIN(P:P))</f>
        <v>0.38157894736842102</v>
      </c>
      <c r="V382" s="9">
        <f>(Кредиты_2000_0__22[[#This Row],[Срок с последнего нарушения кредитного договора (мес.)]]-MIN(Q:Q))/(MAX(Q:Q)-MIN(Q:Q))</f>
        <v>0</v>
      </c>
      <c r="W382" s="9">
        <f>(Кредиты_2000_0__22[[#This Row],[Количество кредитных карт]]-MIN(D:D))/(MAX(D:D)-MIN(D:D))</f>
        <v>0.56097560975609762</v>
      </c>
      <c r="X382" s="10">
        <f>(Кредиты_2000_0__22[[#This Row],[Число нарушений кредитных договоров]]-MIN(E:E))/(MAX(E:E)-MIN(E:E))</f>
        <v>0</v>
      </c>
      <c r="Y382" s="16">
        <f>((Кредиты_2000_0__22[[#This Row],[Размер кредита]]-AVERAGE(H:H)))/STDEV(H:H)</f>
        <v>-0.95405813418911134</v>
      </c>
      <c r="Z382" s="16">
        <f>((Кредиты_2000_0__22[[#This Row],[Годовой доход]]-AVERAGE(K:K)))/STDEV(K:K)</f>
        <v>0.17012663335602571</v>
      </c>
      <c r="AA382" s="16">
        <f>((Кредиты_2000_0__22[[#This Row],[Ежемесячный платеж]]-AVERAGE(O:O)))/STDEV(O:O)</f>
        <v>1.6652530314504117</v>
      </c>
      <c r="AB382" s="16">
        <f>((Кредиты_2000_0__22[[#This Row],[Текущий баланс кредитов]]-AVERAGE(F:F)))/STDEV(F:F)</f>
        <v>0.13610114670842213</v>
      </c>
      <c r="AC382" s="16">
        <f>((Кредиты_2000_0__22[[#This Row],[Максимальный выданный кредит]]-AVERAGE(G:G)))/STDEV(G:G)</f>
        <v>0.28350069865177319</v>
      </c>
    </row>
    <row r="383" spans="1:29" x14ac:dyDescent="0.45">
      <c r="A383">
        <v>553</v>
      </c>
      <c r="B383" s="1" t="s">
        <v>424</v>
      </c>
      <c r="C383" s="1" t="s">
        <v>16</v>
      </c>
      <c r="D383">
        <v>12</v>
      </c>
      <c r="E383">
        <v>0</v>
      </c>
      <c r="F383">
        <v>475133</v>
      </c>
      <c r="G383">
        <v>883058</v>
      </c>
      <c r="H383" s="3">
        <v>757768</v>
      </c>
      <c r="I383" s="1" t="s">
        <v>26</v>
      </c>
      <c r="J383">
        <v>739</v>
      </c>
      <c r="K383">
        <v>4674475</v>
      </c>
      <c r="L383" s="1" t="s">
        <v>40</v>
      </c>
      <c r="M383" s="1" t="s">
        <v>29</v>
      </c>
      <c r="N383" s="1" t="s">
        <v>23</v>
      </c>
      <c r="O383" s="2">
        <v>71285.72</v>
      </c>
      <c r="P383">
        <v>16</v>
      </c>
      <c r="Q383">
        <v>3</v>
      </c>
      <c r="R383">
        <f>Кредиты_2000_0__22[[#This Row],[Годовой доход]]/12</f>
        <v>389539.58333333331</v>
      </c>
      <c r="S383">
        <f>Кредиты_2000_0__22[[#This Row],[Ежемесячный платеж]]/Кредиты_2000_0__22[[#This Row],[Мес доход]]</f>
        <v>0.18299993903058634</v>
      </c>
      <c r="T383" s="8">
        <f>(Кредиты_2000_0__22[[#This Row],[Кредитный рейтинг]]-MIN(J:J))/(MAX(J:J)-MIN(J:J))</f>
        <v>0.92727272727272725</v>
      </c>
      <c r="U383" s="9">
        <f>(Кредиты_2000_0__22[[#This Row],[Срок кредитной истории (лет)]]-MIN(P:P))/(MAX(P:P)-MIN(P:P))</f>
        <v>0.25219298245614036</v>
      </c>
      <c r="V383" s="9">
        <f>(Кредиты_2000_0__22[[#This Row],[Срок с последнего нарушения кредитного договора (мес.)]]-MIN(Q:Q))/(MAX(Q:Q)-MIN(Q:Q))</f>
        <v>3.6585365853658534E-2</v>
      </c>
      <c r="W383" s="9">
        <f>(Кредиты_2000_0__22[[#This Row],[Количество кредитных карт]]-MIN(D:D))/(MAX(D:D)-MIN(D:D))</f>
        <v>0.24390243902439024</v>
      </c>
      <c r="X383" s="10">
        <f>(Кредиты_2000_0__22[[#This Row],[Число нарушений кредитных договоров]]-MIN(E:E))/(MAX(E:E)-MIN(E:E))</f>
        <v>0</v>
      </c>
      <c r="Y383" s="16">
        <f>((Кредиты_2000_0__22[[#This Row],[Размер кредита]]-AVERAGE(H:H)))/STDEV(H:H)</f>
        <v>2.3983235517012069</v>
      </c>
      <c r="Z383" s="16">
        <f>((Кредиты_2000_0__22[[#This Row],[Годовой доход]]-AVERAGE(K:K)))/STDEV(K:K)</f>
        <v>4.0698755430742182</v>
      </c>
      <c r="AA383" s="16">
        <f>((Кредиты_2000_0__22[[#This Row],[Ежемесячный платеж]]-AVERAGE(O:O)))/STDEV(O:O)</f>
        <v>4.7754555658953466</v>
      </c>
      <c r="AB383" s="16">
        <f>((Кредиты_2000_0__22[[#This Row],[Текущий баланс кредитов]]-AVERAGE(F:F)))/STDEV(F:F)</f>
        <v>0.88755673773123156</v>
      </c>
      <c r="AC383" s="16">
        <f>((Кредиты_2000_0__22[[#This Row],[Максимальный выданный кредит]]-AVERAGE(G:G)))/STDEV(G:G)</f>
        <v>0.67725783220672209</v>
      </c>
    </row>
    <row r="384" spans="1:29" x14ac:dyDescent="0.45">
      <c r="A384">
        <v>554</v>
      </c>
      <c r="B384" s="1" t="s">
        <v>425</v>
      </c>
      <c r="C384" s="1" t="s">
        <v>16</v>
      </c>
      <c r="D384">
        <v>6</v>
      </c>
      <c r="E384">
        <v>0</v>
      </c>
      <c r="F384">
        <v>188423</v>
      </c>
      <c r="G384">
        <v>571142</v>
      </c>
      <c r="H384" s="3">
        <v>109714</v>
      </c>
      <c r="I384" s="1" t="s">
        <v>17</v>
      </c>
      <c r="J384">
        <v>744</v>
      </c>
      <c r="K384">
        <v>1629744</v>
      </c>
      <c r="L384" s="1" t="s">
        <v>38</v>
      </c>
      <c r="M384" s="1" t="s">
        <v>24</v>
      </c>
      <c r="N384" s="1" t="s">
        <v>23</v>
      </c>
      <c r="O384" s="2">
        <v>4875.59</v>
      </c>
      <c r="P384">
        <v>14.5</v>
      </c>
      <c r="R384">
        <f>Кредиты_2000_0__22[[#This Row],[Годовой доход]]/12</f>
        <v>135812</v>
      </c>
      <c r="S384">
        <f>Кредиты_2000_0__22[[#This Row],[Ежемесячный платеж]]/Кредиты_2000_0__22[[#This Row],[Мес доход]]</f>
        <v>3.5899552322327923E-2</v>
      </c>
      <c r="T384" s="8">
        <f>(Кредиты_2000_0__22[[#This Row],[Кредитный рейтинг]]-MIN(J:J))/(MAX(J:J)-MIN(J:J))</f>
        <v>0.95757575757575752</v>
      </c>
      <c r="U384" s="9">
        <f>(Кредиты_2000_0__22[[#This Row],[Срок кредитной истории (лет)]]-MIN(P:P))/(MAX(P:P)-MIN(P:P))</f>
        <v>0.21929824561403508</v>
      </c>
      <c r="V384" s="9">
        <f>(Кредиты_2000_0__22[[#This Row],[Срок с последнего нарушения кредитного договора (мес.)]]-MIN(Q:Q))/(MAX(Q:Q)-MIN(Q:Q))</f>
        <v>0</v>
      </c>
      <c r="W384" s="9">
        <f>(Кредиты_2000_0__22[[#This Row],[Количество кредитных карт]]-MIN(D:D))/(MAX(D:D)-MIN(D:D))</f>
        <v>9.7560975609756101E-2</v>
      </c>
      <c r="X384" s="10">
        <f>(Кредиты_2000_0__22[[#This Row],[Число нарушений кредитных договоров]]-MIN(E:E))/(MAX(E:E)-MIN(E:E))</f>
        <v>0</v>
      </c>
      <c r="Y384" s="16">
        <f>((Кредиты_2000_0__22[[#This Row],[Размер кредита]]-AVERAGE(H:H)))/STDEV(H:H)</f>
        <v>-1.071009898315344</v>
      </c>
      <c r="Z384" s="16">
        <f>((Кредиты_2000_0__22[[#This Row],[Годовой доход]]-AVERAGE(K:K)))/STDEV(K:K)</f>
        <v>0.34303897528342941</v>
      </c>
      <c r="AA384" s="16">
        <f>((Кредиты_2000_0__22[[#This Row],[Ежемесячный платеж]]-AVERAGE(O:O)))/STDEV(O:O)</f>
        <v>-1.1567788927871019</v>
      </c>
      <c r="AB384" s="16">
        <f>((Кредиты_2000_0__22[[#This Row],[Текущий баланс кредитов]]-AVERAGE(F:F)))/STDEV(F:F)</f>
        <v>-0.31061157044017523</v>
      </c>
      <c r="AC384" s="16">
        <f>((Кредиты_2000_0__22[[#This Row],[Максимальный выданный кредит]]-AVERAGE(G:G)))/STDEV(G:G)</f>
        <v>1.4230677866809309E-2</v>
      </c>
    </row>
    <row r="385" spans="1:29" x14ac:dyDescent="0.45">
      <c r="A385">
        <v>555</v>
      </c>
      <c r="B385" s="1" t="s">
        <v>426</v>
      </c>
      <c r="C385" s="1" t="s">
        <v>16</v>
      </c>
      <c r="D385">
        <v>9</v>
      </c>
      <c r="E385">
        <v>0</v>
      </c>
      <c r="F385">
        <v>320131</v>
      </c>
      <c r="G385">
        <v>685168</v>
      </c>
      <c r="H385" s="3">
        <v>111980</v>
      </c>
      <c r="I385" s="1" t="s">
        <v>17</v>
      </c>
      <c r="J385">
        <v>722</v>
      </c>
      <c r="K385">
        <v>1160520</v>
      </c>
      <c r="L385" s="1" t="s">
        <v>22</v>
      </c>
      <c r="M385" s="1" t="s">
        <v>19</v>
      </c>
      <c r="N385" s="1" t="s">
        <v>52</v>
      </c>
      <c r="O385" s="2">
        <v>28916.29</v>
      </c>
      <c r="P385">
        <v>22.5</v>
      </c>
      <c r="R385">
        <f>Кредиты_2000_0__22[[#This Row],[Годовой доход]]/12</f>
        <v>96710</v>
      </c>
      <c r="S385">
        <f>Кредиты_2000_0__22[[#This Row],[Ежемесячный платеж]]/Кредиты_2000_0__22[[#This Row],[Мес доход]]</f>
        <v>0.29899999999999999</v>
      </c>
      <c r="T385" s="8">
        <f>(Кредиты_2000_0__22[[#This Row],[Кредитный рейтинг]]-MIN(J:J))/(MAX(J:J)-MIN(J:J))</f>
        <v>0.82424242424242422</v>
      </c>
      <c r="U385" s="9">
        <f>(Кредиты_2000_0__22[[#This Row],[Срок кредитной истории (лет)]]-MIN(P:P))/(MAX(P:P)-MIN(P:P))</f>
        <v>0.39473684210526316</v>
      </c>
      <c r="V385" s="9">
        <f>(Кредиты_2000_0__22[[#This Row],[Срок с последнего нарушения кредитного договора (мес.)]]-MIN(Q:Q))/(MAX(Q:Q)-MIN(Q:Q))</f>
        <v>0</v>
      </c>
      <c r="W385" s="9">
        <f>(Кредиты_2000_0__22[[#This Row],[Количество кредитных карт]]-MIN(D:D))/(MAX(D:D)-MIN(D:D))</f>
        <v>0.17073170731707318</v>
      </c>
      <c r="X385" s="10">
        <f>(Кредиты_2000_0__22[[#This Row],[Число нарушений кредитных договоров]]-MIN(E:E))/(MAX(E:E)-MIN(E:E))</f>
        <v>0</v>
      </c>
      <c r="Y385" s="16">
        <f>((Кредиты_2000_0__22[[#This Row],[Размер кредита]]-AVERAGE(H:H)))/STDEV(H:H)</f>
        <v>-1.0588789499719382</v>
      </c>
      <c r="Z385" s="16">
        <f>((Кредиты_2000_0__22[[#This Row],[Годовой доход]]-AVERAGE(K:K)))/STDEV(K:K)</f>
        <v>-0.23130442703522044</v>
      </c>
      <c r="AA385" s="16">
        <f>((Кредиты_2000_0__22[[#This Row],[Ежемесячный платеж]]-AVERAGE(O:O)))/STDEV(O:O)</f>
        <v>0.99071078914616839</v>
      </c>
      <c r="AB385" s="16">
        <f>((Кредиты_2000_0__22[[#This Row],[Текущий баланс кредитов]]-AVERAGE(F:F)))/STDEV(F:F)</f>
        <v>0.2397994774222629</v>
      </c>
      <c r="AC385" s="16">
        <f>((Кредиты_2000_0__22[[#This Row],[Максимальный выданный кредит]]-AVERAGE(G:G)))/STDEV(G:G)</f>
        <v>0.256611108177415</v>
      </c>
    </row>
    <row r="386" spans="1:29" x14ac:dyDescent="0.45">
      <c r="A386">
        <v>557</v>
      </c>
      <c r="B386" s="1" t="s">
        <v>427</v>
      </c>
      <c r="C386" s="1" t="s">
        <v>16</v>
      </c>
      <c r="D386">
        <v>15</v>
      </c>
      <c r="E386">
        <v>0</v>
      </c>
      <c r="F386">
        <v>752590</v>
      </c>
      <c r="G386">
        <v>1158784</v>
      </c>
      <c r="H386" s="3">
        <v>774246</v>
      </c>
      <c r="I386" s="1" t="s">
        <v>17</v>
      </c>
      <c r="J386">
        <v>736</v>
      </c>
      <c r="K386">
        <v>2838543</v>
      </c>
      <c r="L386" s="1" t="s">
        <v>41</v>
      </c>
      <c r="M386" s="1" t="s">
        <v>19</v>
      </c>
      <c r="N386" s="1" t="s">
        <v>23</v>
      </c>
      <c r="O386" s="2">
        <v>40685.839999999997</v>
      </c>
      <c r="P386">
        <v>20.100000000000001</v>
      </c>
      <c r="R386">
        <f>Кредиты_2000_0__22[[#This Row],[Годовой доход]]/12</f>
        <v>236545.25</v>
      </c>
      <c r="S386">
        <f>Кредиты_2000_0__22[[#This Row],[Ежемесячный платеж]]/Кредиты_2000_0__22[[#This Row],[Мес доход]]</f>
        <v>0.17200024096869412</v>
      </c>
      <c r="T386" s="8">
        <f>(Кредиты_2000_0__22[[#This Row],[Кредитный рейтинг]]-MIN(J:J))/(MAX(J:J)-MIN(J:J))</f>
        <v>0.90909090909090906</v>
      </c>
      <c r="U386" s="9">
        <f>(Кредиты_2000_0__22[[#This Row],[Срок кредитной истории (лет)]]-MIN(P:P))/(MAX(P:P)-MIN(P:P))</f>
        <v>0.34210526315789475</v>
      </c>
      <c r="V386" s="9">
        <f>(Кредиты_2000_0__22[[#This Row],[Срок с последнего нарушения кредитного договора (мес.)]]-MIN(Q:Q))/(MAX(Q:Q)-MIN(Q:Q))</f>
        <v>0</v>
      </c>
      <c r="W386" s="9">
        <f>(Кредиты_2000_0__22[[#This Row],[Количество кредитных карт]]-MIN(D:D))/(MAX(D:D)-MIN(D:D))</f>
        <v>0.31707317073170732</v>
      </c>
      <c r="X386" s="10">
        <f>(Кредиты_2000_0__22[[#This Row],[Число нарушений кредитных договоров]]-MIN(E:E))/(MAX(E:E)-MIN(E:E))</f>
        <v>0</v>
      </c>
      <c r="Y386" s="16">
        <f>((Кредиты_2000_0__22[[#This Row],[Размер кредита]]-AVERAGE(H:H)))/STDEV(H:H)</f>
        <v>2.4865379236352938</v>
      </c>
      <c r="Z386" s="16">
        <f>((Кредиты_2000_0__22[[#This Row],[Годовой доход]]-AVERAGE(K:K)))/STDEV(K:K)</f>
        <v>1.822643024478231</v>
      </c>
      <c r="AA386" s="16">
        <f>((Кредиты_2000_0__22[[#This Row],[Ежемесячный платеж]]-AVERAGE(O:O)))/STDEV(O:O)</f>
        <v>2.0420523551570464</v>
      </c>
      <c r="AB386" s="16">
        <f>((Кредиты_2000_0__22[[#This Row],[Текущий баланс кредитов]]-AVERAGE(F:F)))/STDEV(F:F)</f>
        <v>2.0470565259503868</v>
      </c>
      <c r="AC386" s="16">
        <f>((Кредиты_2000_0__22[[#This Row],[Максимальный выданный кредит]]-AVERAGE(G:G)))/STDEV(G:G)</f>
        <v>1.2633573755373841</v>
      </c>
    </row>
    <row r="387" spans="1:29" x14ac:dyDescent="0.45">
      <c r="A387">
        <v>559</v>
      </c>
      <c r="B387" s="1" t="s">
        <v>428</v>
      </c>
      <c r="C387" s="1" t="s">
        <v>31</v>
      </c>
      <c r="D387">
        <v>13</v>
      </c>
      <c r="E387">
        <v>0</v>
      </c>
      <c r="F387">
        <v>385890</v>
      </c>
      <c r="G387">
        <v>1008612</v>
      </c>
      <c r="H387" s="3">
        <v>337436</v>
      </c>
      <c r="I387" s="1" t="s">
        <v>17</v>
      </c>
      <c r="J387">
        <v>730</v>
      </c>
      <c r="K387">
        <v>687971</v>
      </c>
      <c r="L387" s="1" t="s">
        <v>21</v>
      </c>
      <c r="M387" s="1" t="s">
        <v>24</v>
      </c>
      <c r="N387" s="1" t="s">
        <v>23</v>
      </c>
      <c r="O387" s="2">
        <v>12326.06</v>
      </c>
      <c r="P387">
        <v>17.899999999999999</v>
      </c>
      <c r="Q387">
        <v>14</v>
      </c>
      <c r="R387">
        <f>Кредиты_2000_0__22[[#This Row],[Годовой доход]]/12</f>
        <v>57330.916666666664</v>
      </c>
      <c r="S387">
        <f>Кредиты_2000_0__22[[#This Row],[Ежемесячный платеж]]/Кредиты_2000_0__22[[#This Row],[Мес доход]]</f>
        <v>0.21499848104062527</v>
      </c>
      <c r="T387" s="8">
        <f>(Кредиты_2000_0__22[[#This Row],[Кредитный рейтинг]]-MIN(J:J))/(MAX(J:J)-MIN(J:J))</f>
        <v>0.87272727272727268</v>
      </c>
      <c r="U387" s="9">
        <f>(Кредиты_2000_0__22[[#This Row],[Срок кредитной истории (лет)]]-MIN(P:P))/(MAX(P:P)-MIN(P:P))</f>
        <v>0.29385964912280699</v>
      </c>
      <c r="V387" s="9">
        <f>(Кредиты_2000_0__22[[#This Row],[Срок с последнего нарушения кредитного договора (мес.)]]-MIN(Q:Q))/(MAX(Q:Q)-MIN(Q:Q))</f>
        <v>0.17073170731707318</v>
      </c>
      <c r="W387" s="9">
        <f>(Кредиты_2000_0__22[[#This Row],[Количество кредитных карт]]-MIN(D:D))/(MAX(D:D)-MIN(D:D))</f>
        <v>0.26829268292682928</v>
      </c>
      <c r="X387" s="10">
        <f>(Кредиты_2000_0__22[[#This Row],[Число нарушений кредитных договоров]]-MIN(E:E))/(MAX(E:E)-MIN(E:E))</f>
        <v>0</v>
      </c>
      <c r="Y387" s="16">
        <f>((Кредиты_2000_0__22[[#This Row],[Размер кредита]]-AVERAGE(H:H)))/STDEV(H:H)</f>
        <v>0.14809152209818482</v>
      </c>
      <c r="Z387" s="16">
        <f>((Кредиты_2000_0__22[[#This Row],[Годовой доход]]-AVERAGE(K:K)))/STDEV(K:K)</f>
        <v>-0.80971772307778367</v>
      </c>
      <c r="AA387" s="16">
        <f>((Кредиты_2000_0__22[[#This Row],[Ежемесячный платеж]]-AVERAGE(O:O)))/STDEV(O:O)</f>
        <v>-0.49124887699915187</v>
      </c>
      <c r="AB387" s="16">
        <f>((Кредиты_2000_0__22[[#This Row],[Текущий баланс кредитов]]-AVERAGE(F:F)))/STDEV(F:F)</f>
        <v>0.51460799396177503</v>
      </c>
      <c r="AC387" s="16">
        <f>((Кредиты_2000_0__22[[#This Row],[Максимальный выданный кредит]]-AVERAGE(G:G)))/STDEV(G:G)</f>
        <v>0.94414286322787333</v>
      </c>
    </row>
    <row r="388" spans="1:29" x14ac:dyDescent="0.45">
      <c r="A388">
        <v>560</v>
      </c>
      <c r="B388" s="1" t="s">
        <v>429</v>
      </c>
      <c r="C388" s="1" t="s">
        <v>16</v>
      </c>
      <c r="D388">
        <v>6</v>
      </c>
      <c r="E388">
        <v>0</v>
      </c>
      <c r="F388">
        <v>204858</v>
      </c>
      <c r="G388">
        <v>422092</v>
      </c>
      <c r="H388" s="3">
        <v>351714</v>
      </c>
      <c r="I388" s="1" t="s">
        <v>17</v>
      </c>
      <c r="J388">
        <v>740</v>
      </c>
      <c r="K388">
        <v>837235</v>
      </c>
      <c r="L388" s="1" t="s">
        <v>18</v>
      </c>
      <c r="M388" s="1" t="s">
        <v>19</v>
      </c>
      <c r="N388" s="1" t="s">
        <v>23</v>
      </c>
      <c r="O388" s="2">
        <v>6551.2</v>
      </c>
      <c r="P388">
        <v>9.5</v>
      </c>
      <c r="R388">
        <f>Кредиты_2000_0__22[[#This Row],[Годовой доход]]/12</f>
        <v>69769.583333333328</v>
      </c>
      <c r="S388">
        <f>Кредиты_2000_0__22[[#This Row],[Ежемесячный платеж]]/Кредиты_2000_0__22[[#This Row],[Мес доход]]</f>
        <v>9.38976511970952E-2</v>
      </c>
      <c r="T388" s="8">
        <f>(Кредиты_2000_0__22[[#This Row],[Кредитный рейтинг]]-MIN(J:J))/(MAX(J:J)-MIN(J:J))</f>
        <v>0.93333333333333335</v>
      </c>
      <c r="U388" s="9">
        <f>(Кредиты_2000_0__22[[#This Row],[Срок кредитной истории (лет)]]-MIN(P:P))/(MAX(P:P)-MIN(P:P))</f>
        <v>0.10964912280701754</v>
      </c>
      <c r="V388" s="9">
        <f>(Кредиты_2000_0__22[[#This Row],[Срок с последнего нарушения кредитного договора (мес.)]]-MIN(Q:Q))/(MAX(Q:Q)-MIN(Q:Q))</f>
        <v>0</v>
      </c>
      <c r="W388" s="9">
        <f>(Кредиты_2000_0__22[[#This Row],[Количество кредитных карт]]-MIN(D:D))/(MAX(D:D)-MIN(D:D))</f>
        <v>9.7560975609756101E-2</v>
      </c>
      <c r="X388" s="10">
        <f>(Кредиты_2000_0__22[[#This Row],[Число нарушений кредитных договоров]]-MIN(E:E))/(MAX(E:E)-MIN(E:E))</f>
        <v>0</v>
      </c>
      <c r="Y388" s="16">
        <f>((Кредиты_2000_0__22[[#This Row],[Размер кредита]]-AVERAGE(H:H)))/STDEV(H:H)</f>
        <v>0.22452827428139224</v>
      </c>
      <c r="Z388" s="16">
        <f>((Кредиты_2000_0__22[[#This Row],[Годовой доход]]-AVERAGE(K:K)))/STDEV(K:K)</f>
        <v>-0.62701437967742268</v>
      </c>
      <c r="AA388" s="16">
        <f>((Кредиты_2000_0__22[[#This Row],[Ежемесячный платеж]]-AVERAGE(O:O)))/STDEV(O:O)</f>
        <v>-1.0071012550334504</v>
      </c>
      <c r="AB388" s="16">
        <f>((Кредиты_2000_0__22[[#This Row],[Текущий баланс кредитов]]-AVERAGE(F:F)))/STDEV(F:F)</f>
        <v>-0.24192929167488253</v>
      </c>
      <c r="AC388" s="16">
        <f>((Кредиты_2000_0__22[[#This Row],[Максимальный выданный кредит]]-AVERAGE(G:G)))/STDEV(G:G)</f>
        <v>-0.30259884467888887</v>
      </c>
    </row>
    <row r="389" spans="1:29" x14ac:dyDescent="0.45">
      <c r="A389">
        <v>561</v>
      </c>
      <c r="B389" s="1" t="s">
        <v>430</v>
      </c>
      <c r="C389" s="1" t="s">
        <v>16</v>
      </c>
      <c r="D389">
        <v>6</v>
      </c>
      <c r="E389">
        <v>0</v>
      </c>
      <c r="F389">
        <v>175864</v>
      </c>
      <c r="G389">
        <v>245344</v>
      </c>
      <c r="H389" s="3">
        <v>110462</v>
      </c>
      <c r="I389" s="1" t="s">
        <v>17</v>
      </c>
      <c r="J389">
        <v>738</v>
      </c>
      <c r="K389">
        <v>1526384</v>
      </c>
      <c r="L389" s="1" t="s">
        <v>28</v>
      </c>
      <c r="M389" s="1" t="s">
        <v>29</v>
      </c>
      <c r="N389" s="1" t="s">
        <v>23</v>
      </c>
      <c r="O389" s="2">
        <v>5075.28</v>
      </c>
      <c r="P389">
        <v>23.4</v>
      </c>
      <c r="Q389">
        <v>69</v>
      </c>
      <c r="R389">
        <f>Кредиты_2000_0__22[[#This Row],[Годовой доход]]/12</f>
        <v>127198.66666666667</v>
      </c>
      <c r="S389">
        <f>Кредиты_2000_0__22[[#This Row],[Ежемесячный платеж]]/Кредиты_2000_0__22[[#This Row],[Мес доход]]</f>
        <v>3.9900418243377811E-2</v>
      </c>
      <c r="T389" s="8">
        <f>(Кредиты_2000_0__22[[#This Row],[Кредитный рейтинг]]-MIN(J:J))/(MAX(J:J)-MIN(J:J))</f>
        <v>0.92121212121212126</v>
      </c>
      <c r="U389" s="9">
        <f>(Кредиты_2000_0__22[[#This Row],[Срок кредитной истории (лет)]]-MIN(P:P))/(MAX(P:P)-MIN(P:P))</f>
        <v>0.41447368421052627</v>
      </c>
      <c r="V389" s="9">
        <f>(Кредиты_2000_0__22[[#This Row],[Срок с последнего нарушения кредитного договора (мес.)]]-MIN(Q:Q))/(MAX(Q:Q)-MIN(Q:Q))</f>
        <v>0.84146341463414631</v>
      </c>
      <c r="W389" s="9">
        <f>(Кредиты_2000_0__22[[#This Row],[Количество кредитных карт]]-MIN(D:D))/(MAX(D:D)-MIN(D:D))</f>
        <v>9.7560975609756101E-2</v>
      </c>
      <c r="X389" s="10">
        <f>(Кредиты_2000_0__22[[#This Row],[Число нарушений кредитных договоров]]-MIN(E:E))/(MAX(E:E)-MIN(E:E))</f>
        <v>0</v>
      </c>
      <c r="Y389" s="16">
        <f>((Кредиты_2000_0__22[[#This Row],[Размер кредита]]-AVERAGE(H:H)))/STDEV(H:H)</f>
        <v>-1.0670055076000451</v>
      </c>
      <c r="Z389" s="16">
        <f>((Кредиты_2000_0__22[[#This Row],[Годовой доход]]-AVERAGE(K:K)))/STDEV(K:K)</f>
        <v>0.21652342180863771</v>
      </c>
      <c r="AA389" s="16">
        <f>((Кредиты_2000_0__22[[#This Row],[Ежемесячный платеж]]-AVERAGE(O:O)))/STDEV(O:O)</f>
        <v>-1.1389411337124804</v>
      </c>
      <c r="AB389" s="16">
        <f>((Кредиты_2000_0__22[[#This Row],[Текущий баланс кредитов]]-AVERAGE(F:F)))/STDEV(F:F)</f>
        <v>-0.36309594762382663</v>
      </c>
      <c r="AC389" s="16">
        <f>((Кредиты_2000_0__22[[#This Row],[Максимальный выданный кредит]]-AVERAGE(G:G)))/STDEV(G:G)</f>
        <v>-0.67830487923713823</v>
      </c>
    </row>
    <row r="390" spans="1:29" x14ac:dyDescent="0.45">
      <c r="A390">
        <v>562</v>
      </c>
      <c r="B390" s="1" t="s">
        <v>431</v>
      </c>
      <c r="C390" s="1" t="s">
        <v>16</v>
      </c>
      <c r="D390">
        <v>17</v>
      </c>
      <c r="E390">
        <v>0</v>
      </c>
      <c r="F390">
        <v>234346</v>
      </c>
      <c r="G390">
        <v>673332</v>
      </c>
      <c r="H390" s="3">
        <v>266926</v>
      </c>
      <c r="I390" s="1" t="s">
        <v>17</v>
      </c>
      <c r="J390">
        <v>749</v>
      </c>
      <c r="K390">
        <v>922127</v>
      </c>
      <c r="L390" s="1" t="s">
        <v>53</v>
      </c>
      <c r="M390" s="1" t="s">
        <v>19</v>
      </c>
      <c r="N390" s="1" t="s">
        <v>23</v>
      </c>
      <c r="O390" s="2">
        <v>10066.58</v>
      </c>
      <c r="P390">
        <v>38.299999999999997</v>
      </c>
      <c r="Q390">
        <v>70</v>
      </c>
      <c r="R390">
        <f>Кредиты_2000_0__22[[#This Row],[Годовой доход]]/12</f>
        <v>76843.916666666672</v>
      </c>
      <c r="S390">
        <f>Кредиты_2000_0__22[[#This Row],[Ежемесячный платеж]]/Кредиты_2000_0__22[[#This Row],[Мес доход]]</f>
        <v>0.13100035027713103</v>
      </c>
      <c r="T390" s="8">
        <f>(Кредиты_2000_0__22[[#This Row],[Кредитный рейтинг]]-MIN(J:J))/(MAX(J:J)-MIN(J:J))</f>
        <v>0.98787878787878791</v>
      </c>
      <c r="U390" s="9">
        <f>(Кредиты_2000_0__22[[#This Row],[Срок кредитной истории (лет)]]-MIN(P:P))/(MAX(P:P)-MIN(P:P))</f>
        <v>0.74122807017543846</v>
      </c>
      <c r="V390" s="9">
        <f>(Кредиты_2000_0__22[[#This Row],[Срок с последнего нарушения кредитного договора (мес.)]]-MIN(Q:Q))/(MAX(Q:Q)-MIN(Q:Q))</f>
        <v>0.85365853658536583</v>
      </c>
      <c r="W390" s="9">
        <f>(Кредиты_2000_0__22[[#This Row],[Количество кредитных карт]]-MIN(D:D))/(MAX(D:D)-MIN(D:D))</f>
        <v>0.36585365853658536</v>
      </c>
      <c r="X390" s="10">
        <f>(Кредиты_2000_0__22[[#This Row],[Число нарушений кредитных договоров]]-MIN(E:E))/(MAX(E:E)-MIN(E:E))</f>
        <v>0</v>
      </c>
      <c r="Y390" s="16">
        <f>((Кредиты_2000_0__22[[#This Row],[Размер кредита]]-AVERAGE(H:H)))/STDEV(H:H)</f>
        <v>-0.22938119091750062</v>
      </c>
      <c r="Z390" s="16">
        <f>((Кредиты_2000_0__22[[#This Row],[Годовой доход]]-AVERAGE(K:K)))/STDEV(K:K)</f>
        <v>-0.52310417877202398</v>
      </c>
      <c r="AA390" s="16">
        <f>((Кредиты_2000_0__22[[#This Row],[Ежемесячный платеж]]-AVERAGE(O:O)))/STDEV(O:O)</f>
        <v>-0.69308201773692502</v>
      </c>
      <c r="AB390" s="16">
        <f>((Кредиты_2000_0__22[[#This Row],[Текущий баланс кредитов]]-AVERAGE(F:F)))/STDEV(F:F)</f>
        <v>-0.11869819728906256</v>
      </c>
      <c r="AC390" s="16">
        <f>((Кредиты_2000_0__22[[#This Row],[Максимальный выданный кредит]]-AVERAGE(G:G)))/STDEV(G:G)</f>
        <v>0.23145180439445037</v>
      </c>
    </row>
    <row r="391" spans="1:29" x14ac:dyDescent="0.45">
      <c r="A391">
        <v>564</v>
      </c>
      <c r="B391" s="1" t="s">
        <v>432</v>
      </c>
      <c r="C391" s="1" t="s">
        <v>31</v>
      </c>
      <c r="D391">
        <v>13</v>
      </c>
      <c r="E391">
        <v>0</v>
      </c>
      <c r="F391">
        <v>380779</v>
      </c>
      <c r="G391">
        <v>567446</v>
      </c>
      <c r="H391" s="3">
        <v>560956</v>
      </c>
      <c r="I391" s="1" t="s">
        <v>17</v>
      </c>
      <c r="J391">
        <v>664</v>
      </c>
      <c r="K391">
        <v>1637059</v>
      </c>
      <c r="L391" s="1" t="s">
        <v>28</v>
      </c>
      <c r="M391" s="1" t="s">
        <v>29</v>
      </c>
      <c r="N391" s="1" t="s">
        <v>23</v>
      </c>
      <c r="O391" s="2">
        <v>44746.33</v>
      </c>
      <c r="P391">
        <v>17.600000000000001</v>
      </c>
      <c r="Q391">
        <v>8</v>
      </c>
      <c r="R391">
        <f>Кредиты_2000_0__22[[#This Row],[Годовой доход]]/12</f>
        <v>136421.58333333334</v>
      </c>
      <c r="S391">
        <f>Кредиты_2000_0__22[[#This Row],[Ежемесячный платеж]]/Кредиты_2000_0__22[[#This Row],[Мес доход]]</f>
        <v>0.32800037139773214</v>
      </c>
      <c r="T391" s="8">
        <f>(Кредиты_2000_0__22[[#This Row],[Кредитный рейтинг]]-MIN(J:J))/(MAX(J:J)-MIN(J:J))</f>
        <v>0.47272727272727272</v>
      </c>
      <c r="U391" s="9">
        <f>(Кредиты_2000_0__22[[#This Row],[Срок кредитной истории (лет)]]-MIN(P:P))/(MAX(P:P)-MIN(P:P))</f>
        <v>0.28728070175438597</v>
      </c>
      <c r="V391" s="9">
        <f>(Кредиты_2000_0__22[[#This Row],[Срок с последнего нарушения кредитного договора (мес.)]]-MIN(Q:Q))/(MAX(Q:Q)-MIN(Q:Q))</f>
        <v>9.7560975609756101E-2</v>
      </c>
      <c r="W391" s="9">
        <f>(Кредиты_2000_0__22[[#This Row],[Количество кредитных карт]]-MIN(D:D))/(MAX(D:D)-MIN(D:D))</f>
        <v>0.26829268292682928</v>
      </c>
      <c r="X391" s="10">
        <f>(Кредиты_2000_0__22[[#This Row],[Число нарушений кредитных договоров]]-MIN(E:E))/(MAX(E:E)-MIN(E:E))</f>
        <v>0</v>
      </c>
      <c r="Y391" s="16">
        <f>((Кредиты_2000_0__22[[#This Row],[Размер кредита]]-AVERAGE(H:H)))/STDEV(H:H)</f>
        <v>1.3446976887875339</v>
      </c>
      <c r="Z391" s="16">
        <f>((Кредиты_2000_0__22[[#This Row],[Годовой доход]]-AVERAGE(K:K)))/STDEV(K:K)</f>
        <v>0.35199274147603871</v>
      </c>
      <c r="AA391" s="16">
        <f>((Кредиты_2000_0__22[[#This Row],[Ежемесячный платеж]]-AVERAGE(O:O)))/STDEV(O:O)</f>
        <v>2.40476477112635</v>
      </c>
      <c r="AB391" s="16">
        <f>((Кредиты_2000_0__22[[#This Row],[Текущий баланс кредитов]]-AVERAGE(F:F)))/STDEV(F:F)</f>
        <v>0.49324899628794416</v>
      </c>
      <c r="AC391" s="16">
        <f>((Кредиты_2000_0__22[[#This Row],[Максимальный выданный кредит]]-AVERAGE(G:G)))/STDEV(G:G)</f>
        <v>6.37424099777945E-3</v>
      </c>
    </row>
    <row r="392" spans="1:29" x14ac:dyDescent="0.45">
      <c r="A392">
        <v>566</v>
      </c>
      <c r="B392" s="1" t="s">
        <v>433</v>
      </c>
      <c r="C392" s="1" t="s">
        <v>16</v>
      </c>
      <c r="D392">
        <v>9</v>
      </c>
      <c r="E392">
        <v>0</v>
      </c>
      <c r="F392">
        <v>166573</v>
      </c>
      <c r="G392">
        <v>484594</v>
      </c>
      <c r="H392" s="3">
        <v>337150</v>
      </c>
      <c r="I392" s="1" t="s">
        <v>26</v>
      </c>
      <c r="J392">
        <v>721</v>
      </c>
      <c r="K392">
        <v>1119936</v>
      </c>
      <c r="L392" s="1" t="s">
        <v>53</v>
      </c>
      <c r="M392" s="1" t="s">
        <v>29</v>
      </c>
      <c r="N392" s="1" t="s">
        <v>23</v>
      </c>
      <c r="O392" s="2">
        <v>15959.05</v>
      </c>
      <c r="P392">
        <v>12.5</v>
      </c>
      <c r="Q392">
        <v>15</v>
      </c>
      <c r="R392">
        <f>Кредиты_2000_0__22[[#This Row],[Годовой доход]]/12</f>
        <v>93328</v>
      </c>
      <c r="S392">
        <f>Кредиты_2000_0__22[[#This Row],[Ежемесячный платеж]]/Кредиты_2000_0__22[[#This Row],[Мес доход]]</f>
        <v>0.17099959283387622</v>
      </c>
      <c r="T392" s="8">
        <f>(Кредиты_2000_0__22[[#This Row],[Кредитный рейтинг]]-MIN(J:J))/(MAX(J:J)-MIN(J:J))</f>
        <v>0.81818181818181823</v>
      </c>
      <c r="U392" s="9">
        <f>(Кредиты_2000_0__22[[#This Row],[Срок кредитной истории (лет)]]-MIN(P:P))/(MAX(P:P)-MIN(P:P))</f>
        <v>0.17543859649122806</v>
      </c>
      <c r="V392" s="9">
        <f>(Кредиты_2000_0__22[[#This Row],[Срок с последнего нарушения кредитного договора (мес.)]]-MIN(Q:Q))/(MAX(Q:Q)-MIN(Q:Q))</f>
        <v>0.18292682926829268</v>
      </c>
      <c r="W392" s="9">
        <f>(Кредиты_2000_0__22[[#This Row],[Количество кредитных карт]]-MIN(D:D))/(MAX(D:D)-MIN(D:D))</f>
        <v>0.17073170731707318</v>
      </c>
      <c r="X392" s="10">
        <f>(Кредиты_2000_0__22[[#This Row],[Число нарушений кредитных договоров]]-MIN(E:E))/(MAX(E:E)-MIN(E:E))</f>
        <v>0</v>
      </c>
      <c r="Y392" s="16">
        <f>((Кредиты_2000_0__22[[#This Row],[Размер кредита]]-AVERAGE(H:H)))/STDEV(H:H)</f>
        <v>0.1465604315305705</v>
      </c>
      <c r="Z392" s="16">
        <f>((Кредиты_2000_0__22[[#This Row],[Годовой доход]]-AVERAGE(K:K)))/STDEV(K:K)</f>
        <v>-0.28098038700252836</v>
      </c>
      <c r="AA392" s="16">
        <f>((Кредиты_2000_0__22[[#This Row],[Ежемесячный платеж]]-AVERAGE(O:O)))/STDEV(O:O)</f>
        <v>-0.16672386152261617</v>
      </c>
      <c r="AB392" s="16">
        <f>((Кредиты_2000_0__22[[#This Row],[Текущий баланс кредитов]]-AVERAGE(F:F)))/STDEV(F:F)</f>
        <v>-0.40192327053276089</v>
      </c>
      <c r="AC392" s="16">
        <f>((Кредиты_2000_0__22[[#This Row],[Максимальный выданный кредит]]-AVERAGE(G:G)))/STDEV(G:G)</f>
        <v>-0.16974088548297322</v>
      </c>
    </row>
    <row r="393" spans="1:29" x14ac:dyDescent="0.45">
      <c r="A393">
        <v>569</v>
      </c>
      <c r="B393" s="1" t="s">
        <v>434</v>
      </c>
      <c r="C393" s="1" t="s">
        <v>16</v>
      </c>
      <c r="D393">
        <v>8</v>
      </c>
      <c r="E393">
        <v>0</v>
      </c>
      <c r="F393">
        <v>541386</v>
      </c>
      <c r="G393">
        <v>698060</v>
      </c>
      <c r="H393" s="3">
        <v>156090</v>
      </c>
      <c r="I393" s="1" t="s">
        <v>17</v>
      </c>
      <c r="J393">
        <v>706</v>
      </c>
      <c r="K393">
        <v>1872260</v>
      </c>
      <c r="L393" s="1" t="s">
        <v>22</v>
      </c>
      <c r="M393" s="1" t="s">
        <v>29</v>
      </c>
      <c r="N393" s="1" t="s">
        <v>23</v>
      </c>
      <c r="O393" s="2">
        <v>25275.51</v>
      </c>
      <c r="P393">
        <v>18.5</v>
      </c>
      <c r="Q393">
        <v>12</v>
      </c>
      <c r="R393">
        <f>Кредиты_2000_0__22[[#This Row],[Годовой доход]]/12</f>
        <v>156021.66666666666</v>
      </c>
      <c r="S393">
        <f>Кредиты_2000_0__22[[#This Row],[Ежемесячный платеж]]/Кредиты_2000_0__22[[#This Row],[Мес доход]]</f>
        <v>0.16200000000000001</v>
      </c>
      <c r="T393" s="8">
        <f>(Кредиты_2000_0__22[[#This Row],[Кредитный рейтинг]]-MIN(J:J))/(MAX(J:J)-MIN(J:J))</f>
        <v>0.72727272727272729</v>
      </c>
      <c r="U393" s="9">
        <f>(Кредиты_2000_0__22[[#This Row],[Срок кредитной истории (лет)]]-MIN(P:P))/(MAX(P:P)-MIN(P:P))</f>
        <v>0.30701754385964913</v>
      </c>
      <c r="V393" s="9">
        <f>(Кредиты_2000_0__22[[#This Row],[Срок с последнего нарушения кредитного договора (мес.)]]-MIN(Q:Q))/(MAX(Q:Q)-MIN(Q:Q))</f>
        <v>0.14634146341463414</v>
      </c>
      <c r="W393" s="9">
        <f>(Кредиты_2000_0__22[[#This Row],[Количество кредитных карт]]-MIN(D:D))/(MAX(D:D)-MIN(D:D))</f>
        <v>0.14634146341463414</v>
      </c>
      <c r="X393" s="10">
        <f>(Кредиты_2000_0__22[[#This Row],[Число нарушений кредитных договоров]]-MIN(E:E))/(MAX(E:E)-MIN(E:E))</f>
        <v>0</v>
      </c>
      <c r="Y393" s="16">
        <f>((Кредиты_2000_0__22[[#This Row],[Размер кредита]]-AVERAGE(H:H)))/STDEV(H:H)</f>
        <v>-0.82273767396680586</v>
      </c>
      <c r="Z393" s="16">
        <f>((Кредиты_2000_0__22[[#This Row],[Годовой доход]]-AVERAGE(K:K)))/STDEV(K:K)</f>
        <v>0.63988539523788546</v>
      </c>
      <c r="AA393" s="16">
        <f>((Кредиты_2000_0__22[[#This Row],[Ежемесячный платеж]]-AVERAGE(O:O)))/STDEV(O:O)</f>
        <v>0.6654899143717643</v>
      </c>
      <c r="AB393" s="16">
        <f>((Кредиты_2000_0__22[[#This Row],[Текущий баланс кредитов]]-AVERAGE(F:F)))/STDEV(F:F)</f>
        <v>1.1644296927076194</v>
      </c>
      <c r="AC393" s="16">
        <f>((Кредиты_2000_0__22[[#This Row],[Максимальный выданный кредит]]-AVERAGE(G:G)))/STDEV(G:G)</f>
        <v>0.28401510820867393</v>
      </c>
    </row>
    <row r="394" spans="1:29" x14ac:dyDescent="0.45">
      <c r="A394">
        <v>570</v>
      </c>
      <c r="B394" s="1" t="s">
        <v>435</v>
      </c>
      <c r="C394" s="1" t="s">
        <v>16</v>
      </c>
      <c r="D394">
        <v>6</v>
      </c>
      <c r="E394">
        <v>0</v>
      </c>
      <c r="F394">
        <v>12901</v>
      </c>
      <c r="G394">
        <v>164186</v>
      </c>
      <c r="H394" s="3">
        <v>172040</v>
      </c>
      <c r="I394" s="1" t="s">
        <v>17</v>
      </c>
      <c r="J394">
        <v>748</v>
      </c>
      <c r="K394">
        <v>670985</v>
      </c>
      <c r="L394" s="1" t="s">
        <v>22</v>
      </c>
      <c r="M394" s="1" t="s">
        <v>19</v>
      </c>
      <c r="N394" s="1" t="s">
        <v>34</v>
      </c>
      <c r="O394" s="2">
        <v>10847.48</v>
      </c>
      <c r="P394">
        <v>14.7</v>
      </c>
      <c r="R394">
        <f>Кредиты_2000_0__22[[#This Row],[Годовой доход]]/12</f>
        <v>55915.416666666664</v>
      </c>
      <c r="S394">
        <f>Кредиты_2000_0__22[[#This Row],[Ежемесячный платеж]]/Кредиты_2000_0__22[[#This Row],[Мес доход]]</f>
        <v>0.19399801783944501</v>
      </c>
      <c r="T394" s="8">
        <f>(Кредиты_2000_0__22[[#This Row],[Кредитный рейтинг]]-MIN(J:J))/(MAX(J:J)-MIN(J:J))</f>
        <v>0.98181818181818181</v>
      </c>
      <c r="U394" s="9">
        <f>(Кредиты_2000_0__22[[#This Row],[Срок кредитной истории (лет)]]-MIN(P:P))/(MAX(P:P)-MIN(P:P))</f>
        <v>0.22368421052631576</v>
      </c>
      <c r="V394" s="9">
        <f>(Кредиты_2000_0__22[[#This Row],[Срок с последнего нарушения кредитного договора (мес.)]]-MIN(Q:Q))/(MAX(Q:Q)-MIN(Q:Q))</f>
        <v>0</v>
      </c>
      <c r="W394" s="9">
        <f>(Кредиты_2000_0__22[[#This Row],[Количество кредитных карт]]-MIN(D:D))/(MAX(D:D)-MIN(D:D))</f>
        <v>9.7560975609756101E-2</v>
      </c>
      <c r="X394" s="10">
        <f>(Кредиты_2000_0__22[[#This Row],[Число нарушений кредитных договоров]]-MIN(E:E))/(MAX(E:E)-MIN(E:E))</f>
        <v>0</v>
      </c>
      <c r="Y394" s="16">
        <f>((Кредиты_2000_0__22[[#This Row],[Размер кредита]]-AVERAGE(H:H)))/STDEV(H:H)</f>
        <v>-0.73734993077292998</v>
      </c>
      <c r="Z394" s="16">
        <f>((Кредиты_2000_0__22[[#This Row],[Годовой доход]]-AVERAGE(K:K)))/STDEV(K:K)</f>
        <v>-0.83050906587308948</v>
      </c>
      <c r="AA394" s="16">
        <f>((Кредиты_2000_0__22[[#This Row],[Ежемесячный платеж]]-AVERAGE(O:O)))/STDEV(O:O)</f>
        <v>-0.6233263661701367</v>
      </c>
      <c r="AB394" s="16">
        <f>((Кредиты_2000_0__22[[#This Row],[Текущий баланс кредитов]]-AVERAGE(F:F)))/STDEV(F:F)</f>
        <v>-1.0441224273578329</v>
      </c>
      <c r="AC394" s="16">
        <f>((Кредиты_2000_0__22[[#This Row],[Максимальный выданный кредит]]-AVERAGE(G:G)))/STDEV(G:G)</f>
        <v>-0.8508191388195856</v>
      </c>
    </row>
    <row r="395" spans="1:29" x14ac:dyDescent="0.45">
      <c r="A395">
        <v>571</v>
      </c>
      <c r="B395" s="1" t="s">
        <v>436</v>
      </c>
      <c r="C395" s="1" t="s">
        <v>16</v>
      </c>
      <c r="D395">
        <v>4</v>
      </c>
      <c r="E395">
        <v>0</v>
      </c>
      <c r="F395">
        <v>51338</v>
      </c>
      <c r="G395">
        <v>540320</v>
      </c>
      <c r="H395" s="3">
        <v>150788</v>
      </c>
      <c r="I395" s="1" t="s">
        <v>17</v>
      </c>
      <c r="J395">
        <v>739</v>
      </c>
      <c r="K395">
        <v>2009326</v>
      </c>
      <c r="L395" s="1" t="s">
        <v>50</v>
      </c>
      <c r="M395" s="1" t="s">
        <v>29</v>
      </c>
      <c r="N395" s="1" t="s">
        <v>34</v>
      </c>
      <c r="O395" s="2">
        <v>11787.98</v>
      </c>
      <c r="P395">
        <v>31</v>
      </c>
      <c r="R395">
        <f>Кредиты_2000_0__22[[#This Row],[Годовой доход]]/12</f>
        <v>167443.83333333334</v>
      </c>
      <c r="S395">
        <f>Кредиты_2000_0__22[[#This Row],[Ежемесячный платеж]]/Кредиты_2000_0__22[[#This Row],[Мес доход]]</f>
        <v>7.0399606634264422E-2</v>
      </c>
      <c r="T395" s="8">
        <f>(Кредиты_2000_0__22[[#This Row],[Кредитный рейтинг]]-MIN(J:J))/(MAX(J:J)-MIN(J:J))</f>
        <v>0.92727272727272725</v>
      </c>
      <c r="U395" s="9">
        <f>(Кредиты_2000_0__22[[#This Row],[Срок кредитной истории (лет)]]-MIN(P:P))/(MAX(P:P)-MIN(P:P))</f>
        <v>0.58114035087719296</v>
      </c>
      <c r="V395" s="9">
        <f>(Кредиты_2000_0__22[[#This Row],[Срок с последнего нарушения кредитного договора (мес.)]]-MIN(Q:Q))/(MAX(Q:Q)-MIN(Q:Q))</f>
        <v>0</v>
      </c>
      <c r="W395" s="9">
        <f>(Кредиты_2000_0__22[[#This Row],[Количество кредитных карт]]-MIN(D:D))/(MAX(D:D)-MIN(D:D))</f>
        <v>4.878048780487805E-2</v>
      </c>
      <c r="X395" s="10">
        <f>(Кредиты_2000_0__22[[#This Row],[Число нарушений кредитных договоров]]-MIN(E:E))/(MAX(E:E)-MIN(E:E))</f>
        <v>0</v>
      </c>
      <c r="Y395" s="16">
        <f>((Кредиты_2000_0__22[[#This Row],[Размер кредита]]-AVERAGE(H:H)))/STDEV(H:H)</f>
        <v>-0.85112173756642517</v>
      </c>
      <c r="Z395" s="16">
        <f>((Кредиты_2000_0__22[[#This Row],[Годовой доход]]-AVERAGE(K:K)))/STDEV(K:K)</f>
        <v>0.80765804280537568</v>
      </c>
      <c r="AA395" s="16">
        <f>((Кредиты_2000_0__22[[#This Row],[Ежемесячный платеж]]-AVERAGE(O:O)))/STDEV(O:O)</f>
        <v>-0.53931408508604839</v>
      </c>
      <c r="AB395" s="16">
        <f>((Кредиты_2000_0__22[[#This Row],[Текущий баланс кредитов]]-AVERAGE(F:F)))/STDEV(F:F)</f>
        <v>-0.88349323667322355</v>
      </c>
      <c r="AC395" s="16">
        <f>((Кредиты_2000_0__22[[#This Row],[Максимальный выданный кредит]]-AVERAGE(G:G)))/STDEV(G:G)</f>
        <v>-5.1286393880278981E-2</v>
      </c>
    </row>
    <row r="396" spans="1:29" x14ac:dyDescent="0.45">
      <c r="A396">
        <v>574</v>
      </c>
      <c r="B396" s="1" t="s">
        <v>437</v>
      </c>
      <c r="C396" s="1" t="s">
        <v>16</v>
      </c>
      <c r="D396">
        <v>10</v>
      </c>
      <c r="E396">
        <v>0</v>
      </c>
      <c r="F396">
        <v>232940</v>
      </c>
      <c r="G396">
        <v>451770</v>
      </c>
      <c r="H396" s="3">
        <v>263318</v>
      </c>
      <c r="I396" s="1" t="s">
        <v>17</v>
      </c>
      <c r="J396">
        <v>738</v>
      </c>
      <c r="K396">
        <v>707085</v>
      </c>
      <c r="L396" s="1" t="s">
        <v>50</v>
      </c>
      <c r="M396" s="1" t="s">
        <v>29</v>
      </c>
      <c r="N396" s="1" t="s">
        <v>23</v>
      </c>
      <c r="O396" s="2">
        <v>12962.94</v>
      </c>
      <c r="P396">
        <v>14.8</v>
      </c>
      <c r="Q396">
        <v>18</v>
      </c>
      <c r="R396">
        <f>Кредиты_2000_0__22[[#This Row],[Годовой доход]]/12</f>
        <v>58923.75</v>
      </c>
      <c r="S396">
        <f>Кредиты_2000_0__22[[#This Row],[Ежемесячный платеж]]/Кредиты_2000_0__22[[#This Row],[Мес доход]]</f>
        <v>0.21999516324062879</v>
      </c>
      <c r="T396" s="8">
        <f>(Кредиты_2000_0__22[[#This Row],[Кредитный рейтинг]]-MIN(J:J))/(MAX(J:J)-MIN(J:J))</f>
        <v>0.92121212121212126</v>
      </c>
      <c r="U396" s="9">
        <f>(Кредиты_2000_0__22[[#This Row],[Срок кредитной истории (лет)]]-MIN(P:P))/(MAX(P:P)-MIN(P:P))</f>
        <v>0.22587719298245615</v>
      </c>
      <c r="V396" s="9">
        <f>(Кредиты_2000_0__22[[#This Row],[Срок с последнего нарушения кредитного договора (мес.)]]-MIN(Q:Q))/(MAX(Q:Q)-MIN(Q:Q))</f>
        <v>0.21951219512195122</v>
      </c>
      <c r="W396" s="9">
        <f>(Кредиты_2000_0__22[[#This Row],[Количество кредитных карт]]-MIN(D:D))/(MAX(D:D)-MIN(D:D))</f>
        <v>0.1951219512195122</v>
      </c>
      <c r="X396" s="10">
        <f>(Кредиты_2000_0__22[[#This Row],[Число нарушений кредитных договоров]]-MIN(E:E))/(MAX(E:E)-MIN(E:E))</f>
        <v>0</v>
      </c>
      <c r="Y396" s="16">
        <f>((Кредиты_2000_0__22[[#This Row],[Размер кредита]]-AVERAGE(H:H)))/STDEV(H:H)</f>
        <v>-0.24869648730894287</v>
      </c>
      <c r="Z396" s="16">
        <f>((Кредиты_2000_0__22[[#This Row],[Годовой доход]]-AVERAGE(K:K)))/STDEV(K:K)</f>
        <v>-0.78632164829917328</v>
      </c>
      <c r="AA396" s="16">
        <f>((Кредиты_2000_0__22[[#This Row],[Ежемесячный платеж]]-AVERAGE(O:O)))/STDEV(O:O)</f>
        <v>-0.43435813635392673</v>
      </c>
      <c r="AB396" s="16">
        <f>((Кредиты_2000_0__22[[#This Row],[Текущий баланс кредитов]]-AVERAGE(F:F)))/STDEV(F:F)</f>
        <v>-0.12457390668632459</v>
      </c>
      <c r="AC396" s="16">
        <f>((Кредиты_2000_0__22[[#This Row],[Максимальный выданный кредит]]-AVERAGE(G:G)))/STDEV(G:G)</f>
        <v>-0.23951352720078603</v>
      </c>
    </row>
    <row r="397" spans="1:29" x14ac:dyDescent="0.45">
      <c r="A397">
        <v>576</v>
      </c>
      <c r="B397" s="1" t="s">
        <v>438</v>
      </c>
      <c r="C397" s="1" t="s">
        <v>16</v>
      </c>
      <c r="D397">
        <v>12</v>
      </c>
      <c r="E397">
        <v>1</v>
      </c>
      <c r="F397">
        <v>169404</v>
      </c>
      <c r="G397">
        <v>797390</v>
      </c>
      <c r="H397" s="3">
        <v>552750</v>
      </c>
      <c r="I397" s="1" t="s">
        <v>26</v>
      </c>
      <c r="J397">
        <v>723</v>
      </c>
      <c r="K397">
        <v>954750</v>
      </c>
      <c r="L397" s="1" t="s">
        <v>22</v>
      </c>
      <c r="M397" s="1" t="s">
        <v>19</v>
      </c>
      <c r="N397" s="1" t="s">
        <v>23</v>
      </c>
      <c r="O397" s="2">
        <v>3389.41</v>
      </c>
      <c r="P397">
        <v>29.2</v>
      </c>
      <c r="R397">
        <f>Кредиты_2000_0__22[[#This Row],[Годовой доход]]/12</f>
        <v>79562.5</v>
      </c>
      <c r="S397">
        <f>Кредиты_2000_0__22[[#This Row],[Ежемесячный платеж]]/Кредиты_2000_0__22[[#This Row],[Мес доход]]</f>
        <v>4.260059701492537E-2</v>
      </c>
      <c r="T397" s="8">
        <f>(Кредиты_2000_0__22[[#This Row],[Кредитный рейтинг]]-MIN(J:J))/(MAX(J:J)-MIN(J:J))</f>
        <v>0.83030303030303032</v>
      </c>
      <c r="U397" s="9">
        <f>(Кредиты_2000_0__22[[#This Row],[Срок кредитной истории (лет)]]-MIN(P:P))/(MAX(P:P)-MIN(P:P))</f>
        <v>0.54166666666666663</v>
      </c>
      <c r="V397" s="9">
        <f>(Кредиты_2000_0__22[[#This Row],[Срок с последнего нарушения кредитного договора (мес.)]]-MIN(Q:Q))/(MAX(Q:Q)-MIN(Q:Q))</f>
        <v>0</v>
      </c>
      <c r="W397" s="9">
        <f>(Кредиты_2000_0__22[[#This Row],[Количество кредитных карт]]-MIN(D:D))/(MAX(D:D)-MIN(D:D))</f>
        <v>0.24390243902439024</v>
      </c>
      <c r="X397" s="10">
        <f>(Кредиты_2000_0__22[[#This Row],[Число нарушений кредитных договоров]]-MIN(E:E))/(MAX(E:E)-MIN(E:E))</f>
        <v>0.14285714285714285</v>
      </c>
      <c r="Y397" s="16">
        <f>((Кредиты_2000_0__22[[#This Row],[Размер кредита]]-AVERAGE(H:H)))/STDEV(H:H)</f>
        <v>1.3007671671167538</v>
      </c>
      <c r="Z397" s="16">
        <f>((Кредиты_2000_0__22[[#This Row],[Годовой доход]]-AVERAGE(K:K)))/STDEV(K:K)</f>
        <v>-0.48317270720654287</v>
      </c>
      <c r="AA397" s="16">
        <f>((Кредиты_2000_0__22[[#This Row],[Ежемесячный платеж]]-AVERAGE(O:O)))/STDEV(O:O)</f>
        <v>-1.2895352690779582</v>
      </c>
      <c r="AB397" s="16">
        <f>((Кредиты_2000_0__22[[#This Row],[Текущий баланс кредитов]]-AVERAGE(F:F)))/STDEV(F:F)</f>
        <v>-0.39009245025989542</v>
      </c>
      <c r="AC397" s="16">
        <f>((Кредиты_2000_0__22[[#This Row],[Максимальный выданный кредит]]-AVERAGE(G:G)))/STDEV(G:G)</f>
        <v>0.49515684906385143</v>
      </c>
    </row>
    <row r="398" spans="1:29" x14ac:dyDescent="0.45">
      <c r="A398">
        <v>578</v>
      </c>
      <c r="B398" s="1" t="s">
        <v>439</v>
      </c>
      <c r="C398" s="1" t="s">
        <v>16</v>
      </c>
      <c r="D398">
        <v>6</v>
      </c>
      <c r="E398">
        <v>0</v>
      </c>
      <c r="F398">
        <v>129884</v>
      </c>
      <c r="G398">
        <v>674454</v>
      </c>
      <c r="H398" s="3">
        <v>762454</v>
      </c>
      <c r="I398" s="1" t="s">
        <v>17</v>
      </c>
      <c r="J398">
        <v>695</v>
      </c>
      <c r="K398">
        <v>1467484</v>
      </c>
      <c r="L398" s="1" t="s">
        <v>22</v>
      </c>
      <c r="M398" s="1" t="s">
        <v>19</v>
      </c>
      <c r="N398" s="1" t="s">
        <v>20</v>
      </c>
      <c r="O398" s="2">
        <v>10199.01</v>
      </c>
      <c r="P398">
        <v>17.399999999999999</v>
      </c>
      <c r="Q398">
        <v>54</v>
      </c>
      <c r="R398">
        <f>Кредиты_2000_0__22[[#This Row],[Годовой доход]]/12</f>
        <v>122290.33333333333</v>
      </c>
      <c r="S398">
        <f>Кредиты_2000_0__22[[#This Row],[Ежемесячный платеж]]/Кредиты_2000_0__22[[#This Row],[Мес доход]]</f>
        <v>8.3399968926407386E-2</v>
      </c>
      <c r="T398" s="8">
        <f>(Кредиты_2000_0__22[[#This Row],[Кредитный рейтинг]]-MIN(J:J))/(MAX(J:J)-MIN(J:J))</f>
        <v>0.66060606060606064</v>
      </c>
      <c r="U398" s="9">
        <f>(Кредиты_2000_0__22[[#This Row],[Срок кредитной истории (лет)]]-MIN(P:P))/(MAX(P:P)-MIN(P:P))</f>
        <v>0.2828947368421052</v>
      </c>
      <c r="V398" s="9">
        <f>(Кредиты_2000_0__22[[#This Row],[Срок с последнего нарушения кредитного договора (мес.)]]-MIN(Q:Q))/(MAX(Q:Q)-MIN(Q:Q))</f>
        <v>0.65853658536585369</v>
      </c>
      <c r="W398" s="9">
        <f>(Кредиты_2000_0__22[[#This Row],[Количество кредитных карт]]-MIN(D:D))/(MAX(D:D)-MIN(D:D))</f>
        <v>9.7560975609756101E-2</v>
      </c>
      <c r="X398" s="10">
        <f>(Кредиты_2000_0__22[[#This Row],[Число нарушений кредитных договоров]]-MIN(E:E))/(MAX(E:E)-MIN(E:E))</f>
        <v>0</v>
      </c>
      <c r="Y398" s="16">
        <f>((Кредиты_2000_0__22[[#This Row],[Размер кредита]]-AVERAGE(H:H)))/STDEV(H:H)</f>
        <v>2.42340988177058</v>
      </c>
      <c r="Z398" s="16">
        <f>((Кредиты_2000_0__22[[#This Row],[Годовой доход]]-AVERAGE(K:K)))/STDEV(K:K)</f>
        <v>0.14442816155645863</v>
      </c>
      <c r="AA398" s="16">
        <f>((Кредиты_2000_0__22[[#This Row],[Ежемесячный платеж]]-AVERAGE(O:O)))/STDEV(O:O)</f>
        <v>-0.68125240967316558</v>
      </c>
      <c r="AB398" s="16">
        <f>((Кредиты_2000_0__22[[#This Row],[Текущий баланс кредитов]]-AVERAGE(F:F)))/STDEV(F:F)</f>
        <v>-0.55524752520996346</v>
      </c>
      <c r="AC398" s="16">
        <f>((Кредиты_2000_0__22[[#This Row],[Максимальный выданный кредит]]-AVERAGE(G:G)))/STDEV(G:G)</f>
        <v>0.233836794158263</v>
      </c>
    </row>
    <row r="399" spans="1:29" x14ac:dyDescent="0.45">
      <c r="A399">
        <v>579</v>
      </c>
      <c r="B399" s="1" t="s">
        <v>440</v>
      </c>
      <c r="C399" s="1" t="s">
        <v>16</v>
      </c>
      <c r="D399">
        <v>15</v>
      </c>
      <c r="E399">
        <v>0</v>
      </c>
      <c r="F399">
        <v>440838</v>
      </c>
      <c r="G399">
        <v>743006</v>
      </c>
      <c r="H399" s="3">
        <v>304062</v>
      </c>
      <c r="I399" s="1" t="s">
        <v>26</v>
      </c>
      <c r="J399">
        <v>636</v>
      </c>
      <c r="K399">
        <v>2344600</v>
      </c>
      <c r="L399" s="1" t="s">
        <v>33</v>
      </c>
      <c r="M399" s="1" t="s">
        <v>29</v>
      </c>
      <c r="N399" s="1" t="s">
        <v>23</v>
      </c>
      <c r="O399" s="2">
        <v>9163.51</v>
      </c>
      <c r="P399">
        <v>14.8</v>
      </c>
      <c r="Q399">
        <v>21</v>
      </c>
      <c r="R399">
        <f>Кредиты_2000_0__22[[#This Row],[Годовой доход]]/12</f>
        <v>195383.33333333334</v>
      </c>
      <c r="S399">
        <f>Кредиты_2000_0__22[[#This Row],[Ежемесячный платеж]]/Кредиты_2000_0__22[[#This Row],[Мес доход]]</f>
        <v>4.6900162074554295E-2</v>
      </c>
      <c r="T399" s="8">
        <f>(Кредиты_2000_0__22[[#This Row],[Кредитный рейтинг]]-MIN(J:J))/(MAX(J:J)-MIN(J:J))</f>
        <v>0.30303030303030304</v>
      </c>
      <c r="U399" s="9">
        <f>(Кредиты_2000_0__22[[#This Row],[Срок кредитной истории (лет)]]-MIN(P:P))/(MAX(P:P)-MIN(P:P))</f>
        <v>0.22587719298245615</v>
      </c>
      <c r="V399" s="9">
        <f>(Кредиты_2000_0__22[[#This Row],[Срок с последнего нарушения кредитного договора (мес.)]]-MIN(Q:Q))/(MAX(Q:Q)-MIN(Q:Q))</f>
        <v>0.25609756097560976</v>
      </c>
      <c r="W399" s="9">
        <f>(Кредиты_2000_0__22[[#This Row],[Количество кредитных карт]]-MIN(D:D))/(MAX(D:D)-MIN(D:D))</f>
        <v>0.31707317073170732</v>
      </c>
      <c r="X399" s="10">
        <f>(Кредиты_2000_0__22[[#This Row],[Число нарушений кредитных договоров]]-MIN(E:E))/(MAX(E:E)-MIN(E:E))</f>
        <v>0</v>
      </c>
      <c r="Y399" s="16">
        <f>((Кредиты_2000_0__22[[#This Row],[Размер кредита]]-AVERAGE(H:H)))/STDEV(H:H)</f>
        <v>-3.0574969522655992E-2</v>
      </c>
      <c r="Z399" s="16">
        <f>((Кредиты_2000_0__22[[#This Row],[Годовой доход]]-AVERAGE(K:K)))/STDEV(K:K)</f>
        <v>1.2180428693892311</v>
      </c>
      <c r="AA399" s="16">
        <f>((Кредиты_2000_0__22[[#This Row],[Ежемесячный платеж]]-AVERAGE(O:O)))/STDEV(O:O)</f>
        <v>-0.77375077975564654</v>
      </c>
      <c r="AB399" s="16">
        <f>((Кредиты_2000_0__22[[#This Row],[Текущий баланс кредитов]]-AVERAGE(F:F)))/STDEV(F:F)</f>
        <v>0.74423706932504274</v>
      </c>
      <c r="AC399" s="16">
        <f>((Кредиты_2000_0__22[[#This Row],[Максимальный выданный кредит]]-AVERAGE(G:G)))/STDEV(G:G)</f>
        <v>0.37955499227669776</v>
      </c>
    </row>
    <row r="400" spans="1:29" x14ac:dyDescent="0.45">
      <c r="A400">
        <v>580</v>
      </c>
      <c r="B400" s="1" t="s">
        <v>441</v>
      </c>
      <c r="C400" s="1" t="s">
        <v>16</v>
      </c>
      <c r="D400">
        <v>16</v>
      </c>
      <c r="E400">
        <v>0</v>
      </c>
      <c r="F400">
        <v>542735</v>
      </c>
      <c r="G400">
        <v>1114234</v>
      </c>
      <c r="H400" s="3">
        <v>230362</v>
      </c>
      <c r="I400" s="1" t="s">
        <v>26</v>
      </c>
      <c r="J400">
        <v>731</v>
      </c>
      <c r="K400">
        <v>1013479</v>
      </c>
      <c r="L400" s="1" t="s">
        <v>22</v>
      </c>
      <c r="M400" s="1" t="s">
        <v>19</v>
      </c>
      <c r="N400" s="1" t="s">
        <v>23</v>
      </c>
      <c r="O400" s="2">
        <v>24306.7</v>
      </c>
      <c r="P400">
        <v>22</v>
      </c>
      <c r="R400">
        <f>Кредиты_2000_0__22[[#This Row],[Годовой доход]]/12</f>
        <v>84456.583333333328</v>
      </c>
      <c r="S400">
        <f>Кредиты_2000_0__22[[#This Row],[Ежемесячный платеж]]/Кредиты_2000_0__22[[#This Row],[Мес доход]]</f>
        <v>0.28780112858776552</v>
      </c>
      <c r="T400" s="8">
        <f>(Кредиты_2000_0__22[[#This Row],[Кредитный рейтинг]]-MIN(J:J))/(MAX(J:J)-MIN(J:J))</f>
        <v>0.87878787878787878</v>
      </c>
      <c r="U400" s="9">
        <f>(Кредиты_2000_0__22[[#This Row],[Срок кредитной истории (лет)]]-MIN(P:P))/(MAX(P:P)-MIN(P:P))</f>
        <v>0.38377192982456138</v>
      </c>
      <c r="V400" s="9">
        <f>(Кредиты_2000_0__22[[#This Row],[Срок с последнего нарушения кредитного договора (мес.)]]-MIN(Q:Q))/(MAX(Q:Q)-MIN(Q:Q))</f>
        <v>0</v>
      </c>
      <c r="W400" s="9">
        <f>(Кредиты_2000_0__22[[#This Row],[Количество кредитных карт]]-MIN(D:D))/(MAX(D:D)-MIN(D:D))</f>
        <v>0.34146341463414637</v>
      </c>
      <c r="X400" s="10">
        <f>(Кредиты_2000_0__22[[#This Row],[Число нарушений кредитных договоров]]-MIN(E:E))/(MAX(E:E)-MIN(E:E))</f>
        <v>0</v>
      </c>
      <c r="Y400" s="16">
        <f>((Кредиты_2000_0__22[[#This Row],[Размер кредита]]-AVERAGE(H:H)))/STDEV(H:H)</f>
        <v>-0.42512523117711659</v>
      </c>
      <c r="Z400" s="16">
        <f>((Кредиты_2000_0__22[[#This Row],[Годовой доход]]-AVERAGE(K:K)))/STDEV(K:K)</f>
        <v>-0.41128675577445073</v>
      </c>
      <c r="AA400" s="16">
        <f>((Кредиты_2000_0__22[[#This Row],[Ежемесячный платеж]]-AVERAGE(O:O)))/STDEV(O:O)</f>
        <v>0.57894877876615525</v>
      </c>
      <c r="AB400" s="16">
        <f>((Кредиты_2000_0__22[[#This Row],[Текущий баланс кредитов]]-AVERAGE(F:F)))/STDEV(F:F)</f>
        <v>1.1700671976698573</v>
      </c>
      <c r="AC400" s="16">
        <f>((Кредиты_2000_0__22[[#This Row],[Максимальный выданный кредит]]-AVERAGE(G:G)))/STDEV(G:G)</f>
        <v>1.1686592525624706</v>
      </c>
    </row>
    <row r="401" spans="1:29" x14ac:dyDescent="0.45">
      <c r="A401">
        <v>582</v>
      </c>
      <c r="B401" s="1" t="s">
        <v>442</v>
      </c>
      <c r="C401" s="1" t="s">
        <v>16</v>
      </c>
      <c r="D401">
        <v>15</v>
      </c>
      <c r="E401">
        <v>0</v>
      </c>
      <c r="F401">
        <v>106799</v>
      </c>
      <c r="G401">
        <v>464882</v>
      </c>
      <c r="H401" s="3">
        <v>87428</v>
      </c>
      <c r="I401" s="1" t="s">
        <v>17</v>
      </c>
      <c r="J401">
        <v>743</v>
      </c>
      <c r="K401">
        <v>692474</v>
      </c>
      <c r="L401" s="1" t="s">
        <v>33</v>
      </c>
      <c r="M401" s="1" t="s">
        <v>29</v>
      </c>
      <c r="N401" s="1" t="s">
        <v>52</v>
      </c>
      <c r="O401" s="2">
        <v>7444.2</v>
      </c>
      <c r="P401">
        <v>10.7</v>
      </c>
      <c r="R401">
        <f>Кредиты_2000_0__22[[#This Row],[Годовой доход]]/12</f>
        <v>57706.166666666664</v>
      </c>
      <c r="S401">
        <f>Кредиты_2000_0__22[[#This Row],[Ежемесячный платеж]]/Кредиты_2000_0__22[[#This Row],[Мес доход]]</f>
        <v>0.12900181089831531</v>
      </c>
      <c r="T401" s="8">
        <f>(Кредиты_2000_0__22[[#This Row],[Кредитный рейтинг]]-MIN(J:J))/(MAX(J:J)-MIN(J:J))</f>
        <v>0.95151515151515154</v>
      </c>
      <c r="U401" s="9">
        <f>(Кредиты_2000_0__22[[#This Row],[Срок кредитной истории (лет)]]-MIN(P:P))/(MAX(P:P)-MIN(P:P))</f>
        <v>0.13596491228070173</v>
      </c>
      <c r="V401" s="9">
        <f>(Кредиты_2000_0__22[[#This Row],[Срок с последнего нарушения кредитного договора (мес.)]]-MIN(Q:Q))/(MAX(Q:Q)-MIN(Q:Q))</f>
        <v>0</v>
      </c>
      <c r="W401" s="9">
        <f>(Кредиты_2000_0__22[[#This Row],[Количество кредитных карт]]-MIN(D:D))/(MAX(D:D)-MIN(D:D))</f>
        <v>0.31707317073170732</v>
      </c>
      <c r="X401" s="10">
        <f>(Кредиты_2000_0__22[[#This Row],[Число нарушений кредитных договоров]]-MIN(E:E))/(MAX(E:E)-MIN(E:E))</f>
        <v>0</v>
      </c>
      <c r="Y401" s="16">
        <f>((Кредиты_2000_0__22[[#This Row],[Размер кредита]]-AVERAGE(H:H)))/STDEV(H:H)</f>
        <v>-1.1903171863917525</v>
      </c>
      <c r="Z401" s="16">
        <f>((Кредиты_2000_0__22[[#This Row],[Годовой доход]]-AVERAGE(K:K)))/STDEV(K:K)</f>
        <v>-0.80420592414882675</v>
      </c>
      <c r="AA401" s="16">
        <f>((Кредиты_2000_0__22[[#This Row],[Ежемесячный платеж]]-AVERAGE(O:O)))/STDEV(O:O)</f>
        <v>-0.92733201844855861</v>
      </c>
      <c r="AB401" s="16">
        <f>((Кредиты_2000_0__22[[#This Row],[Текущий баланс кредитов]]-AVERAGE(F:F)))/STDEV(F:F)</f>
        <v>-0.65172032139473868</v>
      </c>
      <c r="AC401" s="16">
        <f>((Кредиты_2000_0__22[[#This Row],[Максимальный выданный кредит]]-AVERAGE(G:G)))/STDEV(G:G)</f>
        <v>-0.21164188211779913</v>
      </c>
    </row>
    <row r="402" spans="1:29" x14ac:dyDescent="0.45">
      <c r="A402">
        <v>584</v>
      </c>
      <c r="B402" s="1" t="s">
        <v>443</v>
      </c>
      <c r="C402" s="1" t="s">
        <v>16</v>
      </c>
      <c r="D402">
        <v>15</v>
      </c>
      <c r="E402">
        <v>0</v>
      </c>
      <c r="F402">
        <v>688655</v>
      </c>
      <c r="G402">
        <v>887986</v>
      </c>
      <c r="H402" s="3">
        <v>153868</v>
      </c>
      <c r="I402" s="1" t="s">
        <v>17</v>
      </c>
      <c r="J402">
        <v>741</v>
      </c>
      <c r="K402">
        <v>2183043</v>
      </c>
      <c r="L402" s="1" t="s">
        <v>40</v>
      </c>
      <c r="M402" s="1" t="s">
        <v>19</v>
      </c>
      <c r="N402" s="1" t="s">
        <v>23</v>
      </c>
      <c r="O402" s="2">
        <v>49482.080000000002</v>
      </c>
      <c r="P402">
        <v>24</v>
      </c>
      <c r="Q402">
        <v>38</v>
      </c>
      <c r="R402">
        <f>Кредиты_2000_0__22[[#This Row],[Годовой доход]]/12</f>
        <v>181920.25</v>
      </c>
      <c r="S402">
        <f>Кредиты_2000_0__22[[#This Row],[Ежемесячный платеж]]/Кредиты_2000_0__22[[#This Row],[Мес доход]]</f>
        <v>0.27199874670356927</v>
      </c>
      <c r="T402" s="8">
        <f>(Кредиты_2000_0__22[[#This Row],[Кредитный рейтинг]]-MIN(J:J))/(MAX(J:J)-MIN(J:J))</f>
        <v>0.93939393939393945</v>
      </c>
      <c r="U402" s="9">
        <f>(Кредиты_2000_0__22[[#This Row],[Срок кредитной истории (лет)]]-MIN(P:P))/(MAX(P:P)-MIN(P:P))</f>
        <v>0.42763157894736842</v>
      </c>
      <c r="V402" s="9">
        <f>(Кредиты_2000_0__22[[#This Row],[Срок с последнего нарушения кредитного договора (мес.)]]-MIN(Q:Q))/(MAX(Q:Q)-MIN(Q:Q))</f>
        <v>0.46341463414634149</v>
      </c>
      <c r="W402" s="9">
        <f>(Кредиты_2000_0__22[[#This Row],[Количество кредитных карт]]-MIN(D:D))/(MAX(D:D)-MIN(D:D))</f>
        <v>0.31707317073170732</v>
      </c>
      <c r="X402" s="10">
        <f>(Кредиты_2000_0__22[[#This Row],[Число нарушений кредитных договоров]]-MIN(E:E))/(MAX(E:E)-MIN(E:E))</f>
        <v>0</v>
      </c>
      <c r="Y402" s="16">
        <f>((Кредиты_2000_0__22[[#This Row],[Размер кредита]]-AVERAGE(H:H)))/STDEV(H:H)</f>
        <v>-0.83463306991519404</v>
      </c>
      <c r="Z402" s="16">
        <f>((Кредиты_2000_0__22[[#This Row],[Годовой доход]]-AVERAGE(K:K)))/STDEV(K:K)</f>
        <v>1.0202925474781737</v>
      </c>
      <c r="AA402" s="16">
        <f>((Кредиты_2000_0__22[[#This Row],[Ежемесячный платеж]]-AVERAGE(O:O)))/STDEV(O:O)</f>
        <v>2.8277963076962287</v>
      </c>
      <c r="AB402" s="16">
        <f>((Кредиты_2000_0__22[[#This Row],[Текущий баланс кредитов]]-AVERAGE(F:F)))/STDEV(F:F)</f>
        <v>1.7798705513316468</v>
      </c>
      <c r="AC402" s="16">
        <f>((Кредиты_2000_0__22[[#This Row],[Максимальный выданный кредит]]-AVERAGE(G:G)))/STDEV(G:G)</f>
        <v>0.68773308136542854</v>
      </c>
    </row>
    <row r="403" spans="1:29" x14ac:dyDescent="0.45">
      <c r="A403">
        <v>586</v>
      </c>
      <c r="B403" s="1" t="s">
        <v>444</v>
      </c>
      <c r="C403" s="1" t="s">
        <v>16</v>
      </c>
      <c r="D403">
        <v>11</v>
      </c>
      <c r="E403">
        <v>0</v>
      </c>
      <c r="F403">
        <v>129808</v>
      </c>
      <c r="G403">
        <v>356158</v>
      </c>
      <c r="H403" s="3">
        <v>132704</v>
      </c>
      <c r="I403" s="1" t="s">
        <v>17</v>
      </c>
      <c r="J403">
        <v>746</v>
      </c>
      <c r="K403">
        <v>1375391</v>
      </c>
      <c r="L403" s="1" t="s">
        <v>33</v>
      </c>
      <c r="M403" s="1" t="s">
        <v>29</v>
      </c>
      <c r="N403" s="1" t="s">
        <v>23</v>
      </c>
      <c r="O403" s="2">
        <v>12493.07</v>
      </c>
      <c r="P403">
        <v>15.5</v>
      </c>
      <c r="Q403">
        <v>53</v>
      </c>
      <c r="R403">
        <f>Кредиты_2000_0__22[[#This Row],[Годовой доход]]/12</f>
        <v>114615.91666666667</v>
      </c>
      <c r="S403">
        <f>Кредиты_2000_0__22[[#This Row],[Ежемесячный платеж]]/Кредиты_2000_0__22[[#This Row],[Мес доход]]</f>
        <v>0.10899943361560457</v>
      </c>
      <c r="T403" s="8">
        <f>(Кредиты_2000_0__22[[#This Row],[Кредитный рейтинг]]-MIN(J:J))/(MAX(J:J)-MIN(J:J))</f>
        <v>0.96969696969696972</v>
      </c>
      <c r="U403" s="9">
        <f>(Кредиты_2000_0__22[[#This Row],[Срок кредитной истории (лет)]]-MIN(P:P))/(MAX(P:P)-MIN(P:P))</f>
        <v>0.2412280701754386</v>
      </c>
      <c r="V403" s="9">
        <f>(Кредиты_2000_0__22[[#This Row],[Срок с последнего нарушения кредитного договора (мес.)]]-MIN(Q:Q))/(MAX(Q:Q)-MIN(Q:Q))</f>
        <v>0.64634146341463417</v>
      </c>
      <c r="W403" s="9">
        <f>(Кредиты_2000_0__22[[#This Row],[Количество кредитных карт]]-MIN(D:D))/(MAX(D:D)-MIN(D:D))</f>
        <v>0.21951219512195122</v>
      </c>
      <c r="X403" s="10">
        <f>(Кредиты_2000_0__22[[#This Row],[Число нарушений кредитных договоров]]-MIN(E:E))/(MAX(E:E)-MIN(E:E))</f>
        <v>0</v>
      </c>
      <c r="Y403" s="16">
        <f>((Кредиты_2000_0__22[[#This Row],[Размер кредита]]-AVERAGE(H:H)))/STDEV(H:H)</f>
        <v>-0.94793377191865402</v>
      </c>
      <c r="Z403" s="16">
        <f>((Кредиты_2000_0__22[[#This Row],[Годовой доход]]-AVERAGE(K:K)))/STDEV(K:K)</f>
        <v>3.1703733671841872E-2</v>
      </c>
      <c r="AA403" s="16">
        <f>((Кредиты_2000_0__22[[#This Row],[Ежемесячный платеж]]-AVERAGE(O:O)))/STDEV(O:O)</f>
        <v>-0.47633033253997736</v>
      </c>
      <c r="AB403" s="16">
        <f>((Кредиты_2000_0__22[[#This Row],[Текущий баланс кредитов]]-AVERAGE(F:F)))/STDEV(F:F)</f>
        <v>-0.55556513112332895</v>
      </c>
      <c r="AC403" s="16">
        <f>((Кредиты_2000_0__22[[#This Row],[Максимальный выданный кредит]]-AVERAGE(G:G)))/STDEV(G:G)</f>
        <v>-0.44275206668176087</v>
      </c>
    </row>
    <row r="404" spans="1:29" x14ac:dyDescent="0.45">
      <c r="A404">
        <v>587</v>
      </c>
      <c r="B404" s="1" t="s">
        <v>445</v>
      </c>
      <c r="C404" s="1" t="s">
        <v>16</v>
      </c>
      <c r="D404">
        <v>17</v>
      </c>
      <c r="E404">
        <v>0</v>
      </c>
      <c r="F404">
        <v>293778</v>
      </c>
      <c r="G404">
        <v>499532</v>
      </c>
      <c r="H404" s="3">
        <v>316998</v>
      </c>
      <c r="I404" s="1" t="s">
        <v>26</v>
      </c>
      <c r="J404">
        <v>702</v>
      </c>
      <c r="K404">
        <v>836494</v>
      </c>
      <c r="L404" s="1" t="s">
        <v>22</v>
      </c>
      <c r="M404" s="1" t="s">
        <v>29</v>
      </c>
      <c r="N404" s="1" t="s">
        <v>23</v>
      </c>
      <c r="O404" s="2">
        <v>19936.7</v>
      </c>
      <c r="P404">
        <v>25.6</v>
      </c>
      <c r="R404">
        <f>Кредиты_2000_0__22[[#This Row],[Годовой доход]]/12</f>
        <v>69707.833333333328</v>
      </c>
      <c r="S404">
        <f>Кредиты_2000_0__22[[#This Row],[Ежемесячный платеж]]/Кредиты_2000_0__22[[#This Row],[Мес доход]]</f>
        <v>0.28600372507154864</v>
      </c>
      <c r="T404" s="8">
        <f>(Кредиты_2000_0__22[[#This Row],[Кредитный рейтинг]]-MIN(J:J))/(MAX(J:J)-MIN(J:J))</f>
        <v>0.70303030303030301</v>
      </c>
      <c r="U404" s="9">
        <f>(Кредиты_2000_0__22[[#This Row],[Срок кредитной истории (лет)]]-MIN(P:P))/(MAX(P:P)-MIN(P:P))</f>
        <v>0.46271929824561403</v>
      </c>
      <c r="V404" s="9">
        <f>(Кредиты_2000_0__22[[#This Row],[Срок с последнего нарушения кредитного договора (мес.)]]-MIN(Q:Q))/(MAX(Q:Q)-MIN(Q:Q))</f>
        <v>0</v>
      </c>
      <c r="W404" s="9">
        <f>(Кредиты_2000_0__22[[#This Row],[Количество кредитных карт]]-MIN(D:D))/(MAX(D:D)-MIN(D:D))</f>
        <v>0.36585365853658536</v>
      </c>
      <c r="X404" s="10">
        <f>(Кредиты_2000_0__22[[#This Row],[Число нарушений кредитных договоров]]-MIN(E:E))/(MAX(E:E)-MIN(E:E))</f>
        <v>0</v>
      </c>
      <c r="Y404" s="16">
        <f>((Кредиты_2000_0__22[[#This Row],[Размер кредита]]-AVERAGE(H:H)))/STDEV(H:H)</f>
        <v>3.8677434612515001E-2</v>
      </c>
      <c r="Z404" s="16">
        <f>((Кредиты_2000_0__22[[#This Row],[Годовой доход]]-AVERAGE(K:K)))/STDEV(K:K)</f>
        <v>-0.62792138456446622</v>
      </c>
      <c r="AA404" s="16">
        <f>((Кредиты_2000_0__22[[#This Row],[Ежемесячный платеж]]-AVERAGE(O:O)))/STDEV(O:O)</f>
        <v>0.18858868484008853</v>
      </c>
      <c r="AB404" s="16">
        <f>((Кредиты_2000_0__22[[#This Row],[Текущий баланс кредитов]]-AVERAGE(F:F)))/STDEV(F:F)</f>
        <v>0.12966962696277046</v>
      </c>
      <c r="AC404" s="16">
        <f>((Кредиты_2000_0__22[[#This Row],[Максимальный выданный кредит]]-AVERAGE(G:G)))/STDEV(G:G)</f>
        <v>-0.13798778647064422</v>
      </c>
    </row>
    <row r="405" spans="1:29" x14ac:dyDescent="0.45">
      <c r="A405">
        <v>589</v>
      </c>
      <c r="B405" s="1" t="s">
        <v>446</v>
      </c>
      <c r="C405" s="1" t="s">
        <v>16</v>
      </c>
      <c r="D405">
        <v>15</v>
      </c>
      <c r="E405">
        <v>0</v>
      </c>
      <c r="F405">
        <v>95456</v>
      </c>
      <c r="G405">
        <v>504702</v>
      </c>
      <c r="H405" s="3">
        <v>121440</v>
      </c>
      <c r="I405" s="1" t="s">
        <v>17</v>
      </c>
      <c r="J405">
        <v>731</v>
      </c>
      <c r="K405">
        <v>749132</v>
      </c>
      <c r="L405" s="1" t="s">
        <v>50</v>
      </c>
      <c r="M405" s="1" t="s">
        <v>29</v>
      </c>
      <c r="N405" s="1" t="s">
        <v>23</v>
      </c>
      <c r="O405" s="2">
        <v>17479.62</v>
      </c>
      <c r="P405">
        <v>18.600000000000001</v>
      </c>
      <c r="Q405">
        <v>22</v>
      </c>
      <c r="R405">
        <f>Кредиты_2000_0__22[[#This Row],[Годовой доход]]/12</f>
        <v>62427.666666666664</v>
      </c>
      <c r="S405">
        <f>Кредиты_2000_0__22[[#This Row],[Ежемесячный платеж]]/Кредиты_2000_0__22[[#This Row],[Мес доход]]</f>
        <v>0.27999797098508672</v>
      </c>
      <c r="T405" s="8">
        <f>(Кредиты_2000_0__22[[#This Row],[Кредитный рейтинг]]-MIN(J:J))/(MAX(J:J)-MIN(J:J))</f>
        <v>0.87878787878787878</v>
      </c>
      <c r="U405" s="9">
        <f>(Кредиты_2000_0__22[[#This Row],[Срок кредитной истории (лет)]]-MIN(P:P))/(MAX(P:P)-MIN(P:P))</f>
        <v>0.30921052631578949</v>
      </c>
      <c r="V405" s="9">
        <f>(Кредиты_2000_0__22[[#This Row],[Срок с последнего нарушения кредитного договора (мес.)]]-MIN(Q:Q))/(MAX(Q:Q)-MIN(Q:Q))</f>
        <v>0.26829268292682928</v>
      </c>
      <c r="W405" s="9">
        <f>(Кредиты_2000_0__22[[#This Row],[Количество кредитных карт]]-MIN(D:D))/(MAX(D:D)-MIN(D:D))</f>
        <v>0.31707317073170732</v>
      </c>
      <c r="X405" s="10">
        <f>(Кредиты_2000_0__22[[#This Row],[Число нарушений кредитных договоров]]-MIN(E:E))/(MAX(E:E)-MIN(E:E))</f>
        <v>0</v>
      </c>
      <c r="Y405" s="16">
        <f>((Кредиты_2000_0__22[[#This Row],[Размер кредита]]-AVERAGE(H:H)))/STDEV(H:H)</f>
        <v>-1.0082351850431568</v>
      </c>
      <c r="Z405" s="16">
        <f>((Кредиты_2000_0__22[[#This Row],[Годовой доход]]-AVERAGE(K:K)))/STDEV(K:K)</f>
        <v>-0.73485493509334354</v>
      </c>
      <c r="AA405" s="16">
        <f>((Кредиты_2000_0__22[[#This Row],[Ежемесячный платеж]]-AVERAGE(O:O)))/STDEV(O:O)</f>
        <v>-3.0895521014341794E-2</v>
      </c>
      <c r="AB405" s="16">
        <f>((Кредиты_2000_0__22[[#This Row],[Текущий баланс кредитов]]-AVERAGE(F:F)))/STDEV(F:F)</f>
        <v>-0.69912300396454186</v>
      </c>
      <c r="AC405" s="16">
        <f>((Кредиты_2000_0__22[[#This Row],[Максимальный выданный кредит]]-AVERAGE(G:G)))/STDEV(G:G)</f>
        <v>-0.12699812775503697</v>
      </c>
    </row>
    <row r="406" spans="1:29" x14ac:dyDescent="0.45">
      <c r="A406">
        <v>590</v>
      </c>
      <c r="B406" s="1" t="s">
        <v>447</v>
      </c>
      <c r="C406" s="1" t="s">
        <v>16</v>
      </c>
      <c r="D406">
        <v>4</v>
      </c>
      <c r="E406">
        <v>2</v>
      </c>
      <c r="F406">
        <v>140885</v>
      </c>
      <c r="G406">
        <v>290246</v>
      </c>
      <c r="H406" s="3">
        <v>178640</v>
      </c>
      <c r="I406" s="1" t="s">
        <v>17</v>
      </c>
      <c r="J406">
        <v>705</v>
      </c>
      <c r="K406">
        <v>1292095</v>
      </c>
      <c r="L406" s="1" t="s">
        <v>21</v>
      </c>
      <c r="M406" s="1" t="s">
        <v>29</v>
      </c>
      <c r="N406" s="1" t="s">
        <v>23</v>
      </c>
      <c r="O406" s="2">
        <v>12274.95</v>
      </c>
      <c r="P406">
        <v>20.100000000000001</v>
      </c>
      <c r="R406">
        <f>Кредиты_2000_0__22[[#This Row],[Годовой доход]]/12</f>
        <v>107674.58333333333</v>
      </c>
      <c r="S406">
        <f>Кредиты_2000_0__22[[#This Row],[Ежемесячный платеж]]/Кредиты_2000_0__22[[#This Row],[Мес доход]]</f>
        <v>0.11400044114403354</v>
      </c>
      <c r="T406" s="8">
        <f>(Кредиты_2000_0__22[[#This Row],[Кредитный рейтинг]]-MIN(J:J))/(MAX(J:J)-MIN(J:J))</f>
        <v>0.72121212121212119</v>
      </c>
      <c r="U406" s="9">
        <f>(Кредиты_2000_0__22[[#This Row],[Срок кредитной истории (лет)]]-MIN(P:P))/(MAX(P:P)-MIN(P:P))</f>
        <v>0.34210526315789475</v>
      </c>
      <c r="V406" s="9">
        <f>(Кредиты_2000_0__22[[#This Row],[Срок с последнего нарушения кредитного договора (мес.)]]-MIN(Q:Q))/(MAX(Q:Q)-MIN(Q:Q))</f>
        <v>0</v>
      </c>
      <c r="W406" s="9">
        <f>(Кредиты_2000_0__22[[#This Row],[Количество кредитных карт]]-MIN(D:D))/(MAX(D:D)-MIN(D:D))</f>
        <v>4.878048780487805E-2</v>
      </c>
      <c r="X406" s="10">
        <f>(Кредиты_2000_0__22[[#This Row],[Число нарушений кредитных договоров]]-MIN(E:E))/(MAX(E:E)-MIN(E:E))</f>
        <v>0.2857142857142857</v>
      </c>
      <c r="Y406" s="16">
        <f>((Кредиты_2000_0__22[[#This Row],[Размер кредита]]-AVERAGE(H:H)))/STDEV(H:H)</f>
        <v>-0.7020170715202918</v>
      </c>
      <c r="Z406" s="16">
        <f>((Кредиты_2000_0__22[[#This Row],[Годовой доход]]-AVERAGE(K:K)))/STDEV(K:K)</f>
        <v>-7.0252918246078475E-2</v>
      </c>
      <c r="AA406" s="16">
        <f>((Кредиты_2000_0__22[[#This Row],[Ежемесячный платеж]]-AVERAGE(O:O)))/STDEV(O:O)</f>
        <v>-0.49581439288028706</v>
      </c>
      <c r="AB406" s="16">
        <f>((Кредиты_2000_0__22[[#This Row],[Текущий баланс кредитов]]-AVERAGE(F:F)))/STDEV(F:F)</f>
        <v>-0.50927406925030505</v>
      </c>
      <c r="AC406" s="16">
        <f>((Кредиты_2000_0__22[[#This Row],[Максимальный выданный кредит]]-AVERAGE(G:G)))/STDEV(G:G)</f>
        <v>-0.58285852417946005</v>
      </c>
    </row>
    <row r="407" spans="1:29" x14ac:dyDescent="0.45">
      <c r="A407">
        <v>591</v>
      </c>
      <c r="B407" s="1" t="s">
        <v>448</v>
      </c>
      <c r="C407" s="1" t="s">
        <v>16</v>
      </c>
      <c r="D407">
        <v>9</v>
      </c>
      <c r="E407">
        <v>0</v>
      </c>
      <c r="F407">
        <v>146965</v>
      </c>
      <c r="G407">
        <v>348700</v>
      </c>
      <c r="H407" s="3">
        <v>671836</v>
      </c>
      <c r="I407" s="1" t="s">
        <v>17</v>
      </c>
      <c r="J407">
        <v>707</v>
      </c>
      <c r="K407">
        <v>1318695</v>
      </c>
      <c r="L407" s="1" t="s">
        <v>33</v>
      </c>
      <c r="M407" s="1" t="s">
        <v>19</v>
      </c>
      <c r="N407" s="1" t="s">
        <v>23</v>
      </c>
      <c r="O407" s="2">
        <v>18022.259999999998</v>
      </c>
      <c r="P407">
        <v>21.1</v>
      </c>
      <c r="Q407">
        <v>31</v>
      </c>
      <c r="R407">
        <f>Кредиты_2000_0__22[[#This Row],[Годовой доход]]/12</f>
        <v>109891.25</v>
      </c>
      <c r="S407">
        <f>Кредиты_2000_0__22[[#This Row],[Ежемесячный платеж]]/Кредиты_2000_0__22[[#This Row],[Мес доход]]</f>
        <v>0.16400086449103088</v>
      </c>
      <c r="T407" s="8">
        <f>(Кредиты_2000_0__22[[#This Row],[Кредитный рейтинг]]-MIN(J:J))/(MAX(J:J)-MIN(J:J))</f>
        <v>0.73333333333333328</v>
      </c>
      <c r="U407" s="9">
        <f>(Кредиты_2000_0__22[[#This Row],[Срок кредитной истории (лет)]]-MIN(P:P))/(MAX(P:P)-MIN(P:P))</f>
        <v>0.36403508771929827</v>
      </c>
      <c r="V407" s="9">
        <f>(Кредиты_2000_0__22[[#This Row],[Срок с последнего нарушения кредитного договора (мес.)]]-MIN(Q:Q))/(MAX(Q:Q)-MIN(Q:Q))</f>
        <v>0.37804878048780488</v>
      </c>
      <c r="W407" s="9">
        <f>(Кредиты_2000_0__22[[#This Row],[Количество кредитных карт]]-MIN(D:D))/(MAX(D:D)-MIN(D:D))</f>
        <v>0.17073170731707318</v>
      </c>
      <c r="X407" s="10">
        <f>(Кредиты_2000_0__22[[#This Row],[Число нарушений кредитных договоров]]-MIN(E:E))/(MAX(E:E)-MIN(E:E))</f>
        <v>0</v>
      </c>
      <c r="Y407" s="16">
        <f>((Кредиты_2000_0__22[[#This Row],[Размер кредита]]-AVERAGE(H:H)))/STDEV(H:H)</f>
        <v>1.9382897242318566</v>
      </c>
      <c r="Z407" s="16">
        <f>((Кредиты_2000_0__22[[#This Row],[Годовой доход]]-AVERAGE(K:K)))/STDEV(K:K)</f>
        <v>-3.7693768454771799E-2</v>
      </c>
      <c r="AA407" s="16">
        <f>((Кредиты_2000_0__22[[#This Row],[Ежемесячный платеж]]-AVERAGE(O:O)))/STDEV(O:O)</f>
        <v>1.7577019344477564E-2</v>
      </c>
      <c r="AB407" s="16">
        <f>((Кредиты_2000_0__22[[#This Row],[Текущий баланс кредитов]]-AVERAGE(F:F)))/STDEV(F:F)</f>
        <v>-0.48386559618106384</v>
      </c>
      <c r="AC407" s="16">
        <f>((Кредиты_2000_0__22[[#This Row],[Максимальный выданный кредит]]-AVERAGE(G:G)))/STDEV(G:G)</f>
        <v>-0.45860523393533897</v>
      </c>
    </row>
    <row r="408" spans="1:29" x14ac:dyDescent="0.45">
      <c r="A408">
        <v>592</v>
      </c>
      <c r="B408" s="1" t="s">
        <v>449</v>
      </c>
      <c r="C408" s="1" t="s">
        <v>16</v>
      </c>
      <c r="D408">
        <v>13</v>
      </c>
      <c r="E408">
        <v>0</v>
      </c>
      <c r="F408">
        <v>424498</v>
      </c>
      <c r="G408">
        <v>785202</v>
      </c>
      <c r="H408" s="3">
        <v>588962</v>
      </c>
      <c r="I408" s="1" t="s">
        <v>26</v>
      </c>
      <c r="J408">
        <v>678</v>
      </c>
      <c r="K408">
        <v>1412897</v>
      </c>
      <c r="L408" s="1" t="s">
        <v>33</v>
      </c>
      <c r="M408" s="1" t="s">
        <v>19</v>
      </c>
      <c r="N408" s="1" t="s">
        <v>23</v>
      </c>
      <c r="O408" s="2">
        <v>16719.240000000002</v>
      </c>
      <c r="P408">
        <v>18.5</v>
      </c>
      <c r="R408">
        <f>Кредиты_2000_0__22[[#This Row],[Годовой доход]]/12</f>
        <v>117741.41666666667</v>
      </c>
      <c r="S408">
        <f>Кредиты_2000_0__22[[#This Row],[Ежемесячный платеж]]/Кредиты_2000_0__22[[#This Row],[Мес доход]]</f>
        <v>0.14199965036375617</v>
      </c>
      <c r="T408" s="8">
        <f>(Кредиты_2000_0__22[[#This Row],[Кредитный рейтинг]]-MIN(J:J))/(MAX(J:J)-MIN(J:J))</f>
        <v>0.55757575757575761</v>
      </c>
      <c r="U408" s="9">
        <f>(Кредиты_2000_0__22[[#This Row],[Срок кредитной истории (лет)]]-MIN(P:P))/(MAX(P:P)-MIN(P:P))</f>
        <v>0.30701754385964913</v>
      </c>
      <c r="V408" s="9">
        <f>(Кредиты_2000_0__22[[#This Row],[Срок с последнего нарушения кредитного договора (мес.)]]-MIN(Q:Q))/(MAX(Q:Q)-MIN(Q:Q))</f>
        <v>0</v>
      </c>
      <c r="W408" s="9">
        <f>(Кредиты_2000_0__22[[#This Row],[Количество кредитных карт]]-MIN(D:D))/(MAX(D:D)-MIN(D:D))</f>
        <v>0.26829268292682928</v>
      </c>
      <c r="X408" s="10">
        <f>(Кредиты_2000_0__22[[#This Row],[Число нарушений кредитных договоров]]-MIN(E:E))/(MAX(E:E)-MIN(E:E))</f>
        <v>0</v>
      </c>
      <c r="Y408" s="16">
        <f>((Кредиты_2000_0__22[[#This Row],[Размер кредита]]-AVERAGE(H:H)))/STDEV(H:H)</f>
        <v>1.494626788216229</v>
      </c>
      <c r="Z408" s="16">
        <f>((Кредиты_2000_0__22[[#This Row],[Годовой доход]]-AVERAGE(K:K)))/STDEV(K:K)</f>
        <v>7.7612134877584282E-2</v>
      </c>
      <c r="AA408" s="16">
        <f>((Кредиты_2000_0__22[[#This Row],[Ежемесячный платеж]]-AVERAGE(O:O)))/STDEV(O:O)</f>
        <v>-9.8818177357477166E-2</v>
      </c>
      <c r="AB408" s="16">
        <f>((Кредиты_2000_0__22[[#This Row],[Текущий баланс кредитов]]-AVERAGE(F:F)))/STDEV(F:F)</f>
        <v>0.67595179795145688</v>
      </c>
      <c r="AC408" s="16">
        <f>((Кредиты_2000_0__22[[#This Row],[Максимальный выданный кредит]]-AVERAGE(G:G)))/STDEV(G:G)</f>
        <v>0.46924931319812202</v>
      </c>
    </row>
    <row r="409" spans="1:29" x14ac:dyDescent="0.45">
      <c r="A409">
        <v>593</v>
      </c>
      <c r="B409" s="1" t="s">
        <v>450</v>
      </c>
      <c r="C409" s="1" t="s">
        <v>16</v>
      </c>
      <c r="D409">
        <v>5</v>
      </c>
      <c r="E409">
        <v>0</v>
      </c>
      <c r="F409">
        <v>182115</v>
      </c>
      <c r="G409">
        <v>234036</v>
      </c>
      <c r="H409" s="3">
        <v>175010</v>
      </c>
      <c r="I409" s="1" t="s">
        <v>17</v>
      </c>
      <c r="J409">
        <v>703</v>
      </c>
      <c r="K409">
        <v>785973</v>
      </c>
      <c r="L409" s="1" t="s">
        <v>22</v>
      </c>
      <c r="M409" s="1" t="s">
        <v>19</v>
      </c>
      <c r="N409" s="1" t="s">
        <v>23</v>
      </c>
      <c r="O409" s="2">
        <v>9890.26</v>
      </c>
      <c r="P409">
        <v>12.1</v>
      </c>
      <c r="R409">
        <f>Кредиты_2000_0__22[[#This Row],[Годовой доход]]/12</f>
        <v>65497.75</v>
      </c>
      <c r="S409">
        <f>Кредиты_2000_0__22[[#This Row],[Ежемесячный платеж]]/Кредиты_2000_0__22[[#This Row],[Мес доход]]</f>
        <v>0.15100152295307853</v>
      </c>
      <c r="T409" s="8">
        <f>(Кредиты_2000_0__22[[#This Row],[Кредитный рейтинг]]-MIN(J:J))/(MAX(J:J)-MIN(J:J))</f>
        <v>0.70909090909090911</v>
      </c>
      <c r="U409" s="9">
        <f>(Кредиты_2000_0__22[[#This Row],[Срок кредитной истории (лет)]]-MIN(P:P))/(MAX(P:P)-MIN(P:P))</f>
        <v>0.16666666666666666</v>
      </c>
      <c r="V409" s="9">
        <f>(Кредиты_2000_0__22[[#This Row],[Срок с последнего нарушения кредитного договора (мес.)]]-MIN(Q:Q))/(MAX(Q:Q)-MIN(Q:Q))</f>
        <v>0</v>
      </c>
      <c r="W409" s="9">
        <f>(Кредиты_2000_0__22[[#This Row],[Количество кредитных карт]]-MIN(D:D))/(MAX(D:D)-MIN(D:D))</f>
        <v>7.3170731707317069E-2</v>
      </c>
      <c r="X409" s="10">
        <f>(Кредиты_2000_0__22[[#This Row],[Число нарушений кредитных договоров]]-MIN(E:E))/(MAX(E:E)-MIN(E:E))</f>
        <v>0</v>
      </c>
      <c r="Y409" s="16">
        <f>((Кредиты_2000_0__22[[#This Row],[Размер кредита]]-AVERAGE(H:H)))/STDEV(H:H)</f>
        <v>-0.7214501441092428</v>
      </c>
      <c r="Z409" s="16">
        <f>((Кредиты_2000_0__22[[#This Row],[Годовой доход]]-AVERAGE(K:K)))/STDEV(K:K)</f>
        <v>-0.68976051263238369</v>
      </c>
      <c r="AA409" s="16">
        <f>((Кредиты_2000_0__22[[#This Row],[Ежемесячный платеж]]-AVERAGE(O:O)))/STDEV(O:O)</f>
        <v>-0.70883219891794202</v>
      </c>
      <c r="AB409" s="16">
        <f>((Кредиты_2000_0__22[[#This Row],[Текущий баланс кредитов]]-AVERAGE(F:F)))/STDEV(F:F)</f>
        <v>-0.33697286124951298</v>
      </c>
      <c r="AC409" s="16">
        <f>((Кредиты_2000_0__22[[#This Row],[Максимальный выданный кредит]]-AVERAGE(G:G)))/STDEV(G:G)</f>
        <v>-0.70234183489595581</v>
      </c>
    </row>
    <row r="410" spans="1:29" x14ac:dyDescent="0.45">
      <c r="A410">
        <v>594</v>
      </c>
      <c r="B410" s="1" t="s">
        <v>451</v>
      </c>
      <c r="C410" s="1" t="s">
        <v>16</v>
      </c>
      <c r="D410">
        <v>9</v>
      </c>
      <c r="E410">
        <v>0</v>
      </c>
      <c r="F410">
        <v>206853</v>
      </c>
      <c r="G410">
        <v>318076</v>
      </c>
      <c r="H410" s="3">
        <v>429440</v>
      </c>
      <c r="I410" s="1" t="s">
        <v>26</v>
      </c>
      <c r="J410">
        <v>674</v>
      </c>
      <c r="K410">
        <v>1383599</v>
      </c>
      <c r="L410" s="1" t="s">
        <v>21</v>
      </c>
      <c r="M410" s="1" t="s">
        <v>19</v>
      </c>
      <c r="N410" s="1" t="s">
        <v>20</v>
      </c>
      <c r="O410" s="2">
        <v>11760.62</v>
      </c>
      <c r="P410">
        <v>33.5</v>
      </c>
      <c r="Q410">
        <v>49</v>
      </c>
      <c r="R410">
        <f>Кредиты_2000_0__22[[#This Row],[Годовой доход]]/12</f>
        <v>115299.91666666667</v>
      </c>
      <c r="S410">
        <f>Кредиты_2000_0__22[[#This Row],[Ежемесячный платеж]]/Кредиты_2000_0__22[[#This Row],[Мес доход]]</f>
        <v>0.10200024718144492</v>
      </c>
      <c r="T410" s="8">
        <f>(Кредиты_2000_0__22[[#This Row],[Кредитный рейтинг]]-MIN(J:J))/(MAX(J:J)-MIN(J:J))</f>
        <v>0.53333333333333333</v>
      </c>
      <c r="U410" s="9">
        <f>(Кредиты_2000_0__22[[#This Row],[Срок кредитной истории (лет)]]-MIN(P:P))/(MAX(P:P)-MIN(P:P))</f>
        <v>0.63596491228070173</v>
      </c>
      <c r="V410" s="9">
        <f>(Кредиты_2000_0__22[[#This Row],[Срок с последнего нарушения кредитного договора (мес.)]]-MIN(Q:Q))/(MAX(Q:Q)-MIN(Q:Q))</f>
        <v>0.59756097560975607</v>
      </c>
      <c r="W410" s="9">
        <f>(Кредиты_2000_0__22[[#This Row],[Количество кредитных карт]]-MIN(D:D))/(MAX(D:D)-MIN(D:D))</f>
        <v>0.17073170731707318</v>
      </c>
      <c r="X410" s="10">
        <f>(Кредиты_2000_0__22[[#This Row],[Число нарушений кредитных договоров]]-MIN(E:E))/(MAX(E:E)-MIN(E:E))</f>
        <v>0</v>
      </c>
      <c r="Y410" s="16">
        <f>((Кредиты_2000_0__22[[#This Row],[Размер кредита]]-AVERAGE(H:H)))/STDEV(H:H)</f>
        <v>0.64063158007996213</v>
      </c>
      <c r="Z410" s="16">
        <f>((Кредиты_2000_0__22[[#This Row],[Годовой доход]]-AVERAGE(K:K)))/STDEV(K:K)</f>
        <v>4.1750557036016503E-2</v>
      </c>
      <c r="AA410" s="16">
        <f>((Кредиты_2000_0__22[[#This Row],[Ежемесячный платеж]]-AVERAGE(O:O)))/STDEV(O:O)</f>
        <v>-0.54175807871758541</v>
      </c>
      <c r="AB410" s="16">
        <f>((Кредиты_2000_0__22[[#This Row],[Текущий баланс кредитов]]-AVERAGE(F:F)))/STDEV(F:F)</f>
        <v>-0.23359213644903776</v>
      </c>
      <c r="AC410" s="16">
        <f>((Кредиты_2000_0__22[[#This Row],[Максимальный выданный кредит]]-AVERAGE(G:G)))/STDEV(G:G)</f>
        <v>-0.52370142513587203</v>
      </c>
    </row>
    <row r="411" spans="1:29" x14ac:dyDescent="0.45">
      <c r="A411">
        <v>596</v>
      </c>
      <c r="B411" s="1" t="s">
        <v>453</v>
      </c>
      <c r="C411" s="1" t="s">
        <v>16</v>
      </c>
      <c r="D411">
        <v>7</v>
      </c>
      <c r="E411">
        <v>0</v>
      </c>
      <c r="F411">
        <v>23294</v>
      </c>
      <c r="G411">
        <v>85382</v>
      </c>
      <c r="H411" s="3">
        <v>109582</v>
      </c>
      <c r="I411" s="1" t="s">
        <v>17</v>
      </c>
      <c r="J411">
        <v>744</v>
      </c>
      <c r="K411">
        <v>1514224</v>
      </c>
      <c r="L411" s="1" t="s">
        <v>38</v>
      </c>
      <c r="M411" s="1" t="s">
        <v>19</v>
      </c>
      <c r="N411" s="1" t="s">
        <v>23</v>
      </c>
      <c r="O411" s="2">
        <v>10637.34</v>
      </c>
      <c r="P411">
        <v>10.1</v>
      </c>
      <c r="R411">
        <f>Кредиты_2000_0__22[[#This Row],[Годовой доход]]/12</f>
        <v>126185.33333333333</v>
      </c>
      <c r="S411">
        <f>Кредиты_2000_0__22[[#This Row],[Ежемесячный платеж]]/Кредиты_2000_0__22[[#This Row],[Мес доход]]</f>
        <v>8.4299337482433248E-2</v>
      </c>
      <c r="T411" s="8">
        <f>(Кредиты_2000_0__22[[#This Row],[Кредитный рейтинг]]-MIN(J:J))/(MAX(J:J)-MIN(J:J))</f>
        <v>0.95757575757575752</v>
      </c>
      <c r="U411" s="9">
        <f>(Кредиты_2000_0__22[[#This Row],[Срок кредитной истории (лет)]]-MIN(P:P))/(MAX(P:P)-MIN(P:P))</f>
        <v>0.12280701754385964</v>
      </c>
      <c r="V411" s="9">
        <f>(Кредиты_2000_0__22[[#This Row],[Срок с последнего нарушения кредитного договора (мес.)]]-MIN(Q:Q))/(MAX(Q:Q)-MIN(Q:Q))</f>
        <v>0</v>
      </c>
      <c r="W411" s="9">
        <f>(Кредиты_2000_0__22[[#This Row],[Количество кредитных карт]]-MIN(D:D))/(MAX(D:D)-MIN(D:D))</f>
        <v>0.12195121951219512</v>
      </c>
      <c r="X411" s="10">
        <f>(Кредиты_2000_0__22[[#This Row],[Число нарушений кредитных договоров]]-MIN(E:E))/(MAX(E:E)-MIN(E:E))</f>
        <v>0</v>
      </c>
      <c r="Y411" s="16">
        <f>((Кредиты_2000_0__22[[#This Row],[Размер кредита]]-AVERAGE(H:H)))/STDEV(H:H)</f>
        <v>-1.0717165555003967</v>
      </c>
      <c r="Z411" s="16">
        <f>((Кредиты_2000_0__22[[#This Row],[Годовой доход]]-AVERAGE(K:K)))/STDEV(K:K)</f>
        <v>0.20163923904689751</v>
      </c>
      <c r="AA411" s="16">
        <f>((Кредиты_2000_0__22[[#This Row],[Ежемесячный платеж]]-AVERAGE(O:O)))/STDEV(O:O)</f>
        <v>-0.64209759503458141</v>
      </c>
      <c r="AB411" s="16">
        <f>((Кредиты_2000_0__22[[#This Row],[Текущий баланс кредитов]]-AVERAGE(F:F)))/STDEV(F:F)</f>
        <v>-1.0006898187050988</v>
      </c>
      <c r="AC411" s="16">
        <f>((Кредиты_2000_0__22[[#This Row],[Максимальный выданный кредит]]-AVERAGE(G:G)))/STDEV(G:G)</f>
        <v>-1.0183295963485437</v>
      </c>
    </row>
    <row r="412" spans="1:29" x14ac:dyDescent="0.45">
      <c r="A412">
        <v>597</v>
      </c>
      <c r="B412" s="1" t="s">
        <v>454</v>
      </c>
      <c r="C412" s="1" t="s">
        <v>16</v>
      </c>
      <c r="D412">
        <v>17</v>
      </c>
      <c r="E412">
        <v>0</v>
      </c>
      <c r="F412">
        <v>310802</v>
      </c>
      <c r="G412">
        <v>624800</v>
      </c>
      <c r="H412" s="3">
        <v>483604</v>
      </c>
      <c r="I412" s="1" t="s">
        <v>26</v>
      </c>
      <c r="J412">
        <v>731</v>
      </c>
      <c r="K412">
        <v>1213853</v>
      </c>
      <c r="L412" s="1" t="s">
        <v>22</v>
      </c>
      <c r="M412" s="1" t="s">
        <v>19</v>
      </c>
      <c r="N412" s="1" t="s">
        <v>23</v>
      </c>
      <c r="O412" s="2">
        <v>20938.759999999998</v>
      </c>
      <c r="P412">
        <v>31.3</v>
      </c>
      <c r="Q412">
        <v>49</v>
      </c>
      <c r="R412">
        <f>Кредиты_2000_0__22[[#This Row],[Годовой доход]]/12</f>
        <v>101154.41666666667</v>
      </c>
      <c r="S412">
        <f>Кредиты_2000_0__22[[#This Row],[Ежемесячный платеж]]/Кредиты_2000_0__22[[#This Row],[Мес доход]]</f>
        <v>0.20699798080986739</v>
      </c>
      <c r="T412" s="8">
        <f>(Кредиты_2000_0__22[[#This Row],[Кредитный рейтинг]]-MIN(J:J))/(MAX(J:J)-MIN(J:J))</f>
        <v>0.87878787878787878</v>
      </c>
      <c r="U412" s="9">
        <f>(Кредиты_2000_0__22[[#This Row],[Срок кредитной истории (лет)]]-MIN(P:P))/(MAX(P:P)-MIN(P:P))</f>
        <v>0.58771929824561409</v>
      </c>
      <c r="V412" s="9">
        <f>(Кредиты_2000_0__22[[#This Row],[Срок с последнего нарушения кредитного договора (мес.)]]-MIN(Q:Q))/(MAX(Q:Q)-MIN(Q:Q))</f>
        <v>0.59756097560975607</v>
      </c>
      <c r="W412" s="9">
        <f>(Кредиты_2000_0__22[[#This Row],[Количество кредитных карт]]-MIN(D:D))/(MAX(D:D)-MIN(D:D))</f>
        <v>0.36585365853658536</v>
      </c>
      <c r="X412" s="10">
        <f>(Кредиты_2000_0__22[[#This Row],[Число нарушений кредитных договоров]]-MIN(E:E))/(MAX(E:E)-MIN(E:E))</f>
        <v>0</v>
      </c>
      <c r="Y412" s="16">
        <f>((Кредиты_2000_0__22[[#This Row],[Размер кредита]]-AVERAGE(H:H)))/STDEV(H:H)</f>
        <v>0.93059657834661347</v>
      </c>
      <c r="Z412" s="16">
        <f>((Кредиты_2000_0__22[[#This Row],[Годовой доход]]-AVERAGE(K:K)))/STDEV(K:K)</f>
        <v>-0.16602333170365055</v>
      </c>
      <c r="AA412" s="16">
        <f>((Кредиты_2000_0__22[[#This Row],[Ежемесячный платеж]]-AVERAGE(O:O)))/STDEV(O:O)</f>
        <v>0.27809995159513512</v>
      </c>
      <c r="AB412" s="16">
        <f>((Кредиты_2000_0__22[[#This Row],[Текущий баланс кредитов]]-AVERAGE(F:F)))/STDEV(F:F)</f>
        <v>0.2008133515566459</v>
      </c>
      <c r="AC412" s="16">
        <f>((Кредиты_2000_0__22[[#This Row],[Максимальный выданный кредит]]-AVERAGE(G:G)))/STDEV(G:G)</f>
        <v>0.12828930598326066</v>
      </c>
    </row>
    <row r="413" spans="1:29" x14ac:dyDescent="0.45">
      <c r="A413">
        <v>598</v>
      </c>
      <c r="B413" s="1" t="s">
        <v>455</v>
      </c>
      <c r="C413" s="1" t="s">
        <v>31</v>
      </c>
      <c r="D413">
        <v>6</v>
      </c>
      <c r="E413">
        <v>0</v>
      </c>
      <c r="F413">
        <v>379601</v>
      </c>
      <c r="G413">
        <v>646404</v>
      </c>
      <c r="H413" s="3">
        <v>341308</v>
      </c>
      <c r="I413" s="1" t="s">
        <v>17</v>
      </c>
      <c r="J413">
        <v>741</v>
      </c>
      <c r="K413">
        <v>669503</v>
      </c>
      <c r="L413" s="1" t="s">
        <v>38</v>
      </c>
      <c r="M413" s="1" t="s">
        <v>29</v>
      </c>
      <c r="N413" s="1" t="s">
        <v>23</v>
      </c>
      <c r="O413" s="2">
        <v>9317.2199999999993</v>
      </c>
      <c r="P413">
        <v>11.4</v>
      </c>
      <c r="R413">
        <f>Кредиты_2000_0__22[[#This Row],[Годовой доход]]/12</f>
        <v>55791.916666666664</v>
      </c>
      <c r="S413">
        <f>Кредиты_2000_0__22[[#This Row],[Ежемесячный платеж]]/Кредиты_2000_0__22[[#This Row],[Мес доход]]</f>
        <v>0.1669994607940517</v>
      </c>
      <c r="T413" s="8">
        <f>(Кредиты_2000_0__22[[#This Row],[Кредитный рейтинг]]-MIN(J:J))/(MAX(J:J)-MIN(J:J))</f>
        <v>0.93939393939393945</v>
      </c>
      <c r="U413" s="9">
        <f>(Кредиты_2000_0__22[[#This Row],[Срок кредитной истории (лет)]]-MIN(P:P))/(MAX(P:P)-MIN(P:P))</f>
        <v>0.15131578947368421</v>
      </c>
      <c r="V413" s="9">
        <f>(Кредиты_2000_0__22[[#This Row],[Срок с последнего нарушения кредитного договора (мес.)]]-MIN(Q:Q))/(MAX(Q:Q)-MIN(Q:Q))</f>
        <v>0</v>
      </c>
      <c r="W413" s="9">
        <f>(Кредиты_2000_0__22[[#This Row],[Количество кредитных карт]]-MIN(D:D))/(MAX(D:D)-MIN(D:D))</f>
        <v>9.7560975609756101E-2</v>
      </c>
      <c r="X413" s="10">
        <f>(Кредиты_2000_0__22[[#This Row],[Число нарушений кредитных договоров]]-MIN(E:E))/(MAX(E:E)-MIN(E:E))</f>
        <v>0</v>
      </c>
      <c r="Y413" s="16">
        <f>((Кредиты_2000_0__22[[#This Row],[Размер кредита]]-AVERAGE(H:H)))/STDEV(H:H)</f>
        <v>0.1688201328597326</v>
      </c>
      <c r="Z413" s="16">
        <f>((Кредиты_2000_0__22[[#This Row],[Годовой доход]]-AVERAGE(K:K)))/STDEV(K:K)</f>
        <v>-0.83232307564717656</v>
      </c>
      <c r="AA413" s="16">
        <f>((Кредиты_2000_0__22[[#This Row],[Ежемесячный платеж]]-AVERAGE(O:O)))/STDEV(O:O)</f>
        <v>-0.76002028775624719</v>
      </c>
      <c r="AB413" s="16">
        <f>((Кредиты_2000_0__22[[#This Row],[Текущий баланс кредитов]]-AVERAGE(F:F)))/STDEV(F:F)</f>
        <v>0.48832610463077869</v>
      </c>
      <c r="AC413" s="16">
        <f>((Кредиты_2000_0__22[[#This Row],[Максимальный выданный кредит]]-AVERAGE(G:G)))/STDEV(G:G)</f>
        <v>0.1742120500629471</v>
      </c>
    </row>
    <row r="414" spans="1:29" x14ac:dyDescent="0.45">
      <c r="A414">
        <v>599</v>
      </c>
      <c r="B414" s="1" t="s">
        <v>456</v>
      </c>
      <c r="C414" s="1" t="s">
        <v>16</v>
      </c>
      <c r="D414">
        <v>9</v>
      </c>
      <c r="E414">
        <v>1</v>
      </c>
      <c r="F414">
        <v>120118</v>
      </c>
      <c r="G414">
        <v>221122</v>
      </c>
      <c r="H414" s="3">
        <v>152416</v>
      </c>
      <c r="I414" s="1" t="s">
        <v>17</v>
      </c>
      <c r="J414">
        <v>747</v>
      </c>
      <c r="K414">
        <v>637241</v>
      </c>
      <c r="L414" s="1" t="s">
        <v>28</v>
      </c>
      <c r="M414" s="1" t="s">
        <v>19</v>
      </c>
      <c r="N414" s="1" t="s">
        <v>23</v>
      </c>
      <c r="O414" s="2">
        <v>12521.76</v>
      </c>
      <c r="P414">
        <v>19.8</v>
      </c>
      <c r="R414">
        <f>Кредиты_2000_0__22[[#This Row],[Годовой доход]]/12</f>
        <v>53103.416666666664</v>
      </c>
      <c r="S414">
        <f>Кредиты_2000_0__22[[#This Row],[Ежемесячный платеж]]/Кредиты_2000_0__22[[#This Row],[Мес доход]]</f>
        <v>0.23579951698023199</v>
      </c>
      <c r="T414" s="8">
        <f>(Кредиты_2000_0__22[[#This Row],[Кредитный рейтинг]]-MIN(J:J))/(MAX(J:J)-MIN(J:J))</f>
        <v>0.97575757575757571</v>
      </c>
      <c r="U414" s="9">
        <f>(Кредиты_2000_0__22[[#This Row],[Срок кредитной истории (лет)]]-MIN(P:P))/(MAX(P:P)-MIN(P:P))</f>
        <v>0.33552631578947367</v>
      </c>
      <c r="V414" s="9">
        <f>(Кредиты_2000_0__22[[#This Row],[Срок с последнего нарушения кредитного договора (мес.)]]-MIN(Q:Q))/(MAX(Q:Q)-MIN(Q:Q))</f>
        <v>0</v>
      </c>
      <c r="W414" s="9">
        <f>(Кредиты_2000_0__22[[#This Row],[Количество кредитных карт]]-MIN(D:D))/(MAX(D:D)-MIN(D:D))</f>
        <v>0.17073170731707318</v>
      </c>
      <c r="X414" s="10">
        <f>(Кредиты_2000_0__22[[#This Row],[Число нарушений кредитных договоров]]-MIN(E:E))/(MAX(E:E)-MIN(E:E))</f>
        <v>0.14285714285714285</v>
      </c>
      <c r="Y414" s="16">
        <f>((Кредиты_2000_0__22[[#This Row],[Размер кредита]]-AVERAGE(H:H)))/STDEV(H:H)</f>
        <v>-0.84240629895077446</v>
      </c>
      <c r="Z414" s="16">
        <f>((Кредиты_2000_0__22[[#This Row],[Годовой доход]]-AVERAGE(K:K)))/STDEV(K:K)</f>
        <v>-0.87181267303691856</v>
      </c>
      <c r="AA414" s="16">
        <f>((Кредиты_2000_0__22[[#This Row],[Ежемесячный платеж]]-AVERAGE(O:O)))/STDEV(O:O)</f>
        <v>-0.47376753366246271</v>
      </c>
      <c r="AB414" s="16">
        <f>((Кредиты_2000_0__22[[#This Row],[Текущий баланс кредитов]]-AVERAGE(F:F)))/STDEV(F:F)</f>
        <v>-0.59605988507743213</v>
      </c>
      <c r="AC414" s="16">
        <f>((Кредиты_2000_0__22[[#This Row],[Максимальный выданный кредит]]-AVERAGE(G:G)))/STDEV(G:G)</f>
        <v>-0.7297925994323875</v>
      </c>
    </row>
    <row r="415" spans="1:29" x14ac:dyDescent="0.45">
      <c r="A415">
        <v>600</v>
      </c>
      <c r="B415" s="1" t="s">
        <v>457</v>
      </c>
      <c r="C415" s="1" t="s">
        <v>16</v>
      </c>
      <c r="D415">
        <v>13</v>
      </c>
      <c r="E415">
        <v>0</v>
      </c>
      <c r="F415">
        <v>429115</v>
      </c>
      <c r="G415">
        <v>661628</v>
      </c>
      <c r="H415" s="3">
        <v>327426</v>
      </c>
      <c r="I415" s="1" t="s">
        <v>26</v>
      </c>
      <c r="J415">
        <v>713</v>
      </c>
      <c r="K415">
        <v>3676101</v>
      </c>
      <c r="L415" s="1" t="s">
        <v>22</v>
      </c>
      <c r="M415" s="1" t="s">
        <v>19</v>
      </c>
      <c r="N415" s="1" t="s">
        <v>23</v>
      </c>
      <c r="O415" s="2">
        <v>38292.79</v>
      </c>
      <c r="P415">
        <v>29.8</v>
      </c>
      <c r="Q415">
        <v>49</v>
      </c>
      <c r="R415">
        <f>Кредиты_2000_0__22[[#This Row],[Годовой доход]]/12</f>
        <v>306341.75</v>
      </c>
      <c r="S415">
        <f>Кредиты_2000_0__22[[#This Row],[Ежемесячный платеж]]/Кредиты_2000_0__22[[#This Row],[Мес доход]]</f>
        <v>0.12500023258338114</v>
      </c>
      <c r="T415" s="8">
        <f>(Кредиты_2000_0__22[[#This Row],[Кредитный рейтинг]]-MIN(J:J))/(MAX(J:J)-MIN(J:J))</f>
        <v>0.76969696969696966</v>
      </c>
      <c r="U415" s="9">
        <f>(Кредиты_2000_0__22[[#This Row],[Срок кредитной истории (лет)]]-MIN(P:P))/(MAX(P:P)-MIN(P:P))</f>
        <v>0.55482456140350878</v>
      </c>
      <c r="V415" s="9">
        <f>(Кредиты_2000_0__22[[#This Row],[Срок с последнего нарушения кредитного договора (мес.)]]-MIN(Q:Q))/(MAX(Q:Q)-MIN(Q:Q))</f>
        <v>0.59756097560975607</v>
      </c>
      <c r="W415" s="9">
        <f>(Кредиты_2000_0__22[[#This Row],[Количество кредитных карт]]-MIN(D:D))/(MAX(D:D)-MIN(D:D))</f>
        <v>0.26829268292682928</v>
      </c>
      <c r="X415" s="10">
        <f>(Кредиты_2000_0__22[[#This Row],[Число нарушений кредитных договоров]]-MIN(E:E))/(MAX(E:E)-MIN(E:E))</f>
        <v>0</v>
      </c>
      <c r="Y415" s="16">
        <f>((Кредиты_2000_0__22[[#This Row],[Размер кредита]]-AVERAGE(H:H)))/STDEV(H:H)</f>
        <v>9.4503352231683449E-2</v>
      </c>
      <c r="Z415" s="16">
        <f>((Кредиты_2000_0__22[[#This Row],[Годовой доход]]-AVERAGE(K:K)))/STDEV(K:K)</f>
        <v>2.8478376252642175</v>
      </c>
      <c r="AA415" s="16">
        <f>((Кредиты_2000_0__22[[#This Row],[Ежемесячный платеж]]-AVERAGE(O:O)))/STDEV(O:O)</f>
        <v>1.8282877732875331</v>
      </c>
      <c r="AB415" s="16">
        <f>((Кредиты_2000_0__22[[#This Row],[Текущий баланс кредитов]]-AVERAGE(F:F)))/STDEV(F:F)</f>
        <v>0.69524635718841199</v>
      </c>
      <c r="AC415" s="16">
        <f>((Кредиты_2000_0__22[[#This Row],[Максимальный выданный кредит]]-AVERAGE(G:G)))/STDEV(G:G)</f>
        <v>0.20657308764252247</v>
      </c>
    </row>
    <row r="416" spans="1:29" x14ac:dyDescent="0.45">
      <c r="A416">
        <v>602</v>
      </c>
      <c r="B416" s="1" t="s">
        <v>458</v>
      </c>
      <c r="C416" s="1" t="s">
        <v>16</v>
      </c>
      <c r="D416">
        <v>5</v>
      </c>
      <c r="E416">
        <v>1</v>
      </c>
      <c r="F416">
        <v>70794</v>
      </c>
      <c r="G416">
        <v>160710</v>
      </c>
      <c r="H416" s="3">
        <v>77000</v>
      </c>
      <c r="I416" s="1" t="s">
        <v>17</v>
      </c>
      <c r="J416">
        <v>711</v>
      </c>
      <c r="K416">
        <v>674044</v>
      </c>
      <c r="L416" s="1" t="s">
        <v>50</v>
      </c>
      <c r="M416" s="1" t="s">
        <v>24</v>
      </c>
      <c r="N416" s="1" t="s">
        <v>79</v>
      </c>
      <c r="O416" s="2">
        <v>9942.32</v>
      </c>
      <c r="P416">
        <v>20.2</v>
      </c>
      <c r="R416">
        <f>Кредиты_2000_0__22[[#This Row],[Годовой доход]]/12</f>
        <v>56170.333333333336</v>
      </c>
      <c r="S416">
        <f>Кредиты_2000_0__22[[#This Row],[Ежемесячный платеж]]/Кредиты_2000_0__22[[#This Row],[Мес доход]]</f>
        <v>0.17700304431164729</v>
      </c>
      <c r="T416" s="8">
        <f>(Кредиты_2000_0__22[[#This Row],[Кредитный рейтинг]]-MIN(J:J))/(MAX(J:J)-MIN(J:J))</f>
        <v>0.75757575757575757</v>
      </c>
      <c r="U416" s="9">
        <f>(Кредиты_2000_0__22[[#This Row],[Срок кредитной истории (лет)]]-MIN(P:P))/(MAX(P:P)-MIN(P:P))</f>
        <v>0.34429824561403505</v>
      </c>
      <c r="V416" s="9">
        <f>(Кредиты_2000_0__22[[#This Row],[Срок с последнего нарушения кредитного договора (мес.)]]-MIN(Q:Q))/(MAX(Q:Q)-MIN(Q:Q))</f>
        <v>0</v>
      </c>
      <c r="W416" s="9">
        <f>(Кредиты_2000_0__22[[#This Row],[Количество кредитных карт]]-MIN(D:D))/(MAX(D:D)-MIN(D:D))</f>
        <v>7.3170731707317069E-2</v>
      </c>
      <c r="X416" s="10">
        <f>(Кредиты_2000_0__22[[#This Row],[Число нарушений кредитных договоров]]-MIN(E:E))/(MAX(E:E)-MIN(E:E))</f>
        <v>0.14285714285714285</v>
      </c>
      <c r="Y416" s="16">
        <f>((Кредиты_2000_0__22[[#This Row],[Размер кредита]]-AVERAGE(H:H)))/STDEV(H:H)</f>
        <v>-1.246143104010921</v>
      </c>
      <c r="Z416" s="16">
        <f>((Кредиты_2000_0__22[[#This Row],[Годовой доход]]-AVERAGE(K:K)))/STDEV(K:K)</f>
        <v>-0.82676476364708917</v>
      </c>
      <c r="AA416" s="16">
        <f>((Кредиты_2000_0__22[[#This Row],[Ежемесячный платеж]]-AVERAGE(O:O)))/STDEV(O:O)</f>
        <v>-0.70418182214682279</v>
      </c>
      <c r="AB416" s="16">
        <f>((Кредиты_2000_0__22[[#This Row],[Текущий баланс кредитов]]-AVERAGE(F:F)))/STDEV(F:F)</f>
        <v>-0.80218612285165158</v>
      </c>
      <c r="AC416" s="16">
        <f>((Кредиты_2000_0__22[[#This Row],[Максимальный выданный кредит]]-AVERAGE(G:G)))/STDEV(G:G)</f>
        <v>-0.85820793063688749</v>
      </c>
    </row>
    <row r="417" spans="1:29" x14ac:dyDescent="0.45">
      <c r="A417">
        <v>603</v>
      </c>
      <c r="B417" s="1" t="s">
        <v>459</v>
      </c>
      <c r="C417" s="1" t="s">
        <v>31</v>
      </c>
      <c r="D417">
        <v>16</v>
      </c>
      <c r="E417">
        <v>0</v>
      </c>
      <c r="F417">
        <v>478857</v>
      </c>
      <c r="G417">
        <v>2291212</v>
      </c>
      <c r="H417" s="3">
        <v>535920</v>
      </c>
      <c r="I417" s="1" t="s">
        <v>26</v>
      </c>
      <c r="J417">
        <v>743</v>
      </c>
      <c r="K417">
        <v>1253525</v>
      </c>
      <c r="L417" s="1" t="s">
        <v>28</v>
      </c>
      <c r="M417" s="1" t="s">
        <v>29</v>
      </c>
      <c r="N417" s="1" t="s">
        <v>23</v>
      </c>
      <c r="O417" s="2">
        <v>14310.99</v>
      </c>
      <c r="P417">
        <v>27.5</v>
      </c>
      <c r="R417">
        <f>Кредиты_2000_0__22[[#This Row],[Годовой доход]]/12</f>
        <v>104460.41666666667</v>
      </c>
      <c r="S417">
        <f>Кредиты_2000_0__22[[#This Row],[Ежемесячный платеж]]/Кредиты_2000_0__22[[#This Row],[Мес доход]]</f>
        <v>0.13699916635089049</v>
      </c>
      <c r="T417" s="8">
        <f>(Кредиты_2000_0__22[[#This Row],[Кредитный рейтинг]]-MIN(J:J))/(MAX(J:J)-MIN(J:J))</f>
        <v>0.95151515151515154</v>
      </c>
      <c r="U417" s="9">
        <f>(Кредиты_2000_0__22[[#This Row],[Срок кредитной истории (лет)]]-MIN(P:P))/(MAX(P:P)-MIN(P:P))</f>
        <v>0.50438596491228072</v>
      </c>
      <c r="V417" s="9">
        <f>(Кредиты_2000_0__22[[#This Row],[Срок с последнего нарушения кредитного договора (мес.)]]-MIN(Q:Q))/(MAX(Q:Q)-MIN(Q:Q))</f>
        <v>0</v>
      </c>
      <c r="W417" s="9">
        <f>(Кредиты_2000_0__22[[#This Row],[Количество кредитных карт]]-MIN(D:D))/(MAX(D:D)-MIN(D:D))</f>
        <v>0.34146341463414637</v>
      </c>
      <c r="X417" s="10">
        <f>(Кредиты_2000_0__22[[#This Row],[Число нарушений кредитных договоров]]-MIN(E:E))/(MAX(E:E)-MIN(E:E))</f>
        <v>0</v>
      </c>
      <c r="Y417" s="16">
        <f>((Кредиты_2000_0__22[[#This Row],[Размер кредита]]-AVERAGE(H:H)))/STDEV(H:H)</f>
        <v>1.2106683760225261</v>
      </c>
      <c r="Z417" s="16">
        <f>((Кредиты_2000_0__22[[#This Row],[Годовой доход]]-AVERAGE(K:K)))/STDEV(K:K)</f>
        <v>-0.11746368544347317</v>
      </c>
      <c r="AA417" s="16">
        <f>((Кредиты_2000_0__22[[#This Row],[Ежемесячный платеж]]-AVERAGE(O:O)))/STDEV(O:O)</f>
        <v>-0.31394053346673362</v>
      </c>
      <c r="AB417" s="16">
        <f>((Кредиты_2000_0__22[[#This Row],[Текущий баланс кредитов]]-AVERAGE(F:F)))/STDEV(F:F)</f>
        <v>0.90311942748614171</v>
      </c>
      <c r="AC417" s="16">
        <f>((Кредиты_2000_0__22[[#This Row],[Максимальный выданный кредит]]-AVERAGE(G:G)))/STDEV(G:G)</f>
        <v>3.6705135148019257</v>
      </c>
    </row>
    <row r="418" spans="1:29" x14ac:dyDescent="0.45">
      <c r="A418">
        <v>605</v>
      </c>
      <c r="B418" s="1" t="s">
        <v>460</v>
      </c>
      <c r="C418" s="1" t="s">
        <v>16</v>
      </c>
      <c r="D418">
        <v>10</v>
      </c>
      <c r="E418">
        <v>0</v>
      </c>
      <c r="F418">
        <v>579443</v>
      </c>
      <c r="G418">
        <v>680460</v>
      </c>
      <c r="H418" s="3">
        <v>553916</v>
      </c>
      <c r="I418" s="1" t="s">
        <v>26</v>
      </c>
      <c r="J418">
        <v>594</v>
      </c>
      <c r="K418">
        <v>2009174</v>
      </c>
      <c r="L418" s="1" t="s">
        <v>27</v>
      </c>
      <c r="M418" s="1" t="s">
        <v>19</v>
      </c>
      <c r="N418" s="1" t="s">
        <v>23</v>
      </c>
      <c r="O418" s="2">
        <v>29451.14</v>
      </c>
      <c r="P418">
        <v>27.8</v>
      </c>
      <c r="R418">
        <f>Кредиты_2000_0__22[[#This Row],[Годовой доход]]/12</f>
        <v>167431.16666666666</v>
      </c>
      <c r="S418">
        <f>Кредиты_2000_0__22[[#This Row],[Ежемесячный платеж]]/Кредиты_2000_0__22[[#This Row],[Мес доход]]</f>
        <v>0.17589998676072854</v>
      </c>
      <c r="T418" s="8">
        <f>(Кредиты_2000_0__22[[#This Row],[Кредитный рейтинг]]-MIN(J:J))/(MAX(J:J)-MIN(J:J))</f>
        <v>4.8484848484848485E-2</v>
      </c>
      <c r="U418" s="9">
        <f>(Кредиты_2000_0__22[[#This Row],[Срок кредитной истории (лет)]]-MIN(P:P))/(MAX(P:P)-MIN(P:P))</f>
        <v>0.51096491228070173</v>
      </c>
      <c r="V418" s="9">
        <f>(Кредиты_2000_0__22[[#This Row],[Срок с последнего нарушения кредитного договора (мес.)]]-MIN(Q:Q))/(MAX(Q:Q)-MIN(Q:Q))</f>
        <v>0</v>
      </c>
      <c r="W418" s="9">
        <f>(Кредиты_2000_0__22[[#This Row],[Количество кредитных карт]]-MIN(D:D))/(MAX(D:D)-MIN(D:D))</f>
        <v>0.1951219512195122</v>
      </c>
      <c r="X418" s="10">
        <f>(Кредиты_2000_0__22[[#This Row],[Число нарушений кредитных договоров]]-MIN(E:E))/(MAX(E:E)-MIN(E:E))</f>
        <v>0</v>
      </c>
      <c r="Y418" s="16">
        <f>((Кредиты_2000_0__22[[#This Row],[Размер кредита]]-AVERAGE(H:H)))/STDEV(H:H)</f>
        <v>1.3070093055847198</v>
      </c>
      <c r="Z418" s="16">
        <f>((Кредиты_2000_0__22[[#This Row],[Годовой доход]]-AVERAGE(K:K)))/STDEV(K:K)</f>
        <v>0.80747199052085394</v>
      </c>
      <c r="AA418" s="16">
        <f>((Кредиты_2000_0__22[[#This Row],[Ежемесячный платеж]]-AVERAGE(O:O)))/STDEV(O:O)</f>
        <v>1.0384874702071194</v>
      </c>
      <c r="AB418" s="16">
        <f>((Кредиты_2000_0__22[[#This Row],[Текущий баланс кредитов]]-AVERAGE(F:F)))/STDEV(F:F)</f>
        <v>1.3234708538254014</v>
      </c>
      <c r="AC418" s="16">
        <f>((Кредиты_2000_0__22[[#This Row],[Максимальный выданный кредит]]-AVERAGE(G:G)))/STDEV(G:G)</f>
        <v>0.24660350407043652</v>
      </c>
    </row>
    <row r="419" spans="1:29" x14ac:dyDescent="0.45">
      <c r="A419">
        <v>606</v>
      </c>
      <c r="B419" s="1" t="s">
        <v>461</v>
      </c>
      <c r="C419" s="1" t="s">
        <v>16</v>
      </c>
      <c r="D419">
        <v>17</v>
      </c>
      <c r="E419">
        <v>0</v>
      </c>
      <c r="F419">
        <v>68989</v>
      </c>
      <c r="G419">
        <v>275462</v>
      </c>
      <c r="H419" s="3">
        <v>349932</v>
      </c>
      <c r="I419" s="1" t="s">
        <v>17</v>
      </c>
      <c r="J419">
        <v>721</v>
      </c>
      <c r="K419">
        <v>3602153</v>
      </c>
      <c r="L419" s="1" t="s">
        <v>22</v>
      </c>
      <c r="M419" s="1" t="s">
        <v>19</v>
      </c>
      <c r="N419" s="1" t="s">
        <v>52</v>
      </c>
      <c r="O419" s="2">
        <v>16029.54</v>
      </c>
      <c r="P419">
        <v>20</v>
      </c>
      <c r="Q419">
        <v>15</v>
      </c>
      <c r="R419">
        <f>Кредиты_2000_0__22[[#This Row],[Годовой доход]]/12</f>
        <v>300179.41666666669</v>
      </c>
      <c r="S419">
        <f>Кредиты_2000_0__22[[#This Row],[Ежемесячный платеж]]/Кредиты_2000_0__22[[#This Row],[Мес доход]]</f>
        <v>5.3399863914719889E-2</v>
      </c>
      <c r="T419" s="8">
        <f>(Кредиты_2000_0__22[[#This Row],[Кредитный рейтинг]]-MIN(J:J))/(MAX(J:J)-MIN(J:J))</f>
        <v>0.81818181818181823</v>
      </c>
      <c r="U419" s="9">
        <f>(Кредиты_2000_0__22[[#This Row],[Срок кредитной истории (лет)]]-MIN(P:P))/(MAX(P:P)-MIN(P:P))</f>
        <v>0.33991228070175439</v>
      </c>
      <c r="V419" s="9">
        <f>(Кредиты_2000_0__22[[#This Row],[Срок с последнего нарушения кредитного договора (мес.)]]-MIN(Q:Q))/(MAX(Q:Q)-MIN(Q:Q))</f>
        <v>0.18292682926829268</v>
      </c>
      <c r="W419" s="9">
        <f>(Кредиты_2000_0__22[[#This Row],[Количество кредитных карт]]-MIN(D:D))/(MAX(D:D)-MIN(D:D))</f>
        <v>0.36585365853658536</v>
      </c>
      <c r="X419" s="10">
        <f>(Кредиты_2000_0__22[[#This Row],[Число нарушений кредитных договоров]]-MIN(E:E))/(MAX(E:E)-MIN(E:E))</f>
        <v>0</v>
      </c>
      <c r="Y419" s="16">
        <f>((Кредиты_2000_0__22[[#This Row],[Размер кредита]]-AVERAGE(H:H)))/STDEV(H:H)</f>
        <v>0.21498840228317992</v>
      </c>
      <c r="Z419" s="16">
        <f>((Кредиты_2000_0__22[[#This Row],[Годовой доход]]-AVERAGE(K:K)))/STDEV(K:K)</f>
        <v>2.757323188844385</v>
      </c>
      <c r="AA419" s="16">
        <f>((Кредиты_2000_0__22[[#This Row],[Ежемесячный платеж]]-AVERAGE(O:O)))/STDEV(O:O)</f>
        <v>-0.16042718348580862</v>
      </c>
      <c r="AB419" s="16">
        <f>((Кредиты_2000_0__22[[#This Row],[Текущий баланс кредитов]]-AVERAGE(F:F)))/STDEV(F:F)</f>
        <v>-0.80972926329408268</v>
      </c>
      <c r="AC419" s="16">
        <f>((Кредиты_2000_0__22[[#This Row],[Максимальный выданный кредит]]-AVERAGE(G:G)))/STDEV(G:G)</f>
        <v>-0.61428427165557942</v>
      </c>
    </row>
    <row r="420" spans="1:29" x14ac:dyDescent="0.45">
      <c r="A420">
        <v>607</v>
      </c>
      <c r="B420" s="1" t="s">
        <v>462</v>
      </c>
      <c r="C420" s="1" t="s">
        <v>31</v>
      </c>
      <c r="D420">
        <v>5</v>
      </c>
      <c r="E420">
        <v>0</v>
      </c>
      <c r="F420">
        <v>102315</v>
      </c>
      <c r="G420">
        <v>180048</v>
      </c>
      <c r="H420" s="3">
        <v>134992</v>
      </c>
      <c r="I420" s="1" t="s">
        <v>17</v>
      </c>
      <c r="J420">
        <v>728</v>
      </c>
      <c r="K420">
        <v>437209</v>
      </c>
      <c r="L420" s="1" t="s">
        <v>36</v>
      </c>
      <c r="M420" s="1" t="s">
        <v>29</v>
      </c>
      <c r="N420" s="1" t="s">
        <v>23</v>
      </c>
      <c r="O420" s="2">
        <v>9691.33</v>
      </c>
      <c r="P420">
        <v>7.7</v>
      </c>
      <c r="R420">
        <f>Кредиты_2000_0__22[[#This Row],[Годовой доход]]/12</f>
        <v>36434.083333333336</v>
      </c>
      <c r="S420">
        <f>Кредиты_2000_0__22[[#This Row],[Ежемесячный платеж]]/Кредиты_2000_0__22[[#This Row],[Мес доход]]</f>
        <v>0.26599626265699011</v>
      </c>
      <c r="T420" s="8">
        <f>(Кредиты_2000_0__22[[#This Row],[Кредитный рейтинг]]-MIN(J:J))/(MAX(J:J)-MIN(J:J))</f>
        <v>0.8606060606060606</v>
      </c>
      <c r="U420" s="9">
        <f>(Кредиты_2000_0__22[[#This Row],[Срок кредитной истории (лет)]]-MIN(P:P))/(MAX(P:P)-MIN(P:P))</f>
        <v>7.0175438596491224E-2</v>
      </c>
      <c r="V420" s="9">
        <f>(Кредиты_2000_0__22[[#This Row],[Срок с последнего нарушения кредитного договора (мес.)]]-MIN(Q:Q))/(MAX(Q:Q)-MIN(Q:Q))</f>
        <v>0</v>
      </c>
      <c r="W420" s="9">
        <f>(Кредиты_2000_0__22[[#This Row],[Количество кредитных карт]]-MIN(D:D))/(MAX(D:D)-MIN(D:D))</f>
        <v>7.3170731707317069E-2</v>
      </c>
      <c r="X420" s="10">
        <f>(Кредиты_2000_0__22[[#This Row],[Число нарушений кредитных договоров]]-MIN(E:E))/(MAX(E:E)-MIN(E:E))</f>
        <v>0</v>
      </c>
      <c r="Y420" s="16">
        <f>((Кредиты_2000_0__22[[#This Row],[Размер кредита]]-AVERAGE(H:H)))/STDEV(H:H)</f>
        <v>-0.9356850473777395</v>
      </c>
      <c r="Z420" s="16">
        <f>((Кредиты_2000_0__22[[#This Row],[Годовой доход]]-AVERAGE(K:K)))/STDEV(K:K)</f>
        <v>-1.1166574794675448</v>
      </c>
      <c r="AA420" s="16">
        <f>((Кредиты_2000_0__22[[#This Row],[Ежемесячный платеж]]-AVERAGE(O:O)))/STDEV(O:O)</f>
        <v>-0.72660206928057647</v>
      </c>
      <c r="AB420" s="16">
        <f>((Кредиты_2000_0__22[[#This Row],[Текущий баланс кредитов]]-AVERAGE(F:F)))/STDEV(F:F)</f>
        <v>-0.67045907028330409</v>
      </c>
      <c r="AC420" s="16">
        <f>((Кредиты_2000_0__22[[#This Row],[Максимальный выданный кредит]]-AVERAGE(G:G)))/STDEV(G:G)</f>
        <v>-0.81710193058999914</v>
      </c>
    </row>
    <row r="421" spans="1:29" x14ac:dyDescent="0.45">
      <c r="A421">
        <v>608</v>
      </c>
      <c r="B421" s="1" t="s">
        <v>463</v>
      </c>
      <c r="C421" s="1" t="s">
        <v>16</v>
      </c>
      <c r="D421">
        <v>9</v>
      </c>
      <c r="E421">
        <v>0</v>
      </c>
      <c r="F421">
        <v>484937</v>
      </c>
      <c r="G421">
        <v>754710</v>
      </c>
      <c r="H421" s="3">
        <v>765226</v>
      </c>
      <c r="I421" s="1" t="s">
        <v>17</v>
      </c>
      <c r="J421">
        <v>726</v>
      </c>
      <c r="K421">
        <v>2643508</v>
      </c>
      <c r="L421" s="1" t="s">
        <v>18</v>
      </c>
      <c r="M421" s="1" t="s">
        <v>19</v>
      </c>
      <c r="N421" s="1" t="s">
        <v>23</v>
      </c>
      <c r="O421" s="2">
        <v>34806.1</v>
      </c>
      <c r="P421">
        <v>8.6</v>
      </c>
      <c r="R421">
        <f>Кредиты_2000_0__22[[#This Row],[Годовой доход]]/12</f>
        <v>220292.33333333334</v>
      </c>
      <c r="S421">
        <f>Кредиты_2000_0__22[[#This Row],[Ежемесячный платеж]]/Кредиты_2000_0__22[[#This Row],[Мес доход]]</f>
        <v>0.15799959750452805</v>
      </c>
      <c r="T421" s="8">
        <f>(Кредиты_2000_0__22[[#This Row],[Кредитный рейтинг]]-MIN(J:J))/(MAX(J:J)-MIN(J:J))</f>
        <v>0.84848484848484851</v>
      </c>
      <c r="U421" s="9">
        <f>(Кредиты_2000_0__22[[#This Row],[Срок кредитной истории (лет)]]-MIN(P:P))/(MAX(P:P)-MIN(P:P))</f>
        <v>8.9912280701754374E-2</v>
      </c>
      <c r="V421" s="9">
        <f>(Кредиты_2000_0__22[[#This Row],[Срок с последнего нарушения кредитного договора (мес.)]]-MIN(Q:Q))/(MAX(Q:Q)-MIN(Q:Q))</f>
        <v>0</v>
      </c>
      <c r="W421" s="9">
        <f>(Кредиты_2000_0__22[[#This Row],[Количество кредитных карт]]-MIN(D:D))/(MAX(D:D)-MIN(D:D))</f>
        <v>0.17073170731707318</v>
      </c>
      <c r="X421" s="10">
        <f>(Кредиты_2000_0__22[[#This Row],[Число нарушений кредитных договоров]]-MIN(E:E))/(MAX(E:E)-MIN(E:E))</f>
        <v>0</v>
      </c>
      <c r="Y421" s="16">
        <f>((Кредиты_2000_0__22[[#This Row],[Размер кредита]]-AVERAGE(H:H)))/STDEV(H:H)</f>
        <v>2.438249682656688</v>
      </c>
      <c r="Z421" s="16">
        <f>((Кредиты_2000_0__22[[#This Row],[Годовой доход]]-AVERAGE(K:K)))/STDEV(K:K)</f>
        <v>1.5839146869012575</v>
      </c>
      <c r="AA421" s="16">
        <f>((Кредиты_2000_0__22[[#This Row],[Ежемесячный платеж]]-AVERAGE(O:O)))/STDEV(O:O)</f>
        <v>1.5168313348685221</v>
      </c>
      <c r="AB421" s="16">
        <f>((Кредиты_2000_0__22[[#This Row],[Текущий баланс кредитов]]-AVERAGE(F:F)))/STDEV(F:F)</f>
        <v>0.92852790055538303</v>
      </c>
      <c r="AC421" s="16">
        <f>((Кредиты_2000_0__22[[#This Row],[Максимальный выданный кредит]]-AVERAGE(G:G)))/STDEV(G:G)</f>
        <v>0.40443370902862563</v>
      </c>
    </row>
    <row r="422" spans="1:29" x14ac:dyDescent="0.45">
      <c r="A422">
        <v>609</v>
      </c>
      <c r="B422" s="1" t="s">
        <v>464</v>
      </c>
      <c r="C422" s="1" t="s">
        <v>16</v>
      </c>
      <c r="D422">
        <v>17</v>
      </c>
      <c r="E422">
        <v>0</v>
      </c>
      <c r="F422">
        <v>363318</v>
      </c>
      <c r="G422">
        <v>585926</v>
      </c>
      <c r="H422" s="3">
        <v>122870</v>
      </c>
      <c r="I422" s="1" t="s">
        <v>17</v>
      </c>
      <c r="J422">
        <v>687</v>
      </c>
      <c r="K422">
        <v>2548432</v>
      </c>
      <c r="L422" s="1" t="s">
        <v>38</v>
      </c>
      <c r="M422" s="1" t="s">
        <v>19</v>
      </c>
      <c r="N422" s="1" t="s">
        <v>52</v>
      </c>
      <c r="O422" s="2">
        <v>52667.62</v>
      </c>
      <c r="P422">
        <v>13.5</v>
      </c>
      <c r="Q422">
        <v>50</v>
      </c>
      <c r="R422">
        <f>Кредиты_2000_0__22[[#This Row],[Годовой доход]]/12</f>
        <v>212369.33333333334</v>
      </c>
      <c r="S422">
        <f>Кредиты_2000_0__22[[#This Row],[Ежемесячный платеж]]/Кредиты_2000_0__22[[#This Row],[Мес доход]]</f>
        <v>0.24800011928903734</v>
      </c>
      <c r="T422" s="8">
        <f>(Кредиты_2000_0__22[[#This Row],[Кредитный рейтинг]]-MIN(J:J))/(MAX(J:J)-MIN(J:J))</f>
        <v>0.61212121212121207</v>
      </c>
      <c r="U422" s="9">
        <f>(Кредиты_2000_0__22[[#This Row],[Срок кредитной истории (лет)]]-MIN(P:P))/(MAX(P:P)-MIN(P:P))</f>
        <v>0.19736842105263158</v>
      </c>
      <c r="V422" s="9">
        <f>(Кредиты_2000_0__22[[#This Row],[Срок с последнего нарушения кредитного договора (мес.)]]-MIN(Q:Q))/(MAX(Q:Q)-MIN(Q:Q))</f>
        <v>0.6097560975609756</v>
      </c>
      <c r="W422" s="9">
        <f>(Кредиты_2000_0__22[[#This Row],[Количество кредитных карт]]-MIN(D:D))/(MAX(D:D)-MIN(D:D))</f>
        <v>0.36585365853658536</v>
      </c>
      <c r="X422" s="10">
        <f>(Кредиты_2000_0__22[[#This Row],[Число нарушений кредитных договоров]]-MIN(E:E))/(MAX(E:E)-MIN(E:E))</f>
        <v>0</v>
      </c>
      <c r="Y422" s="16">
        <f>((Кредиты_2000_0__22[[#This Row],[Размер кредита]]-AVERAGE(H:H)))/STDEV(H:H)</f>
        <v>-1.0005797322050851</v>
      </c>
      <c r="Z422" s="16">
        <f>((Кредиты_2000_0__22[[#This Row],[Годовой доход]]-AVERAGE(K:K)))/STDEV(K:K)</f>
        <v>1.4675389829329013</v>
      </c>
      <c r="AA422" s="16">
        <f>((Кредиты_2000_0__22[[#This Row],[Ежемесячный платеж]]-AVERAGE(O:O)))/STDEV(O:O)</f>
        <v>3.1123518439903344</v>
      </c>
      <c r="AB422" s="16">
        <f>((Кредиты_2000_0__22[[#This Row],[Текущий баланс кредитов]]-AVERAGE(F:F)))/STDEV(F:F)</f>
        <v>0.42027903769221703</v>
      </c>
      <c r="AC422" s="16">
        <f>((Кредиты_2000_0__22[[#This Row],[Максимальный выданный кредит]]-AVERAGE(G:G)))/STDEV(G:G)</f>
        <v>4.5656425342928748E-2</v>
      </c>
    </row>
    <row r="423" spans="1:29" x14ac:dyDescent="0.45">
      <c r="A423">
        <v>610</v>
      </c>
      <c r="B423" s="1" t="s">
        <v>465</v>
      </c>
      <c r="C423" s="1" t="s">
        <v>31</v>
      </c>
      <c r="D423">
        <v>11</v>
      </c>
      <c r="E423">
        <v>0</v>
      </c>
      <c r="F423">
        <v>251522</v>
      </c>
      <c r="G423">
        <v>469722</v>
      </c>
      <c r="H423" s="3">
        <v>218702</v>
      </c>
      <c r="I423" s="1" t="s">
        <v>26</v>
      </c>
      <c r="J423">
        <v>717</v>
      </c>
      <c r="K423">
        <v>576992</v>
      </c>
      <c r="L423" s="1" t="s">
        <v>33</v>
      </c>
      <c r="M423" s="1" t="s">
        <v>29</v>
      </c>
      <c r="N423" s="1" t="s">
        <v>23</v>
      </c>
      <c r="O423" s="2">
        <v>9087.51</v>
      </c>
      <c r="P423">
        <v>16</v>
      </c>
      <c r="Q423">
        <v>64</v>
      </c>
      <c r="R423">
        <f>Кредиты_2000_0__22[[#This Row],[Годовой доход]]/12</f>
        <v>48082.666666666664</v>
      </c>
      <c r="S423">
        <f>Кредиты_2000_0__22[[#This Row],[Ежемесячный платеж]]/Кредиты_2000_0__22[[#This Row],[Мес доход]]</f>
        <v>0.18899762908324552</v>
      </c>
      <c r="T423" s="8">
        <f>(Кредиты_2000_0__22[[#This Row],[Кредитный рейтинг]]-MIN(J:J))/(MAX(J:J)-MIN(J:J))</f>
        <v>0.79393939393939394</v>
      </c>
      <c r="U423" s="9">
        <f>(Кредиты_2000_0__22[[#This Row],[Срок кредитной истории (лет)]]-MIN(P:P))/(MAX(P:P)-MIN(P:P))</f>
        <v>0.25219298245614036</v>
      </c>
      <c r="V423" s="9">
        <f>(Кредиты_2000_0__22[[#This Row],[Срок с последнего нарушения кредитного договора (мес.)]]-MIN(Q:Q))/(MAX(Q:Q)-MIN(Q:Q))</f>
        <v>0.78048780487804881</v>
      </c>
      <c r="W423" s="9">
        <f>(Кредиты_2000_0__22[[#This Row],[Количество кредитных карт]]-MIN(D:D))/(MAX(D:D)-MIN(D:D))</f>
        <v>0.21951219512195122</v>
      </c>
      <c r="X423" s="10">
        <f>(Кредиты_2000_0__22[[#This Row],[Число нарушений кредитных договоров]]-MIN(E:E))/(MAX(E:E)-MIN(E:E))</f>
        <v>0</v>
      </c>
      <c r="Y423" s="16">
        <f>((Кредиты_2000_0__22[[#This Row],[Размер кредита]]-AVERAGE(H:H)))/STDEV(H:H)</f>
        <v>-0.4875466158567775</v>
      </c>
      <c r="Z423" s="16">
        <f>((Кредиты_2000_0__22[[#This Row],[Годовой доход]]-AVERAGE(K:K)))/STDEV(K:K)</f>
        <v>-0.94555914731422819</v>
      </c>
      <c r="AA423" s="16">
        <f>((Кредиты_2000_0__22[[#This Row],[Ежемесячный платеж]]-AVERAGE(O:O)))/STDEV(O:O)</f>
        <v>-0.78053965095436073</v>
      </c>
      <c r="AB423" s="16">
        <f>((Кредиты_2000_0__22[[#This Row],[Текущий баланс кредитов]]-AVERAGE(F:F)))/STDEV(F:F)</f>
        <v>-4.6919260868456089E-2</v>
      </c>
      <c r="AC423" s="16">
        <f>((Кредиты_2000_0__22[[#This Row],[Максимальный выданный кредит]]-AVERAGE(G:G)))/STDEV(G:G)</f>
        <v>-0.20135369097978387</v>
      </c>
    </row>
    <row r="424" spans="1:29" x14ac:dyDescent="0.45">
      <c r="A424">
        <v>614</v>
      </c>
      <c r="B424" s="1" t="s">
        <v>466</v>
      </c>
      <c r="C424" s="1" t="s">
        <v>16</v>
      </c>
      <c r="D424">
        <v>4</v>
      </c>
      <c r="E424">
        <v>1</v>
      </c>
      <c r="F424">
        <v>14383</v>
      </c>
      <c r="G424">
        <v>333058</v>
      </c>
      <c r="H424" s="3">
        <v>77814</v>
      </c>
      <c r="I424" s="1" t="s">
        <v>17</v>
      </c>
      <c r="J424">
        <v>748</v>
      </c>
      <c r="K424">
        <v>529967</v>
      </c>
      <c r="L424" s="1" t="s">
        <v>36</v>
      </c>
      <c r="M424" s="1" t="s">
        <v>19</v>
      </c>
      <c r="N424" s="1" t="s">
        <v>23</v>
      </c>
      <c r="O424" s="2">
        <v>2534.98</v>
      </c>
      <c r="P424">
        <v>18</v>
      </c>
      <c r="Q424">
        <v>80</v>
      </c>
      <c r="R424">
        <f>Кредиты_2000_0__22[[#This Row],[Годовой доход]]/12</f>
        <v>44163.916666666664</v>
      </c>
      <c r="S424">
        <f>Кредиты_2000_0__22[[#This Row],[Ежемесячный платеж]]/Кредиты_2000_0__22[[#This Row],[Мес доход]]</f>
        <v>5.7399347506542867E-2</v>
      </c>
      <c r="T424" s="8">
        <f>(Кредиты_2000_0__22[[#This Row],[Кредитный рейтинг]]-MIN(J:J))/(MAX(J:J)-MIN(J:J))</f>
        <v>0.98181818181818181</v>
      </c>
      <c r="U424" s="9">
        <f>(Кредиты_2000_0__22[[#This Row],[Срок кредитной истории (лет)]]-MIN(P:P))/(MAX(P:P)-MIN(P:P))</f>
        <v>0.29605263157894735</v>
      </c>
      <c r="V424" s="9">
        <f>(Кредиты_2000_0__22[[#This Row],[Срок с последнего нарушения кредитного договора (мес.)]]-MIN(Q:Q))/(MAX(Q:Q)-MIN(Q:Q))</f>
        <v>0.97560975609756095</v>
      </c>
      <c r="W424" s="9">
        <f>(Кредиты_2000_0__22[[#This Row],[Количество кредитных карт]]-MIN(D:D))/(MAX(D:D)-MIN(D:D))</f>
        <v>4.878048780487805E-2</v>
      </c>
      <c r="X424" s="10">
        <f>(Кредиты_2000_0__22[[#This Row],[Число нарушений кредитных договоров]]-MIN(E:E))/(MAX(E:E)-MIN(E:E))</f>
        <v>0.14285714285714285</v>
      </c>
      <c r="Y424" s="16">
        <f>((Кредиты_2000_0__22[[#This Row],[Размер кредита]]-AVERAGE(H:H)))/STDEV(H:H)</f>
        <v>-1.2417853847030955</v>
      </c>
      <c r="Z424" s="16">
        <f>((Кредиты_2000_0__22[[#This Row],[Годовой доход]]-AVERAGE(K:K)))/STDEV(K:K)</f>
        <v>-1.0031190728381454</v>
      </c>
      <c r="AA424" s="16">
        <f>((Кредиты_2000_0__22[[#This Row],[Ежемесячный платеж]]-AVERAGE(O:O)))/STDEV(O:O)</f>
        <v>-1.3658591535295026</v>
      </c>
      <c r="AB424" s="16">
        <f>((Кредиты_2000_0__22[[#This Row],[Текущий баланс кредитов]]-AVERAGE(F:F)))/STDEV(F:F)</f>
        <v>-1.0379291120472054</v>
      </c>
      <c r="AC424" s="16">
        <f>((Кредиты_2000_0__22[[#This Row],[Максимальный выданный кредит]]-AVERAGE(G:G)))/STDEV(G:G)</f>
        <v>-0.49185479711319746</v>
      </c>
    </row>
    <row r="425" spans="1:29" x14ac:dyDescent="0.45">
      <c r="A425">
        <v>616</v>
      </c>
      <c r="B425" s="1" t="s">
        <v>467</v>
      </c>
      <c r="C425" s="1" t="s">
        <v>16</v>
      </c>
      <c r="D425">
        <v>8</v>
      </c>
      <c r="E425">
        <v>0</v>
      </c>
      <c r="F425">
        <v>104405</v>
      </c>
      <c r="G425">
        <v>366322</v>
      </c>
      <c r="H425" s="3">
        <v>262174</v>
      </c>
      <c r="I425" s="1" t="s">
        <v>26</v>
      </c>
      <c r="J425">
        <v>703</v>
      </c>
      <c r="K425">
        <v>935655</v>
      </c>
      <c r="L425" s="1" t="s">
        <v>27</v>
      </c>
      <c r="M425" s="1" t="s">
        <v>29</v>
      </c>
      <c r="N425" s="1" t="s">
        <v>34</v>
      </c>
      <c r="O425" s="2">
        <v>8966.67</v>
      </c>
      <c r="P425">
        <v>11.3</v>
      </c>
      <c r="Q425">
        <v>42</v>
      </c>
      <c r="R425">
        <f>Кредиты_2000_0__22[[#This Row],[Годовой доход]]/12</f>
        <v>77971.25</v>
      </c>
      <c r="S425">
        <f>Кредиты_2000_0__22[[#This Row],[Ежемесячный платеж]]/Кредиты_2000_0__22[[#This Row],[Мес доход]]</f>
        <v>0.11499969540054827</v>
      </c>
      <c r="T425" s="8">
        <f>(Кредиты_2000_0__22[[#This Row],[Кредитный рейтинг]]-MIN(J:J))/(MAX(J:J)-MIN(J:J))</f>
        <v>0.70909090909090911</v>
      </c>
      <c r="U425" s="9">
        <f>(Кредиты_2000_0__22[[#This Row],[Срок кредитной истории (лет)]]-MIN(P:P))/(MAX(P:P)-MIN(P:P))</f>
        <v>0.14912280701754388</v>
      </c>
      <c r="V425" s="9">
        <f>(Кредиты_2000_0__22[[#This Row],[Срок с последнего нарушения кредитного договора (мес.)]]-MIN(Q:Q))/(MAX(Q:Q)-MIN(Q:Q))</f>
        <v>0.51219512195121952</v>
      </c>
      <c r="W425" s="9">
        <f>(Кредиты_2000_0__22[[#This Row],[Количество кредитных карт]]-MIN(D:D))/(MAX(D:D)-MIN(D:D))</f>
        <v>0.14634146341463414</v>
      </c>
      <c r="X425" s="10">
        <f>(Кредиты_2000_0__22[[#This Row],[Число нарушений кредитных договоров]]-MIN(E:E))/(MAX(E:E)-MIN(E:E))</f>
        <v>0</v>
      </c>
      <c r="Y425" s="16">
        <f>((Кредиты_2000_0__22[[#This Row],[Размер кредита]]-AVERAGE(H:H)))/STDEV(H:H)</f>
        <v>-0.25482084957940015</v>
      </c>
      <c r="Z425" s="16">
        <f>((Кредиты_2000_0__22[[#This Row],[Годовой доход]]-AVERAGE(K:K)))/STDEV(K:K)</f>
        <v>-0.50654552544958797</v>
      </c>
      <c r="AA425" s="16">
        <f>((Кредиты_2000_0__22[[#This Row],[Ежемесячный платеж]]-AVERAGE(O:O)))/STDEV(O:O)</f>
        <v>-0.79133395616031632</v>
      </c>
      <c r="AB425" s="16">
        <f>((Кредиты_2000_0__22[[#This Row],[Текущий баланс кредитов]]-AVERAGE(F:F)))/STDEV(F:F)</f>
        <v>-0.66172490766575243</v>
      </c>
      <c r="AC425" s="16">
        <f>((Кредиты_2000_0__22[[#This Row],[Максимальный выданный кредит]]-AVERAGE(G:G)))/STDEV(G:G)</f>
        <v>-0.42114686529192874</v>
      </c>
    </row>
    <row r="426" spans="1:29" x14ac:dyDescent="0.45">
      <c r="A426">
        <v>618</v>
      </c>
      <c r="B426" s="1" t="s">
        <v>468</v>
      </c>
      <c r="C426" s="1" t="s">
        <v>16</v>
      </c>
      <c r="D426">
        <v>6</v>
      </c>
      <c r="E426">
        <v>0</v>
      </c>
      <c r="F426">
        <v>142766</v>
      </c>
      <c r="G426">
        <v>188716</v>
      </c>
      <c r="H426" s="3">
        <v>148214</v>
      </c>
      <c r="I426" s="1" t="s">
        <v>17</v>
      </c>
      <c r="J426">
        <v>747</v>
      </c>
      <c r="K426">
        <v>911487</v>
      </c>
      <c r="L426" s="1" t="s">
        <v>28</v>
      </c>
      <c r="M426" s="1" t="s">
        <v>19</v>
      </c>
      <c r="N426" s="1" t="s">
        <v>20</v>
      </c>
      <c r="O426" s="2">
        <v>20424.810000000001</v>
      </c>
      <c r="P426">
        <v>20.5</v>
      </c>
      <c r="R426">
        <f>Кредиты_2000_0__22[[#This Row],[Годовой доход]]/12</f>
        <v>75957.25</v>
      </c>
      <c r="S426">
        <f>Кредиты_2000_0__22[[#This Row],[Ежемесячный платеж]]/Кредиты_2000_0__22[[#This Row],[Мес доход]]</f>
        <v>0.26889875554999687</v>
      </c>
      <c r="T426" s="8">
        <f>(Кредиты_2000_0__22[[#This Row],[Кредитный рейтинг]]-MIN(J:J))/(MAX(J:J)-MIN(J:J))</f>
        <v>0.97575757575757571</v>
      </c>
      <c r="U426" s="9">
        <f>(Кредиты_2000_0__22[[#This Row],[Срок кредитной истории (лет)]]-MIN(P:P))/(MAX(P:P)-MIN(P:P))</f>
        <v>0.35087719298245612</v>
      </c>
      <c r="V426" s="9">
        <f>(Кредиты_2000_0__22[[#This Row],[Срок с последнего нарушения кредитного договора (мес.)]]-MIN(Q:Q))/(MAX(Q:Q)-MIN(Q:Q))</f>
        <v>0</v>
      </c>
      <c r="W426" s="9">
        <f>(Кредиты_2000_0__22[[#This Row],[Количество кредитных карт]]-MIN(D:D))/(MAX(D:D)-MIN(D:D))</f>
        <v>9.7560975609756101E-2</v>
      </c>
      <c r="X426" s="10">
        <f>(Кредиты_2000_0__22[[#This Row],[Число нарушений кредитных договоров]]-MIN(E:E))/(MAX(E:E)-MIN(E:E))</f>
        <v>0</v>
      </c>
      <c r="Y426" s="16">
        <f>((Кредиты_2000_0__22[[#This Row],[Размер кредита]]-AVERAGE(H:H)))/STDEV(H:H)</f>
        <v>-0.86490155267495417</v>
      </c>
      <c r="Z426" s="16">
        <f>((Кредиты_2000_0__22[[#This Row],[Годовой доход]]-AVERAGE(K:K)))/STDEV(K:K)</f>
        <v>-0.53612783868854663</v>
      </c>
      <c r="AA426" s="16">
        <f>((Кредиты_2000_0__22[[#This Row],[Ежемесячный платеж]]-AVERAGE(O:O)))/STDEV(O:O)</f>
        <v>0.23219021011383056</v>
      </c>
      <c r="AB426" s="16">
        <f>((Кредиты_2000_0__22[[#This Row],[Текущий баланс кредитов]]-AVERAGE(F:F)))/STDEV(F:F)</f>
        <v>-0.50141332289450857</v>
      </c>
      <c r="AC426" s="16">
        <f>((Кредиты_2000_0__22[[#This Row],[Максимальный выданный кредит]]-AVERAGE(G:G)))/STDEV(G:G)</f>
        <v>-0.7986767155519171</v>
      </c>
    </row>
    <row r="427" spans="1:29" x14ac:dyDescent="0.45">
      <c r="A427">
        <v>620</v>
      </c>
      <c r="B427" s="1" t="s">
        <v>469</v>
      </c>
      <c r="C427" s="1" t="s">
        <v>16</v>
      </c>
      <c r="D427">
        <v>18</v>
      </c>
      <c r="E427">
        <v>0</v>
      </c>
      <c r="F427">
        <v>548568</v>
      </c>
      <c r="G427">
        <v>771782</v>
      </c>
      <c r="H427" s="3">
        <v>778712</v>
      </c>
      <c r="I427" s="1" t="s">
        <v>26</v>
      </c>
      <c r="J427">
        <v>688</v>
      </c>
      <c r="K427">
        <v>3842940</v>
      </c>
      <c r="L427" s="1" t="s">
        <v>22</v>
      </c>
      <c r="M427" s="1" t="s">
        <v>19</v>
      </c>
      <c r="N427" s="1" t="s">
        <v>23</v>
      </c>
      <c r="O427" s="2">
        <v>59565.57</v>
      </c>
      <c r="P427">
        <v>25</v>
      </c>
      <c r="R427">
        <f>Кредиты_2000_0__22[[#This Row],[Годовой доход]]/12</f>
        <v>320245</v>
      </c>
      <c r="S427">
        <f>Кредиты_2000_0__22[[#This Row],[Ежемесячный платеж]]/Кредиты_2000_0__22[[#This Row],[Мес доход]]</f>
        <v>0.186</v>
      </c>
      <c r="T427" s="8">
        <f>(Кредиты_2000_0__22[[#This Row],[Кредитный рейтинг]]-MIN(J:J))/(MAX(J:J)-MIN(J:J))</f>
        <v>0.61818181818181817</v>
      </c>
      <c r="U427" s="9">
        <f>(Кредиты_2000_0__22[[#This Row],[Срок кредитной истории (лет)]]-MIN(P:P))/(MAX(P:P)-MIN(P:P))</f>
        <v>0.44956140350877194</v>
      </c>
      <c r="V427" s="9">
        <f>(Кредиты_2000_0__22[[#This Row],[Срок с последнего нарушения кредитного договора (мес.)]]-MIN(Q:Q))/(MAX(Q:Q)-MIN(Q:Q))</f>
        <v>0</v>
      </c>
      <c r="W427" s="9">
        <f>(Кредиты_2000_0__22[[#This Row],[Количество кредитных карт]]-MIN(D:D))/(MAX(D:D)-MIN(D:D))</f>
        <v>0.3902439024390244</v>
      </c>
      <c r="X427" s="10">
        <f>(Кредиты_2000_0__22[[#This Row],[Число нарушений кредитных договоров]]-MIN(E:E))/(MAX(E:E)-MIN(E:E))</f>
        <v>0</v>
      </c>
      <c r="Y427" s="16">
        <f>((Кредиты_2000_0__22[[#This Row],[Размер кредита]]-AVERAGE(H:H)))/STDEV(H:H)</f>
        <v>2.5104464917295788</v>
      </c>
      <c r="Z427" s="16">
        <f>((Кредиты_2000_0__22[[#This Row],[Годовой доход]]-AVERAGE(K:K)))/STDEV(K:K)</f>
        <v>3.0520532640624061</v>
      </c>
      <c r="AA427" s="16">
        <f>((Кредиты_2000_0__22[[#This Row],[Ежемесячный платеж]]-AVERAGE(O:O)))/STDEV(O:O)</f>
        <v>3.7285267661636321</v>
      </c>
      <c r="AB427" s="16">
        <f>((Кредиты_2000_0__22[[#This Row],[Текущий баланс кредитов]]-AVERAGE(F:F)))/STDEV(F:F)</f>
        <v>1.1944434515206608</v>
      </c>
      <c r="AC427" s="16">
        <f>((Кредиты_2000_0__22[[#This Row],[Максимальный выданный кредит]]-AVERAGE(G:G)))/STDEV(G:G)</f>
        <v>0.44072296504271596</v>
      </c>
    </row>
    <row r="428" spans="1:29" x14ac:dyDescent="0.45">
      <c r="A428">
        <v>621</v>
      </c>
      <c r="B428" s="1" t="s">
        <v>470</v>
      </c>
      <c r="C428" s="1" t="s">
        <v>31</v>
      </c>
      <c r="D428">
        <v>5</v>
      </c>
      <c r="E428">
        <v>0</v>
      </c>
      <c r="F428">
        <v>447564</v>
      </c>
      <c r="G428">
        <v>720764</v>
      </c>
      <c r="H428" s="3">
        <v>215776</v>
      </c>
      <c r="I428" s="1" t="s">
        <v>17</v>
      </c>
      <c r="J428">
        <v>729</v>
      </c>
      <c r="K428">
        <v>1583992</v>
      </c>
      <c r="L428" s="1" t="s">
        <v>22</v>
      </c>
      <c r="M428" s="1" t="s">
        <v>29</v>
      </c>
      <c r="N428" s="1" t="s">
        <v>23</v>
      </c>
      <c r="O428" s="2">
        <v>14783.9</v>
      </c>
      <c r="P428">
        <v>10.5</v>
      </c>
      <c r="Q428">
        <v>29</v>
      </c>
      <c r="R428">
        <f>Кредиты_2000_0__22[[#This Row],[Годовой доход]]/12</f>
        <v>131999.33333333334</v>
      </c>
      <c r="S428">
        <f>Кредиты_2000_0__22[[#This Row],[Ежемесячный платеж]]/Кредиты_2000_0__22[[#This Row],[Мес доход]]</f>
        <v>0.11199980807983878</v>
      </c>
      <c r="T428" s="8">
        <f>(Кредиты_2000_0__22[[#This Row],[Кредитный рейтинг]]-MIN(J:J))/(MAX(J:J)-MIN(J:J))</f>
        <v>0.8666666666666667</v>
      </c>
      <c r="U428" s="9">
        <f>(Кредиты_2000_0__22[[#This Row],[Срок кредитной истории (лет)]]-MIN(P:P))/(MAX(P:P)-MIN(P:P))</f>
        <v>0.13157894736842105</v>
      </c>
      <c r="V428" s="9">
        <f>(Кредиты_2000_0__22[[#This Row],[Срок с последнего нарушения кредитного договора (мес.)]]-MIN(Q:Q))/(MAX(Q:Q)-MIN(Q:Q))</f>
        <v>0.35365853658536583</v>
      </c>
      <c r="W428" s="9">
        <f>(Кредиты_2000_0__22[[#This Row],[Количество кредитных карт]]-MIN(D:D))/(MAX(D:D)-MIN(D:D))</f>
        <v>7.3170731707317069E-2</v>
      </c>
      <c r="X428" s="10">
        <f>(Кредиты_2000_0__22[[#This Row],[Число нарушений кредитных договоров]]-MIN(E:E))/(MAX(E:E)-MIN(E:E))</f>
        <v>0</v>
      </c>
      <c r="Y428" s="16">
        <f>((Кредиты_2000_0__22[[#This Row],[Размер кредита]]-AVERAGE(H:H)))/STDEV(H:H)</f>
        <v>-0.50321085012544708</v>
      </c>
      <c r="Z428" s="16">
        <f>((Кредиты_2000_0__22[[#This Row],[Годовой доход]]-AVERAGE(K:K)))/STDEV(K:K)</f>
        <v>0.28703723764238193</v>
      </c>
      <c r="AA428" s="16">
        <f>((Кредиты_2000_0__22[[#This Row],[Ежемесячный платеж]]-AVERAGE(O:O)))/STDEV(O:O)</f>
        <v>-0.27169678243273454</v>
      </c>
      <c r="AB428" s="16">
        <f>((Кредиты_2000_0__22[[#This Row],[Текущий баланс кредитов]]-AVERAGE(F:F)))/STDEV(F:F)</f>
        <v>0.77234519265789081</v>
      </c>
      <c r="AC428" s="16">
        <f>((Кредиты_2000_0__22[[#This Row],[Максимальный выданный кредит]]-AVERAGE(G:G)))/STDEV(G:G)</f>
        <v>0.33227607754700023</v>
      </c>
    </row>
    <row r="429" spans="1:29" x14ac:dyDescent="0.45">
      <c r="A429">
        <v>622</v>
      </c>
      <c r="B429" s="1" t="s">
        <v>471</v>
      </c>
      <c r="C429" s="1" t="s">
        <v>16</v>
      </c>
      <c r="D429">
        <v>15</v>
      </c>
      <c r="E429">
        <v>0</v>
      </c>
      <c r="F429">
        <v>228266</v>
      </c>
      <c r="G429">
        <v>451044</v>
      </c>
      <c r="H429" s="3">
        <v>755062</v>
      </c>
      <c r="I429" s="1" t="s">
        <v>26</v>
      </c>
      <c r="J429">
        <v>681</v>
      </c>
      <c r="K429">
        <v>1769983</v>
      </c>
      <c r="L429" s="1" t="s">
        <v>41</v>
      </c>
      <c r="M429" s="1" t="s">
        <v>19</v>
      </c>
      <c r="N429" s="1" t="s">
        <v>23</v>
      </c>
      <c r="O429" s="2">
        <v>27729.74</v>
      </c>
      <c r="P429">
        <v>25</v>
      </c>
      <c r="Q429">
        <v>46</v>
      </c>
      <c r="R429">
        <f>Кредиты_2000_0__22[[#This Row],[Годовой доход]]/12</f>
        <v>147498.58333333334</v>
      </c>
      <c r="S429">
        <f>Кредиты_2000_0__22[[#This Row],[Ежемесячный платеж]]/Кредиты_2000_0__22[[#This Row],[Мес доход]]</f>
        <v>0.1880000429382655</v>
      </c>
      <c r="T429" s="8">
        <f>(Кредиты_2000_0__22[[#This Row],[Кредитный рейтинг]]-MIN(J:J))/(MAX(J:J)-MIN(J:J))</f>
        <v>0.5757575757575758</v>
      </c>
      <c r="U429" s="9">
        <f>(Кредиты_2000_0__22[[#This Row],[Срок кредитной истории (лет)]]-MIN(P:P))/(MAX(P:P)-MIN(P:P))</f>
        <v>0.44956140350877194</v>
      </c>
      <c r="V429" s="9">
        <f>(Кредиты_2000_0__22[[#This Row],[Срок с последнего нарушения кредитного договора (мес.)]]-MIN(Q:Q))/(MAX(Q:Q)-MIN(Q:Q))</f>
        <v>0.56097560975609762</v>
      </c>
      <c r="W429" s="9">
        <f>(Кредиты_2000_0__22[[#This Row],[Количество кредитных карт]]-MIN(D:D))/(MAX(D:D)-MIN(D:D))</f>
        <v>0.31707317073170732</v>
      </c>
      <c r="X429" s="10">
        <f>(Кредиты_2000_0__22[[#This Row],[Число нарушений кредитных договоров]]-MIN(E:E))/(MAX(E:E)-MIN(E:E))</f>
        <v>0</v>
      </c>
      <c r="Y429" s="16">
        <f>((Кредиты_2000_0__22[[#This Row],[Размер кредита]]-AVERAGE(H:H)))/STDEV(H:H)</f>
        <v>2.3838370794076251</v>
      </c>
      <c r="Z429" s="16">
        <f>((Кредиты_2000_0__22[[#This Row],[Годовой доход]]-AVERAGE(K:K)))/STDEV(K:K)</f>
        <v>0.51469546429031121</v>
      </c>
      <c r="AA429" s="16">
        <f>((Кредиты_2000_0__22[[#This Row],[Ежемесячный платеж]]-AVERAGE(O:O)))/STDEV(O:O)</f>
        <v>0.884719537556243</v>
      </c>
      <c r="AB429" s="16">
        <f>((Кредиты_2000_0__22[[#This Row],[Текущий баланс кредитов]]-AVERAGE(F:F)))/STDEV(F:F)</f>
        <v>-0.1441066703583038</v>
      </c>
      <c r="AC429" s="16">
        <f>((Кредиты_2000_0__22[[#This Row],[Максимальный выданный кредит]]-AVERAGE(G:G)))/STDEV(G:G)</f>
        <v>-0.24105675587148834</v>
      </c>
    </row>
    <row r="430" spans="1:29" x14ac:dyDescent="0.45">
      <c r="A430">
        <v>623</v>
      </c>
      <c r="B430" s="1" t="s">
        <v>472</v>
      </c>
      <c r="C430" s="1" t="s">
        <v>16</v>
      </c>
      <c r="D430">
        <v>11</v>
      </c>
      <c r="E430">
        <v>1</v>
      </c>
      <c r="F430">
        <v>115273</v>
      </c>
      <c r="G430">
        <v>364672</v>
      </c>
      <c r="H430" s="3">
        <v>215974</v>
      </c>
      <c r="I430" s="1" t="s">
        <v>17</v>
      </c>
      <c r="J430">
        <v>716</v>
      </c>
      <c r="K430">
        <v>1585455</v>
      </c>
      <c r="L430" s="1" t="s">
        <v>28</v>
      </c>
      <c r="M430" s="1" t="s">
        <v>29</v>
      </c>
      <c r="N430" s="1" t="s">
        <v>23</v>
      </c>
      <c r="O430" s="2">
        <v>16647.23</v>
      </c>
      <c r="P430">
        <v>15.9</v>
      </c>
      <c r="R430">
        <f>Кредиты_2000_0__22[[#This Row],[Годовой доход]]/12</f>
        <v>132121.25</v>
      </c>
      <c r="S430">
        <f>Кредиты_2000_0__22[[#This Row],[Ежемесячный платеж]]/Кредиты_2000_0__22[[#This Row],[Мес доход]]</f>
        <v>0.12599964048175444</v>
      </c>
      <c r="T430" s="8">
        <f>(Кредиты_2000_0__22[[#This Row],[Кредитный рейтинг]]-MIN(J:J))/(MAX(J:J)-MIN(J:J))</f>
        <v>0.78787878787878785</v>
      </c>
      <c r="U430" s="9">
        <f>(Кредиты_2000_0__22[[#This Row],[Срок кредитной истории (лет)]]-MIN(P:P))/(MAX(P:P)-MIN(P:P))</f>
        <v>0.25</v>
      </c>
      <c r="V430" s="9">
        <f>(Кредиты_2000_0__22[[#This Row],[Срок с последнего нарушения кредитного договора (мес.)]]-MIN(Q:Q))/(MAX(Q:Q)-MIN(Q:Q))</f>
        <v>0</v>
      </c>
      <c r="W430" s="9">
        <f>(Кредиты_2000_0__22[[#This Row],[Количество кредитных карт]]-MIN(D:D))/(MAX(D:D)-MIN(D:D))</f>
        <v>0.21951219512195122</v>
      </c>
      <c r="X430" s="10">
        <f>(Кредиты_2000_0__22[[#This Row],[Число нарушений кредитных договоров]]-MIN(E:E))/(MAX(E:E)-MIN(E:E))</f>
        <v>0.14285714285714285</v>
      </c>
      <c r="Y430" s="16">
        <f>((Кредиты_2000_0__22[[#This Row],[Размер кредита]]-AVERAGE(H:H)))/STDEV(H:H)</f>
        <v>-0.50215086434786793</v>
      </c>
      <c r="Z430" s="16">
        <f>((Кредиты_2000_0__22[[#This Row],[Годовой доход]]-AVERAGE(K:K)))/STDEV(K:K)</f>
        <v>0.28882799088090377</v>
      </c>
      <c r="AA430" s="16">
        <f>((Кредиты_2000_0__22[[#This Row],[Ежемесячный платеж]]-AVERAGE(O:O)))/STDEV(O:O)</f>
        <v>-0.10525063281825905</v>
      </c>
      <c r="AB430" s="16">
        <f>((Кредиты_2000_0__22[[#This Row],[Текущий баланс кредитов]]-AVERAGE(F:F)))/STDEV(F:F)</f>
        <v>-0.61630726205448372</v>
      </c>
      <c r="AC430" s="16">
        <f>((Кредиты_2000_0__22[[#This Row],[Максимальный выданный кредит]]-AVERAGE(G:G)))/STDEV(G:G)</f>
        <v>-0.4246542031798885</v>
      </c>
    </row>
    <row r="431" spans="1:29" x14ac:dyDescent="0.45">
      <c r="A431">
        <v>624</v>
      </c>
      <c r="B431" s="1" t="s">
        <v>473</v>
      </c>
      <c r="C431" s="1" t="s">
        <v>16</v>
      </c>
      <c r="D431">
        <v>7</v>
      </c>
      <c r="E431">
        <v>0</v>
      </c>
      <c r="F431">
        <v>350246</v>
      </c>
      <c r="G431">
        <v>479930</v>
      </c>
      <c r="H431" s="3">
        <v>328548</v>
      </c>
      <c r="I431" s="1" t="s">
        <v>26</v>
      </c>
      <c r="J431">
        <v>704</v>
      </c>
      <c r="K431">
        <v>1172813</v>
      </c>
      <c r="L431" s="1" t="s">
        <v>18</v>
      </c>
      <c r="M431" s="1" t="s">
        <v>19</v>
      </c>
      <c r="N431" s="1" t="s">
        <v>23</v>
      </c>
      <c r="O431" s="2">
        <v>16028.4</v>
      </c>
      <c r="P431">
        <v>13.5</v>
      </c>
      <c r="Q431">
        <v>38</v>
      </c>
      <c r="R431">
        <f>Кредиты_2000_0__22[[#This Row],[Годовой доход]]/12</f>
        <v>97734.416666666672</v>
      </c>
      <c r="S431">
        <f>Кредиты_2000_0__22[[#This Row],[Ежемесячный платеж]]/Кредиты_2000_0__22[[#This Row],[Мес доход]]</f>
        <v>0.1639995463897484</v>
      </c>
      <c r="T431" s="8">
        <f>(Кредиты_2000_0__22[[#This Row],[Кредитный рейтинг]]-MIN(J:J))/(MAX(J:J)-MIN(J:J))</f>
        <v>0.7151515151515152</v>
      </c>
      <c r="U431" s="9">
        <f>(Кредиты_2000_0__22[[#This Row],[Срок кредитной истории (лет)]]-MIN(P:P))/(MAX(P:P)-MIN(P:P))</f>
        <v>0.19736842105263158</v>
      </c>
      <c r="V431" s="9">
        <f>(Кредиты_2000_0__22[[#This Row],[Срок с последнего нарушения кредитного договора (мес.)]]-MIN(Q:Q))/(MAX(Q:Q)-MIN(Q:Q))</f>
        <v>0.46341463414634149</v>
      </c>
      <c r="W431" s="9">
        <f>(Кредиты_2000_0__22[[#This Row],[Количество кредитных карт]]-MIN(D:D))/(MAX(D:D)-MIN(D:D))</f>
        <v>0.12195121951219512</v>
      </c>
      <c r="X431" s="10">
        <f>(Кредиты_2000_0__22[[#This Row],[Число нарушений кредитных договоров]]-MIN(E:E))/(MAX(E:E)-MIN(E:E))</f>
        <v>0</v>
      </c>
      <c r="Y431" s="16">
        <f>((Кредиты_2000_0__22[[#This Row],[Размер кредита]]-AVERAGE(H:H)))/STDEV(H:H)</f>
        <v>0.10050993830463195</v>
      </c>
      <c r="Z431" s="16">
        <f>((Кредиты_2000_0__22[[#This Row],[Годовой доход]]-AVERAGE(K:K)))/STDEV(K:K)</f>
        <v>-0.21625744852452372</v>
      </c>
      <c r="AA431" s="16">
        <f>((Кредиты_2000_0__22[[#This Row],[Ежемесячный платеж]]-AVERAGE(O:O)))/STDEV(O:O)</f>
        <v>-0.16052901655378943</v>
      </c>
      <c r="AB431" s="16">
        <f>((Кредиты_2000_0__22[[#This Row],[Текущий баланс кредитов]]-AVERAGE(F:F)))/STDEV(F:F)</f>
        <v>0.36565082059334836</v>
      </c>
      <c r="AC431" s="16">
        <f>((Кредиты_2000_0__22[[#This Row],[Максимальный выданный кредит]]-AVERAGE(G:G)))/STDEV(G:G)</f>
        <v>-0.17965496057960614</v>
      </c>
    </row>
    <row r="432" spans="1:29" x14ac:dyDescent="0.45">
      <c r="A432">
        <v>625</v>
      </c>
      <c r="B432" s="1" t="s">
        <v>474</v>
      </c>
      <c r="C432" s="1" t="s">
        <v>16</v>
      </c>
      <c r="D432">
        <v>16</v>
      </c>
      <c r="E432">
        <v>0</v>
      </c>
      <c r="F432">
        <v>494836</v>
      </c>
      <c r="G432">
        <v>966218</v>
      </c>
      <c r="H432" s="3">
        <v>397738</v>
      </c>
      <c r="I432" s="1" t="s">
        <v>17</v>
      </c>
      <c r="J432">
        <v>736</v>
      </c>
      <c r="K432">
        <v>1622106</v>
      </c>
      <c r="L432" s="1" t="s">
        <v>38</v>
      </c>
      <c r="M432" s="1" t="s">
        <v>19</v>
      </c>
      <c r="N432" s="1" t="s">
        <v>23</v>
      </c>
      <c r="O432" s="2">
        <v>25413.07</v>
      </c>
      <c r="P432">
        <v>15.9</v>
      </c>
      <c r="Q432">
        <v>50</v>
      </c>
      <c r="R432">
        <f>Кредиты_2000_0__22[[#This Row],[Годовой доход]]/12</f>
        <v>135175.5</v>
      </c>
      <c r="S432">
        <f>Кредиты_2000_0__22[[#This Row],[Ежемесячный платеж]]/Кредиты_2000_0__22[[#This Row],[Мес доход]]</f>
        <v>0.18800056223206127</v>
      </c>
      <c r="T432" s="8" t="s">
        <v>1423</v>
      </c>
      <c r="U432" s="11" t="s">
        <v>1424</v>
      </c>
      <c r="V432" s="11" t="s">
        <v>1425</v>
      </c>
      <c r="W432" s="11" t="s">
        <v>1426</v>
      </c>
      <c r="X432" s="10">
        <f>(Кредиты_2000_0__22[[#This Row],[Число нарушений кредитных договоров]]-MIN(E:E))/(MAX(E:E)-MIN(E:E))</f>
        <v>0</v>
      </c>
      <c r="Y432" s="16">
        <f>((Кредиты_2000_0__22[[#This Row],[Размер кредита]]-AVERAGE(H:H)))/STDEV(H:H)</f>
        <v>0.47091607946978975</v>
      </c>
      <c r="Z432" s="16">
        <f>((Кредиты_2000_0__22[[#This Row],[Годовой доход]]-AVERAGE(K:K)))/STDEV(K:K)</f>
        <v>0.33368984798621132</v>
      </c>
      <c r="AA432" s="16">
        <f>((Кредиты_2000_0__22[[#This Row],[Ежемесячный платеж]]-AVERAGE(O:O)))/STDEV(O:O)</f>
        <v>0.67777777124143712</v>
      </c>
      <c r="AB432" s="16">
        <f>((Кредиты_2000_0__22[[#This Row],[Текущий баланс кредитов]]-AVERAGE(F:F)))/STDEV(F:F)</f>
        <v>0.9698960707712414</v>
      </c>
      <c r="AC432" s="16">
        <f>((Кредиты_2000_0__22[[#This Row],[Максимальный выданный кредит]]-AVERAGE(G:G)))/STDEV(G:G)</f>
        <v>0.85402766175989397</v>
      </c>
    </row>
    <row r="433" spans="1:29" x14ac:dyDescent="0.45">
      <c r="A433">
        <v>626</v>
      </c>
      <c r="B433" s="1" t="s">
        <v>475</v>
      </c>
      <c r="C433" s="1" t="s">
        <v>16</v>
      </c>
      <c r="D433">
        <v>7</v>
      </c>
      <c r="E433">
        <v>0</v>
      </c>
      <c r="F433">
        <v>164578</v>
      </c>
      <c r="G433">
        <v>227678</v>
      </c>
      <c r="H433" s="3">
        <v>347996</v>
      </c>
      <c r="I433" s="1" t="s">
        <v>26</v>
      </c>
      <c r="J433">
        <v>700</v>
      </c>
      <c r="K433">
        <v>686945</v>
      </c>
      <c r="L433" s="1" t="s">
        <v>50</v>
      </c>
      <c r="M433" s="1" t="s">
        <v>24</v>
      </c>
      <c r="N433" s="1" t="s">
        <v>23</v>
      </c>
      <c r="O433" s="2">
        <v>3932.81</v>
      </c>
      <c r="P433">
        <v>11</v>
      </c>
      <c r="R433">
        <f>Кредиты_2000_0__22[[#This Row],[Годовой доход]]/12</f>
        <v>57245.416666666664</v>
      </c>
      <c r="S433">
        <f>Кредиты_2000_0__22[[#This Row],[Ежемесячный платеж]]/Кредиты_2000_0__22[[#This Row],[Мес доход]]</f>
        <v>6.870087124878993E-2</v>
      </c>
      <c r="T433" s="8">
        <f>(Кредиты_2000_0__22[[#This Row],[Кредитный рейтинг]]-MIN(J:J))/(MAX(J:J)-MIN(J:J))</f>
        <v>0.69090909090909092</v>
      </c>
      <c r="U433" s="9">
        <f>(Кредиты_2000_0__22[[#This Row],[Срок кредитной истории (лет)]]-MIN(P:P))/(MAX(P:P)-MIN(P:P))</f>
        <v>0.14254385964912281</v>
      </c>
      <c r="V433" s="9">
        <f>(Кредиты_2000_0__22[[#This Row],[Срок с последнего нарушения кредитного договора (мес.)]]-MIN(Q:Q))/(MAX(Q:Q)-MIN(Q:Q))</f>
        <v>0</v>
      </c>
      <c r="W433" s="9">
        <f>(Кредиты_2000_0__22[[#This Row],[Количество кредитных карт]]-MIN(D:D))/(MAX(D:D)-MIN(D:D))</f>
        <v>0.12195121951219512</v>
      </c>
      <c r="X433" s="10">
        <f>(Кредиты_2000_0__22[[#This Row],[Число нарушений кредитных договоров]]-MIN(E:E))/(MAX(E:E)-MIN(E:E))</f>
        <v>0</v>
      </c>
      <c r="Y433" s="16">
        <f>((Кредиты_2000_0__22[[#This Row],[Размер кредита]]-AVERAGE(H:H)))/STDEV(H:H)</f>
        <v>0.20462409690240604</v>
      </c>
      <c r="Z433" s="16">
        <f>((Кредиты_2000_0__22[[#This Row],[Годовой доход]]-AVERAGE(K:K)))/STDEV(K:K)</f>
        <v>-0.81097357599830544</v>
      </c>
      <c r="AA433" s="16">
        <f>((Кредиты_2000_0__22[[#This Row],[Ежемесячный платеж]]-AVERAGE(O:O)))/STDEV(O:O)</f>
        <v>-1.2409948400071515</v>
      </c>
      <c r="AB433" s="16">
        <f>((Кредиты_2000_0__22[[#This Row],[Текущий баланс кредитов]]-AVERAGE(F:F)))/STDEV(F:F)</f>
        <v>-0.41026042575860566</v>
      </c>
      <c r="AC433" s="16">
        <f>((Кредиты_2000_0__22[[#This Row],[Максимальный выданный кредит]]-AVERAGE(G:G)))/STDEV(G:G)</f>
        <v>-0.71585677689089411</v>
      </c>
    </row>
    <row r="434" spans="1:29" x14ac:dyDescent="0.45">
      <c r="A434">
        <v>628</v>
      </c>
      <c r="B434" s="1" t="s">
        <v>476</v>
      </c>
      <c r="C434" s="1" t="s">
        <v>31</v>
      </c>
      <c r="D434">
        <v>7</v>
      </c>
      <c r="E434">
        <v>0</v>
      </c>
      <c r="F434">
        <v>296286</v>
      </c>
      <c r="G434">
        <v>536074</v>
      </c>
      <c r="H434" s="3">
        <v>432520</v>
      </c>
      <c r="I434" s="1" t="s">
        <v>17</v>
      </c>
      <c r="J434">
        <v>745</v>
      </c>
      <c r="K434">
        <v>1029477</v>
      </c>
      <c r="L434" s="1" t="s">
        <v>22</v>
      </c>
      <c r="M434" s="1" t="s">
        <v>19</v>
      </c>
      <c r="N434" s="1" t="s">
        <v>23</v>
      </c>
      <c r="O434" s="2">
        <v>17758.54</v>
      </c>
      <c r="P434">
        <v>15.4</v>
      </c>
      <c r="R434">
        <f>Кредиты_2000_0__22[[#This Row],[Годовой доход]]/12</f>
        <v>85789.75</v>
      </c>
      <c r="S434">
        <f>Кредиты_2000_0__22[[#This Row],[Ежемесячный платеж]]/Кредиты_2000_0__22[[#This Row],[Мес доход]]</f>
        <v>0.20700071978295775</v>
      </c>
      <c r="T434" s="8">
        <f>(Кредиты_2000_0__22[[#This Row],[Кредитный рейтинг]]-MIN(J:J))/(MAX(J:J)-MIN(J:J))</f>
        <v>0.96363636363636362</v>
      </c>
      <c r="U434" s="9">
        <f>(Кредиты_2000_0__22[[#This Row],[Срок кредитной истории (лет)]]-MIN(P:P))/(MAX(P:P)-MIN(P:P))</f>
        <v>0.23903508771929824</v>
      </c>
      <c r="V434" s="9">
        <f>(Кредиты_2000_0__22[[#This Row],[Срок с последнего нарушения кредитного договора (мес.)]]-MIN(Q:Q))/(MAX(Q:Q)-MIN(Q:Q))</f>
        <v>0</v>
      </c>
      <c r="W434" s="9">
        <f>(Кредиты_2000_0__22[[#This Row],[Количество кредитных карт]]-MIN(D:D))/(MAX(D:D)-MIN(D:D))</f>
        <v>0.12195121951219512</v>
      </c>
      <c r="X434" s="10">
        <f>(Кредиты_2000_0__22[[#This Row],[Число нарушений кредитных договоров]]-MIN(E:E))/(MAX(E:E)-MIN(E:E))</f>
        <v>0</v>
      </c>
      <c r="Y434" s="16">
        <f>((Кредиты_2000_0__22[[#This Row],[Размер кредита]]-AVERAGE(H:H)))/STDEV(H:H)</f>
        <v>0.65712024773119337</v>
      </c>
      <c r="Z434" s="16">
        <f>((Кредиты_2000_0__22[[#This Row],[Годовой доход]]-AVERAGE(K:K)))/STDEV(K:K)</f>
        <v>-0.39170475282853628</v>
      </c>
      <c r="AA434" s="16">
        <f>((Кредиты_2000_0__22[[#This Row],[Ежемесячный платеж]]-AVERAGE(O:O)))/STDEV(O:O)</f>
        <v>-5.9803637150604994E-3</v>
      </c>
      <c r="AB434" s="16">
        <f>((Кредиты_2000_0__22[[#This Row],[Текущий баланс кредитов]]-AVERAGE(F:F)))/STDEV(F:F)</f>
        <v>0.14015062210383247</v>
      </c>
      <c r="AC434" s="16">
        <f>((Кредиты_2000_0__22[[#This Row],[Максимальный выданный кредит]]-AVERAGE(G:G)))/STDEV(G:G)</f>
        <v>-6.031194337862876E-2</v>
      </c>
    </row>
    <row r="435" spans="1:29" x14ac:dyDescent="0.45">
      <c r="A435">
        <v>629</v>
      </c>
      <c r="B435" s="1" t="s">
        <v>477</v>
      </c>
      <c r="C435" s="1" t="s">
        <v>16</v>
      </c>
      <c r="D435">
        <v>15</v>
      </c>
      <c r="E435">
        <v>0</v>
      </c>
      <c r="F435">
        <v>42750</v>
      </c>
      <c r="G435">
        <v>562474</v>
      </c>
      <c r="H435" s="3">
        <v>776864</v>
      </c>
      <c r="I435" s="1" t="s">
        <v>26</v>
      </c>
      <c r="J435">
        <v>724</v>
      </c>
      <c r="K435">
        <v>1380179</v>
      </c>
      <c r="L435" s="1" t="s">
        <v>41</v>
      </c>
      <c r="M435" s="1" t="s">
        <v>29</v>
      </c>
      <c r="N435" s="1" t="s">
        <v>54</v>
      </c>
      <c r="O435" s="2">
        <v>11593.42</v>
      </c>
      <c r="P435">
        <v>12.8</v>
      </c>
      <c r="R435">
        <f>Кредиты_2000_0__22[[#This Row],[Годовой доход]]/12</f>
        <v>115014.91666666667</v>
      </c>
      <c r="S435">
        <f>Кредиты_2000_0__22[[#This Row],[Ежемесячный платеж]]/Кредиты_2000_0__22[[#This Row],[Мес доход]]</f>
        <v>0.10079927313775966</v>
      </c>
      <c r="T435" s="8">
        <f>(Кредиты_2000_0__22[[#This Row],[Кредитный рейтинг]]-MIN(J:J))/(MAX(J:J)-MIN(J:J))</f>
        <v>0.83636363636363631</v>
      </c>
      <c r="U435" s="9">
        <f>(Кредиты_2000_0__22[[#This Row],[Срок кредитной истории (лет)]]-MIN(P:P))/(MAX(P:P)-MIN(P:P))</f>
        <v>0.18201754385964913</v>
      </c>
      <c r="V435" s="9">
        <f>(Кредиты_2000_0__22[[#This Row],[Срок с последнего нарушения кредитного договора (мес.)]]-MIN(Q:Q))/(MAX(Q:Q)-MIN(Q:Q))</f>
        <v>0</v>
      </c>
      <c r="W435" s="9">
        <f>(Кредиты_2000_0__22[[#This Row],[Количество кредитных карт]]-MIN(D:D))/(MAX(D:D)-MIN(D:D))</f>
        <v>0.31707317073170732</v>
      </c>
      <c r="X435" s="10">
        <f>(Кредиты_2000_0__22[[#This Row],[Число нарушений кредитных договоров]]-MIN(E:E))/(MAX(E:E)-MIN(E:E))</f>
        <v>0</v>
      </c>
      <c r="Y435" s="16">
        <f>((Кредиты_2000_0__22[[#This Row],[Размер кредита]]-AVERAGE(H:H)))/STDEV(H:H)</f>
        <v>2.5005532911388402</v>
      </c>
      <c r="Z435" s="16">
        <f>((Кредиты_2000_0__22[[#This Row],[Годовой доход]]-AVERAGE(K:K)))/STDEV(K:K)</f>
        <v>3.756438063427707E-2</v>
      </c>
      <c r="AA435" s="16">
        <f>((Кредиты_2000_0__22[[#This Row],[Ежемесячный платеж]]-AVERAGE(O:O)))/STDEV(O:O)</f>
        <v>-0.55669359535475671</v>
      </c>
      <c r="AB435" s="16">
        <f>((Кредиты_2000_0__22[[#This Row],[Текущий баланс кредитов]]-AVERAGE(F:F)))/STDEV(F:F)</f>
        <v>-0.9193827048835268</v>
      </c>
      <c r="AC435" s="16">
        <f>((Кредиты_2000_0__22[[#This Row],[Максимальный выданный кредит]]-AVERAGE(G:G)))/STDEV(G:G)</f>
        <v>-4.1945371712726227E-3</v>
      </c>
    </row>
    <row r="436" spans="1:29" x14ac:dyDescent="0.45">
      <c r="A436">
        <v>630</v>
      </c>
      <c r="B436" s="1" t="s">
        <v>478</v>
      </c>
      <c r="C436" s="1" t="s">
        <v>16</v>
      </c>
      <c r="D436">
        <v>13</v>
      </c>
      <c r="E436">
        <v>0</v>
      </c>
      <c r="F436">
        <v>351728</v>
      </c>
      <c r="G436">
        <v>419848</v>
      </c>
      <c r="H436" s="3">
        <v>335082</v>
      </c>
      <c r="I436" s="1" t="s">
        <v>17</v>
      </c>
      <c r="J436">
        <v>721</v>
      </c>
      <c r="K436">
        <v>1215430</v>
      </c>
      <c r="L436" s="1" t="s">
        <v>33</v>
      </c>
      <c r="M436" s="1" t="s">
        <v>19</v>
      </c>
      <c r="N436" s="1" t="s">
        <v>52</v>
      </c>
      <c r="O436" s="2">
        <v>13065.92</v>
      </c>
      <c r="P436">
        <v>25.5</v>
      </c>
      <c r="R436">
        <f>Кредиты_2000_0__22[[#This Row],[Годовой доход]]/12</f>
        <v>101285.83333333333</v>
      </c>
      <c r="S436">
        <f>Кредиты_2000_0__22[[#This Row],[Ежемесячный платеж]]/Кредиты_2000_0__22[[#This Row],[Мес доход]]</f>
        <v>0.12900046896982961</v>
      </c>
      <c r="T436" s="8">
        <f>(Кредиты_2000_0__22[[#This Row],[Кредитный рейтинг]]-MIN(J:J))/(MAX(J:J)-MIN(J:J))</f>
        <v>0.81818181818181823</v>
      </c>
      <c r="U436" s="9">
        <f>(Кредиты_2000_0__22[[#This Row],[Срок кредитной истории (лет)]]-MIN(P:P))/(MAX(P:P)-MIN(P:P))</f>
        <v>0.46052631578947367</v>
      </c>
      <c r="V436" s="9">
        <f>(Кредиты_2000_0__22[[#This Row],[Срок с последнего нарушения кредитного договора (мес.)]]-MIN(Q:Q))/(MAX(Q:Q)-MIN(Q:Q))</f>
        <v>0</v>
      </c>
      <c r="W436" s="9">
        <f>(Кредиты_2000_0__22[[#This Row],[Количество кредитных карт]]-MIN(D:D))/(MAX(D:D)-MIN(D:D))</f>
        <v>0.26829268292682928</v>
      </c>
      <c r="X436" s="10">
        <f>(Кредиты_2000_0__22[[#This Row],[Число нарушений кредитных договоров]]-MIN(E:E))/(MAX(E:E)-MIN(E:E))</f>
        <v>0</v>
      </c>
      <c r="Y436" s="16">
        <f>((Кредиты_2000_0__22[[#This Row],[Размер кредита]]-AVERAGE(H:H)))/STDEV(H:H)</f>
        <v>0.13548946896474384</v>
      </c>
      <c r="Z436" s="16">
        <f>((Кредиты_2000_0__22[[#This Row],[Годовой доход]]-AVERAGE(K:K)))/STDEV(K:K)</f>
        <v>-0.16409303925173738</v>
      </c>
      <c r="AA436" s="16">
        <f>((Кредиты_2000_0__22[[#This Row],[Ежемесячный платеж]]-AVERAGE(O:O)))/STDEV(O:O)</f>
        <v>-0.42515921587966904</v>
      </c>
      <c r="AB436" s="16">
        <f>((Кредиты_2000_0__22[[#This Row],[Текущий баланс кредитов]]-AVERAGE(F:F)))/STDEV(F:F)</f>
        <v>0.37184413590397591</v>
      </c>
      <c r="AC436" s="16">
        <f>((Кредиты_2000_0__22[[#This Row],[Максимальный выданный кредит]]-AVERAGE(G:G)))/STDEV(G:G)</f>
        <v>-0.30736882420651418</v>
      </c>
    </row>
    <row r="437" spans="1:29" x14ac:dyDescent="0.45">
      <c r="A437">
        <v>632</v>
      </c>
      <c r="B437" s="1" t="s">
        <v>479</v>
      </c>
      <c r="C437" s="1" t="s">
        <v>31</v>
      </c>
      <c r="D437">
        <v>5</v>
      </c>
      <c r="E437">
        <v>0</v>
      </c>
      <c r="F437">
        <v>105564</v>
      </c>
      <c r="G437">
        <v>165198</v>
      </c>
      <c r="H437" s="3">
        <v>220286</v>
      </c>
      <c r="I437" s="1" t="s">
        <v>17</v>
      </c>
      <c r="J437">
        <v>734</v>
      </c>
      <c r="K437">
        <v>1731242</v>
      </c>
      <c r="L437" s="1" t="s">
        <v>50</v>
      </c>
      <c r="M437" s="1" t="s">
        <v>19</v>
      </c>
      <c r="N437" s="1" t="s">
        <v>20</v>
      </c>
      <c r="O437" s="2">
        <v>29575.4</v>
      </c>
      <c r="P437">
        <v>18.5</v>
      </c>
      <c r="R437">
        <f>Кредиты_2000_0__22[[#This Row],[Годовой доход]]/12</f>
        <v>144270.16666666666</v>
      </c>
      <c r="S437">
        <f>Кредиты_2000_0__22[[#This Row],[Ежемесячный платеж]]/Кредиты_2000_0__22[[#This Row],[Мес доход]]</f>
        <v>0.20500010974779959</v>
      </c>
      <c r="T437" s="8">
        <f>(Кредиты_2000_0__22[[#This Row],[Кредитный рейтинг]]-MIN(J:J))/(MAX(J:J)-MIN(J:J))</f>
        <v>0.89696969696969697</v>
      </c>
      <c r="U437" s="9">
        <f>(Кредиты_2000_0__22[[#This Row],[Срок кредитной истории (лет)]]-MIN(P:P))/(MAX(P:P)-MIN(P:P))</f>
        <v>0.30701754385964913</v>
      </c>
      <c r="V437" s="9">
        <f>(Кредиты_2000_0__22[[#This Row],[Срок с последнего нарушения кредитного договора (мес.)]]-MIN(Q:Q))/(MAX(Q:Q)-MIN(Q:Q))</f>
        <v>0</v>
      </c>
      <c r="W437" s="9">
        <f>(Кредиты_2000_0__22[[#This Row],[Количество кредитных карт]]-MIN(D:D))/(MAX(D:D)-MIN(D:D))</f>
        <v>7.3170731707317069E-2</v>
      </c>
      <c r="X437" s="10">
        <f>(Кредиты_2000_0__22[[#This Row],[Число нарушений кредитных договоров]]-MIN(E:E))/(MAX(E:E)-MIN(E:E))</f>
        <v>0</v>
      </c>
      <c r="Y437" s="16">
        <f>((Кредиты_2000_0__22[[#This Row],[Размер кредита]]-AVERAGE(H:H)))/STDEV(H:H)</f>
        <v>-0.47906672963614433</v>
      </c>
      <c r="Z437" s="16">
        <f>((Кредиты_2000_0__22[[#This Row],[Годовой доход]]-AVERAGE(K:K)))/STDEV(K:K)</f>
        <v>0.46727538827282961</v>
      </c>
      <c r="AA437" s="16">
        <f>((Кредиты_2000_0__22[[#This Row],[Ежемесячный платеж]]-AVERAGE(O:O)))/STDEV(O:O)</f>
        <v>1.0495872746170174</v>
      </c>
      <c r="AB437" s="16">
        <f>((Кредиты_2000_0__22[[#This Row],[Текущий баланс кредитов]]-AVERAGE(F:F)))/STDEV(F:F)</f>
        <v>-0.65688141748692841</v>
      </c>
      <c r="AC437" s="16">
        <f>((Кредиты_2000_0__22[[#This Row],[Максимальный выданный кредит]]-AVERAGE(G:G)))/STDEV(G:G)</f>
        <v>-0.84866797158163687</v>
      </c>
    </row>
    <row r="438" spans="1:29" x14ac:dyDescent="0.45">
      <c r="A438">
        <v>635</v>
      </c>
      <c r="B438" s="1" t="s">
        <v>480</v>
      </c>
      <c r="C438" s="1" t="s">
        <v>31</v>
      </c>
      <c r="D438">
        <v>14</v>
      </c>
      <c r="E438">
        <v>0</v>
      </c>
      <c r="F438">
        <v>108091</v>
      </c>
      <c r="G438">
        <v>372526</v>
      </c>
      <c r="H438" s="3">
        <v>329054</v>
      </c>
      <c r="I438" s="1" t="s">
        <v>17</v>
      </c>
      <c r="J438">
        <v>710</v>
      </c>
      <c r="K438">
        <v>1136694</v>
      </c>
      <c r="L438" s="1" t="s">
        <v>22</v>
      </c>
      <c r="M438" s="1" t="s">
        <v>29</v>
      </c>
      <c r="N438" s="1" t="s">
        <v>23</v>
      </c>
      <c r="O438" s="2">
        <v>15819.02</v>
      </c>
      <c r="P438">
        <v>10.9</v>
      </c>
      <c r="Q438">
        <v>37</v>
      </c>
      <c r="R438">
        <f>Кредиты_2000_0__22[[#This Row],[Годовой доход]]/12</f>
        <v>94724.5</v>
      </c>
      <c r="S438">
        <f>Кредиты_2000_0__22[[#This Row],[Ежемесячный платеж]]/Кредиты_2000_0__22[[#This Row],[Мес доход]]</f>
        <v>0.16700030087253034</v>
      </c>
      <c r="T438" s="8">
        <f>(Кредиты_2000_0__22[[#This Row],[Кредитный рейтинг]]-MIN(J:J))/(MAX(J:J)-MIN(J:J))</f>
        <v>0.75151515151515147</v>
      </c>
      <c r="U438" s="9">
        <f>(Кредиты_2000_0__22[[#This Row],[Срок кредитной истории (лет)]]-MIN(P:P))/(MAX(P:P)-MIN(P:P))</f>
        <v>0.14035087719298245</v>
      </c>
      <c r="V438" s="9">
        <f>(Кредиты_2000_0__22[[#This Row],[Срок с последнего нарушения кредитного договора (мес.)]]-MIN(Q:Q))/(MAX(Q:Q)-MIN(Q:Q))</f>
        <v>0.45121951219512196</v>
      </c>
      <c r="W438" s="9">
        <f>(Кредиты_2000_0__22[[#This Row],[Количество кредитных карт]]-MIN(D:D))/(MAX(D:D)-MIN(D:D))</f>
        <v>0.29268292682926828</v>
      </c>
      <c r="X438" s="10">
        <f>(Кредиты_2000_0__22[[#This Row],[Число нарушений кредитных договоров]]-MIN(E:E))/(MAX(E:E)-MIN(E:E))</f>
        <v>0</v>
      </c>
      <c r="Y438" s="16">
        <f>((Кредиты_2000_0__22[[#This Row],[Размер кредита]]-AVERAGE(H:H)))/STDEV(H:H)</f>
        <v>0.10321879084733422</v>
      </c>
      <c r="Z438" s="16">
        <f>((Кредиты_2000_0__22[[#This Row],[Годовой доход]]-AVERAGE(K:K)))/STDEV(K:K)</f>
        <v>-0.26046812263400515</v>
      </c>
      <c r="AA438" s="16">
        <f>((Кредиты_2000_0__22[[#This Row],[Ежемесячный платеж]]-AVERAGE(O:O)))/STDEV(O:O)</f>
        <v>-0.17923235670624699</v>
      </c>
      <c r="AB438" s="16">
        <f>((Кредиты_2000_0__22[[#This Row],[Текущий баланс кредитов]]-AVERAGE(F:F)))/STDEV(F:F)</f>
        <v>-0.64632102086752496</v>
      </c>
      <c r="AC438" s="16">
        <f>((Кредиты_2000_0__22[[#This Row],[Максимальный выданный кредит]]-AVERAGE(G:G)))/STDEV(G:G)</f>
        <v>-0.40795927483320005</v>
      </c>
    </row>
    <row r="439" spans="1:29" x14ac:dyDescent="0.45">
      <c r="A439">
        <v>636</v>
      </c>
      <c r="B439" s="1" t="s">
        <v>481</v>
      </c>
      <c r="C439" s="1" t="s">
        <v>16</v>
      </c>
      <c r="D439">
        <v>9</v>
      </c>
      <c r="E439">
        <v>0</v>
      </c>
      <c r="F439">
        <v>331588</v>
      </c>
      <c r="G439">
        <v>769428</v>
      </c>
      <c r="H439" s="3">
        <v>231264</v>
      </c>
      <c r="I439" s="1" t="s">
        <v>26</v>
      </c>
      <c r="J439">
        <v>656</v>
      </c>
      <c r="K439">
        <v>433371</v>
      </c>
      <c r="L439" s="1" t="s">
        <v>22</v>
      </c>
      <c r="M439" s="1" t="s">
        <v>19</v>
      </c>
      <c r="N439" s="1" t="s">
        <v>23</v>
      </c>
      <c r="O439" s="2">
        <v>7078.45</v>
      </c>
      <c r="P439">
        <v>16</v>
      </c>
      <c r="R439">
        <f>Кредиты_2000_0__22[[#This Row],[Годовой доход]]/12</f>
        <v>36114.25</v>
      </c>
      <c r="S439">
        <f>Кредиты_2000_0__22[[#This Row],[Ежемесячный платеж]]/Кредиты_2000_0__22[[#This Row],[Мес доход]]</f>
        <v>0.19600157832434564</v>
      </c>
      <c r="T439" s="8">
        <f>(Кредиты_2000_0__22[[#This Row],[Кредитный рейтинг]]-MIN(J:J))/(MAX(J:J)-MIN(J:J))</f>
        <v>0.42424242424242425</v>
      </c>
      <c r="U439" s="9">
        <f>(Кредиты_2000_0__22[[#This Row],[Срок кредитной истории (лет)]]-MIN(P:P))/(MAX(P:P)-MIN(P:P))</f>
        <v>0.25219298245614036</v>
      </c>
      <c r="V439" s="9">
        <f>(Кредиты_2000_0__22[[#This Row],[Срок с последнего нарушения кредитного договора (мес.)]]-MIN(Q:Q))/(MAX(Q:Q)-MIN(Q:Q))</f>
        <v>0</v>
      </c>
      <c r="W439" s="9">
        <f>(Кредиты_2000_0__22[[#This Row],[Количество кредитных карт]]-MIN(D:D))/(MAX(D:D)-MIN(D:D))</f>
        <v>0.17073170731707318</v>
      </c>
      <c r="X439" s="10">
        <f>(Кредиты_2000_0__22[[#This Row],[Число нарушений кредитных договоров]]-MIN(E:E))/(MAX(E:E)-MIN(E:E))</f>
        <v>0</v>
      </c>
      <c r="Y439" s="16">
        <f>((Кредиты_2000_0__22[[#This Row],[Размер кредита]]-AVERAGE(H:H)))/STDEV(H:H)</f>
        <v>-0.42029640707925603</v>
      </c>
      <c r="Z439" s="16">
        <f>((Кредиты_2000_0__22[[#This Row],[Годовой доход]]-AVERAGE(K:K)))/STDEV(K:K)</f>
        <v>-1.1213552996517191</v>
      </c>
      <c r="AA439" s="16">
        <f>((Кредиты_2000_0__22[[#This Row],[Ежемесячный платеж]]-AVERAGE(O:O)))/STDEV(O:O)</f>
        <v>-0.96000346109237067</v>
      </c>
      <c r="AB439" s="16">
        <f>((Кредиты_2000_0__22[[#This Row],[Текущий баланс кредитов]]-AVERAGE(F:F)))/STDEV(F:F)</f>
        <v>0.28767856886211435</v>
      </c>
      <c r="AC439" s="16">
        <f>((Кредиты_2000_0__22[[#This Row],[Максимальный выданный кредит]]-AVERAGE(G:G)))/STDEV(G:G)</f>
        <v>0.43571916298922669</v>
      </c>
    </row>
    <row r="440" spans="1:29" x14ac:dyDescent="0.45">
      <c r="A440">
        <v>638</v>
      </c>
      <c r="B440" s="1" t="s">
        <v>482</v>
      </c>
      <c r="C440" s="1" t="s">
        <v>16</v>
      </c>
      <c r="D440">
        <v>9</v>
      </c>
      <c r="E440">
        <v>0</v>
      </c>
      <c r="F440">
        <v>134615</v>
      </c>
      <c r="G440">
        <v>251812</v>
      </c>
      <c r="H440" s="3">
        <v>61358</v>
      </c>
      <c r="I440" s="1" t="s">
        <v>17</v>
      </c>
      <c r="J440">
        <v>726</v>
      </c>
      <c r="K440">
        <v>756884</v>
      </c>
      <c r="L440" s="1" t="s">
        <v>22</v>
      </c>
      <c r="M440" s="1" t="s">
        <v>24</v>
      </c>
      <c r="N440" s="1" t="s">
        <v>58</v>
      </c>
      <c r="O440" s="2">
        <v>19048.259999999998</v>
      </c>
      <c r="P440">
        <v>21.5</v>
      </c>
      <c r="Q440">
        <v>27</v>
      </c>
      <c r="R440">
        <f>Кредиты_2000_0__22[[#This Row],[Годовой доход]]/12</f>
        <v>63073.666666666664</v>
      </c>
      <c r="S440">
        <f>Кредиты_2000_0__22[[#This Row],[Ежемесячный платеж]]/Кредиты_2000_0__22[[#This Row],[Мес доход]]</f>
        <v>0.30200020082337581</v>
      </c>
      <c r="T440" s="8">
        <f>(Кредиты_2000_0__22[[#This Row],[Кредитный рейтинг]]-MIN(J:J))/(MAX(J:J)-MIN(J:J))</f>
        <v>0.84848484848484851</v>
      </c>
      <c r="U440" s="9">
        <f>(Кредиты_2000_0__22[[#This Row],[Срок кредитной истории (лет)]]-MIN(P:P))/(MAX(P:P)-MIN(P:P))</f>
        <v>0.37280701754385964</v>
      </c>
      <c r="V440" s="9">
        <f>(Кредиты_2000_0__22[[#This Row],[Срок с последнего нарушения кредитного договора (мес.)]]-MIN(Q:Q))/(MAX(Q:Q)-MIN(Q:Q))</f>
        <v>0.32926829268292684</v>
      </c>
      <c r="W440" s="9">
        <f>(Кредиты_2000_0__22[[#This Row],[Количество кредитных карт]]-MIN(D:D))/(MAX(D:D)-MIN(D:D))</f>
        <v>0.17073170731707318</v>
      </c>
      <c r="X440" s="10">
        <f>(Кредиты_2000_0__22[[#This Row],[Число нарушений кредитных договоров]]-MIN(E:E))/(MAX(E:E)-MIN(E:E))</f>
        <v>0</v>
      </c>
      <c r="Y440" s="16">
        <f>((Кредиты_2000_0__22[[#This Row],[Размер кредита]]-AVERAGE(H:H)))/STDEV(H:H)</f>
        <v>-1.3298819804396738</v>
      </c>
      <c r="Z440" s="16">
        <f>((Кредиты_2000_0__22[[#This Row],[Годовой доход]]-AVERAGE(K:K)))/STDEV(K:K)</f>
        <v>-0.72536626858273412</v>
      </c>
      <c r="AA440" s="16">
        <f>((Кредиты_2000_0__22[[#This Row],[Ежемесячный платеж]]-AVERAGE(O:O)))/STDEV(O:O)</f>
        <v>0.1092267805271193</v>
      </c>
      <c r="AB440" s="16">
        <f>((Кредиты_2000_0__22[[#This Row],[Текущий баланс кредитов]]-AVERAGE(F:F)))/STDEV(F:F)</f>
        <v>-0.53547655710296016</v>
      </c>
      <c r="AC440" s="16">
        <f>((Кредиты_2000_0__22[[#This Row],[Максимальный выданный кредит]]-AVERAGE(G:G)))/STDEV(G:G)</f>
        <v>-0.66455611471633602</v>
      </c>
    </row>
    <row r="441" spans="1:29" x14ac:dyDescent="0.45">
      <c r="A441">
        <v>642</v>
      </c>
      <c r="B441" s="1" t="s">
        <v>483</v>
      </c>
      <c r="C441" s="1" t="s">
        <v>31</v>
      </c>
      <c r="D441">
        <v>9</v>
      </c>
      <c r="E441">
        <v>0</v>
      </c>
      <c r="F441">
        <v>57608</v>
      </c>
      <c r="G441">
        <v>66110</v>
      </c>
      <c r="H441" s="3">
        <v>220396</v>
      </c>
      <c r="I441" s="1" t="s">
        <v>26</v>
      </c>
      <c r="J441">
        <v>680</v>
      </c>
      <c r="K441">
        <v>1903420</v>
      </c>
      <c r="L441" s="1" t="s">
        <v>36</v>
      </c>
      <c r="M441" s="1" t="s">
        <v>29</v>
      </c>
      <c r="N441" s="1" t="s">
        <v>23</v>
      </c>
      <c r="O441" s="2">
        <v>18240.95</v>
      </c>
      <c r="P441">
        <v>15.8</v>
      </c>
      <c r="Q441">
        <v>12</v>
      </c>
      <c r="R441">
        <f>Кредиты_2000_0__22[[#This Row],[Годовой доход]]/12</f>
        <v>158618.33333333334</v>
      </c>
      <c r="S441">
        <f>Кредиты_2000_0__22[[#This Row],[Ежемесячный платеж]]/Кредиты_2000_0__22[[#This Row],[Мес доход]]</f>
        <v>0.11499900179676582</v>
      </c>
      <c r="T441" s="8">
        <f>(Кредиты_2000_0__22[[#This Row],[Кредитный рейтинг]]-MIN(J:J))/(MAX(J:J)-MIN(J:J))</f>
        <v>0.5696969696969697</v>
      </c>
      <c r="U441" s="9">
        <f>(Кредиты_2000_0__22[[#This Row],[Срок кредитной истории (лет)]]-MIN(P:P))/(MAX(P:P)-MIN(P:P))</f>
        <v>0.24780701754385967</v>
      </c>
      <c r="V441" s="9">
        <f>(Кредиты_2000_0__22[[#This Row],[Срок с последнего нарушения кредитного договора (мес.)]]-MIN(Q:Q))/(MAX(Q:Q)-MIN(Q:Q))</f>
        <v>0.14634146341463414</v>
      </c>
      <c r="W441" s="9">
        <f>(Кредиты_2000_0__22[[#This Row],[Количество кредитных карт]]-MIN(D:D))/(MAX(D:D)-MIN(D:D))</f>
        <v>0.17073170731707318</v>
      </c>
      <c r="X441" s="10">
        <f>(Кредиты_2000_0__22[[#This Row],[Число нарушений кредитных договоров]]-MIN(E:E))/(MAX(E:E)-MIN(E:E))</f>
        <v>0</v>
      </c>
      <c r="Y441" s="16">
        <f>((Кредиты_2000_0__22[[#This Row],[Размер кредита]]-AVERAGE(H:H)))/STDEV(H:H)</f>
        <v>-0.47847784864860032</v>
      </c>
      <c r="Z441" s="16">
        <f>((Кредиты_2000_0__22[[#This Row],[Годовой доход]]-AVERAGE(K:K)))/STDEV(K:K)</f>
        <v>0.67802611356484466</v>
      </c>
      <c r="AA441" s="16">
        <f>((Кредиты_2000_0__22[[#This Row],[Ежемесячный платеж]]-AVERAGE(O:O)))/STDEV(O:O)</f>
        <v>3.7111996218777893E-2</v>
      </c>
      <c r="AB441" s="16">
        <f>((Кредиты_2000_0__22[[#This Row],[Текущий баланс кредитов]]-AVERAGE(F:F)))/STDEV(F:F)</f>
        <v>-0.85729074882056855</v>
      </c>
      <c r="AC441" s="16">
        <f>((Кредиты_2000_0__22[[#This Row],[Максимальный выданный кредит]]-AVERAGE(G:G)))/STDEV(G:G)</f>
        <v>-1.0592953028799137</v>
      </c>
    </row>
    <row r="442" spans="1:29" x14ac:dyDescent="0.45">
      <c r="A442">
        <v>646</v>
      </c>
      <c r="B442" s="1" t="s">
        <v>484</v>
      </c>
      <c r="C442" s="1" t="s">
        <v>31</v>
      </c>
      <c r="D442">
        <v>7</v>
      </c>
      <c r="E442">
        <v>0</v>
      </c>
      <c r="F442">
        <v>114399</v>
      </c>
      <c r="G442">
        <v>129976</v>
      </c>
      <c r="H442" s="3">
        <v>353782</v>
      </c>
      <c r="I442" s="1" t="s">
        <v>17</v>
      </c>
      <c r="J442">
        <v>646</v>
      </c>
      <c r="K442">
        <v>1524313</v>
      </c>
      <c r="L442" s="1" t="s">
        <v>22</v>
      </c>
      <c r="M442" s="1" t="s">
        <v>19</v>
      </c>
      <c r="N442" s="1" t="s">
        <v>23</v>
      </c>
      <c r="O442" s="2">
        <v>19816.05</v>
      </c>
      <c r="P442">
        <v>31.8</v>
      </c>
      <c r="Q442">
        <v>42</v>
      </c>
      <c r="R442">
        <f>Кредиты_2000_0__22[[#This Row],[Годовой доход]]/12</f>
        <v>127026.08333333333</v>
      </c>
      <c r="S442">
        <f>Кредиты_2000_0__22[[#This Row],[Ежемесячный платеж]]/Кредиты_2000_0__22[[#This Row],[Мес доход]]</f>
        <v>0.15599985042442072</v>
      </c>
      <c r="T442" s="8">
        <f>(Кредиты_2000_0__22[[#This Row],[Кредитный рейтинг]]-MIN(J:J))/(MAX(J:J)-MIN(J:J))</f>
        <v>0.36363636363636365</v>
      </c>
      <c r="U442" s="9">
        <f>(Кредиты_2000_0__22[[#This Row],[Срок кредитной истории (лет)]]-MIN(P:P))/(MAX(P:P)-MIN(P:P))</f>
        <v>0.59868421052631582</v>
      </c>
      <c r="V442" s="9">
        <f>(Кредиты_2000_0__22[[#This Row],[Срок с последнего нарушения кредитного договора (мес.)]]-MIN(Q:Q))/(MAX(Q:Q)-MIN(Q:Q))</f>
        <v>0.51219512195121952</v>
      </c>
      <c r="W442" s="9">
        <f>(Кредиты_2000_0__22[[#This Row],[Количество кредитных карт]]-MIN(D:D))/(MAX(D:D)-MIN(D:D))</f>
        <v>0.12195121951219512</v>
      </c>
      <c r="X442" s="10">
        <f>(Кредиты_2000_0__22[[#This Row],[Число нарушений кредитных договоров]]-MIN(E:E))/(MAX(E:E)-MIN(E:E))</f>
        <v>0</v>
      </c>
      <c r="Y442" s="16">
        <f>((Кредиты_2000_0__22[[#This Row],[Размер кредита]]-AVERAGE(H:H)))/STDEV(H:H)</f>
        <v>0.2355992368472189</v>
      </c>
      <c r="Z442" s="16">
        <f>((Кредиты_2000_0__22[[#This Row],[Годовой доход]]-AVERAGE(K:K)))/STDEV(K:K)</f>
        <v>0.21398845943202885</v>
      </c>
      <c r="AA442" s="16">
        <f>((Кредиты_2000_0__22[[#This Row],[Ежемесячный платеж]]-AVERAGE(O:O)))/STDEV(O:O)</f>
        <v>0.17781135181212962</v>
      </c>
      <c r="AB442" s="16">
        <f>((Кредиты_2000_0__22[[#This Row],[Текущий баланс кредитов]]-AVERAGE(F:F)))/STDEV(F:F)</f>
        <v>-0.61995973005818716</v>
      </c>
      <c r="AC442" s="16">
        <f>((Кредиты_2000_0__22[[#This Row],[Максимальный выданный кредит]]-AVERAGE(G:G)))/STDEV(G:G)</f>
        <v>-0.92353794436328451</v>
      </c>
    </row>
    <row r="443" spans="1:29" x14ac:dyDescent="0.45">
      <c r="A443">
        <v>651</v>
      </c>
      <c r="B443" s="1" t="s">
        <v>485</v>
      </c>
      <c r="C443" s="1" t="s">
        <v>31</v>
      </c>
      <c r="D443">
        <v>7</v>
      </c>
      <c r="E443">
        <v>0</v>
      </c>
      <c r="F443">
        <v>762489</v>
      </c>
      <c r="G443">
        <v>955504</v>
      </c>
      <c r="H443" s="3">
        <v>356444</v>
      </c>
      <c r="I443" s="1" t="s">
        <v>26</v>
      </c>
      <c r="J443">
        <v>713</v>
      </c>
      <c r="K443">
        <v>1269808</v>
      </c>
      <c r="L443" s="1" t="s">
        <v>22</v>
      </c>
      <c r="M443" s="1" t="s">
        <v>19</v>
      </c>
      <c r="N443" s="1" t="s">
        <v>54</v>
      </c>
      <c r="O443" s="2">
        <v>30189.48</v>
      </c>
      <c r="P443">
        <v>22.1</v>
      </c>
      <c r="R443">
        <f>Кредиты_2000_0__22[[#This Row],[Годовой доход]]/12</f>
        <v>105817.33333333333</v>
      </c>
      <c r="S443">
        <f>Кредиты_2000_0__22[[#This Row],[Ежемесячный платеж]]/Кредиты_2000_0__22[[#This Row],[Мес доход]]</f>
        <v>0.28529806080919323</v>
      </c>
      <c r="T443" s="8">
        <f>(Кредиты_2000_0__22[[#This Row],[Кредитный рейтинг]]-MIN(J:J))/(MAX(J:J)-MIN(J:J))</f>
        <v>0.76969696969696966</v>
      </c>
      <c r="U443" s="9">
        <f>(Кредиты_2000_0__22[[#This Row],[Срок кредитной истории (лет)]]-MIN(P:P))/(MAX(P:P)-MIN(P:P))</f>
        <v>0.38596491228070179</v>
      </c>
      <c r="V443" s="9">
        <f>(Кредиты_2000_0__22[[#This Row],[Срок с последнего нарушения кредитного договора (мес.)]]-MIN(Q:Q))/(MAX(Q:Q)-MIN(Q:Q))</f>
        <v>0</v>
      </c>
      <c r="W443" s="9">
        <f>(Кредиты_2000_0__22[[#This Row],[Количество кредитных карт]]-MIN(D:D))/(MAX(D:D)-MIN(D:D))</f>
        <v>0.12195121951219512</v>
      </c>
      <c r="X443" s="10">
        <f>(Кредиты_2000_0__22[[#This Row],[Число нарушений кредитных договоров]]-MIN(E:E))/(MAX(E:E)-MIN(E:E))</f>
        <v>0</v>
      </c>
      <c r="Y443" s="16">
        <f>((Кредиты_2000_0__22[[#This Row],[Размер кредита]]-AVERAGE(H:H)))/STDEV(H:H)</f>
        <v>0.24985015674578301</v>
      </c>
      <c r="Z443" s="16">
        <f>((Кредиты_2000_0__22[[#This Row],[Годовой доход]]-AVERAGE(K:K)))/STDEV(K:K)</f>
        <v>-9.753283446408044E-2</v>
      </c>
      <c r="AA443" s="16">
        <f>((Кредиты_2000_0__22[[#This Row],[Ежемесячный платеж]]-AVERAGE(O:O)))/STDEV(O:O)</f>
        <v>1.1044413539026281</v>
      </c>
      <c r="AB443" s="16">
        <f>((Кредиты_2000_0__22[[#This Row],[Текущий баланс кредитов]]-AVERAGE(F:F)))/STDEV(F:F)</f>
        <v>2.0884246961662449</v>
      </c>
      <c r="AC443" s="16">
        <f>((Кредиты_2000_0__22[[#This Row],[Максимальный выданный кредит]]-AVERAGE(G:G)))/STDEV(G:G)</f>
        <v>0.83125334774074189</v>
      </c>
    </row>
    <row r="444" spans="1:29" x14ac:dyDescent="0.45">
      <c r="A444">
        <v>652</v>
      </c>
      <c r="B444" s="1" t="s">
        <v>486</v>
      </c>
      <c r="C444" s="1" t="s">
        <v>16</v>
      </c>
      <c r="D444">
        <v>5</v>
      </c>
      <c r="E444">
        <v>0</v>
      </c>
      <c r="F444">
        <v>116204</v>
      </c>
      <c r="G444">
        <v>190586</v>
      </c>
      <c r="H444" s="3">
        <v>111034</v>
      </c>
      <c r="I444" s="1" t="s">
        <v>17</v>
      </c>
      <c r="J444">
        <v>699</v>
      </c>
      <c r="K444">
        <v>348707</v>
      </c>
      <c r="L444" s="1" t="s">
        <v>33</v>
      </c>
      <c r="M444" s="1" t="s">
        <v>29</v>
      </c>
      <c r="N444" s="1" t="s">
        <v>23</v>
      </c>
      <c r="O444" s="2">
        <v>5957.07</v>
      </c>
      <c r="P444">
        <v>12.7</v>
      </c>
      <c r="R444">
        <f>Кредиты_2000_0__22[[#This Row],[Годовой доход]]/12</f>
        <v>29058.916666666668</v>
      </c>
      <c r="S444">
        <f>Кредиты_2000_0__22[[#This Row],[Ежемесячный платеж]]/Кредиты_2000_0__22[[#This Row],[Мес доход]]</f>
        <v>0.20499972756497573</v>
      </c>
      <c r="T444" s="8">
        <f>(Кредиты_2000_0__22[[#This Row],[Кредитный рейтинг]]-MIN(J:J))/(MAX(J:J)-MIN(J:J))</f>
        <v>0.68484848484848482</v>
      </c>
      <c r="U444" s="9">
        <f>(Кредиты_2000_0__22[[#This Row],[Срок кредитной истории (лет)]]-MIN(P:P))/(MAX(P:P)-MIN(P:P))</f>
        <v>0.17982456140350875</v>
      </c>
      <c r="V444" s="9">
        <f>(Кредиты_2000_0__22[[#This Row],[Срок с последнего нарушения кредитного договора (мес.)]]-MIN(Q:Q))/(MAX(Q:Q)-MIN(Q:Q))</f>
        <v>0</v>
      </c>
      <c r="W444" s="9">
        <f>(Кредиты_2000_0__22[[#This Row],[Количество кредитных карт]]-MIN(D:D))/(MAX(D:D)-MIN(D:D))</f>
        <v>7.3170731707317069E-2</v>
      </c>
      <c r="X444" s="10">
        <f>(Кредиты_2000_0__22[[#This Row],[Число нарушений кредитных договоров]]-MIN(E:E))/(MAX(E:E)-MIN(E:E))</f>
        <v>0</v>
      </c>
      <c r="Y444" s="16">
        <f>((Кредиты_2000_0__22[[#This Row],[Размер кредита]]-AVERAGE(H:H)))/STDEV(H:H)</f>
        <v>-1.0639433264648164</v>
      </c>
      <c r="Z444" s="16">
        <f>((Кредиты_2000_0__22[[#This Row],[Годовой доход]]-AVERAGE(K:K)))/STDEV(K:K)</f>
        <v>-1.224986422130335</v>
      </c>
      <c r="AA444" s="16">
        <f>((Кредиты_2000_0__22[[#This Row],[Ежемесячный платеж]]-AVERAGE(O:O)))/STDEV(O:O)</f>
        <v>-1.0601732556293988</v>
      </c>
      <c r="AB444" s="16">
        <f>((Кредиты_2000_0__22[[#This Row],[Текущий баланс кредитов]]-AVERAGE(F:F)))/STDEV(F:F)</f>
        <v>-0.61241658961575618</v>
      </c>
      <c r="AC444" s="16">
        <f>((Кредиты_2000_0__22[[#This Row],[Максимальный выданный кредит]]-AVERAGE(G:G)))/STDEV(G:G)</f>
        <v>-0.79470173261222943</v>
      </c>
    </row>
    <row r="445" spans="1:29" x14ac:dyDescent="0.45">
      <c r="A445">
        <v>653</v>
      </c>
      <c r="B445" s="1" t="s">
        <v>487</v>
      </c>
      <c r="C445" s="1" t="s">
        <v>16</v>
      </c>
      <c r="D445">
        <v>18</v>
      </c>
      <c r="E445">
        <v>0</v>
      </c>
      <c r="F445">
        <v>294481</v>
      </c>
      <c r="G445">
        <v>538670</v>
      </c>
      <c r="H445" s="3">
        <v>389620</v>
      </c>
      <c r="I445" s="1" t="s">
        <v>17</v>
      </c>
      <c r="J445">
        <v>743</v>
      </c>
      <c r="K445">
        <v>985530</v>
      </c>
      <c r="L445" s="1" t="s">
        <v>33</v>
      </c>
      <c r="M445" s="1" t="s">
        <v>29</v>
      </c>
      <c r="N445" s="1" t="s">
        <v>23</v>
      </c>
      <c r="O445" s="2">
        <v>20942.560000000001</v>
      </c>
      <c r="P445">
        <v>13</v>
      </c>
      <c r="R445">
        <f>Кредиты_2000_0__22[[#This Row],[Годовой доход]]/12</f>
        <v>82127.5</v>
      </c>
      <c r="S445">
        <f>Кредиты_2000_0__22[[#This Row],[Ежемесячный платеж]]/Кредиты_2000_0__22[[#This Row],[Мес доход]]</f>
        <v>0.25500057836899942</v>
      </c>
      <c r="T445" s="8">
        <f>(Кредиты_2000_0__22[[#This Row],[Кредитный рейтинг]]-MIN(J:J))/(MAX(J:J)-MIN(J:J))</f>
        <v>0.95151515151515154</v>
      </c>
      <c r="U445" s="9">
        <f>(Кредиты_2000_0__22[[#This Row],[Срок кредитной истории (лет)]]-MIN(P:P))/(MAX(P:P)-MIN(P:P))</f>
        <v>0.18640350877192982</v>
      </c>
      <c r="V445" s="9">
        <f>(Кредиты_2000_0__22[[#This Row],[Срок с последнего нарушения кредитного договора (мес.)]]-MIN(Q:Q))/(MAX(Q:Q)-MIN(Q:Q))</f>
        <v>0</v>
      </c>
      <c r="W445" s="9">
        <f>(Кредиты_2000_0__22[[#This Row],[Количество кредитных карт]]-MIN(D:D))/(MAX(D:D)-MIN(D:D))</f>
        <v>0.3902439024390244</v>
      </c>
      <c r="X445" s="10">
        <f>(Кредиты_2000_0__22[[#This Row],[Число нарушений кредитных договоров]]-MIN(E:E))/(MAX(E:E)-MIN(E:E))</f>
        <v>0</v>
      </c>
      <c r="Y445" s="16">
        <f>((Кредиты_2000_0__22[[#This Row],[Размер кредита]]-AVERAGE(H:H)))/STDEV(H:H)</f>
        <v>0.42745666258904469</v>
      </c>
      <c r="Z445" s="16">
        <f>((Кредиты_2000_0__22[[#This Row],[Годовой доход]]-AVERAGE(K:K)))/STDEV(K:K)</f>
        <v>-0.44549711959088795</v>
      </c>
      <c r="AA445" s="16">
        <f>((Кредиты_2000_0__22[[#This Row],[Ежемесячный платеж]]-AVERAGE(O:O)))/STDEV(O:O)</f>
        <v>0.27843939515507105</v>
      </c>
      <c r="AB445" s="16">
        <f>((Кредиты_2000_0__22[[#This Row],[Текущий баланс кредитов]]-AVERAGE(F:F)))/STDEV(F:F)</f>
        <v>0.13260748166140146</v>
      </c>
      <c r="AC445" s="16">
        <f>((Кредиты_2000_0__22[[#This Row],[Максимальный выданный кредит]]-AVERAGE(G:G)))/STDEV(G:G)</f>
        <v>-5.4793731768238742E-2</v>
      </c>
    </row>
    <row r="446" spans="1:29" x14ac:dyDescent="0.45">
      <c r="A446">
        <v>654</v>
      </c>
      <c r="B446" s="1" t="s">
        <v>488</v>
      </c>
      <c r="C446" s="1" t="s">
        <v>16</v>
      </c>
      <c r="D446">
        <v>14</v>
      </c>
      <c r="E446">
        <v>0</v>
      </c>
      <c r="F446">
        <v>363641</v>
      </c>
      <c r="G446">
        <v>487344</v>
      </c>
      <c r="H446" s="3">
        <v>782320</v>
      </c>
      <c r="I446" s="1" t="s">
        <v>26</v>
      </c>
      <c r="J446">
        <v>614</v>
      </c>
      <c r="K446">
        <v>2374392</v>
      </c>
      <c r="L446" s="1" t="s">
        <v>22</v>
      </c>
      <c r="M446" s="1" t="s">
        <v>19</v>
      </c>
      <c r="N446" s="1" t="s">
        <v>52</v>
      </c>
      <c r="O446" s="2">
        <v>61932.02</v>
      </c>
      <c r="P446">
        <v>21.7</v>
      </c>
      <c r="Q446">
        <v>23</v>
      </c>
      <c r="R446">
        <f>Кредиты_2000_0__22[[#This Row],[Годовой доход]]/12</f>
        <v>197866</v>
      </c>
      <c r="S446">
        <f>Кредиты_2000_0__22[[#This Row],[Ежемесячный платеж]]/Кредиты_2000_0__22[[#This Row],[Мес доход]]</f>
        <v>0.31299980795083537</v>
      </c>
      <c r="T446" s="8">
        <f>(Кредиты_2000_0__22[[#This Row],[Кредитный рейтинг]]-MIN(J:J))/(MAX(J:J)-MIN(J:J))</f>
        <v>0.16969696969696971</v>
      </c>
      <c r="U446" s="9">
        <f>(Кредиты_2000_0__22[[#This Row],[Срок кредитной истории (лет)]]-MIN(P:P))/(MAX(P:P)-MIN(P:P))</f>
        <v>0.3771929824561403</v>
      </c>
      <c r="V446" s="9">
        <f>(Кредиты_2000_0__22[[#This Row],[Срок с последнего нарушения кредитного договора (мес.)]]-MIN(Q:Q))/(MAX(Q:Q)-MIN(Q:Q))</f>
        <v>0.28048780487804881</v>
      </c>
      <c r="W446" s="9">
        <f>(Кредиты_2000_0__22[[#This Row],[Количество кредитных карт]]-MIN(D:D))/(MAX(D:D)-MIN(D:D))</f>
        <v>0.29268292682926828</v>
      </c>
      <c r="X446" s="10">
        <f>(Кредиты_2000_0__22[[#This Row],[Число нарушений кредитных договоров]]-MIN(E:E))/(MAX(E:E)-MIN(E:E))</f>
        <v>0</v>
      </c>
      <c r="Y446" s="16">
        <f>((Кредиты_2000_0__22[[#This Row],[Размер кредита]]-AVERAGE(H:H)))/STDEV(H:H)</f>
        <v>2.529761788121021</v>
      </c>
      <c r="Z446" s="16">
        <f>((Кредиты_2000_0__22[[#This Row],[Годовой доход]]-AVERAGE(K:K)))/STDEV(K:K)</f>
        <v>1.2545091171554947</v>
      </c>
      <c r="AA446" s="16">
        <f>((Кредиты_2000_0__22[[#This Row],[Ежемесячный платеж]]-AVERAGE(O:O)))/STDEV(O:O)</f>
        <v>3.9399152431135955</v>
      </c>
      <c r="AB446" s="16">
        <f>((Кредиты_2000_0__22[[#This Row],[Текущий баланс кредитов]]-AVERAGE(F:F)))/STDEV(F:F)</f>
        <v>0.42162886282402046</v>
      </c>
      <c r="AC446" s="16">
        <f>((Кредиты_2000_0__22[[#This Row],[Максимальный выданный кредит]]-AVERAGE(G:G)))/STDEV(G:G)</f>
        <v>-0.16389532233637363</v>
      </c>
    </row>
    <row r="447" spans="1:29" x14ac:dyDescent="0.45">
      <c r="A447">
        <v>655</v>
      </c>
      <c r="B447" s="1" t="s">
        <v>489</v>
      </c>
      <c r="C447" s="1" t="s">
        <v>16</v>
      </c>
      <c r="D447">
        <v>13</v>
      </c>
      <c r="E447">
        <v>0</v>
      </c>
      <c r="F447">
        <v>303601</v>
      </c>
      <c r="G447">
        <v>586850</v>
      </c>
      <c r="H447" s="3">
        <v>523292</v>
      </c>
      <c r="I447" s="1" t="s">
        <v>26</v>
      </c>
      <c r="J447">
        <v>713</v>
      </c>
      <c r="K447">
        <v>1788945</v>
      </c>
      <c r="L447" s="1" t="s">
        <v>53</v>
      </c>
      <c r="M447" s="1" t="s">
        <v>24</v>
      </c>
      <c r="N447" s="1" t="s">
        <v>23</v>
      </c>
      <c r="O447" s="2">
        <v>33542.6</v>
      </c>
      <c r="P447">
        <v>16.8</v>
      </c>
      <c r="Q447">
        <v>26</v>
      </c>
      <c r="R447">
        <f>Кредиты_2000_0__22[[#This Row],[Годовой доход]]/12</f>
        <v>149078.75</v>
      </c>
      <c r="S447">
        <f>Кредиты_2000_0__22[[#This Row],[Ежемесячный платеж]]/Кредиты_2000_0__22[[#This Row],[Мес доход]]</f>
        <v>0.22499920344113428</v>
      </c>
      <c r="T447" s="8">
        <f>(Кредиты_2000_0__22[[#This Row],[Кредитный рейтинг]]-MIN(J:J))/(MAX(J:J)-MIN(J:J))</f>
        <v>0.76969696969696966</v>
      </c>
      <c r="U447" s="9">
        <f>(Кредиты_2000_0__22[[#This Row],[Срок кредитной истории (лет)]]-MIN(P:P))/(MAX(P:P)-MIN(P:P))</f>
        <v>0.26973684210526316</v>
      </c>
      <c r="V447" s="9">
        <f>(Кредиты_2000_0__22[[#This Row],[Срок с последнего нарушения кредитного договора (мес.)]]-MIN(Q:Q))/(MAX(Q:Q)-MIN(Q:Q))</f>
        <v>0.31707317073170732</v>
      </c>
      <c r="W447" s="9">
        <f>(Кредиты_2000_0__22[[#This Row],[Количество кредитных карт]]-MIN(D:D))/(MAX(D:D)-MIN(D:D))</f>
        <v>0.26829268292682928</v>
      </c>
      <c r="X447" s="10">
        <f>(Кредиты_2000_0__22[[#This Row],[Число нарушений кредитных договоров]]-MIN(E:E))/(MAX(E:E)-MIN(E:E))</f>
        <v>0</v>
      </c>
      <c r="Y447" s="16">
        <f>((Кредиты_2000_0__22[[#This Row],[Размер кредита]]-AVERAGE(H:H)))/STDEV(H:H)</f>
        <v>1.1430648386524782</v>
      </c>
      <c r="Z447" s="16">
        <f>((Кредиты_2000_0__22[[#This Row],[Годовой доход]]-AVERAGE(K:K)))/STDEV(K:K)</f>
        <v>0.53790548678439987</v>
      </c>
      <c r="AA447" s="16">
        <f>((Кредиты_2000_0__22[[#This Row],[Ежемесячный платеж]]-AVERAGE(O:O)))/STDEV(O:O)</f>
        <v>1.4039663511898985</v>
      </c>
      <c r="AB447" s="16">
        <f>((Кредиты_2000_0__22[[#This Row],[Текущий баланс кредитов]]-AVERAGE(F:F)))/STDEV(F:F)</f>
        <v>0.1707201912652633</v>
      </c>
      <c r="AC447" s="16">
        <f>((Кредиты_2000_0__22[[#This Row],[Максимальный выданный кредит]]-AVERAGE(G:G)))/STDEV(G:G)</f>
        <v>4.7620534560186209E-2</v>
      </c>
    </row>
    <row r="448" spans="1:29" x14ac:dyDescent="0.45">
      <c r="A448">
        <v>658</v>
      </c>
      <c r="B448" s="1" t="s">
        <v>491</v>
      </c>
      <c r="C448" s="1" t="s">
        <v>16</v>
      </c>
      <c r="D448">
        <v>14</v>
      </c>
      <c r="E448">
        <v>0</v>
      </c>
      <c r="F448">
        <v>1385062</v>
      </c>
      <c r="G448">
        <v>2187922</v>
      </c>
      <c r="H448" s="3">
        <v>268620</v>
      </c>
      <c r="I448" s="1" t="s">
        <v>17</v>
      </c>
      <c r="J448">
        <v>740</v>
      </c>
      <c r="K448">
        <v>5316447</v>
      </c>
      <c r="L448" s="1" t="s">
        <v>22</v>
      </c>
      <c r="M448" s="1" t="s">
        <v>24</v>
      </c>
      <c r="N448" s="1" t="s">
        <v>54</v>
      </c>
      <c r="O448" s="2">
        <v>36329.14</v>
      </c>
      <c r="P448">
        <v>27.6</v>
      </c>
      <c r="R448">
        <f>Кредиты_2000_0__22[[#This Row],[Годовой доход]]/12</f>
        <v>443037.25</v>
      </c>
      <c r="S448">
        <f>Кредиты_2000_0__22[[#This Row],[Ежемесячный платеж]]/Кредиты_2000_0__22[[#This Row],[Мес доход]]</f>
        <v>8.2000192986029952E-2</v>
      </c>
      <c r="T448" s="8">
        <f>(Кредиты_2000_0__22[[#This Row],[Кредитный рейтинг]]-MIN(J:J))/(MAX(J:J)-MIN(J:J))</f>
        <v>0.93333333333333335</v>
      </c>
      <c r="U448" s="9">
        <f>(Кредиты_2000_0__22[[#This Row],[Срок кредитной истории (лет)]]-MIN(P:P))/(MAX(P:P)-MIN(P:P))</f>
        <v>0.50657894736842102</v>
      </c>
      <c r="V448" s="9">
        <f>(Кредиты_2000_0__22[[#This Row],[Срок с последнего нарушения кредитного договора (мес.)]]-MIN(Q:Q))/(MAX(Q:Q)-MIN(Q:Q))</f>
        <v>0</v>
      </c>
      <c r="W448" s="9">
        <f>(Кредиты_2000_0__22[[#This Row],[Количество кредитных карт]]-MIN(D:D))/(MAX(D:D)-MIN(D:D))</f>
        <v>0.29268292682926828</v>
      </c>
      <c r="X448" s="10">
        <f>(Кредиты_2000_0__22[[#This Row],[Число нарушений кредитных договоров]]-MIN(E:E))/(MAX(E:E)-MIN(E:E))</f>
        <v>0</v>
      </c>
      <c r="Y448" s="16">
        <f>((Кредиты_2000_0__22[[#This Row],[Размер кредита]]-AVERAGE(H:H)))/STDEV(H:H)</f>
        <v>-0.22031242370932347</v>
      </c>
      <c r="Z448" s="16">
        <f>((Кредиты_2000_0__22[[#This Row],[Годовой доход]]-AVERAGE(K:K)))/STDEV(K:K)</f>
        <v>4.85566736675184</v>
      </c>
      <c r="AA448" s="16">
        <f>((Кредиты_2000_0__22[[#This Row],[Ежемесячный платеж]]-AVERAGE(O:O)))/STDEV(O:O)</f>
        <v>1.6528803136907548</v>
      </c>
      <c r="AB448" s="16">
        <f>((Кредиты_2000_0__22[[#This Row],[Текущий баланс кредитов]]-AVERAGE(F:F)))/STDEV(F:F)</f>
        <v>4.6901729369782048</v>
      </c>
      <c r="AC448" s="16">
        <f>((Кредиты_2000_0__22[[#This Row],[Максимальный выданный кредит]]-AVERAGE(G:G)))/STDEV(G:G)</f>
        <v>3.4509541630156448</v>
      </c>
    </row>
    <row r="449" spans="1:29" x14ac:dyDescent="0.45">
      <c r="A449">
        <v>660</v>
      </c>
      <c r="B449" s="1" t="s">
        <v>492</v>
      </c>
      <c r="C449" s="1" t="s">
        <v>16</v>
      </c>
      <c r="D449">
        <v>13</v>
      </c>
      <c r="E449">
        <v>0</v>
      </c>
      <c r="F449">
        <v>324235</v>
      </c>
      <c r="G449">
        <v>1191806</v>
      </c>
      <c r="H449" s="3">
        <v>215622</v>
      </c>
      <c r="I449" s="1" t="s">
        <v>17</v>
      </c>
      <c r="J449">
        <v>743</v>
      </c>
      <c r="K449">
        <v>1899430</v>
      </c>
      <c r="L449" s="1" t="s">
        <v>18</v>
      </c>
      <c r="M449" s="1" t="s">
        <v>19</v>
      </c>
      <c r="N449" s="1" t="s">
        <v>23</v>
      </c>
      <c r="O449" s="2">
        <v>34189.74</v>
      </c>
      <c r="P449">
        <v>19.399999999999999</v>
      </c>
      <c r="Q449">
        <v>20</v>
      </c>
      <c r="R449">
        <f>Кредиты_2000_0__22[[#This Row],[Годовой доход]]/12</f>
        <v>158285.83333333334</v>
      </c>
      <c r="S449">
        <f>Кредиты_2000_0__22[[#This Row],[Ежемесячный платеж]]/Кредиты_2000_0__22[[#This Row],[Мес доход]]</f>
        <v>0.21599999999999997</v>
      </c>
      <c r="T449" s="8">
        <f>(Кредиты_2000_0__22[[#This Row],[Кредитный рейтинг]]-MIN(J:J))/(MAX(J:J)-MIN(J:J))</f>
        <v>0.95151515151515154</v>
      </c>
      <c r="U449" s="9">
        <f>(Кредиты_2000_0__22[[#This Row],[Срок кредитной истории (лет)]]-MIN(P:P))/(MAX(P:P)-MIN(P:P))</f>
        <v>0.32675438596491224</v>
      </c>
      <c r="V449" s="9">
        <f>(Кредиты_2000_0__22[[#This Row],[Срок с последнего нарушения кредитного договора (мес.)]]-MIN(Q:Q))/(MAX(Q:Q)-MIN(Q:Q))</f>
        <v>0.24390243902439024</v>
      </c>
      <c r="W449" s="9">
        <f>(Кредиты_2000_0__22[[#This Row],[Количество кредитных карт]]-MIN(D:D))/(MAX(D:D)-MIN(D:D))</f>
        <v>0.26829268292682928</v>
      </c>
      <c r="X449" s="10">
        <f>(Кредиты_2000_0__22[[#This Row],[Число нарушений кредитных договоров]]-MIN(E:E))/(MAX(E:E)-MIN(E:E))</f>
        <v>0</v>
      </c>
      <c r="Y449" s="16">
        <f>((Кредиты_2000_0__22[[#This Row],[Размер кредита]]-AVERAGE(H:H)))/STDEV(H:H)</f>
        <v>-0.50403528350800875</v>
      </c>
      <c r="Z449" s="16">
        <f>((Кредиты_2000_0__22[[#This Row],[Годовой доход]]-AVERAGE(K:K)))/STDEV(K:K)</f>
        <v>0.67314224109614873</v>
      </c>
      <c r="AA449" s="16">
        <f>((Кредиты_2000_0__22[[#This Row],[Ежемесячный платеж]]-AVERAGE(O:O)))/STDEV(O:O)</f>
        <v>1.4617735894469499</v>
      </c>
      <c r="AB449" s="16">
        <f>((Кредиты_2000_0__22[[#This Row],[Текущий баланс кредитов]]-AVERAGE(F:F)))/STDEV(F:F)</f>
        <v>0.25695019674400071</v>
      </c>
      <c r="AC449" s="16">
        <f>((Кредиты_2000_0__22[[#This Row],[Максимальный выданный кредит]]-AVERAGE(G:G)))/STDEV(G:G)</f>
        <v>1.3335508978017521</v>
      </c>
    </row>
    <row r="450" spans="1:29" x14ac:dyDescent="0.45">
      <c r="A450">
        <v>661</v>
      </c>
      <c r="B450" s="1" t="s">
        <v>493</v>
      </c>
      <c r="C450" s="1" t="s">
        <v>16</v>
      </c>
      <c r="D450">
        <v>26</v>
      </c>
      <c r="E450">
        <v>0</v>
      </c>
      <c r="F450">
        <v>237595</v>
      </c>
      <c r="G450">
        <v>2116224</v>
      </c>
      <c r="H450" s="3">
        <v>222112</v>
      </c>
      <c r="I450" s="1" t="s">
        <v>17</v>
      </c>
      <c r="J450">
        <v>741</v>
      </c>
      <c r="K450">
        <v>1822328</v>
      </c>
      <c r="L450" s="1" t="s">
        <v>22</v>
      </c>
      <c r="M450" s="1" t="s">
        <v>19</v>
      </c>
      <c r="N450" s="1" t="s">
        <v>23</v>
      </c>
      <c r="O450" s="2">
        <v>6499.52</v>
      </c>
      <c r="P450">
        <v>20</v>
      </c>
      <c r="Q450">
        <v>37</v>
      </c>
      <c r="R450">
        <f>Кредиты_2000_0__22[[#This Row],[Годовой доход]]/12</f>
        <v>151860.66666666666</v>
      </c>
      <c r="S450">
        <f>Кредиты_2000_0__22[[#This Row],[Ежемесячный платеж]]/Кредиты_2000_0__22[[#This Row],[Мес доход]]</f>
        <v>4.2799232629910755E-2</v>
      </c>
      <c r="T450" s="8">
        <f>(Кредиты_2000_0__22[[#This Row],[Кредитный рейтинг]]-MIN(J:J))/(MAX(J:J)-MIN(J:J))</f>
        <v>0.93939393939393945</v>
      </c>
      <c r="U450" s="9">
        <f>(Кредиты_2000_0__22[[#This Row],[Срок кредитной истории (лет)]]-MIN(P:P))/(MAX(P:P)-MIN(P:P))</f>
        <v>0.33991228070175439</v>
      </c>
      <c r="V450" s="9">
        <f>(Кредиты_2000_0__22[[#This Row],[Срок с последнего нарушения кредитного договора (мес.)]]-MIN(Q:Q))/(MAX(Q:Q)-MIN(Q:Q))</f>
        <v>0.45121951219512196</v>
      </c>
      <c r="W450" s="9">
        <f>(Кредиты_2000_0__22[[#This Row],[Количество кредитных карт]]-MIN(D:D))/(MAX(D:D)-MIN(D:D))</f>
        <v>0.58536585365853655</v>
      </c>
      <c r="X450" s="10">
        <f>(Кредиты_2000_0__22[[#This Row],[Число нарушений кредитных договоров]]-MIN(E:E))/(MAX(E:E)-MIN(E:E))</f>
        <v>0</v>
      </c>
      <c r="Y450" s="16">
        <f>((Кредиты_2000_0__22[[#This Row],[Размер кредита]]-AVERAGE(H:H)))/STDEV(H:H)</f>
        <v>-0.4692913052429144</v>
      </c>
      <c r="Z450" s="16">
        <f>((Кредиты_2000_0__22[[#This Row],[Годовой доход]]-AVERAGE(K:K)))/STDEV(K:K)</f>
        <v>0.57876721977248979</v>
      </c>
      <c r="AA450" s="16">
        <f>((Кредиты_2000_0__22[[#This Row],[Ежемесячный платеж]]-AVERAGE(O:O)))/STDEV(O:O)</f>
        <v>-1.011717687448576</v>
      </c>
      <c r="AB450" s="16">
        <f>((Кредиты_2000_0__22[[#This Row],[Текущий баланс кредитов]]-AVERAGE(F:F)))/STDEV(F:F)</f>
        <v>-0.10512054449268678</v>
      </c>
      <c r="AC450" s="16">
        <f>((Кредиты_2000_0__22[[#This Row],[Максимальный выданный кредит]]-AVERAGE(G:G)))/STDEV(G:G)</f>
        <v>3.2985486406575002</v>
      </c>
    </row>
    <row r="451" spans="1:29" x14ac:dyDescent="0.45">
      <c r="A451">
        <v>664</v>
      </c>
      <c r="B451" s="1" t="s">
        <v>494</v>
      </c>
      <c r="C451" s="1" t="s">
        <v>31</v>
      </c>
      <c r="D451">
        <v>15</v>
      </c>
      <c r="E451">
        <v>0</v>
      </c>
      <c r="F451">
        <v>129713</v>
      </c>
      <c r="G451">
        <v>181830</v>
      </c>
      <c r="H451" s="3">
        <v>429572</v>
      </c>
      <c r="I451" s="1" t="s">
        <v>26</v>
      </c>
      <c r="J451">
        <v>700</v>
      </c>
      <c r="K451">
        <v>1597577</v>
      </c>
      <c r="L451" s="1" t="s">
        <v>50</v>
      </c>
      <c r="M451" s="1" t="s">
        <v>24</v>
      </c>
      <c r="N451" s="1" t="s">
        <v>23</v>
      </c>
      <c r="O451" s="2">
        <v>23430.99</v>
      </c>
      <c r="P451">
        <v>17.5</v>
      </c>
      <c r="R451">
        <f>Кредиты_2000_0__22[[#This Row],[Годовой доход]]/12</f>
        <v>133131.41666666666</v>
      </c>
      <c r="S451">
        <f>Кредиты_2000_0__22[[#This Row],[Ежемесячный платеж]]/Кредиты_2000_0__22[[#This Row],[Мес доход]]</f>
        <v>0.17599895341507799</v>
      </c>
      <c r="T451" s="8">
        <f>(Кредиты_2000_0__22[[#This Row],[Кредитный рейтинг]]-MIN(J:J))/(MAX(J:J)-MIN(J:J))</f>
        <v>0.69090909090909092</v>
      </c>
      <c r="U451" s="9">
        <f>(Кредиты_2000_0__22[[#This Row],[Срок кредитной истории (лет)]]-MIN(P:P))/(MAX(P:P)-MIN(P:P))</f>
        <v>0.28508771929824561</v>
      </c>
      <c r="V451" s="9">
        <f>(Кредиты_2000_0__22[[#This Row],[Срок с последнего нарушения кредитного договора (мес.)]]-MIN(Q:Q))/(MAX(Q:Q)-MIN(Q:Q))</f>
        <v>0</v>
      </c>
      <c r="W451" s="9">
        <f>(Кредиты_2000_0__22[[#This Row],[Количество кредитных карт]]-MIN(D:D))/(MAX(D:D)-MIN(D:D))</f>
        <v>0.31707317073170732</v>
      </c>
      <c r="X451" s="10">
        <f>(Кредиты_2000_0__22[[#This Row],[Число нарушений кредитных договоров]]-MIN(E:E))/(MAX(E:E)-MIN(E:E))</f>
        <v>0</v>
      </c>
      <c r="Y451" s="16">
        <f>((Кредиты_2000_0__22[[#This Row],[Размер кредита]]-AVERAGE(H:H)))/STDEV(H:H)</f>
        <v>0.64133823726501493</v>
      </c>
      <c r="Z451" s="16">
        <f>((Кредиты_2000_0__22[[#This Row],[Годовой доход]]-AVERAGE(K:K)))/STDEV(K:K)</f>
        <v>0.30366566057151351</v>
      </c>
      <c r="AA451" s="16">
        <f>((Кредиты_2000_0__22[[#This Row],[Ежемесячный платеж]]-AVERAGE(O:O)))/STDEV(O:O)</f>
        <v>0.50072401037897085</v>
      </c>
      <c r="AB451" s="16">
        <f>((Кредиты_2000_0__22[[#This Row],[Текущий баланс кредитов]]-AVERAGE(F:F)))/STDEV(F:F)</f>
        <v>-0.55596213851503584</v>
      </c>
      <c r="AC451" s="16">
        <f>((Кредиты_2000_0__22[[#This Row],[Максимальный выданный кредит]]-AVERAGE(G:G)))/STDEV(G:G)</f>
        <v>-0.81331400567100254</v>
      </c>
    </row>
    <row r="452" spans="1:29" x14ac:dyDescent="0.45">
      <c r="A452">
        <v>667</v>
      </c>
      <c r="B452" s="1" t="s">
        <v>495</v>
      </c>
      <c r="C452" s="1" t="s">
        <v>16</v>
      </c>
      <c r="D452">
        <v>6</v>
      </c>
      <c r="E452">
        <v>0</v>
      </c>
      <c r="F452">
        <v>213199</v>
      </c>
      <c r="G452">
        <v>599192</v>
      </c>
      <c r="H452" s="3">
        <v>318538</v>
      </c>
      <c r="I452" s="1" t="s">
        <v>17</v>
      </c>
      <c r="J452">
        <v>749</v>
      </c>
      <c r="K452">
        <v>1623892</v>
      </c>
      <c r="L452" s="1" t="s">
        <v>18</v>
      </c>
      <c r="M452" s="1" t="s">
        <v>29</v>
      </c>
      <c r="N452" s="1" t="s">
        <v>23</v>
      </c>
      <c r="O452" s="2">
        <v>5264.14</v>
      </c>
      <c r="P452">
        <v>16.8</v>
      </c>
      <c r="R452">
        <f>Кредиты_2000_0__22[[#This Row],[Годовой доход]]/12</f>
        <v>135324.33333333334</v>
      </c>
      <c r="S452">
        <f>Кредиты_2000_0__22[[#This Row],[Ежемесячный платеж]]/Кредиты_2000_0__22[[#This Row],[Мес доход]]</f>
        <v>3.8900173164225206E-2</v>
      </c>
      <c r="T452" s="8">
        <f>(Кредиты_2000_0__22[[#This Row],[Кредитный рейтинг]]-MIN(J:J))/(MAX(J:J)-MIN(J:J))</f>
        <v>0.98787878787878791</v>
      </c>
      <c r="U452" s="9">
        <f>(Кредиты_2000_0__22[[#This Row],[Срок кредитной истории (лет)]]-MIN(P:P))/(MAX(P:P)-MIN(P:P))</f>
        <v>0.26973684210526316</v>
      </c>
      <c r="V452" s="9">
        <f>(Кредиты_2000_0__22[[#This Row],[Срок с последнего нарушения кредитного договора (мес.)]]-MIN(Q:Q))/(MAX(Q:Q)-MIN(Q:Q))</f>
        <v>0</v>
      </c>
      <c r="W452" s="9">
        <f>(Кредиты_2000_0__22[[#This Row],[Количество кредитных карт]]-MIN(D:D))/(MAX(D:D)-MIN(D:D))</f>
        <v>9.7560975609756101E-2</v>
      </c>
      <c r="X452" s="10">
        <f>(Кредиты_2000_0__22[[#This Row],[Число нарушений кредитных договоров]]-MIN(E:E))/(MAX(E:E)-MIN(E:E))</f>
        <v>0</v>
      </c>
      <c r="Y452" s="16">
        <f>((Кредиты_2000_0__22[[#This Row],[Размер кредита]]-AVERAGE(H:H)))/STDEV(H:H)</f>
        <v>4.6921768438130597E-2</v>
      </c>
      <c r="Z452" s="16">
        <f>((Кредиты_2000_0__22[[#This Row],[Годовой доход]]-AVERAGE(K:K)))/STDEV(K:K)</f>
        <v>0.33587596232934191</v>
      </c>
      <c r="AA452" s="16">
        <f>((Кредиты_2000_0__22[[#This Row],[Ежемесячный платеж]]-AVERAGE(O:O)))/STDEV(O:O)</f>
        <v>-1.1220707887836756</v>
      </c>
      <c r="AB452" s="16">
        <f>((Кредиты_2000_0__22[[#This Row],[Текущий баланс кредитов]]-AVERAGE(F:F)))/STDEV(F:F)</f>
        <v>-0.20707204268301721</v>
      </c>
      <c r="AC452" s="16">
        <f>((Кредиты_2000_0__22[[#This Row],[Максимальный выданный кредит]]-AVERAGE(G:G)))/STDEV(G:G)</f>
        <v>7.3855421962125203E-2</v>
      </c>
    </row>
    <row r="453" spans="1:29" x14ac:dyDescent="0.45">
      <c r="A453">
        <v>668</v>
      </c>
      <c r="B453" s="1" t="s">
        <v>496</v>
      </c>
      <c r="C453" s="1" t="s">
        <v>16</v>
      </c>
      <c r="D453">
        <v>8</v>
      </c>
      <c r="E453">
        <v>0</v>
      </c>
      <c r="F453">
        <v>313633</v>
      </c>
      <c r="G453">
        <v>465586</v>
      </c>
      <c r="H453" s="3">
        <v>135014</v>
      </c>
      <c r="I453" s="1" t="s">
        <v>17</v>
      </c>
      <c r="J453">
        <v>741</v>
      </c>
      <c r="K453">
        <v>1865591</v>
      </c>
      <c r="L453" s="1" t="s">
        <v>36</v>
      </c>
      <c r="M453" s="1" t="s">
        <v>19</v>
      </c>
      <c r="N453" s="1" t="s">
        <v>20</v>
      </c>
      <c r="O453" s="2">
        <v>37156.21</v>
      </c>
      <c r="P453">
        <v>25.6</v>
      </c>
      <c r="Q453">
        <v>52</v>
      </c>
      <c r="R453">
        <f>Кредиты_2000_0__22[[#This Row],[Годовой доход]]/12</f>
        <v>155465.91666666666</v>
      </c>
      <c r="S453">
        <f>Кредиты_2000_0__22[[#This Row],[Ежемесячный платеж]]/Кредиты_2000_0__22[[#This Row],[Мес доход]]</f>
        <v>0.23899907321594069</v>
      </c>
      <c r="T453" s="8">
        <f>(Кредиты_2000_0__22[[#This Row],[Кредитный рейтинг]]-MIN(J:J))/(MAX(J:J)-MIN(J:J))</f>
        <v>0.93939393939393945</v>
      </c>
      <c r="U453" s="9">
        <f>(Кредиты_2000_0__22[[#This Row],[Срок кредитной истории (лет)]]-MIN(P:P))/(MAX(P:P)-MIN(P:P))</f>
        <v>0.46271929824561403</v>
      </c>
      <c r="V453" s="9">
        <f>(Кредиты_2000_0__22[[#This Row],[Срок с последнего нарушения кредитного договора (мес.)]]-MIN(Q:Q))/(MAX(Q:Q)-MIN(Q:Q))</f>
        <v>0.63414634146341464</v>
      </c>
      <c r="W453" s="9">
        <f>(Кредиты_2000_0__22[[#This Row],[Количество кредитных карт]]-MIN(D:D))/(MAX(D:D)-MIN(D:D))</f>
        <v>0.14634146341463414</v>
      </c>
      <c r="X453" s="10">
        <f>(Кредиты_2000_0__22[[#This Row],[Число нарушений кредитных договоров]]-MIN(E:E))/(MAX(E:E)-MIN(E:E))</f>
        <v>0</v>
      </c>
      <c r="Y453" s="16">
        <f>((Кредиты_2000_0__22[[#This Row],[Размер кредита]]-AVERAGE(H:H)))/STDEV(H:H)</f>
        <v>-0.93556727118023064</v>
      </c>
      <c r="Z453" s="16">
        <f>((Кредиты_2000_0__22[[#This Row],[Годовой доход]]-AVERAGE(K:K)))/STDEV(K:K)</f>
        <v>0.63172235125449361</v>
      </c>
      <c r="AA453" s="16">
        <f>((Кредиты_2000_0__22[[#This Row],[Ежемесячный платеж]]-AVERAGE(O:O)))/STDEV(O:O)</f>
        <v>1.7267602045107622</v>
      </c>
      <c r="AB453" s="16">
        <f>((Кредиты_2000_0__22[[#This Row],[Текущий баланс кредитов]]-AVERAGE(F:F)))/STDEV(F:F)</f>
        <v>0.21264417182951134</v>
      </c>
      <c r="AC453" s="16">
        <f>((Кредиты_2000_0__22[[#This Row],[Максимальный выданный кредит]]-AVERAGE(G:G)))/STDEV(G:G)</f>
        <v>-0.21014541795226965</v>
      </c>
    </row>
    <row r="454" spans="1:29" x14ac:dyDescent="0.45">
      <c r="A454">
        <v>669</v>
      </c>
      <c r="B454" s="1" t="s">
        <v>497</v>
      </c>
      <c r="C454" s="1" t="s">
        <v>16</v>
      </c>
      <c r="D454">
        <v>9</v>
      </c>
      <c r="E454">
        <v>0</v>
      </c>
      <c r="F454">
        <v>281979</v>
      </c>
      <c r="G454">
        <v>528330</v>
      </c>
      <c r="H454" s="3">
        <v>333036</v>
      </c>
      <c r="I454" s="1" t="s">
        <v>17</v>
      </c>
      <c r="J454">
        <v>727</v>
      </c>
      <c r="K454">
        <v>1629858</v>
      </c>
      <c r="L454" s="1" t="s">
        <v>22</v>
      </c>
      <c r="M454" s="1" t="s">
        <v>19</v>
      </c>
      <c r="N454" s="1" t="s">
        <v>23</v>
      </c>
      <c r="O454" s="2">
        <v>7904.76</v>
      </c>
      <c r="P454">
        <v>21</v>
      </c>
      <c r="R454">
        <f>Кредиты_2000_0__22[[#This Row],[Годовой доход]]/12</f>
        <v>135821.5</v>
      </c>
      <c r="S454">
        <f>Кредиты_2000_0__22[[#This Row],[Ежемесячный платеж]]/Кредиты_2000_0__22[[#This Row],[Мес доход]]</f>
        <v>5.8199622298384275E-2</v>
      </c>
      <c r="T454" s="8">
        <f>(Кредиты_2000_0__22[[#This Row],[Кредитный рейтинг]]-MIN(J:J))/(MAX(J:J)-MIN(J:J))</f>
        <v>0.8545454545454545</v>
      </c>
      <c r="U454" s="9">
        <f>(Кредиты_2000_0__22[[#This Row],[Срок кредитной истории (лет)]]-MIN(P:P))/(MAX(P:P)-MIN(P:P))</f>
        <v>0.36184210526315791</v>
      </c>
      <c r="V454" s="9">
        <f>(Кредиты_2000_0__22[[#This Row],[Срок с последнего нарушения кредитного договора (мес.)]]-MIN(Q:Q))/(MAX(Q:Q)-MIN(Q:Q))</f>
        <v>0</v>
      </c>
      <c r="W454" s="9">
        <f>(Кредиты_2000_0__22[[#This Row],[Количество кредитных карт]]-MIN(D:D))/(MAX(D:D)-MIN(D:D))</f>
        <v>0.17073170731707318</v>
      </c>
      <c r="X454" s="10">
        <f>(Кредиты_2000_0__22[[#This Row],[Число нарушений кредитных договоров]]-MIN(E:E))/(MAX(E:E)-MIN(E:E))</f>
        <v>0</v>
      </c>
      <c r="Y454" s="16">
        <f>((Кредиты_2000_0__22[[#This Row],[Размер кредита]]-AVERAGE(H:H)))/STDEV(H:H)</f>
        <v>0.12453628259642598</v>
      </c>
      <c r="Z454" s="16">
        <f>((Кредиты_2000_0__22[[#This Row],[Годовой доход]]-AVERAGE(K:K)))/STDEV(K:K)</f>
        <v>0.34317851449682069</v>
      </c>
      <c r="AA454" s="16">
        <f>((Кредиты_2000_0__22[[#This Row],[Ежемесячный платеж]]-AVERAGE(O:O)))/STDEV(O:O)</f>
        <v>-0.88619145898435059</v>
      </c>
      <c r="AB454" s="16">
        <f>((Кредиты_2000_0__22[[#This Row],[Текущий баланс кредитов]]-AVERAGE(F:F)))/STDEV(F:F)</f>
        <v>8.0361308912774196E-2</v>
      </c>
      <c r="AC454" s="16">
        <f>((Кредиты_2000_0__22[[#This Row],[Максимальный выданный кредит]]-AVERAGE(G:G)))/STDEV(G:G)</f>
        <v>-7.6773049199453228E-2</v>
      </c>
    </row>
    <row r="455" spans="1:29" x14ac:dyDescent="0.45">
      <c r="A455">
        <v>670</v>
      </c>
      <c r="B455" s="1" t="s">
        <v>498</v>
      </c>
      <c r="C455" s="1" t="s">
        <v>16</v>
      </c>
      <c r="D455">
        <v>8</v>
      </c>
      <c r="E455">
        <v>1</v>
      </c>
      <c r="F455">
        <v>97983</v>
      </c>
      <c r="G455">
        <v>144892</v>
      </c>
      <c r="H455" s="3">
        <v>351076</v>
      </c>
      <c r="I455" s="1" t="s">
        <v>26</v>
      </c>
      <c r="J455">
        <v>716</v>
      </c>
      <c r="K455">
        <v>758024</v>
      </c>
      <c r="L455" s="1" t="s">
        <v>53</v>
      </c>
      <c r="M455" s="1" t="s">
        <v>19</v>
      </c>
      <c r="N455" s="1" t="s">
        <v>23</v>
      </c>
      <c r="O455" s="2">
        <v>8780.4699999999993</v>
      </c>
      <c r="P455">
        <v>16.5</v>
      </c>
      <c r="R455">
        <f>Кредиты_2000_0__22[[#This Row],[Годовой доход]]/12</f>
        <v>63168.666666666664</v>
      </c>
      <c r="S455">
        <f>Кредиты_2000_0__22[[#This Row],[Ежемесячный платеж]]/Кредиты_2000_0__22[[#This Row],[Мес доход]]</f>
        <v>0.13900040104271105</v>
      </c>
      <c r="T455" s="8">
        <f>(Кредиты_2000_0__22[[#This Row],[Кредитный рейтинг]]-MIN(J:J))/(MAX(J:J)-MIN(J:J))</f>
        <v>0.78787878787878785</v>
      </c>
      <c r="U455" s="9">
        <f>(Кредиты_2000_0__22[[#This Row],[Срок кредитной истории (лет)]]-MIN(P:P))/(MAX(P:P)-MIN(P:P))</f>
        <v>0.26315789473684209</v>
      </c>
      <c r="V455" s="9">
        <f>(Кредиты_2000_0__22[[#This Row],[Срок с последнего нарушения кредитного договора (мес.)]]-MIN(Q:Q))/(MAX(Q:Q)-MIN(Q:Q))</f>
        <v>0</v>
      </c>
      <c r="W455" s="9">
        <f>(Кредиты_2000_0__22[[#This Row],[Количество кредитных карт]]-MIN(D:D))/(MAX(D:D)-MIN(D:D))</f>
        <v>0.14634146341463414</v>
      </c>
      <c r="X455" s="10">
        <f>(Кредиты_2000_0__22[[#This Row],[Число нарушений кредитных договоров]]-MIN(E:E))/(MAX(E:E)-MIN(E:E))</f>
        <v>0.14285714285714285</v>
      </c>
      <c r="Y455" s="16">
        <f>((Кредиты_2000_0__22[[#This Row],[Размер кредита]]-AVERAGE(H:H)))/STDEV(H:H)</f>
        <v>0.22111276455363721</v>
      </c>
      <c r="Z455" s="16">
        <f>((Кредиты_2000_0__22[[#This Row],[Годовой доход]]-AVERAGE(K:K)))/STDEV(K:K)</f>
        <v>-0.72397087644882097</v>
      </c>
      <c r="AA455" s="16">
        <f>((Кредиты_2000_0__22[[#This Row],[Ежемесячный платеж]]-AVERAGE(O:O)))/STDEV(O:O)</f>
        <v>-0.80796669059716619</v>
      </c>
      <c r="AB455" s="16">
        <f>((Кредиты_2000_0__22[[#This Row],[Текущий баланс кредитов]]-AVERAGE(F:F)))/STDEV(F:F)</f>
        <v>-0.68856260734513852</v>
      </c>
      <c r="AC455" s="16">
        <f>((Кредиты_2000_0__22[[#This Row],[Максимальный выданный кредит]]-AVERAGE(G:G)))/STDEV(G:G)</f>
        <v>-0.8918316098561283</v>
      </c>
    </row>
    <row r="456" spans="1:29" x14ac:dyDescent="0.45">
      <c r="A456">
        <v>672</v>
      </c>
      <c r="B456" s="1" t="s">
        <v>499</v>
      </c>
      <c r="C456" s="1" t="s">
        <v>16</v>
      </c>
      <c r="D456">
        <v>7</v>
      </c>
      <c r="E456">
        <v>1</v>
      </c>
      <c r="F456">
        <v>23028</v>
      </c>
      <c r="G456">
        <v>28666</v>
      </c>
      <c r="H456" s="3">
        <v>209462</v>
      </c>
      <c r="I456" s="1" t="s">
        <v>26</v>
      </c>
      <c r="J456">
        <v>669</v>
      </c>
      <c r="K456">
        <v>1828009</v>
      </c>
      <c r="L456" s="1" t="s">
        <v>38</v>
      </c>
      <c r="M456" s="1" t="s">
        <v>19</v>
      </c>
      <c r="N456" s="1" t="s">
        <v>20</v>
      </c>
      <c r="O456" s="2">
        <v>29400.6</v>
      </c>
      <c r="P456">
        <v>17</v>
      </c>
      <c r="R456">
        <f>Кредиты_2000_0__22[[#This Row],[Годовой доход]]/12</f>
        <v>152334.08333333334</v>
      </c>
      <c r="S456">
        <f>Кредиты_2000_0__22[[#This Row],[Ежемесячный платеж]]/Кредиты_2000_0__22[[#This Row],[Мес доход]]</f>
        <v>0.19300080032428721</v>
      </c>
      <c r="T456" s="8">
        <f>(Кредиты_2000_0__22[[#This Row],[Кредитный рейтинг]]-MIN(J:J))/(MAX(J:J)-MIN(J:J))</f>
        <v>0.50303030303030305</v>
      </c>
      <c r="U456" s="9">
        <f>(Кредиты_2000_0__22[[#This Row],[Срок кредитной истории (лет)]]-MIN(P:P))/(MAX(P:P)-MIN(P:P))</f>
        <v>0.27412280701754382</v>
      </c>
      <c r="V456" s="9">
        <f>(Кредиты_2000_0__22[[#This Row],[Срок с последнего нарушения кредитного договора (мес.)]]-MIN(Q:Q))/(MAX(Q:Q)-MIN(Q:Q))</f>
        <v>0</v>
      </c>
      <c r="W456" s="9">
        <f>(Кредиты_2000_0__22[[#This Row],[Количество кредитных карт]]-MIN(D:D))/(MAX(D:D)-MIN(D:D))</f>
        <v>0.12195121951219512</v>
      </c>
      <c r="X456" s="10">
        <f>(Кредиты_2000_0__22[[#This Row],[Число нарушений кредитных договоров]]-MIN(E:E))/(MAX(E:E)-MIN(E:E))</f>
        <v>0.14285714285714285</v>
      </c>
      <c r="Y456" s="16">
        <f>((Кредиты_2000_0__22[[#This Row],[Размер кредита]]-AVERAGE(H:H)))/STDEV(H:H)</f>
        <v>-0.53701261881047102</v>
      </c>
      <c r="Z456" s="16">
        <f>((Кредиты_2000_0__22[[#This Row],[Годовой доход]]-AVERAGE(K:K)))/STDEV(K:K)</f>
        <v>0.58572092390649022</v>
      </c>
      <c r="AA456" s="16">
        <f>((Кредиты_2000_0__22[[#This Row],[Ежемесячный платеж]]-AVERAGE(O:O)))/STDEV(O:O)</f>
        <v>1.0339728708599745</v>
      </c>
      <c r="AB456" s="16">
        <f>((Кредиты_2000_0__22[[#This Row],[Текущий баланс кредитов]]-AVERAGE(F:F)))/STDEV(F:F)</f>
        <v>-1.0018014394018779</v>
      </c>
      <c r="AC456" s="16">
        <f>((Кредиты_2000_0__22[[#This Row],[Максимальный выданный кредит]]-AVERAGE(G:G)))/STDEV(G:G)</f>
        <v>-1.1388884906840138</v>
      </c>
    </row>
    <row r="457" spans="1:29" x14ac:dyDescent="0.45">
      <c r="A457">
        <v>674</v>
      </c>
      <c r="B457" s="1" t="s">
        <v>500</v>
      </c>
      <c r="C457" s="1" t="s">
        <v>31</v>
      </c>
      <c r="D457">
        <v>19</v>
      </c>
      <c r="E457">
        <v>0</v>
      </c>
      <c r="F457">
        <v>377739</v>
      </c>
      <c r="G457">
        <v>1003178</v>
      </c>
      <c r="H457" s="3">
        <v>221496</v>
      </c>
      <c r="I457" s="1" t="s">
        <v>17</v>
      </c>
      <c r="J457">
        <v>728</v>
      </c>
      <c r="K457">
        <v>956460</v>
      </c>
      <c r="L457" s="1" t="s">
        <v>22</v>
      </c>
      <c r="M457" s="1" t="s">
        <v>19</v>
      </c>
      <c r="N457" s="1" t="s">
        <v>52</v>
      </c>
      <c r="O457" s="2">
        <v>12354.18</v>
      </c>
      <c r="P457">
        <v>14.8</v>
      </c>
      <c r="R457">
        <f>Кредиты_2000_0__22[[#This Row],[Годовой доход]]/12</f>
        <v>79705</v>
      </c>
      <c r="S457">
        <f>Кредиты_2000_0__22[[#This Row],[Ежемесячный платеж]]/Кредиты_2000_0__22[[#This Row],[Мес доход]]</f>
        <v>0.15499880810488678</v>
      </c>
      <c r="T457" s="8">
        <f>(Кредиты_2000_0__22[[#This Row],[Кредитный рейтинг]]-MIN(J:J))/(MAX(J:J)-MIN(J:J))</f>
        <v>0.8606060606060606</v>
      </c>
      <c r="U457" s="9">
        <f>(Кредиты_2000_0__22[[#This Row],[Срок кредитной истории (лет)]]-MIN(P:P))/(MAX(P:P)-MIN(P:P))</f>
        <v>0.22587719298245615</v>
      </c>
      <c r="V457" s="9">
        <f>(Кредиты_2000_0__22[[#This Row],[Срок с последнего нарушения кредитного договора (мес.)]]-MIN(Q:Q))/(MAX(Q:Q)-MIN(Q:Q))</f>
        <v>0</v>
      </c>
      <c r="W457" s="9">
        <f>(Кредиты_2000_0__22[[#This Row],[Количество кредитных карт]]-MIN(D:D))/(MAX(D:D)-MIN(D:D))</f>
        <v>0.41463414634146339</v>
      </c>
      <c r="X457" s="10">
        <f>(Кредиты_2000_0__22[[#This Row],[Число нарушений кредитных договоров]]-MIN(E:E))/(MAX(E:E)-MIN(E:E))</f>
        <v>0</v>
      </c>
      <c r="Y457" s="16">
        <f>((Кредиты_2000_0__22[[#This Row],[Размер кредита]]-AVERAGE(H:H)))/STDEV(H:H)</f>
        <v>-0.47258903877316066</v>
      </c>
      <c r="Z457" s="16">
        <f>((Кредиты_2000_0__22[[#This Row],[Годовой доход]]-AVERAGE(K:K)))/STDEV(K:K)</f>
        <v>-0.48107961900567314</v>
      </c>
      <c r="AA457" s="16">
        <f>((Кредиты_2000_0__22[[#This Row],[Ежемесячный платеж]]-AVERAGE(O:O)))/STDEV(O:O)</f>
        <v>-0.48873699465562753</v>
      </c>
      <c r="AB457" s="16">
        <f>((Кредиты_2000_0__22[[#This Row],[Текущий баланс кредитов]]-AVERAGE(F:F)))/STDEV(F:F)</f>
        <v>0.48054475975332356</v>
      </c>
      <c r="AC457" s="16">
        <f>((Кредиты_2000_0__22[[#This Row],[Максимальный выданный кредит]]-AVERAGE(G:G)))/STDEV(G:G)</f>
        <v>0.93259203045019257</v>
      </c>
    </row>
    <row r="458" spans="1:29" x14ac:dyDescent="0.45">
      <c r="A458">
        <v>677</v>
      </c>
      <c r="B458" s="1" t="s">
        <v>501</v>
      </c>
      <c r="C458" s="1" t="s">
        <v>16</v>
      </c>
      <c r="D458">
        <v>20</v>
      </c>
      <c r="E458">
        <v>0</v>
      </c>
      <c r="F458">
        <v>65436</v>
      </c>
      <c r="G458">
        <v>190872</v>
      </c>
      <c r="H458" s="3">
        <v>54230</v>
      </c>
      <c r="I458" s="1" t="s">
        <v>17</v>
      </c>
      <c r="J458">
        <v>742</v>
      </c>
      <c r="K458">
        <v>842859</v>
      </c>
      <c r="L458" s="1" t="s">
        <v>38</v>
      </c>
      <c r="M458" s="1" t="s">
        <v>19</v>
      </c>
      <c r="N458" s="1" t="s">
        <v>23</v>
      </c>
      <c r="O458" s="2">
        <v>9692.85</v>
      </c>
      <c r="P458">
        <v>17.899999999999999</v>
      </c>
      <c r="Q458">
        <v>22</v>
      </c>
      <c r="R458">
        <f>Кредиты_2000_0__22[[#This Row],[Годовой доход]]/12</f>
        <v>70238.25</v>
      </c>
      <c r="S458">
        <f>Кредиты_2000_0__22[[#This Row],[Ежемесячный платеж]]/Кредиты_2000_0__22[[#This Row],[Мес доход]]</f>
        <v>0.1379995942381822</v>
      </c>
      <c r="T458" s="8">
        <f>(Кредиты_2000_0__22[[#This Row],[Кредитный рейтинг]]-MIN(J:J))/(MAX(J:J)-MIN(J:J))</f>
        <v>0.94545454545454544</v>
      </c>
      <c r="U458" s="9">
        <f>(Кредиты_2000_0__22[[#This Row],[Срок кредитной истории (лет)]]-MIN(P:P))/(MAX(P:P)-MIN(P:P))</f>
        <v>0.29385964912280699</v>
      </c>
      <c r="V458" s="9">
        <f>(Кредиты_2000_0__22[[#This Row],[Срок с последнего нарушения кредитного договора (мес.)]]-MIN(Q:Q))/(MAX(Q:Q)-MIN(Q:Q))</f>
        <v>0.26829268292682928</v>
      </c>
      <c r="W458" s="9">
        <f>(Кредиты_2000_0__22[[#This Row],[Количество кредитных карт]]-MIN(D:D))/(MAX(D:D)-MIN(D:D))</f>
        <v>0.43902439024390244</v>
      </c>
      <c r="X458" s="10">
        <f>(Кредиты_2000_0__22[[#This Row],[Число нарушений кредитных договоров]]-MIN(E:E))/(MAX(E:E)-MIN(E:E))</f>
        <v>0</v>
      </c>
      <c r="Y458" s="16">
        <f>((Кредиты_2000_0__22[[#This Row],[Размер кредита]]-AVERAGE(H:H)))/STDEV(H:H)</f>
        <v>-1.3680414684325231</v>
      </c>
      <c r="Z458" s="16">
        <f>((Кредиты_2000_0__22[[#This Row],[Годовой доход]]-AVERAGE(K:K)))/STDEV(K:K)</f>
        <v>-0.62013044515011784</v>
      </c>
      <c r="AA458" s="16">
        <f>((Кредиты_2000_0__22[[#This Row],[Ежемесячный платеж]]-AVERAGE(O:O)))/STDEV(O:O)</f>
        <v>-0.72646629185660216</v>
      </c>
      <c r="AB458" s="16">
        <f>((Кредиты_2000_0__22[[#This Row],[Текущий баланс кредитов]]-AVERAGE(F:F)))/STDEV(F:F)</f>
        <v>-0.82457733974392045</v>
      </c>
      <c r="AC458" s="16">
        <f>((Кредиты_2000_0__22[[#This Row],[Максимальный выданный кредит]]-AVERAGE(G:G)))/STDEV(G:G)</f>
        <v>-0.79409379404498304</v>
      </c>
    </row>
    <row r="459" spans="1:29" x14ac:dyDescent="0.45">
      <c r="A459">
        <v>678</v>
      </c>
      <c r="B459" s="1" t="s">
        <v>502</v>
      </c>
      <c r="C459" s="1" t="s">
        <v>31</v>
      </c>
      <c r="D459">
        <v>20</v>
      </c>
      <c r="E459">
        <v>0</v>
      </c>
      <c r="F459">
        <v>271111</v>
      </c>
      <c r="G459">
        <v>527582</v>
      </c>
      <c r="H459" s="3">
        <v>64592</v>
      </c>
      <c r="I459" s="1" t="s">
        <v>17</v>
      </c>
      <c r="J459">
        <v>686</v>
      </c>
      <c r="K459">
        <v>1299581</v>
      </c>
      <c r="L459" s="1" t="s">
        <v>27</v>
      </c>
      <c r="M459" s="1" t="s">
        <v>19</v>
      </c>
      <c r="N459" s="1" t="s">
        <v>23</v>
      </c>
      <c r="O459" s="2">
        <v>35197.120000000003</v>
      </c>
      <c r="P459">
        <v>24.2</v>
      </c>
      <c r="R459">
        <f>Кредиты_2000_0__22[[#This Row],[Годовой доход]]/12</f>
        <v>108298.41666666667</v>
      </c>
      <c r="S459">
        <f>Кредиты_2000_0__22[[#This Row],[Ежемесячный платеж]]/Кредиты_2000_0__22[[#This Row],[Мес доход]]</f>
        <v>0.32500124270822672</v>
      </c>
      <c r="T459" s="8">
        <f>(Кредиты_2000_0__22[[#This Row],[Кредитный рейтинг]]-MIN(J:J))/(MAX(J:J)-MIN(J:J))</f>
        <v>0.60606060606060608</v>
      </c>
      <c r="U459" s="9">
        <f>(Кредиты_2000_0__22[[#This Row],[Срок кредитной истории (лет)]]-MIN(P:P))/(MAX(P:P)-MIN(P:P))</f>
        <v>0.43201754385964908</v>
      </c>
      <c r="V459" s="9">
        <f>(Кредиты_2000_0__22[[#This Row],[Срок с последнего нарушения кредитного договора (мес.)]]-MIN(Q:Q))/(MAX(Q:Q)-MIN(Q:Q))</f>
        <v>0</v>
      </c>
      <c r="W459" s="9">
        <f>(Кредиты_2000_0__22[[#This Row],[Количество кредитных карт]]-MIN(D:D))/(MAX(D:D)-MIN(D:D))</f>
        <v>0.43902439024390244</v>
      </c>
      <c r="X459" s="10">
        <f>(Кредиты_2000_0__22[[#This Row],[Число нарушений кредитных договоров]]-MIN(E:E))/(MAX(E:E)-MIN(E:E))</f>
        <v>0</v>
      </c>
      <c r="Y459" s="16">
        <f>((Кредиты_2000_0__22[[#This Row],[Размер кредита]]-AVERAGE(H:H)))/STDEV(H:H)</f>
        <v>-1.312568879405881</v>
      </c>
      <c r="Z459" s="16">
        <f>((Кредиты_2000_0__22[[#This Row],[Годовой доход]]-AVERAGE(K:K)))/STDEV(K:K)</f>
        <v>-6.1089843233382173E-2</v>
      </c>
      <c r="AA459" s="16">
        <f>((Кредиты_2000_0__22[[#This Row],[Ежемесячный платеж]]-AVERAGE(O:O)))/STDEV(O:O)</f>
        <v>1.551760077185907</v>
      </c>
      <c r="AB459" s="16">
        <f>((Кредиты_2000_0__22[[#This Row],[Текущий баланс кредитов]]-AVERAGE(F:F)))/STDEV(F:F)</f>
        <v>3.4943663301505501E-2</v>
      </c>
      <c r="AC459" s="16">
        <f>((Кредиты_2000_0__22[[#This Row],[Максимальный выданный кредит]]-AVERAGE(G:G)))/STDEV(G:G)</f>
        <v>-7.8363042375328318E-2</v>
      </c>
    </row>
    <row r="460" spans="1:29" x14ac:dyDescent="0.45">
      <c r="A460">
        <v>679</v>
      </c>
      <c r="B460" s="1" t="s">
        <v>503</v>
      </c>
      <c r="C460" s="1" t="s">
        <v>16</v>
      </c>
      <c r="D460">
        <v>16</v>
      </c>
      <c r="E460">
        <v>0</v>
      </c>
      <c r="F460">
        <v>307420</v>
      </c>
      <c r="G460">
        <v>908050</v>
      </c>
      <c r="H460" s="3">
        <v>152592</v>
      </c>
      <c r="I460" s="1" t="s">
        <v>17</v>
      </c>
      <c r="J460">
        <v>741</v>
      </c>
      <c r="K460">
        <v>805790</v>
      </c>
      <c r="L460" s="1" t="s">
        <v>18</v>
      </c>
      <c r="M460" s="1" t="s">
        <v>24</v>
      </c>
      <c r="N460" s="1" t="s">
        <v>23</v>
      </c>
      <c r="O460" s="2">
        <v>10273.870000000001</v>
      </c>
      <c r="P460">
        <v>14.7</v>
      </c>
      <c r="R460">
        <f>Кредиты_2000_0__22[[#This Row],[Годовой доход]]/12</f>
        <v>67149.166666666672</v>
      </c>
      <c r="S460">
        <f>Кредиты_2000_0__22[[#This Row],[Ежемесячный платеж]]/Кредиты_2000_0__22[[#This Row],[Мес доход]]</f>
        <v>0.15300070738033483</v>
      </c>
      <c r="T460" s="8">
        <f>(Кредиты_2000_0__22[[#This Row],[Кредитный рейтинг]]-MIN(J:J))/(MAX(J:J)-MIN(J:J))</f>
        <v>0.93939393939393945</v>
      </c>
      <c r="U460" s="9">
        <f>(Кредиты_2000_0__22[[#This Row],[Срок кредитной истории (лет)]]-MIN(P:P))/(MAX(P:P)-MIN(P:P))</f>
        <v>0.22368421052631576</v>
      </c>
      <c r="V460" s="9">
        <f>(Кредиты_2000_0__22[[#This Row],[Срок с последнего нарушения кредитного договора (мес.)]]-MIN(Q:Q))/(MAX(Q:Q)-MIN(Q:Q))</f>
        <v>0</v>
      </c>
      <c r="W460" s="9">
        <f>(Кредиты_2000_0__22[[#This Row],[Количество кредитных карт]]-MIN(D:D))/(MAX(D:D)-MIN(D:D))</f>
        <v>0.34146341463414637</v>
      </c>
      <c r="X460" s="10">
        <f>(Кредиты_2000_0__22[[#This Row],[Число нарушений кредитных договоров]]-MIN(E:E))/(MAX(E:E)-MIN(E:E))</f>
        <v>0</v>
      </c>
      <c r="Y460" s="16">
        <f>((Кредиты_2000_0__22[[#This Row],[Размер кредита]]-AVERAGE(H:H)))/STDEV(H:H)</f>
        <v>-0.84146408937070405</v>
      </c>
      <c r="Z460" s="16">
        <f>((Кредиты_2000_0__22[[#This Row],[Годовой доход]]-AVERAGE(K:K)))/STDEV(K:K)</f>
        <v>-0.66550394603786023</v>
      </c>
      <c r="AA460" s="16">
        <f>((Кредиты_2000_0__22[[#This Row],[Ежемесячный платеж]]-AVERAGE(O:O)))/STDEV(O:O)</f>
        <v>-0.67456537154243201</v>
      </c>
      <c r="AB460" s="16">
        <f>((Кредиты_2000_0__22[[#This Row],[Текущий баланс кредитов]]-AVERAGE(F:F)))/STDEV(F:F)</f>
        <v>0.18667988841188046</v>
      </c>
      <c r="AC460" s="16">
        <f>((Кредиты_2000_0__22[[#This Row],[Максимальный выданный кредит]]-AVERAGE(G:G)))/STDEV(G:G)</f>
        <v>0.73038231008301924</v>
      </c>
    </row>
    <row r="461" spans="1:29" x14ac:dyDescent="0.45">
      <c r="A461">
        <v>680</v>
      </c>
      <c r="B461" s="1" t="s">
        <v>504</v>
      </c>
      <c r="C461" s="1" t="s">
        <v>31</v>
      </c>
      <c r="D461">
        <v>8</v>
      </c>
      <c r="E461">
        <v>0</v>
      </c>
      <c r="F461">
        <v>254828</v>
      </c>
      <c r="G461">
        <v>337634</v>
      </c>
      <c r="H461" s="3">
        <v>322520</v>
      </c>
      <c r="I461" s="1" t="s">
        <v>17</v>
      </c>
      <c r="J461">
        <v>709</v>
      </c>
      <c r="K461">
        <v>1648896</v>
      </c>
      <c r="L461" s="1" t="s">
        <v>22</v>
      </c>
      <c r="M461" s="1" t="s">
        <v>19</v>
      </c>
      <c r="N461" s="1" t="s">
        <v>23</v>
      </c>
      <c r="O461" s="2">
        <v>29680.28</v>
      </c>
      <c r="P461">
        <v>16.600000000000001</v>
      </c>
      <c r="R461">
        <f>Кредиты_2000_0__22[[#This Row],[Годовой доход]]/12</f>
        <v>137408</v>
      </c>
      <c r="S461">
        <f>Кредиты_2000_0__22[[#This Row],[Ежемесячный платеж]]/Кредиты_2000_0__22[[#This Row],[Мес доход]]</f>
        <v>0.21600110619469026</v>
      </c>
      <c r="T461" s="8">
        <f>(Кредиты_2000_0__22[[#This Row],[Кредитный рейтинг]]-MIN(J:J))/(MAX(J:J)-MIN(J:J))</f>
        <v>0.74545454545454548</v>
      </c>
      <c r="U461" s="9">
        <f>(Кредиты_2000_0__22[[#This Row],[Срок кредитной истории (лет)]]-MIN(P:P))/(MAX(P:P)-MIN(P:P))</f>
        <v>0.2653508771929825</v>
      </c>
      <c r="V461" s="9">
        <f>(Кредиты_2000_0__22[[#This Row],[Срок с последнего нарушения кредитного договора (мес.)]]-MIN(Q:Q))/(MAX(Q:Q)-MIN(Q:Q))</f>
        <v>0</v>
      </c>
      <c r="W461" s="9">
        <f>(Кредиты_2000_0__22[[#This Row],[Количество кредитных карт]]-MIN(D:D))/(MAX(D:D)-MIN(D:D))</f>
        <v>0.14634146341463414</v>
      </c>
      <c r="X461" s="10">
        <f>(Кредиты_2000_0__22[[#This Row],[Число нарушений кредитных договоров]]-MIN(E:E))/(MAX(E:E)-MIN(E:E))</f>
        <v>0</v>
      </c>
      <c r="Y461" s="16">
        <f>((Кредиты_2000_0__22[[#This Row],[Размер кредита]]-AVERAGE(H:H)))/STDEV(H:H)</f>
        <v>6.8239260187222345E-2</v>
      </c>
      <c r="Z461" s="16">
        <f>((Кредиты_2000_0__22[[#This Row],[Годовой доход]]-AVERAGE(K:K)))/STDEV(K:K)</f>
        <v>0.36648156313317021</v>
      </c>
      <c r="AA461" s="16">
        <f>((Кредиты_2000_0__22[[#This Row],[Ежемесячный платеж]]-AVERAGE(O:O)))/STDEV(O:O)</f>
        <v>1.0589559168712428</v>
      </c>
      <c r="AB461" s="16">
        <f>((Кредиты_2000_0__22[[#This Row],[Текущий баланс кредитов]]-AVERAGE(F:F)))/STDEV(F:F)</f>
        <v>-3.3103403637056168E-2</v>
      </c>
      <c r="AC461" s="16">
        <f>((Кредиты_2000_0__22[[#This Row],[Максимальный выданный кредит]]-AVERAGE(G:G)))/STDEV(G:G)</f>
        <v>-0.48212778003725576</v>
      </c>
    </row>
    <row r="462" spans="1:29" x14ac:dyDescent="0.45">
      <c r="A462">
        <v>681</v>
      </c>
      <c r="B462" s="1" t="s">
        <v>505</v>
      </c>
      <c r="C462" s="1" t="s">
        <v>16</v>
      </c>
      <c r="D462">
        <v>14</v>
      </c>
      <c r="E462">
        <v>1</v>
      </c>
      <c r="F462">
        <v>154508</v>
      </c>
      <c r="G462">
        <v>586586</v>
      </c>
      <c r="H462" s="3">
        <v>111914</v>
      </c>
      <c r="I462" s="1" t="s">
        <v>17</v>
      </c>
      <c r="J462">
        <v>701</v>
      </c>
      <c r="K462">
        <v>1063183</v>
      </c>
      <c r="L462" s="1" t="s">
        <v>40</v>
      </c>
      <c r="M462" s="1" t="s">
        <v>19</v>
      </c>
      <c r="N462" s="1" t="s">
        <v>79</v>
      </c>
      <c r="O462" s="2">
        <v>7964.99</v>
      </c>
      <c r="P462">
        <v>13.3</v>
      </c>
      <c r="R462">
        <f>Кредиты_2000_0__22[[#This Row],[Годовой доход]]/12</f>
        <v>88598.583333333328</v>
      </c>
      <c r="S462">
        <f>Кредиты_2000_0__22[[#This Row],[Ежемесячный платеж]]/Кредиты_2000_0__22[[#This Row],[Мес доход]]</f>
        <v>8.9899744446628668E-2</v>
      </c>
      <c r="T462" s="8">
        <f>(Кредиты_2000_0__22[[#This Row],[Кредитный рейтинг]]-MIN(J:J))/(MAX(J:J)-MIN(J:J))</f>
        <v>0.69696969696969702</v>
      </c>
      <c r="U462" s="9">
        <f>(Кредиты_2000_0__22[[#This Row],[Срок кредитной истории (лет)]]-MIN(P:P))/(MAX(P:P)-MIN(P:P))</f>
        <v>0.19298245614035089</v>
      </c>
      <c r="V462" s="9">
        <f>(Кредиты_2000_0__22[[#This Row],[Срок с последнего нарушения кредитного договора (мес.)]]-MIN(Q:Q))/(MAX(Q:Q)-MIN(Q:Q))</f>
        <v>0</v>
      </c>
      <c r="W462" s="9">
        <f>(Кредиты_2000_0__22[[#This Row],[Количество кредитных карт]]-MIN(D:D))/(MAX(D:D)-MIN(D:D))</f>
        <v>0.29268292682926828</v>
      </c>
      <c r="X462" s="10">
        <f>(Кредиты_2000_0__22[[#This Row],[Число нарушений кредитных договоров]]-MIN(E:E))/(MAX(E:E)-MIN(E:E))</f>
        <v>0.14285714285714285</v>
      </c>
      <c r="Y462" s="16">
        <f>((Кредиты_2000_0__22[[#This Row],[Размер кредита]]-AVERAGE(H:H)))/STDEV(H:H)</f>
        <v>-1.0592322785644646</v>
      </c>
      <c r="Z462" s="16">
        <f>((Кредиты_2000_0__22[[#This Row],[Годовой доход]]-AVERAGE(K:K)))/STDEV(K:K)</f>
        <v>-0.35044765873583766</v>
      </c>
      <c r="AA462" s="16">
        <f>((Кредиты_2000_0__22[[#This Row],[Ежемесячный платеж]]-AVERAGE(O:O)))/STDEV(O:O)</f>
        <v>-0.88081127855936958</v>
      </c>
      <c r="AB462" s="16">
        <f>((Кредиты_2000_0__22[[#This Row],[Текущий баланс кредитов]]-AVERAGE(F:F)))/STDEV(F:F)</f>
        <v>-0.45234320927953647</v>
      </c>
      <c r="AC462" s="16">
        <f>((Кредиты_2000_0__22[[#This Row],[Максимальный выданный кредит]]-AVERAGE(G:G)))/STDEV(G:G)</f>
        <v>4.705936049811265E-2</v>
      </c>
    </row>
    <row r="463" spans="1:29" x14ac:dyDescent="0.45">
      <c r="A463">
        <v>682</v>
      </c>
      <c r="B463" s="1" t="s">
        <v>506</v>
      </c>
      <c r="C463" s="1" t="s">
        <v>16</v>
      </c>
      <c r="D463">
        <v>5</v>
      </c>
      <c r="E463">
        <v>0</v>
      </c>
      <c r="F463">
        <v>229026</v>
      </c>
      <c r="G463">
        <v>328218</v>
      </c>
      <c r="H463" s="3">
        <v>237116</v>
      </c>
      <c r="I463" s="1" t="s">
        <v>17</v>
      </c>
      <c r="J463">
        <v>721</v>
      </c>
      <c r="K463">
        <v>655310</v>
      </c>
      <c r="L463" s="1" t="s">
        <v>50</v>
      </c>
      <c r="M463" s="1" t="s">
        <v>29</v>
      </c>
      <c r="N463" s="1" t="s">
        <v>23</v>
      </c>
      <c r="O463" s="2">
        <v>6880.66</v>
      </c>
      <c r="P463">
        <v>14.5</v>
      </c>
      <c r="Q463">
        <v>74</v>
      </c>
      <c r="R463">
        <f>Кредиты_2000_0__22[[#This Row],[Годовой доход]]/12</f>
        <v>54609.166666666664</v>
      </c>
      <c r="S463">
        <f>Кредиты_2000_0__22[[#This Row],[Ежемесячный платеж]]/Кредиты_2000_0__22[[#This Row],[Мес доход]]</f>
        <v>0.12599826036532327</v>
      </c>
      <c r="T463" s="8">
        <f>(Кредиты_2000_0__22[[#This Row],[Кредитный рейтинг]]-MIN(J:J))/(MAX(J:J)-MIN(J:J))</f>
        <v>0.81818181818181823</v>
      </c>
      <c r="U463" s="9">
        <f>(Кредиты_2000_0__22[[#This Row],[Срок кредитной истории (лет)]]-MIN(P:P))/(MAX(P:P)-MIN(P:P))</f>
        <v>0.21929824561403508</v>
      </c>
      <c r="V463" s="9">
        <f>(Кредиты_2000_0__22[[#This Row],[Срок с последнего нарушения кредитного договора (мес.)]]-MIN(Q:Q))/(MAX(Q:Q)-MIN(Q:Q))</f>
        <v>0.90243902439024393</v>
      </c>
      <c r="W463" s="9">
        <f>(Кредиты_2000_0__22[[#This Row],[Количество кредитных карт]]-MIN(D:D))/(MAX(D:D)-MIN(D:D))</f>
        <v>7.3170731707317069E-2</v>
      </c>
      <c r="X463" s="10">
        <f>(Кредиты_2000_0__22[[#This Row],[Число нарушений кредитных договоров]]-MIN(E:E))/(MAX(E:E)-MIN(E:E))</f>
        <v>0</v>
      </c>
      <c r="Y463" s="16">
        <f>((Кредиты_2000_0__22[[#This Row],[Размер кредита]]-AVERAGE(H:H)))/STDEV(H:H)</f>
        <v>-0.38896793854191675</v>
      </c>
      <c r="Z463" s="16">
        <f>((Кредиты_2000_0__22[[#This Row],[Годовой доход]]-AVERAGE(K:K)))/STDEV(K:K)</f>
        <v>-0.84969570771439518</v>
      </c>
      <c r="AA463" s="16">
        <f>((Кредиты_2000_0__22[[#This Row],[Ежемесячный платеж]]-AVERAGE(O:O)))/STDEV(O:O)</f>
        <v>-0.9776714983870245</v>
      </c>
      <c r="AB463" s="16">
        <f>((Кредиты_2000_0__22[[#This Row],[Текущий баланс кредитов]]-AVERAGE(F:F)))/STDEV(F:F)</f>
        <v>-0.14093061122464864</v>
      </c>
      <c r="AC463" s="16">
        <f>((Кредиты_2000_0__22[[#This Row],[Максимальный выданный кредит]]-AVERAGE(G:G)))/STDEV(G:G)</f>
        <v>-0.50214298825121273</v>
      </c>
    </row>
    <row r="464" spans="1:29" x14ac:dyDescent="0.45">
      <c r="A464">
        <v>684</v>
      </c>
      <c r="B464" s="1" t="s">
        <v>507</v>
      </c>
      <c r="C464" s="1" t="s">
        <v>16</v>
      </c>
      <c r="D464">
        <v>26</v>
      </c>
      <c r="E464">
        <v>0</v>
      </c>
      <c r="F464">
        <v>600153</v>
      </c>
      <c r="G464">
        <v>769560</v>
      </c>
      <c r="H464" s="3">
        <v>341550</v>
      </c>
      <c r="I464" s="1" t="s">
        <v>17</v>
      </c>
      <c r="J464">
        <v>682</v>
      </c>
      <c r="K464">
        <v>823612</v>
      </c>
      <c r="L464" s="1" t="s">
        <v>27</v>
      </c>
      <c r="M464" s="1" t="s">
        <v>29</v>
      </c>
      <c r="N464" s="1" t="s">
        <v>23</v>
      </c>
      <c r="O464" s="2">
        <v>19149.150000000001</v>
      </c>
      <c r="P464">
        <v>11.4</v>
      </c>
      <c r="Q464">
        <v>36</v>
      </c>
      <c r="R464">
        <f>Кредиты_2000_0__22[[#This Row],[Годовой доход]]/12</f>
        <v>68634.333333333328</v>
      </c>
      <c r="S464">
        <f>Кредиты_2000_0__22[[#This Row],[Ежемесячный платеж]]/Кредиты_2000_0__22[[#This Row],[Мес доход]]</f>
        <v>0.27900249146442746</v>
      </c>
      <c r="T464" s="8">
        <f>(Кредиты_2000_0__22[[#This Row],[Кредитный рейтинг]]-MIN(J:J))/(MAX(J:J)-MIN(J:J))</f>
        <v>0.58181818181818179</v>
      </c>
      <c r="U464" s="9">
        <f>(Кредиты_2000_0__22[[#This Row],[Срок кредитной истории (лет)]]-MIN(P:P))/(MAX(P:P)-MIN(P:P))</f>
        <v>0.15131578947368421</v>
      </c>
      <c r="V464" s="9">
        <f>(Кредиты_2000_0__22[[#This Row],[Срок с последнего нарушения кредитного договора (мес.)]]-MIN(Q:Q))/(MAX(Q:Q)-MIN(Q:Q))</f>
        <v>0.43902439024390244</v>
      </c>
      <c r="W464" s="9">
        <f>(Кредиты_2000_0__22[[#This Row],[Количество кредитных карт]]-MIN(D:D))/(MAX(D:D)-MIN(D:D))</f>
        <v>0.58536585365853655</v>
      </c>
      <c r="X464" s="10">
        <f>(Кредиты_2000_0__22[[#This Row],[Число нарушений кредитных договоров]]-MIN(E:E))/(MAX(E:E)-MIN(E:E))</f>
        <v>0</v>
      </c>
      <c r="Y464" s="16">
        <f>((Кредиты_2000_0__22[[#This Row],[Размер кредита]]-AVERAGE(H:H)))/STDEV(H:H)</f>
        <v>0.17011567103232933</v>
      </c>
      <c r="Z464" s="16">
        <f>((Кредиты_2000_0__22[[#This Row],[Годовой доход]]-AVERAGE(K:K)))/STDEV(K:K)</f>
        <v>-0.64368931567768484</v>
      </c>
      <c r="AA464" s="16">
        <f>((Кредиты_2000_0__22[[#This Row],[Ежемесячный платеж]]-AVERAGE(O:O)))/STDEV(O:O)</f>
        <v>0.11823900704341268</v>
      </c>
      <c r="AB464" s="16">
        <f>((Кредиты_2000_0__22[[#This Row],[Текущий баланс кредитов]]-AVERAGE(F:F)))/STDEV(F:F)</f>
        <v>1.4100184652175043</v>
      </c>
      <c r="AC464" s="16">
        <f>((Кредиты_2000_0__22[[#This Row],[Максимальный выданный кредит]]-AVERAGE(G:G)))/STDEV(G:G)</f>
        <v>0.43599975002026348</v>
      </c>
    </row>
    <row r="465" spans="1:29" x14ac:dyDescent="0.45">
      <c r="A465">
        <v>685</v>
      </c>
      <c r="B465" s="1" t="s">
        <v>508</v>
      </c>
      <c r="C465" s="1" t="s">
        <v>31</v>
      </c>
      <c r="D465">
        <v>14</v>
      </c>
      <c r="E465">
        <v>0</v>
      </c>
      <c r="F465">
        <v>548663</v>
      </c>
      <c r="G465">
        <v>935660</v>
      </c>
      <c r="H465" s="3">
        <v>671506</v>
      </c>
      <c r="I465" s="1" t="s">
        <v>17</v>
      </c>
      <c r="J465">
        <v>706</v>
      </c>
      <c r="K465">
        <v>1784423</v>
      </c>
      <c r="L465" s="1" t="s">
        <v>22</v>
      </c>
      <c r="M465" s="1" t="s">
        <v>19</v>
      </c>
      <c r="N465" s="1" t="s">
        <v>23</v>
      </c>
      <c r="O465" s="2">
        <v>44610.48</v>
      </c>
      <c r="P465">
        <v>22.8</v>
      </c>
      <c r="R465">
        <f>Кредиты_2000_0__22[[#This Row],[Годовой доход]]/12</f>
        <v>148701.91666666666</v>
      </c>
      <c r="S465">
        <f>Кредиты_2000_0__22[[#This Row],[Ежемесячный платеж]]/Кредиты_2000_0__22[[#This Row],[Мес доход]]</f>
        <v>0.29999936113802617</v>
      </c>
      <c r="T465" s="8">
        <f>(Кредиты_2000_0__22[[#This Row],[Кредитный рейтинг]]-MIN(J:J))/(MAX(J:J)-MIN(J:J))</f>
        <v>0.72727272727272729</v>
      </c>
      <c r="U465" s="9">
        <f>(Кредиты_2000_0__22[[#This Row],[Срок кредитной истории (лет)]]-MIN(P:P))/(MAX(P:P)-MIN(P:P))</f>
        <v>0.40131578947368424</v>
      </c>
      <c r="V465" s="9">
        <f>(Кредиты_2000_0__22[[#This Row],[Срок с последнего нарушения кредитного договора (мес.)]]-MIN(Q:Q))/(MAX(Q:Q)-MIN(Q:Q))</f>
        <v>0</v>
      </c>
      <c r="W465" s="9">
        <f>(Кредиты_2000_0__22[[#This Row],[Количество кредитных карт]]-MIN(D:D))/(MAX(D:D)-MIN(D:D))</f>
        <v>0.29268292682926828</v>
      </c>
      <c r="X465" s="10">
        <f>(Кредиты_2000_0__22[[#This Row],[Число нарушений кредитных договоров]]-MIN(E:E))/(MAX(E:E)-MIN(E:E))</f>
        <v>0</v>
      </c>
      <c r="Y465" s="16">
        <f>((Кредиты_2000_0__22[[#This Row],[Размер кредита]]-AVERAGE(H:H)))/STDEV(H:H)</f>
        <v>1.9365230812692249</v>
      </c>
      <c r="Z465" s="16">
        <f>((Кредиты_2000_0__22[[#This Row],[Годовой доход]]-AVERAGE(K:K)))/STDEV(K:K)</f>
        <v>0.53237043131987771</v>
      </c>
      <c r="AA465" s="16">
        <f>((Кредиты_2000_0__22[[#This Row],[Ежемесячный платеж]]-AVERAGE(O:O)))/STDEV(O:O)</f>
        <v>2.3926296638586484</v>
      </c>
      <c r="AB465" s="16">
        <f>((Кредиты_2000_0__22[[#This Row],[Текущий баланс кредитов]]-AVERAGE(F:F)))/STDEV(F:F)</f>
        <v>1.1948404589123676</v>
      </c>
      <c r="AC465" s="16">
        <f>((Кредиты_2000_0__22[[#This Row],[Максимальный выданный кредит]]-AVERAGE(G:G)))/STDEV(G:G)</f>
        <v>0.78907176407487922</v>
      </c>
    </row>
    <row r="466" spans="1:29" x14ac:dyDescent="0.45">
      <c r="A466">
        <v>686</v>
      </c>
      <c r="B466" s="1" t="s">
        <v>509</v>
      </c>
      <c r="C466" s="1" t="s">
        <v>31</v>
      </c>
      <c r="D466">
        <v>5</v>
      </c>
      <c r="E466">
        <v>0</v>
      </c>
      <c r="F466">
        <v>224143</v>
      </c>
      <c r="G466">
        <v>286462</v>
      </c>
      <c r="H466" s="3">
        <v>279862</v>
      </c>
      <c r="I466" s="1" t="s">
        <v>17</v>
      </c>
      <c r="J466">
        <v>680</v>
      </c>
      <c r="K466">
        <v>929575</v>
      </c>
      <c r="L466" s="1" t="s">
        <v>50</v>
      </c>
      <c r="M466" s="1" t="s">
        <v>29</v>
      </c>
      <c r="N466" s="1" t="s">
        <v>23</v>
      </c>
      <c r="O466" s="2">
        <v>6600.03</v>
      </c>
      <c r="P466">
        <v>13.6</v>
      </c>
      <c r="Q466">
        <v>18</v>
      </c>
      <c r="R466">
        <f>Кредиты_2000_0__22[[#This Row],[Годовой доход]]/12</f>
        <v>77464.583333333328</v>
      </c>
      <c r="S466">
        <f>Кредиты_2000_0__22[[#This Row],[Ежемесячный платеж]]/Кредиты_2000_0__22[[#This Row],[Мес доход]]</f>
        <v>8.5200613183444046E-2</v>
      </c>
      <c r="T466" s="8">
        <f>(Кредиты_2000_0__22[[#This Row],[Кредитный рейтинг]]-MIN(J:J))/(MAX(J:J)-MIN(J:J))</f>
        <v>0.5696969696969697</v>
      </c>
      <c r="U466" s="9">
        <f>(Кредиты_2000_0__22[[#This Row],[Срок кредитной истории (лет)]]-MIN(P:P))/(MAX(P:P)-MIN(P:P))</f>
        <v>0.19956140350877191</v>
      </c>
      <c r="V466" s="9">
        <f>(Кредиты_2000_0__22[[#This Row],[Срок с последнего нарушения кредитного договора (мес.)]]-MIN(Q:Q))/(MAX(Q:Q)-MIN(Q:Q))</f>
        <v>0.21951219512195122</v>
      </c>
      <c r="W466" s="9">
        <f>(Кредиты_2000_0__22[[#This Row],[Количество кредитных карт]]-MIN(D:D))/(MAX(D:D)-MIN(D:D))</f>
        <v>7.3170731707317069E-2</v>
      </c>
      <c r="X466" s="10">
        <f>(Кредиты_2000_0__22[[#This Row],[Число нарушений кредитных договоров]]-MIN(E:E))/(MAX(E:E)-MIN(E:E))</f>
        <v>0</v>
      </c>
      <c r="Y466" s="16">
        <f>((Кредиты_2000_0__22[[#This Row],[Размер кредита]]-AVERAGE(H:H)))/STDEV(H:H)</f>
        <v>-0.16012878678232961</v>
      </c>
      <c r="Z466" s="16">
        <f>((Кредиты_2000_0__22[[#This Row],[Годовой доход]]-AVERAGE(K:K)))/STDEV(K:K)</f>
        <v>-0.51398761683045813</v>
      </c>
      <c r="AA466" s="16">
        <f>((Кредиты_2000_0__22[[#This Row],[Ежемесячный платеж]]-AVERAGE(O:O)))/STDEV(O:O)</f>
        <v>-1.0027394052882768</v>
      </c>
      <c r="AB466" s="16">
        <f>((Кредиты_2000_0__22[[#This Row],[Текущий баланс кредитов]]-AVERAGE(F:F)))/STDEV(F:F)</f>
        <v>-0.16133679115838301</v>
      </c>
      <c r="AC466" s="16">
        <f>((Кредиты_2000_0__22[[#This Row],[Максимальный выданный кредит]]-AVERAGE(G:G)))/STDEV(G:G)</f>
        <v>-0.59090201906918105</v>
      </c>
    </row>
    <row r="467" spans="1:29" x14ac:dyDescent="0.45">
      <c r="A467">
        <v>688</v>
      </c>
      <c r="B467" s="1" t="s">
        <v>510</v>
      </c>
      <c r="C467" s="1" t="s">
        <v>16</v>
      </c>
      <c r="D467">
        <v>9</v>
      </c>
      <c r="E467">
        <v>0</v>
      </c>
      <c r="F467">
        <v>616968</v>
      </c>
      <c r="G467">
        <v>948706</v>
      </c>
      <c r="H467" s="3">
        <v>333212</v>
      </c>
      <c r="I467" s="1" t="s">
        <v>26</v>
      </c>
      <c r="J467">
        <v>692</v>
      </c>
      <c r="K467">
        <v>959215</v>
      </c>
      <c r="L467" s="1" t="s">
        <v>22</v>
      </c>
      <c r="M467" s="1" t="s">
        <v>29</v>
      </c>
      <c r="N467" s="1" t="s">
        <v>23</v>
      </c>
      <c r="O467" s="2">
        <v>26698.23</v>
      </c>
      <c r="P467">
        <v>17.399999999999999</v>
      </c>
      <c r="Q467">
        <v>36</v>
      </c>
      <c r="R467">
        <f>Кредиты_2000_0__22[[#This Row],[Годовой доход]]/12</f>
        <v>79934.583333333328</v>
      </c>
      <c r="S467">
        <f>Кредиты_2000_0__22[[#This Row],[Ежемесячный платеж]]/Кредиты_2000_0__22[[#This Row],[Мес доход]]</f>
        <v>0.33400099039318609</v>
      </c>
      <c r="T467" s="8">
        <f>(Кредиты_2000_0__22[[#This Row],[Кредитный рейтинг]]-MIN(J:J))/(MAX(J:J)-MIN(J:J))</f>
        <v>0.64242424242424245</v>
      </c>
      <c r="U467" s="9">
        <f>(Кредиты_2000_0__22[[#This Row],[Срок кредитной истории (лет)]]-MIN(P:P))/(MAX(P:P)-MIN(P:P))</f>
        <v>0.2828947368421052</v>
      </c>
      <c r="V467" s="9">
        <f>(Кредиты_2000_0__22[[#This Row],[Срок с последнего нарушения кредитного договора (мес.)]]-MIN(Q:Q))/(MAX(Q:Q)-MIN(Q:Q))</f>
        <v>0.43902439024390244</v>
      </c>
      <c r="W467" s="9">
        <f>(Кредиты_2000_0__22[[#This Row],[Количество кредитных карт]]-MIN(D:D))/(MAX(D:D)-MIN(D:D))</f>
        <v>0.17073170731707318</v>
      </c>
      <c r="X467" s="10">
        <f>(Кредиты_2000_0__22[[#This Row],[Число нарушений кредитных договоров]]-MIN(E:E))/(MAX(E:E)-MIN(E:E))</f>
        <v>0</v>
      </c>
      <c r="Y467" s="16">
        <f>((Кредиты_2000_0__22[[#This Row],[Размер кредита]]-AVERAGE(H:H)))/STDEV(H:H)</f>
        <v>0.12547849217649631</v>
      </c>
      <c r="Z467" s="16">
        <f>((Кредиты_2000_0__22[[#This Row],[Годовой доход]]-AVERAGE(K:K)))/STDEV(K:K)</f>
        <v>-0.47770742134871635</v>
      </c>
      <c r="AA467" s="16">
        <f>((Кредиты_2000_0__22[[#This Row],[Ежемесячный платеж]]-AVERAGE(O:O)))/STDEV(O:O)</f>
        <v>0.79257758321169425</v>
      </c>
      <c r="AB467" s="16">
        <f>((Кредиты_2000_0__22[[#This Row],[Текущий баланс кредитов]]-AVERAGE(F:F)))/STDEV(F:F)</f>
        <v>1.4802887735496246</v>
      </c>
      <c r="AC467" s="16">
        <f>((Кредиты_2000_0__22[[#This Row],[Максимальный выданный кредит]]-AVERAGE(G:G)))/STDEV(G:G)</f>
        <v>0.81680311564234764</v>
      </c>
    </row>
    <row r="468" spans="1:29" x14ac:dyDescent="0.45">
      <c r="A468">
        <v>690</v>
      </c>
      <c r="B468" s="1" t="s">
        <v>511</v>
      </c>
      <c r="C468" s="1" t="s">
        <v>31</v>
      </c>
      <c r="D468">
        <v>5</v>
      </c>
      <c r="E468">
        <v>0</v>
      </c>
      <c r="F468">
        <v>245746</v>
      </c>
      <c r="G468">
        <v>353034</v>
      </c>
      <c r="H468" s="3">
        <v>208670</v>
      </c>
      <c r="I468" s="1" t="s">
        <v>17</v>
      </c>
      <c r="J468">
        <v>720</v>
      </c>
      <c r="K468">
        <v>575130</v>
      </c>
      <c r="L468" s="1" t="s">
        <v>50</v>
      </c>
      <c r="M468" s="1" t="s">
        <v>19</v>
      </c>
      <c r="N468" s="1" t="s">
        <v>52</v>
      </c>
      <c r="O468" s="2">
        <v>12604.98</v>
      </c>
      <c r="P468">
        <v>22.5</v>
      </c>
      <c r="Q468">
        <v>55</v>
      </c>
      <c r="R468">
        <f>Кредиты_2000_0__22[[#This Row],[Годовой доход]]/12</f>
        <v>47927.5</v>
      </c>
      <c r="S468">
        <f>Кредиты_2000_0__22[[#This Row],[Ежемесячный платеж]]/Кредиты_2000_0__22[[#This Row],[Мес доход]]</f>
        <v>0.26300099108027747</v>
      </c>
      <c r="T468" s="8">
        <f>(Кредиты_2000_0__22[[#This Row],[Кредитный рейтинг]]-MIN(J:J))/(MAX(J:J)-MIN(J:J))</f>
        <v>0.81212121212121213</v>
      </c>
      <c r="U468" s="9">
        <f>(Кредиты_2000_0__22[[#This Row],[Срок кредитной истории (лет)]]-MIN(P:P))/(MAX(P:P)-MIN(P:P))</f>
        <v>0.39473684210526316</v>
      </c>
      <c r="V468" s="9">
        <f>(Кредиты_2000_0__22[[#This Row],[Срок с последнего нарушения кредитного договора (мес.)]]-MIN(Q:Q))/(MAX(Q:Q)-MIN(Q:Q))</f>
        <v>0.67073170731707321</v>
      </c>
      <c r="W468" s="9">
        <f>(Кредиты_2000_0__22[[#This Row],[Количество кредитных карт]]-MIN(D:D))/(MAX(D:D)-MIN(D:D))</f>
        <v>7.3170731707317069E-2</v>
      </c>
      <c r="X468" s="10">
        <f>(Кредиты_2000_0__22[[#This Row],[Число нарушений кредитных договоров]]-MIN(E:E))/(MAX(E:E)-MIN(E:E))</f>
        <v>0</v>
      </c>
      <c r="Y468" s="16">
        <f>((Кредиты_2000_0__22[[#This Row],[Размер кредита]]-AVERAGE(H:H)))/STDEV(H:H)</f>
        <v>-0.54125256192078763</v>
      </c>
      <c r="Z468" s="16">
        <f>((Кредиты_2000_0__22[[#This Row],[Годовой доход]]-AVERAGE(K:K)))/STDEV(K:K)</f>
        <v>-0.94783828779961965</v>
      </c>
      <c r="AA468" s="16">
        <f>((Кредиты_2000_0__22[[#This Row],[Ежемесячный платеж]]-AVERAGE(O:O)))/STDEV(O:O)</f>
        <v>-0.4663337196998707</v>
      </c>
      <c r="AB468" s="16">
        <f>((Кредиты_2000_0__22[[#This Row],[Текущий баланс кредитов]]-AVERAGE(F:F)))/STDEV(F:F)</f>
        <v>-7.1057310284235259E-2</v>
      </c>
      <c r="AC468" s="16">
        <f>((Кредиты_2000_0__22[[#This Row],[Максимальный выданный кредит]]-AVERAGE(G:G)))/STDEV(G:G)</f>
        <v>-0.44939262641629801</v>
      </c>
    </row>
    <row r="469" spans="1:29" x14ac:dyDescent="0.45">
      <c r="A469">
        <v>691</v>
      </c>
      <c r="B469" s="1" t="s">
        <v>512</v>
      </c>
      <c r="C469" s="1" t="s">
        <v>31</v>
      </c>
      <c r="D469">
        <v>13</v>
      </c>
      <c r="E469">
        <v>1</v>
      </c>
      <c r="F469">
        <v>213712</v>
      </c>
      <c r="G469">
        <v>899866</v>
      </c>
      <c r="H469" s="3">
        <v>219692</v>
      </c>
      <c r="I469" s="1" t="s">
        <v>17</v>
      </c>
      <c r="J469">
        <v>734</v>
      </c>
      <c r="K469">
        <v>1413524</v>
      </c>
      <c r="L469" s="1" t="s">
        <v>40</v>
      </c>
      <c r="M469" s="1" t="s">
        <v>29</v>
      </c>
      <c r="N469" s="1" t="s">
        <v>23</v>
      </c>
      <c r="O469" s="2">
        <v>11060.66</v>
      </c>
      <c r="P469">
        <v>25.2</v>
      </c>
      <c r="Q469">
        <v>51</v>
      </c>
      <c r="R469">
        <f>Кредиты_2000_0__22[[#This Row],[Годовой доход]]/12</f>
        <v>117793.66666666667</v>
      </c>
      <c r="S469">
        <f>Кредиты_2000_0__22[[#This Row],[Ежемесячный платеж]]/Кредиты_2000_0__22[[#This Row],[Мес доход]]</f>
        <v>9.3898596698747241E-2</v>
      </c>
      <c r="T469" s="8">
        <f>(Кредиты_2000_0__22[[#This Row],[Кредитный рейтинг]]-MIN(J:J))/(MAX(J:J)-MIN(J:J))</f>
        <v>0.89696969696969697</v>
      </c>
      <c r="U469" s="9">
        <f>(Кредиты_2000_0__22[[#This Row],[Срок кредитной истории (лет)]]-MIN(P:P))/(MAX(P:P)-MIN(P:P))</f>
        <v>0.4539473684210526</v>
      </c>
      <c r="V469" s="9">
        <f>(Кредиты_2000_0__22[[#This Row],[Срок с последнего нарушения кредитного договора (мес.)]]-MIN(Q:Q))/(MAX(Q:Q)-MIN(Q:Q))</f>
        <v>0.62195121951219512</v>
      </c>
      <c r="W469" s="9">
        <f>(Кредиты_2000_0__22[[#This Row],[Количество кредитных карт]]-MIN(D:D))/(MAX(D:D)-MIN(D:D))</f>
        <v>0.26829268292682928</v>
      </c>
      <c r="X469" s="10">
        <f>(Кредиты_2000_0__22[[#This Row],[Число нарушений кредитных договоров]]-MIN(E:E))/(MAX(E:E)-MIN(E:E))</f>
        <v>0.14285714285714285</v>
      </c>
      <c r="Y469" s="16">
        <f>((Кредиты_2000_0__22[[#This Row],[Размер кредита]]-AVERAGE(H:H)))/STDEV(H:H)</f>
        <v>-0.48224668696888179</v>
      </c>
      <c r="Z469" s="16">
        <f>((Кредиты_2000_0__22[[#This Row],[Годовой доход]]-AVERAGE(K:K)))/STDEV(K:K)</f>
        <v>7.8379600551236522E-2</v>
      </c>
      <c r="AA469" s="16">
        <f>((Кредиты_2000_0__22[[#This Row],[Ежемесячный платеж]]-AVERAGE(O:O)))/STDEV(O:O)</f>
        <v>-0.60428358245774327</v>
      </c>
      <c r="AB469" s="16">
        <f>((Кредиты_2000_0__22[[#This Row],[Текущий баланс кредитов]]-AVERAGE(F:F)))/STDEV(F:F)</f>
        <v>-0.20492820276779999</v>
      </c>
      <c r="AC469" s="16">
        <f>((Кредиты_2000_0__22[[#This Row],[Максимальный выданный кредит]]-AVERAGE(G:G)))/STDEV(G:G)</f>
        <v>0.7129859141587388</v>
      </c>
    </row>
    <row r="470" spans="1:29" x14ac:dyDescent="0.45">
      <c r="A470">
        <v>693</v>
      </c>
      <c r="B470" s="1" t="s">
        <v>513</v>
      </c>
      <c r="C470" s="1" t="s">
        <v>16</v>
      </c>
      <c r="D470">
        <v>10</v>
      </c>
      <c r="E470">
        <v>0</v>
      </c>
      <c r="F470">
        <v>876090</v>
      </c>
      <c r="G470">
        <v>1172754</v>
      </c>
      <c r="H470" s="3">
        <v>707872</v>
      </c>
      <c r="I470" s="1" t="s">
        <v>26</v>
      </c>
      <c r="J470">
        <v>713</v>
      </c>
      <c r="K470">
        <v>2330749</v>
      </c>
      <c r="L470" s="1" t="s">
        <v>22</v>
      </c>
      <c r="M470" s="1" t="s">
        <v>19</v>
      </c>
      <c r="N470" s="1" t="s">
        <v>23</v>
      </c>
      <c r="O470" s="2">
        <v>40593.879999999997</v>
      </c>
      <c r="P470">
        <v>25.5</v>
      </c>
      <c r="R470">
        <f>Кредиты_2000_0__22[[#This Row],[Годовой доход]]/12</f>
        <v>194229.08333333334</v>
      </c>
      <c r="S470">
        <f>Кредиты_2000_0__22[[#This Row],[Ежемесячный платеж]]/Кредиты_2000_0__22[[#This Row],[Мес доход]]</f>
        <v>0.20900000815188591</v>
      </c>
      <c r="T470" s="8">
        <f>(Кредиты_2000_0__22[[#This Row],[Кредитный рейтинг]]-MIN(J:J))/(MAX(J:J)-MIN(J:J))</f>
        <v>0.76969696969696966</v>
      </c>
      <c r="U470" s="9">
        <f>(Кредиты_2000_0__22[[#This Row],[Срок кредитной истории (лет)]]-MIN(P:P))/(MAX(P:P)-MIN(P:P))</f>
        <v>0.46052631578947367</v>
      </c>
      <c r="V470" s="9">
        <f>(Кредиты_2000_0__22[[#This Row],[Срок с последнего нарушения кредитного договора (мес.)]]-MIN(Q:Q))/(MAX(Q:Q)-MIN(Q:Q))</f>
        <v>0</v>
      </c>
      <c r="W470" s="9">
        <f>(Кредиты_2000_0__22[[#This Row],[Количество кредитных карт]]-MIN(D:D))/(MAX(D:D)-MIN(D:D))</f>
        <v>0.1951219512195122</v>
      </c>
      <c r="X470" s="10">
        <f>(Кредиты_2000_0__22[[#This Row],[Число нарушений кредитных договоров]]-MIN(E:E))/(MAX(E:E)-MIN(E:E))</f>
        <v>0</v>
      </c>
      <c r="Y470" s="16">
        <f>((Кредиты_2000_0__22[[#This Row],[Размер кредита]]-AVERAGE(H:H)))/STDEV(H:H)</f>
        <v>2.1312071357512616</v>
      </c>
      <c r="Z470" s="16">
        <f>((Кредиты_2000_0__22[[#This Row],[Годовой доход]]-AVERAGE(K:K)))/STDEV(K:K)</f>
        <v>1.2010888549621865</v>
      </c>
      <c r="AA470" s="16">
        <f>((Кредиты_2000_0__22[[#This Row],[Ежемесячный платеж]]-AVERAGE(O:O)))/STDEV(O:O)</f>
        <v>2.0338378210066024</v>
      </c>
      <c r="AB470" s="16">
        <f>((Кредиты_2000_0__22[[#This Row],[Текущий баланс кредитов]]-AVERAGE(F:F)))/STDEV(F:F)</f>
        <v>2.5631661351693493</v>
      </c>
      <c r="AC470" s="16">
        <f>((Кредиты_2000_0__22[[#This Row],[Максимальный выданный кредит]]-AVERAGE(G:G)))/STDEV(G:G)</f>
        <v>1.2930528363221101</v>
      </c>
    </row>
    <row r="471" spans="1:29" x14ac:dyDescent="0.45">
      <c r="A471">
        <v>694</v>
      </c>
      <c r="B471" s="1" t="s">
        <v>514</v>
      </c>
      <c r="C471" s="1" t="s">
        <v>31</v>
      </c>
      <c r="D471">
        <v>7</v>
      </c>
      <c r="E471">
        <v>0</v>
      </c>
      <c r="F471">
        <v>128687</v>
      </c>
      <c r="G471">
        <v>161260</v>
      </c>
      <c r="H471" s="3">
        <v>77286</v>
      </c>
      <c r="I471" s="1" t="s">
        <v>17</v>
      </c>
      <c r="J471">
        <v>697</v>
      </c>
      <c r="K471">
        <v>1964429</v>
      </c>
      <c r="L471" s="1" t="s">
        <v>22</v>
      </c>
      <c r="M471" s="1" t="s">
        <v>19</v>
      </c>
      <c r="N471" s="1" t="s">
        <v>1420</v>
      </c>
      <c r="O471" s="2">
        <v>13489.24</v>
      </c>
      <c r="P471">
        <v>16.7</v>
      </c>
      <c r="R471">
        <f>Кредиты_2000_0__22[[#This Row],[Годовой доход]]/12</f>
        <v>163702.41666666666</v>
      </c>
      <c r="S471">
        <f>Кредиты_2000_0__22[[#This Row],[Ежемесячный платеж]]/Кредиты_2000_0__22[[#This Row],[Мес доход]]</f>
        <v>8.2400982677409057E-2</v>
      </c>
      <c r="T471" s="8">
        <f>(Кредиты_2000_0__22[[#This Row],[Кредитный рейтинг]]-MIN(J:J))/(MAX(J:J)-MIN(J:J))</f>
        <v>0.67272727272727273</v>
      </c>
      <c r="U471" s="9">
        <f>(Кредиты_2000_0__22[[#This Row],[Срок кредитной истории (лет)]]-MIN(P:P))/(MAX(P:P)-MIN(P:P))</f>
        <v>0.26754385964912281</v>
      </c>
      <c r="V471" s="9">
        <f>(Кредиты_2000_0__22[[#This Row],[Срок с последнего нарушения кредитного договора (мес.)]]-MIN(Q:Q))/(MAX(Q:Q)-MIN(Q:Q))</f>
        <v>0</v>
      </c>
      <c r="W471" s="9">
        <f>(Кредиты_2000_0__22[[#This Row],[Количество кредитных карт]]-MIN(D:D))/(MAX(D:D)-MIN(D:D))</f>
        <v>0.12195121951219512</v>
      </c>
      <c r="X471" s="10">
        <f>(Кредиты_2000_0__22[[#This Row],[Число нарушений кредитных договоров]]-MIN(E:E))/(MAX(E:E)-MIN(E:E))</f>
        <v>0</v>
      </c>
      <c r="Y471" s="16">
        <f>((Кредиты_2000_0__22[[#This Row],[Размер кредита]]-AVERAGE(H:H)))/STDEV(H:H)</f>
        <v>-1.2446120134433067</v>
      </c>
      <c r="Z471" s="16">
        <f>((Кредиты_2000_0__22[[#This Row],[Годовой доход]]-AVERAGE(K:K)))/STDEV(K:K)</f>
        <v>0.75270284926476305</v>
      </c>
      <c r="AA471" s="16">
        <f>((Кредиты_2000_0__22[[#This Row],[Ежемесячный платеж]]-AVERAGE(O:O)))/STDEV(O:O)</f>
        <v>-0.38734520330283095</v>
      </c>
      <c r="AB471" s="16">
        <f>((Кредиты_2000_0__22[[#This Row],[Текущий баланс кредитов]]-AVERAGE(F:F)))/STDEV(F:F)</f>
        <v>-0.56024981834547027</v>
      </c>
      <c r="AC471" s="16">
        <f>((Кредиты_2000_0__22[[#This Row],[Максимальный выданный кредит]]-AVERAGE(G:G)))/STDEV(G:G)</f>
        <v>-0.85703881800756754</v>
      </c>
    </row>
    <row r="472" spans="1:29" x14ac:dyDescent="0.45">
      <c r="A472">
        <v>696</v>
      </c>
      <c r="B472" s="1" t="s">
        <v>515</v>
      </c>
      <c r="C472" s="1" t="s">
        <v>31</v>
      </c>
      <c r="D472">
        <v>10</v>
      </c>
      <c r="E472">
        <v>0</v>
      </c>
      <c r="F472">
        <v>349999</v>
      </c>
      <c r="G472">
        <v>927366</v>
      </c>
      <c r="H472" s="3">
        <v>246774</v>
      </c>
      <c r="I472" s="1" t="s">
        <v>17</v>
      </c>
      <c r="J472">
        <v>746</v>
      </c>
      <c r="K472">
        <v>968715</v>
      </c>
      <c r="L472" s="1" t="s">
        <v>36</v>
      </c>
      <c r="M472" s="1" t="s">
        <v>29</v>
      </c>
      <c r="N472" s="1" t="s">
        <v>23</v>
      </c>
      <c r="O472" s="2">
        <v>22684.1</v>
      </c>
      <c r="P472">
        <v>15.4</v>
      </c>
      <c r="R472">
        <f>Кредиты_2000_0__22[[#This Row],[Годовой доход]]/12</f>
        <v>80726.25</v>
      </c>
      <c r="S472">
        <f>Кредиты_2000_0__22[[#This Row],[Ежемесячный платеж]]/Кредиты_2000_0__22[[#This Row],[Мес доход]]</f>
        <v>0.28100029420417766</v>
      </c>
      <c r="T472" s="8">
        <f>(Кредиты_2000_0__22[[#This Row],[Кредитный рейтинг]]-MIN(J:J))/(MAX(J:J)-MIN(J:J))</f>
        <v>0.96969696969696972</v>
      </c>
      <c r="U472" s="9">
        <f>(Кредиты_2000_0__22[[#This Row],[Срок кредитной истории (лет)]]-MIN(P:P))/(MAX(P:P)-MIN(P:P))</f>
        <v>0.23903508771929824</v>
      </c>
      <c r="V472" s="9">
        <f>(Кредиты_2000_0__22[[#This Row],[Срок с последнего нарушения кредитного договора (мес.)]]-MIN(Q:Q))/(MAX(Q:Q)-MIN(Q:Q))</f>
        <v>0</v>
      </c>
      <c r="W472" s="9">
        <f>(Кредиты_2000_0__22[[#This Row],[Количество кредитных карт]]-MIN(D:D))/(MAX(D:D)-MIN(D:D))</f>
        <v>0.1951219512195122</v>
      </c>
      <c r="X472" s="10">
        <f>(Кредиты_2000_0__22[[#This Row],[Число нарушений кредитных договоров]]-MIN(E:E))/(MAX(E:E)-MIN(E:E))</f>
        <v>0</v>
      </c>
      <c r="Y472" s="16">
        <f>((Кредиты_2000_0__22[[#This Row],[Размер кредита]]-AVERAGE(H:H)))/STDEV(H:H)</f>
        <v>-0.33726418783555612</v>
      </c>
      <c r="Z472" s="16">
        <f>((Кредиты_2000_0__22[[#This Row],[Годовой доход]]-AVERAGE(K:K)))/STDEV(K:K)</f>
        <v>-0.46607915356610685</v>
      </c>
      <c r="AA472" s="16">
        <f>((Кредиты_2000_0__22[[#This Row],[Ежемесячный платеж]]-AVERAGE(O:O)))/STDEV(O:O)</f>
        <v>0.43400637867360681</v>
      </c>
      <c r="AB472" s="16">
        <f>((Кредиты_2000_0__22[[#This Row],[Текущий баланс кредитов]]-AVERAGE(F:F)))/STDEV(F:F)</f>
        <v>0.36461860137491048</v>
      </c>
      <c r="AC472" s="16">
        <f>((Кредиты_2000_0__22[[#This Row],[Максимальный выданный кредит]]-AVERAGE(G:G)))/STDEV(G:G)</f>
        <v>0.77144154562473477</v>
      </c>
    </row>
    <row r="473" spans="1:29" x14ac:dyDescent="0.45">
      <c r="A473">
        <v>697</v>
      </c>
      <c r="B473" s="1" t="s">
        <v>516</v>
      </c>
      <c r="C473" s="1" t="s">
        <v>16</v>
      </c>
      <c r="D473">
        <v>13</v>
      </c>
      <c r="E473">
        <v>0</v>
      </c>
      <c r="F473">
        <v>427652</v>
      </c>
      <c r="G473">
        <v>868736</v>
      </c>
      <c r="H473" s="3">
        <v>265694</v>
      </c>
      <c r="I473" s="1" t="s">
        <v>17</v>
      </c>
      <c r="J473">
        <v>739</v>
      </c>
      <c r="K473">
        <v>655633</v>
      </c>
      <c r="L473" s="1" t="s">
        <v>22</v>
      </c>
      <c r="M473" s="1" t="s">
        <v>24</v>
      </c>
      <c r="N473" s="1" t="s">
        <v>23</v>
      </c>
      <c r="O473" s="2">
        <v>12620.75</v>
      </c>
      <c r="P473">
        <v>32.9</v>
      </c>
      <c r="R473">
        <f>Кредиты_2000_0__22[[#This Row],[Годовой доход]]/12</f>
        <v>54636.083333333336</v>
      </c>
      <c r="S473">
        <f>Кредиты_2000_0__22[[#This Row],[Ежемесячный платеж]]/Кредиты_2000_0__22[[#This Row],[Мес доход]]</f>
        <v>0.23099660938360331</v>
      </c>
      <c r="T473" s="8">
        <f>(Кредиты_2000_0__22[[#This Row],[Кредитный рейтинг]]-MIN(J:J))/(MAX(J:J)-MIN(J:J))</f>
        <v>0.92727272727272725</v>
      </c>
      <c r="U473" s="9">
        <f>(Кредиты_2000_0__22[[#This Row],[Срок кредитной истории (лет)]]-MIN(P:P))/(MAX(P:P)-MIN(P:P))</f>
        <v>0.62280701754385959</v>
      </c>
      <c r="V473" s="9">
        <f>(Кредиты_2000_0__22[[#This Row],[Срок с последнего нарушения кредитного договора (мес.)]]-MIN(Q:Q))/(MAX(Q:Q)-MIN(Q:Q))</f>
        <v>0</v>
      </c>
      <c r="W473" s="9">
        <f>(Кредиты_2000_0__22[[#This Row],[Количество кредитных карт]]-MIN(D:D))/(MAX(D:D)-MIN(D:D))</f>
        <v>0.26829268292682928</v>
      </c>
      <c r="X473" s="10">
        <f>(Кредиты_2000_0__22[[#This Row],[Число нарушений кредитных договоров]]-MIN(E:E))/(MAX(E:E)-MIN(E:E))</f>
        <v>0</v>
      </c>
      <c r="Y473" s="16">
        <f>((Кредиты_2000_0__22[[#This Row],[Размер кредита]]-AVERAGE(H:H)))/STDEV(H:H)</f>
        <v>-0.23597665797799308</v>
      </c>
      <c r="Z473" s="16">
        <f>((Кредиты_2000_0__22[[#This Row],[Годовой доход]]-AVERAGE(K:K)))/STDEV(K:K)</f>
        <v>-0.84930034660978648</v>
      </c>
      <c r="AA473" s="16">
        <f>((Кредиты_2000_0__22[[#This Row],[Ежемесячный платеж]]-AVERAGE(O:O)))/STDEV(O:O)</f>
        <v>-0.46492502892613746</v>
      </c>
      <c r="AB473" s="16">
        <f>((Кредиты_2000_0__22[[#This Row],[Текущий баланс кредитов]]-AVERAGE(F:F)))/STDEV(F:F)</f>
        <v>0.68913244335612578</v>
      </c>
      <c r="AC473" s="16">
        <f>((Кредиты_2000_0__22[[#This Row],[Максимальный выданный кредит]]-AVERAGE(G:G)))/STDEV(G:G)</f>
        <v>0.64681413933923138</v>
      </c>
    </row>
    <row r="474" spans="1:29" x14ac:dyDescent="0.45">
      <c r="A474">
        <v>699</v>
      </c>
      <c r="B474" s="1" t="s">
        <v>517</v>
      </c>
      <c r="C474" s="1" t="s">
        <v>31</v>
      </c>
      <c r="D474">
        <v>6</v>
      </c>
      <c r="E474">
        <v>0</v>
      </c>
      <c r="F474">
        <v>109459</v>
      </c>
      <c r="G474">
        <v>278564</v>
      </c>
      <c r="H474" s="3">
        <v>288420</v>
      </c>
      <c r="I474" s="1" t="s">
        <v>26</v>
      </c>
      <c r="J474">
        <v>687</v>
      </c>
      <c r="K474">
        <v>1286490</v>
      </c>
      <c r="L474" s="1" t="s">
        <v>36</v>
      </c>
      <c r="M474" s="1" t="s">
        <v>29</v>
      </c>
      <c r="N474" s="1" t="s">
        <v>23</v>
      </c>
      <c r="O474" s="2">
        <v>4373.99</v>
      </c>
      <c r="P474">
        <v>12.2</v>
      </c>
      <c r="R474">
        <f>Кредиты_2000_0__22[[#This Row],[Годовой доход]]/12</f>
        <v>107207.5</v>
      </c>
      <c r="S474">
        <f>Кредиты_2000_0__22[[#This Row],[Ежемесячный платеж]]/Кредиты_2000_0__22[[#This Row],[Мес доход]]</f>
        <v>4.0799291094373059E-2</v>
      </c>
      <c r="T474" s="8">
        <f>(Кредиты_2000_0__22[[#This Row],[Кредитный рейтинг]]-MIN(J:J))/(MAX(J:J)-MIN(J:J))</f>
        <v>0.61212121212121207</v>
      </c>
      <c r="U474" s="9">
        <f>(Кредиты_2000_0__22[[#This Row],[Срок кредитной истории (лет)]]-MIN(P:P))/(MAX(P:P)-MIN(P:P))</f>
        <v>0.16885964912280699</v>
      </c>
      <c r="V474" s="9">
        <f>(Кредиты_2000_0__22[[#This Row],[Срок с последнего нарушения кредитного договора (мес.)]]-MIN(Q:Q))/(MAX(Q:Q)-MIN(Q:Q))</f>
        <v>0</v>
      </c>
      <c r="W474" s="9">
        <f>(Кредиты_2000_0__22[[#This Row],[Количество кредитных карт]]-MIN(D:D))/(MAX(D:D)-MIN(D:D))</f>
        <v>9.7560975609756101E-2</v>
      </c>
      <c r="X474" s="10">
        <f>(Кредиты_2000_0__22[[#This Row],[Число нарушений кредитных договоров]]-MIN(E:E))/(MAX(E:E)-MIN(E:E))</f>
        <v>0</v>
      </c>
      <c r="Y474" s="16">
        <f>((Кредиты_2000_0__22[[#This Row],[Размер кредита]]-AVERAGE(H:H)))/STDEV(H:H)</f>
        <v>-0.11431384595140867</v>
      </c>
      <c r="Z474" s="16">
        <f>((Кредиты_2000_0__22[[#This Row],[Годовой доход]]-AVERAGE(K:K)))/STDEV(K:K)</f>
        <v>-7.7113596237818105E-2</v>
      </c>
      <c r="AA474" s="16">
        <f>((Кредиты_2000_0__22[[#This Row],[Ежемесячный платеж]]-AVERAGE(O:O)))/STDEV(O:O)</f>
        <v>-1.2015854426986157</v>
      </c>
      <c r="AB474" s="16">
        <f>((Кредиты_2000_0__22[[#This Row],[Текущий баланс кредитов]]-AVERAGE(F:F)))/STDEV(F:F)</f>
        <v>-0.64060411442694565</v>
      </c>
      <c r="AC474" s="16">
        <f>((Кредиты_2000_0__22[[#This Row],[Максимальный выданный кредит]]-AVERAGE(G:G)))/STDEV(G:G)</f>
        <v>-0.6076904764262151</v>
      </c>
    </row>
    <row r="475" spans="1:29" x14ac:dyDescent="0.45">
      <c r="A475">
        <v>701</v>
      </c>
      <c r="B475" s="1" t="s">
        <v>518</v>
      </c>
      <c r="C475" s="1" t="s">
        <v>31</v>
      </c>
      <c r="D475">
        <v>14</v>
      </c>
      <c r="E475">
        <v>0</v>
      </c>
      <c r="F475">
        <v>272916</v>
      </c>
      <c r="G475">
        <v>673772</v>
      </c>
      <c r="H475" s="3">
        <v>271700</v>
      </c>
      <c r="I475" s="1" t="s">
        <v>17</v>
      </c>
      <c r="J475">
        <v>696</v>
      </c>
      <c r="K475">
        <v>675298</v>
      </c>
      <c r="L475" s="1" t="s">
        <v>41</v>
      </c>
      <c r="M475" s="1" t="s">
        <v>29</v>
      </c>
      <c r="N475" s="1" t="s">
        <v>54</v>
      </c>
      <c r="O475" s="2">
        <v>14293.89</v>
      </c>
      <c r="P475">
        <v>24.5</v>
      </c>
      <c r="Q475">
        <v>57</v>
      </c>
      <c r="R475">
        <f>Кредиты_2000_0__22[[#This Row],[Годовой доход]]/12</f>
        <v>56274.833333333336</v>
      </c>
      <c r="S475">
        <f>Кредиты_2000_0__22[[#This Row],[Ежемесячный платеж]]/Кредиты_2000_0__22[[#This Row],[Мес доход]]</f>
        <v>0.25400146305779076</v>
      </c>
      <c r="T475" s="8">
        <f>(Кредиты_2000_0__22[[#This Row],[Кредитный рейтинг]]-MIN(J:J))/(MAX(J:J)-MIN(J:J))</f>
        <v>0.66666666666666663</v>
      </c>
      <c r="U475" s="9">
        <f>(Кредиты_2000_0__22[[#This Row],[Срок кредитной истории (лет)]]-MIN(P:P))/(MAX(P:P)-MIN(P:P))</f>
        <v>0.43859649122807015</v>
      </c>
      <c r="V475" s="9">
        <f>(Кредиты_2000_0__22[[#This Row],[Срок с последнего нарушения кредитного договора (мес.)]]-MIN(Q:Q))/(MAX(Q:Q)-MIN(Q:Q))</f>
        <v>0.69512195121951215</v>
      </c>
      <c r="W475" s="9">
        <f>(Кредиты_2000_0__22[[#This Row],[Количество кредитных карт]]-MIN(D:D))/(MAX(D:D)-MIN(D:D))</f>
        <v>0.29268292682926828</v>
      </c>
      <c r="X475" s="10">
        <f>(Кредиты_2000_0__22[[#This Row],[Число нарушений кредитных договоров]]-MIN(E:E))/(MAX(E:E)-MIN(E:E))</f>
        <v>0</v>
      </c>
      <c r="Y475" s="16">
        <f>((Кредиты_2000_0__22[[#This Row],[Размер кредита]]-AVERAGE(H:H)))/STDEV(H:H)</f>
        <v>-0.20382375605809228</v>
      </c>
      <c r="Z475" s="16">
        <f>((Кредиты_2000_0__22[[#This Row],[Годовой доход]]-AVERAGE(K:K)))/STDEV(K:K)</f>
        <v>-0.82522983229978475</v>
      </c>
      <c r="AA475" s="16">
        <f>((Кредиты_2000_0__22[[#This Row],[Ежемесячный платеж]]-AVERAGE(O:O)))/STDEV(O:O)</f>
        <v>-0.31546802948644437</v>
      </c>
      <c r="AB475" s="16">
        <f>((Кредиты_2000_0__22[[#This Row],[Текущий баланс кредитов]]-AVERAGE(F:F)))/STDEV(F:F)</f>
        <v>4.2486803743936485E-2</v>
      </c>
      <c r="AC475" s="16">
        <f>((Кредиты_2000_0__22[[#This Row],[Максимальный выданный кредит]]-AVERAGE(G:G)))/STDEV(G:G)</f>
        <v>0.23238709449790629</v>
      </c>
    </row>
    <row r="476" spans="1:29" x14ac:dyDescent="0.45">
      <c r="A476">
        <v>702</v>
      </c>
      <c r="B476" s="1" t="s">
        <v>519</v>
      </c>
      <c r="C476" s="1" t="s">
        <v>16</v>
      </c>
      <c r="D476">
        <v>11</v>
      </c>
      <c r="E476">
        <v>0</v>
      </c>
      <c r="F476">
        <v>499681</v>
      </c>
      <c r="G476">
        <v>690448</v>
      </c>
      <c r="H476" s="3">
        <v>449768</v>
      </c>
      <c r="I476" s="1" t="s">
        <v>17</v>
      </c>
      <c r="J476">
        <v>737</v>
      </c>
      <c r="K476">
        <v>2913270</v>
      </c>
      <c r="L476" s="1" t="s">
        <v>27</v>
      </c>
      <c r="M476" s="1" t="s">
        <v>19</v>
      </c>
      <c r="N476" s="1" t="s">
        <v>23</v>
      </c>
      <c r="O476" s="2">
        <v>23913.02</v>
      </c>
      <c r="P476">
        <v>23.4</v>
      </c>
      <c r="Q476">
        <v>22</v>
      </c>
      <c r="R476">
        <f>Кредиты_2000_0__22[[#This Row],[Годовой доход]]/12</f>
        <v>242772.5</v>
      </c>
      <c r="S476">
        <f>Кредиты_2000_0__22[[#This Row],[Ежемесячный платеж]]/Кредиты_2000_0__22[[#This Row],[Мес доход]]</f>
        <v>9.8499706515359026E-2</v>
      </c>
      <c r="T476" s="8">
        <f>(Кредиты_2000_0__22[[#This Row],[Кредитный рейтинг]]-MIN(J:J))/(MAX(J:J)-MIN(J:J))</f>
        <v>0.91515151515151516</v>
      </c>
      <c r="U476" s="9">
        <f>(Кредиты_2000_0__22[[#This Row],[Срок кредитной истории (лет)]]-MIN(P:P))/(MAX(P:P)-MIN(P:P))</f>
        <v>0.41447368421052627</v>
      </c>
      <c r="V476" s="9">
        <f>(Кредиты_2000_0__22[[#This Row],[Срок с последнего нарушения кредитного договора (мес.)]]-MIN(Q:Q))/(MAX(Q:Q)-MIN(Q:Q))</f>
        <v>0.26829268292682928</v>
      </c>
      <c r="W476" s="9">
        <f>(Кредиты_2000_0__22[[#This Row],[Количество кредитных карт]]-MIN(D:D))/(MAX(D:D)-MIN(D:D))</f>
        <v>0.21951219512195122</v>
      </c>
      <c r="X476" s="10">
        <f>(Кредиты_2000_0__22[[#This Row],[Число нарушений кредитных договоров]]-MIN(E:E))/(MAX(E:E)-MIN(E:E))</f>
        <v>0</v>
      </c>
      <c r="Y476" s="16">
        <f>((Кредиты_2000_0__22[[#This Row],[Размер кредита]]-AVERAGE(H:H)))/STDEV(H:H)</f>
        <v>0.74945678657808801</v>
      </c>
      <c r="Z476" s="16">
        <f>((Кредиты_2000_0__22[[#This Row],[Годовой доход]]-AVERAGE(K:K)))/STDEV(K:K)</f>
        <v>1.9141109788562376</v>
      </c>
      <c r="AA476" s="16">
        <f>((Кредиты_2000_0__22[[#This Row],[Ежемесячный платеж]]-AVERAGE(O:O)))/STDEV(O:O)</f>
        <v>0.54378242595681558</v>
      </c>
      <c r="AB476" s="16">
        <f>((Кредиты_2000_0__22[[#This Row],[Текущий баланс кредитов]]-AVERAGE(F:F)))/STDEV(F:F)</f>
        <v>0.99014344774829299</v>
      </c>
      <c r="AC476" s="16">
        <f>((Кредиты_2000_0__22[[#This Row],[Максимальный выданный кредит]]-AVERAGE(G:G)))/STDEV(G:G)</f>
        <v>0.26783458941888627</v>
      </c>
    </row>
    <row r="477" spans="1:29" x14ac:dyDescent="0.45">
      <c r="A477">
        <v>704</v>
      </c>
      <c r="B477" s="1" t="s">
        <v>520</v>
      </c>
      <c r="C477" s="1" t="s">
        <v>16</v>
      </c>
      <c r="D477">
        <v>22</v>
      </c>
      <c r="E477">
        <v>0</v>
      </c>
      <c r="F477">
        <v>565782</v>
      </c>
      <c r="G477">
        <v>843128</v>
      </c>
      <c r="H477" s="3">
        <v>222684</v>
      </c>
      <c r="I477" s="1" t="s">
        <v>17</v>
      </c>
      <c r="J477">
        <v>707</v>
      </c>
      <c r="K477">
        <v>1634703</v>
      </c>
      <c r="L477" s="1" t="s">
        <v>22</v>
      </c>
      <c r="M477" s="1" t="s">
        <v>19</v>
      </c>
      <c r="N477" s="1" t="s">
        <v>54</v>
      </c>
      <c r="O477" s="2">
        <v>28198.66</v>
      </c>
      <c r="P477">
        <v>29.2</v>
      </c>
      <c r="Q477">
        <v>8</v>
      </c>
      <c r="R477">
        <f>Кредиты_2000_0__22[[#This Row],[Годовой доход]]/12</f>
        <v>136225.25</v>
      </c>
      <c r="S477">
        <f>Кредиты_2000_0__22[[#This Row],[Ежемесячный платеж]]/Кредиты_2000_0__22[[#This Row],[Мес доход]]</f>
        <v>0.2070002440810349</v>
      </c>
      <c r="T477" s="8">
        <f>(Кредиты_2000_0__22[[#This Row],[Кредитный рейтинг]]-MIN(J:J))/(MAX(J:J)-MIN(J:J))</f>
        <v>0.73333333333333328</v>
      </c>
      <c r="U477" s="9">
        <f>(Кредиты_2000_0__22[[#This Row],[Срок кредитной истории (лет)]]-MIN(P:P))/(MAX(P:P)-MIN(P:P))</f>
        <v>0.54166666666666663</v>
      </c>
      <c r="V477" s="9">
        <f>(Кредиты_2000_0__22[[#This Row],[Срок с последнего нарушения кредитного договора (мес.)]]-MIN(Q:Q))/(MAX(Q:Q)-MIN(Q:Q))</f>
        <v>9.7560975609756101E-2</v>
      </c>
      <c r="W477" s="9">
        <f>(Кредиты_2000_0__22[[#This Row],[Количество кредитных карт]]-MIN(D:D))/(MAX(D:D)-MIN(D:D))</f>
        <v>0.48780487804878048</v>
      </c>
      <c r="X477" s="10">
        <f>(Кредиты_2000_0__22[[#This Row],[Число нарушений кредитных договоров]]-MIN(E:E))/(MAX(E:E)-MIN(E:E))</f>
        <v>0</v>
      </c>
      <c r="Y477" s="16">
        <f>((Кредиты_2000_0__22[[#This Row],[Размер кредита]]-AVERAGE(H:H)))/STDEV(H:H)</f>
        <v>-0.46622912410768574</v>
      </c>
      <c r="Z477" s="16">
        <f>((Кредиты_2000_0__22[[#This Row],[Годовой доход]]-AVERAGE(K:K)))/STDEV(K:K)</f>
        <v>0.34910893106595159</v>
      </c>
      <c r="AA477" s="16">
        <f>((Кредиты_2000_0__22[[#This Row],[Ежемесячный платеж]]-AVERAGE(O:O)))/STDEV(O:O)</f>
        <v>0.92660687285230947</v>
      </c>
      <c r="AB477" s="16">
        <f>((Кредиты_2000_0__22[[#This Row],[Текущий баланс кредитов]]-AVERAGE(F:F)))/STDEV(F:F)</f>
        <v>1.2663811908979499</v>
      </c>
      <c r="AC477" s="16">
        <f>((Кредиты_2000_0__22[[#This Row],[Максимальный выданный кредит]]-AVERAGE(G:G)))/STDEV(G:G)</f>
        <v>0.59238025531809591</v>
      </c>
    </row>
    <row r="478" spans="1:29" x14ac:dyDescent="0.45">
      <c r="A478">
        <v>705</v>
      </c>
      <c r="B478" s="1" t="s">
        <v>521</v>
      </c>
      <c r="C478" s="1" t="s">
        <v>16</v>
      </c>
      <c r="D478">
        <v>3</v>
      </c>
      <c r="E478">
        <v>0</v>
      </c>
      <c r="F478">
        <v>80028</v>
      </c>
      <c r="G478">
        <v>188320</v>
      </c>
      <c r="H478" s="3">
        <v>196196</v>
      </c>
      <c r="I478" s="1" t="s">
        <v>17</v>
      </c>
      <c r="J478">
        <v>739</v>
      </c>
      <c r="K478">
        <v>378632</v>
      </c>
      <c r="L478" s="1" t="s">
        <v>50</v>
      </c>
      <c r="M478" s="1" t="s">
        <v>19</v>
      </c>
      <c r="N478" s="1" t="s">
        <v>23</v>
      </c>
      <c r="O478" s="2">
        <v>2120.4</v>
      </c>
      <c r="P478">
        <v>6.8</v>
      </c>
      <c r="R478">
        <f>Кредиты_2000_0__22[[#This Row],[Годовой доход]]/12</f>
        <v>31552.666666666668</v>
      </c>
      <c r="S478">
        <f>Кредиты_2000_0__22[[#This Row],[Ежемесячный платеж]]/Кредиты_2000_0__22[[#This Row],[Мес доход]]</f>
        <v>6.7201926936973105E-2</v>
      </c>
      <c r="T478" s="8">
        <f>(Кредиты_2000_0__22[[#This Row],[Кредитный рейтинг]]-MIN(J:J))/(MAX(J:J)-MIN(J:J))</f>
        <v>0.92727272727272725</v>
      </c>
      <c r="U478" s="9">
        <f>(Кредиты_2000_0__22[[#This Row],[Срок кредитной истории (лет)]]-MIN(P:P))/(MAX(P:P)-MIN(P:P))</f>
        <v>5.0438596491228067E-2</v>
      </c>
      <c r="V478" s="9">
        <f>(Кредиты_2000_0__22[[#This Row],[Срок с последнего нарушения кредитного договора (мес.)]]-MIN(Q:Q))/(MAX(Q:Q)-MIN(Q:Q))</f>
        <v>0</v>
      </c>
      <c r="W478" s="9">
        <f>(Кредиты_2000_0__22[[#This Row],[Количество кредитных карт]]-MIN(D:D))/(MAX(D:D)-MIN(D:D))</f>
        <v>2.4390243902439025E-2</v>
      </c>
      <c r="X478" s="10">
        <f>(Кредиты_2000_0__22[[#This Row],[Число нарушений кредитных договоров]]-MIN(E:E))/(MAX(E:E)-MIN(E:E))</f>
        <v>0</v>
      </c>
      <c r="Y478" s="16">
        <f>((Кредиты_2000_0__22[[#This Row],[Размер кредита]]-AVERAGE(H:H)))/STDEV(H:H)</f>
        <v>-0.60803166590827395</v>
      </c>
      <c r="Z478" s="16">
        <f>((Кредиты_2000_0__22[[#This Row],[Годовой доход]]-AVERAGE(K:K)))/STDEV(K:K)</f>
        <v>-1.1883573786151151</v>
      </c>
      <c r="AA478" s="16">
        <f>((Кредиты_2000_0__22[[#This Row],[Ежемесячный платеж]]-AVERAGE(O:O)))/STDEV(O:O)</f>
        <v>-1.4028924459184886</v>
      </c>
      <c r="AB478" s="16">
        <f>((Кредиты_2000_0__22[[#This Row],[Текущий баланс кредитов]]-AVERAGE(F:F)))/STDEV(F:F)</f>
        <v>-0.76359700437774147</v>
      </c>
      <c r="AC478" s="16">
        <f>((Кредиты_2000_0__22[[#This Row],[Максимальный выданный кредит]]-AVERAGE(G:G)))/STDEV(G:G)</f>
        <v>-0.79951847664502751</v>
      </c>
    </row>
    <row r="479" spans="1:29" x14ac:dyDescent="0.45">
      <c r="A479">
        <v>706</v>
      </c>
      <c r="B479" s="1" t="s">
        <v>522</v>
      </c>
      <c r="C479" s="1" t="s">
        <v>31</v>
      </c>
      <c r="D479">
        <v>9</v>
      </c>
      <c r="E479">
        <v>0</v>
      </c>
      <c r="F479">
        <v>79572</v>
      </c>
      <c r="G479">
        <v>662882</v>
      </c>
      <c r="H479" s="3">
        <v>219538</v>
      </c>
      <c r="I479" s="1" t="s">
        <v>17</v>
      </c>
      <c r="J479">
        <v>751</v>
      </c>
      <c r="K479">
        <v>1611618</v>
      </c>
      <c r="L479" s="1" t="s">
        <v>22</v>
      </c>
      <c r="M479" s="1" t="s">
        <v>19</v>
      </c>
      <c r="N479" s="1" t="s">
        <v>52</v>
      </c>
      <c r="O479" s="2">
        <v>11603.49</v>
      </c>
      <c r="P479">
        <v>21</v>
      </c>
      <c r="R479">
        <f>Кредиты_2000_0__22[[#This Row],[Годовой доход]]/12</f>
        <v>134301.5</v>
      </c>
      <c r="S479">
        <f>Кредиты_2000_0__22[[#This Row],[Ежемесячный платеж]]/Кредиты_2000_0__22[[#This Row],[Мес доход]]</f>
        <v>8.6398811629058492E-2</v>
      </c>
      <c r="T479" s="8">
        <f>(Кредиты_2000_0__22[[#This Row],[Кредитный рейтинг]]-MIN(J:J))/(MAX(J:J)-MIN(J:J))</f>
        <v>1</v>
      </c>
      <c r="U479" s="9">
        <f>(Кредиты_2000_0__22[[#This Row],[Срок кредитной истории (лет)]]-MIN(P:P))/(MAX(P:P)-MIN(P:P))</f>
        <v>0.36184210526315791</v>
      </c>
      <c r="V479" s="9">
        <f>(Кредиты_2000_0__22[[#This Row],[Срок с последнего нарушения кредитного договора (мес.)]]-MIN(Q:Q))/(MAX(Q:Q)-MIN(Q:Q))</f>
        <v>0</v>
      </c>
      <c r="W479" s="9">
        <f>(Кредиты_2000_0__22[[#This Row],[Количество кредитных карт]]-MIN(D:D))/(MAX(D:D)-MIN(D:D))</f>
        <v>0.17073170731707318</v>
      </c>
      <c r="X479" s="10">
        <f>(Кредиты_2000_0__22[[#This Row],[Число нарушений кредитных договоров]]-MIN(E:E))/(MAX(E:E)-MIN(E:E))</f>
        <v>0</v>
      </c>
      <c r="Y479" s="16">
        <f>((Кредиты_2000_0__22[[#This Row],[Размер кредита]]-AVERAGE(H:H)))/STDEV(H:H)</f>
        <v>-0.48307112035144334</v>
      </c>
      <c r="Z479" s="16">
        <f>((Кредиты_2000_0__22[[#This Row],[Годовой доход]]-AVERAGE(K:K)))/STDEV(K:K)</f>
        <v>0.32085224035421039</v>
      </c>
      <c r="AA479" s="16">
        <f>((Кредиты_2000_0__22[[#This Row],[Ежемесячный платеж]]-AVERAGE(O:O)))/STDEV(O:O)</f>
        <v>-0.55579406992092706</v>
      </c>
      <c r="AB479" s="16">
        <f>((Кредиты_2000_0__22[[#This Row],[Текущий баланс кредитов]]-AVERAGE(F:F)))/STDEV(F:F)</f>
        <v>-0.76550263985793465</v>
      </c>
      <c r="AC479" s="16">
        <f>((Кредиты_2000_0__22[[#This Row],[Максимальный выданный кредит]]-AVERAGE(G:G)))/STDEV(G:G)</f>
        <v>0.20923866443737188</v>
      </c>
    </row>
    <row r="480" spans="1:29" x14ac:dyDescent="0.45">
      <c r="A480">
        <v>707</v>
      </c>
      <c r="B480" s="1" t="s">
        <v>523</v>
      </c>
      <c r="C480" s="1" t="s">
        <v>16</v>
      </c>
      <c r="D480">
        <v>12</v>
      </c>
      <c r="E480">
        <v>0</v>
      </c>
      <c r="F480">
        <v>232560</v>
      </c>
      <c r="G480">
        <v>359524</v>
      </c>
      <c r="H480" s="3">
        <v>297902</v>
      </c>
      <c r="I480" s="1" t="s">
        <v>17</v>
      </c>
      <c r="J480">
        <v>713</v>
      </c>
      <c r="K480">
        <v>808317</v>
      </c>
      <c r="L480" s="1" t="s">
        <v>18</v>
      </c>
      <c r="M480" s="1" t="s">
        <v>19</v>
      </c>
      <c r="N480" s="1" t="s">
        <v>54</v>
      </c>
      <c r="O480" s="2">
        <v>14482.56</v>
      </c>
      <c r="P480">
        <v>21</v>
      </c>
      <c r="R480">
        <f>Кредиты_2000_0__22[[#This Row],[Годовой доход]]/12</f>
        <v>67359.75</v>
      </c>
      <c r="S480">
        <f>Кредиты_2000_0__22[[#This Row],[Ежемесячный платеж]]/Кредиты_2000_0__22[[#This Row],[Мес доход]]</f>
        <v>0.21500317325999577</v>
      </c>
      <c r="T480" s="8">
        <f>(Кредиты_2000_0__22[[#This Row],[Кредитный рейтинг]]-MIN(J:J))/(MAX(J:J)-MIN(J:J))</f>
        <v>0.76969696969696966</v>
      </c>
      <c r="U480" s="9">
        <f>(Кредиты_2000_0__22[[#This Row],[Срок кредитной истории (лет)]]-MIN(P:P))/(MAX(P:P)-MIN(P:P))</f>
        <v>0.36184210526315791</v>
      </c>
      <c r="V480" s="9">
        <f>(Кредиты_2000_0__22[[#This Row],[Срок с последнего нарушения кредитного договора (мес.)]]-MIN(Q:Q))/(MAX(Q:Q)-MIN(Q:Q))</f>
        <v>0</v>
      </c>
      <c r="W480" s="9">
        <f>(Кредиты_2000_0__22[[#This Row],[Количество кредитных карт]]-MIN(D:D))/(MAX(D:D)-MIN(D:D))</f>
        <v>0.24390243902439024</v>
      </c>
      <c r="X480" s="10">
        <f>(Кредиты_2000_0__22[[#This Row],[Число нарушений кредитных договоров]]-MIN(E:E))/(MAX(E:E)-MIN(E:E))</f>
        <v>0</v>
      </c>
      <c r="Y480" s="16">
        <f>((Кредиты_2000_0__22[[#This Row],[Размер кредита]]-AVERAGE(H:H)))/STDEV(H:H)</f>
        <v>-6.3552304825118366E-2</v>
      </c>
      <c r="Z480" s="16">
        <f>((Кредиты_2000_0__22[[#This Row],[Годовой доход]]-AVERAGE(K:K)))/STDEV(K:K)</f>
        <v>-0.66241082680768615</v>
      </c>
      <c r="AA480" s="16">
        <f>((Кредиты_2000_0__22[[#This Row],[Ежемесячный платеж]]-AVERAGE(O:O)))/STDEV(O:O)</f>
        <v>-0.29861465673563636</v>
      </c>
      <c r="AB480" s="16">
        <f>((Кредиты_2000_0__22[[#This Row],[Текущий баланс кредитов]]-AVERAGE(F:F)))/STDEV(F:F)</f>
        <v>-0.12616193625315217</v>
      </c>
      <c r="AC480" s="16">
        <f>((Кредиты_2000_0__22[[#This Row],[Максимальный выданный кредит]]-AVERAGE(G:G)))/STDEV(G:G)</f>
        <v>-0.43559709739032293</v>
      </c>
    </row>
    <row r="481" spans="1:29" x14ac:dyDescent="0.45">
      <c r="A481">
        <v>709</v>
      </c>
      <c r="B481" s="1" t="s">
        <v>524</v>
      </c>
      <c r="C481" s="1" t="s">
        <v>31</v>
      </c>
      <c r="D481">
        <v>11</v>
      </c>
      <c r="E481">
        <v>0</v>
      </c>
      <c r="F481">
        <v>53827</v>
      </c>
      <c r="G481">
        <v>214918</v>
      </c>
      <c r="H481" s="3">
        <v>322300</v>
      </c>
      <c r="I481" s="1" t="s">
        <v>17</v>
      </c>
      <c r="J481">
        <v>733</v>
      </c>
      <c r="K481">
        <v>891480</v>
      </c>
      <c r="L481" s="1" t="s">
        <v>36</v>
      </c>
      <c r="M481" s="1" t="s">
        <v>19</v>
      </c>
      <c r="N481" s="1" t="s">
        <v>23</v>
      </c>
      <c r="O481" s="2">
        <v>23772.799999999999</v>
      </c>
      <c r="P481">
        <v>22.6</v>
      </c>
      <c r="Q481">
        <v>11</v>
      </c>
      <c r="R481">
        <f>Кредиты_2000_0__22[[#This Row],[Годовой доход]]/12</f>
        <v>74290</v>
      </c>
      <c r="S481">
        <f>Кредиты_2000_0__22[[#This Row],[Ежемесячный платеж]]/Кредиты_2000_0__22[[#This Row],[Мес доход]]</f>
        <v>0.32</v>
      </c>
      <c r="T481" s="8">
        <f>(Кредиты_2000_0__22[[#This Row],[Кредитный рейтинг]]-MIN(J:J))/(MAX(J:J)-MIN(J:J))</f>
        <v>0.89090909090909087</v>
      </c>
      <c r="U481" s="9">
        <f>(Кредиты_2000_0__22[[#This Row],[Срок кредитной истории (лет)]]-MIN(P:P))/(MAX(P:P)-MIN(P:P))</f>
        <v>0.39692982456140352</v>
      </c>
      <c r="V481" s="9">
        <f>(Кредиты_2000_0__22[[#This Row],[Срок с последнего нарушения кредитного договора (мес.)]]-MIN(Q:Q))/(MAX(Q:Q)-MIN(Q:Q))</f>
        <v>0.13414634146341464</v>
      </c>
      <c r="W481" s="9">
        <f>(Кредиты_2000_0__22[[#This Row],[Количество кредитных карт]]-MIN(D:D))/(MAX(D:D)-MIN(D:D))</f>
        <v>0.21951219512195122</v>
      </c>
      <c r="X481" s="10">
        <f>(Кредиты_2000_0__22[[#This Row],[Число нарушений кредитных договоров]]-MIN(E:E))/(MAX(E:E)-MIN(E:E))</f>
        <v>0</v>
      </c>
      <c r="Y481" s="16">
        <f>((Кредиты_2000_0__22[[#This Row],[Размер кредита]]-AVERAGE(H:H)))/STDEV(H:H)</f>
        <v>6.7061498212134404E-2</v>
      </c>
      <c r="Z481" s="16">
        <f>((Кредиты_2000_0__22[[#This Row],[Годовой доход]]-AVERAGE(K:K)))/STDEV(K:K)</f>
        <v>-0.56061697063872229</v>
      </c>
      <c r="AA481" s="16">
        <f>((Кредиты_2000_0__22[[#This Row],[Ежемесячный платеж]]-AVERAGE(O:O)))/STDEV(O:O)</f>
        <v>0.53125695859518784</v>
      </c>
      <c r="AB481" s="16">
        <f>((Кредиты_2000_0__22[[#This Row],[Текущий баланс кредитов]]-AVERAGE(F:F)))/STDEV(F:F)</f>
        <v>-0.8730916430105029</v>
      </c>
      <c r="AC481" s="16">
        <f>((Кредиты_2000_0__22[[#This Row],[Максимальный выданный кредит]]-AVERAGE(G:G)))/STDEV(G:G)</f>
        <v>-0.74298018989111614</v>
      </c>
    </row>
    <row r="482" spans="1:29" x14ac:dyDescent="0.45">
      <c r="A482">
        <v>712</v>
      </c>
      <c r="B482" s="1" t="s">
        <v>525</v>
      </c>
      <c r="C482" s="1" t="s">
        <v>16</v>
      </c>
      <c r="D482">
        <v>12</v>
      </c>
      <c r="E482">
        <v>0</v>
      </c>
      <c r="F482">
        <v>38589</v>
      </c>
      <c r="G482">
        <v>312466</v>
      </c>
      <c r="H482" s="3">
        <v>407132</v>
      </c>
      <c r="I482" s="1" t="s">
        <v>26</v>
      </c>
      <c r="J482">
        <v>668</v>
      </c>
      <c r="K482">
        <v>1233765</v>
      </c>
      <c r="L482" s="1" t="s">
        <v>27</v>
      </c>
      <c r="M482" s="1" t="s">
        <v>29</v>
      </c>
      <c r="N482" s="1" t="s">
        <v>58</v>
      </c>
      <c r="O482" s="2">
        <v>2868.62</v>
      </c>
      <c r="P482">
        <v>12.4</v>
      </c>
      <c r="R482">
        <f>Кредиты_2000_0__22[[#This Row],[Годовой доход]]/12</f>
        <v>102813.75</v>
      </c>
      <c r="S482">
        <f>Кредиты_2000_0__22[[#This Row],[Ежемесячный платеж]]/Кредиты_2000_0__22[[#This Row],[Мес доход]]</f>
        <v>2.7901131901131901E-2</v>
      </c>
      <c r="T482" s="8">
        <f>(Кредиты_2000_0__22[[#This Row],[Кредитный рейтинг]]-MIN(J:J))/(MAX(J:J)-MIN(J:J))</f>
        <v>0.49696969696969695</v>
      </c>
      <c r="U482" s="9">
        <f>(Кредиты_2000_0__22[[#This Row],[Срок кредитной истории (лет)]]-MIN(P:P))/(MAX(P:P)-MIN(P:P))</f>
        <v>0.17324561403508773</v>
      </c>
      <c r="V482" s="9">
        <f>(Кредиты_2000_0__22[[#This Row],[Срок с последнего нарушения кредитного договора (мес.)]]-MIN(Q:Q))/(MAX(Q:Q)-MIN(Q:Q))</f>
        <v>0</v>
      </c>
      <c r="W482" s="9">
        <f>(Кредиты_2000_0__22[[#This Row],[Количество кредитных карт]]-MIN(D:D))/(MAX(D:D)-MIN(D:D))</f>
        <v>0.24390243902439024</v>
      </c>
      <c r="X482" s="10">
        <f>(Кредиты_2000_0__22[[#This Row],[Число нарушений кредитных договоров]]-MIN(E:E))/(MAX(E:E)-MIN(E:E))</f>
        <v>0</v>
      </c>
      <c r="Y482" s="16">
        <f>((Кредиты_2000_0__22[[#This Row],[Размер кредита]]-AVERAGE(H:H)))/STDEV(H:H)</f>
        <v>0.52120651580604482</v>
      </c>
      <c r="Z482" s="16">
        <f>((Кредиты_2000_0__22[[#This Row],[Годовой доход]]-AVERAGE(K:K)))/STDEV(K:K)</f>
        <v>-0.14165048243130099</v>
      </c>
      <c r="AA482" s="16">
        <f>((Кредиты_2000_0__22[[#This Row],[Ежемесячный платеж]]-AVERAGE(O:O)))/STDEV(O:O)</f>
        <v>-1.3360560089671474</v>
      </c>
      <c r="AB482" s="16">
        <f>((Кредиты_2000_0__22[[#This Row],[Текущий баланс кредитов]]-AVERAGE(F:F)))/STDEV(F:F)</f>
        <v>-0.93677162864028873</v>
      </c>
      <c r="AC482" s="16">
        <f>((Кредиты_2000_0__22[[#This Row],[Максимальный выданный кредит]]-AVERAGE(G:G)))/STDEV(G:G)</f>
        <v>-0.53562637395493529</v>
      </c>
    </row>
    <row r="483" spans="1:29" x14ac:dyDescent="0.45">
      <c r="A483">
        <v>714</v>
      </c>
      <c r="B483" s="1" t="s">
        <v>526</v>
      </c>
      <c r="C483" s="1" t="s">
        <v>31</v>
      </c>
      <c r="D483">
        <v>12</v>
      </c>
      <c r="E483">
        <v>0</v>
      </c>
      <c r="F483">
        <v>88616</v>
      </c>
      <c r="G483">
        <v>190014</v>
      </c>
      <c r="H483" s="3">
        <v>357588</v>
      </c>
      <c r="I483" s="1" t="s">
        <v>17</v>
      </c>
      <c r="J483">
        <v>739</v>
      </c>
      <c r="K483">
        <v>1374650</v>
      </c>
      <c r="L483" s="1" t="s">
        <v>36</v>
      </c>
      <c r="M483" s="1" t="s">
        <v>29</v>
      </c>
      <c r="N483" s="1" t="s">
        <v>23</v>
      </c>
      <c r="O483" s="2">
        <v>19015.96</v>
      </c>
      <c r="P483">
        <v>17.5</v>
      </c>
      <c r="Q483">
        <v>29</v>
      </c>
      <c r="R483">
        <f>Кредиты_2000_0__22[[#This Row],[Годовой доход]]/12</f>
        <v>114554.16666666667</v>
      </c>
      <c r="S483">
        <f>Кредиты_2000_0__22[[#This Row],[Ежемесячный платеж]]/Кредиты_2000_0__22[[#This Row],[Мес доход]]</f>
        <v>0.1659997235659986</v>
      </c>
      <c r="T483" s="8">
        <f>(Кредиты_2000_0__22[[#This Row],[Кредитный рейтинг]]-MIN(J:J))/(MAX(J:J)-MIN(J:J))</f>
        <v>0.92727272727272725</v>
      </c>
      <c r="U483" s="9">
        <f>(Кредиты_2000_0__22[[#This Row],[Срок кредитной истории (лет)]]-MIN(P:P))/(MAX(P:P)-MIN(P:P))</f>
        <v>0.28508771929824561</v>
      </c>
      <c r="V483" s="9">
        <f>(Кредиты_2000_0__22[[#This Row],[Срок с последнего нарушения кредитного договора (мес.)]]-MIN(Q:Q))/(MAX(Q:Q)-MIN(Q:Q))</f>
        <v>0.35365853658536583</v>
      </c>
      <c r="W483" s="9">
        <f>(Кредиты_2000_0__22[[#This Row],[Количество кредитных карт]]-MIN(D:D))/(MAX(D:D)-MIN(D:D))</f>
        <v>0.24390243902439024</v>
      </c>
      <c r="X483" s="10">
        <f>(Кредиты_2000_0__22[[#This Row],[Число нарушений кредитных договоров]]-MIN(E:E))/(MAX(E:E)-MIN(E:E))</f>
        <v>0</v>
      </c>
      <c r="Y483" s="16">
        <f>((Кредиты_2000_0__22[[#This Row],[Размер кредита]]-AVERAGE(H:H)))/STDEV(H:H)</f>
        <v>0.2559745190162403</v>
      </c>
      <c r="Z483" s="16">
        <f>((Кредиты_2000_0__22[[#This Row],[Годовой доход]]-AVERAGE(K:K)))/STDEV(K:K)</f>
        <v>3.0796728784798326E-2</v>
      </c>
      <c r="AA483" s="16">
        <f>((Кредиты_2000_0__22[[#This Row],[Ежемесячный платеж]]-AVERAGE(O:O)))/STDEV(O:O)</f>
        <v>0.10634151026766583</v>
      </c>
      <c r="AB483" s="16">
        <f>((Кредиты_2000_0__22[[#This Row],[Текущий баланс кредитов]]-AVERAGE(F:F)))/STDEV(F:F)</f>
        <v>-0.72770753616743833</v>
      </c>
      <c r="AC483" s="16">
        <f>((Кредиты_2000_0__22[[#This Row],[Максимальный выданный кредит]]-AVERAGE(G:G)))/STDEV(G:G)</f>
        <v>-0.7959176097467221</v>
      </c>
    </row>
    <row r="484" spans="1:29" x14ac:dyDescent="0.45">
      <c r="A484">
        <v>715</v>
      </c>
      <c r="B484" s="1" t="s">
        <v>527</v>
      </c>
      <c r="C484" s="1" t="s">
        <v>16</v>
      </c>
      <c r="D484">
        <v>13</v>
      </c>
      <c r="E484">
        <v>0</v>
      </c>
      <c r="F484">
        <v>72884</v>
      </c>
      <c r="G484">
        <v>120384</v>
      </c>
      <c r="H484" s="3">
        <v>128942</v>
      </c>
      <c r="I484" s="1" t="s">
        <v>17</v>
      </c>
      <c r="J484">
        <v>712</v>
      </c>
      <c r="K484">
        <v>1633202</v>
      </c>
      <c r="L484" s="1" t="s">
        <v>22</v>
      </c>
      <c r="M484" s="1" t="s">
        <v>19</v>
      </c>
      <c r="N484" s="1" t="s">
        <v>23</v>
      </c>
      <c r="O484" s="2">
        <v>44505.03</v>
      </c>
      <c r="P484">
        <v>21.2</v>
      </c>
      <c r="Q484">
        <v>9</v>
      </c>
      <c r="R484">
        <f>Кредиты_2000_0__22[[#This Row],[Годовой доход]]/12</f>
        <v>136100.16666666666</v>
      </c>
      <c r="S484">
        <f>Кредиты_2000_0__22[[#This Row],[Ежемесячный платеж]]/Кредиты_2000_0__22[[#This Row],[Мес доход]]</f>
        <v>0.32700202424439845</v>
      </c>
      <c r="T484" s="8">
        <f>(Кредиты_2000_0__22[[#This Row],[Кредитный рейтинг]]-MIN(J:J))/(MAX(J:J)-MIN(J:J))</f>
        <v>0.76363636363636367</v>
      </c>
      <c r="U484" s="9">
        <f>(Кредиты_2000_0__22[[#This Row],[Срок кредитной истории (лет)]]-MIN(P:P))/(MAX(P:P)-MIN(P:P))</f>
        <v>0.36622807017543857</v>
      </c>
      <c r="V484" s="9">
        <f>(Кредиты_2000_0__22[[#This Row],[Срок с последнего нарушения кредитного договора (мес.)]]-MIN(Q:Q))/(MAX(Q:Q)-MIN(Q:Q))</f>
        <v>0.10975609756097561</v>
      </c>
      <c r="W484" s="9">
        <f>(Кредиты_2000_0__22[[#This Row],[Количество кредитных карт]]-MIN(D:D))/(MAX(D:D)-MIN(D:D))</f>
        <v>0.26829268292682928</v>
      </c>
      <c r="X484" s="10">
        <f>(Кредиты_2000_0__22[[#This Row],[Число нарушений кредитных договоров]]-MIN(E:E))/(MAX(E:E)-MIN(E:E))</f>
        <v>0</v>
      </c>
      <c r="Y484" s="16">
        <f>((Кредиты_2000_0__22[[#This Row],[Размер кредита]]-AVERAGE(H:H)))/STDEV(H:H)</f>
        <v>-0.96807350169265782</v>
      </c>
      <c r="Z484" s="16">
        <f>((Кредиты_2000_0__22[[#This Row],[Годовой доход]]-AVERAGE(K:K)))/STDEV(K:K)</f>
        <v>0.34727166475629928</v>
      </c>
      <c r="AA484" s="16">
        <f>((Кредиты_2000_0__22[[#This Row],[Ежемесячный платеж]]-AVERAGE(O:O)))/STDEV(O:O)</f>
        <v>2.383210105070432</v>
      </c>
      <c r="AB484" s="16">
        <f>((Кредиты_2000_0__22[[#This Row],[Текущий баланс кредитов]]-AVERAGE(F:F)))/STDEV(F:F)</f>
        <v>-0.79345196023409992</v>
      </c>
      <c r="AC484" s="16">
        <f>((Кредиты_2000_0__22[[#This Row],[Максимальный выданный кредит]]-AVERAGE(G:G)))/STDEV(G:G)</f>
        <v>-0.94392726861862397</v>
      </c>
    </row>
    <row r="485" spans="1:29" x14ac:dyDescent="0.45">
      <c r="A485">
        <v>716</v>
      </c>
      <c r="B485" s="1" t="s">
        <v>528</v>
      </c>
      <c r="C485" s="1" t="s">
        <v>16</v>
      </c>
      <c r="D485">
        <v>21</v>
      </c>
      <c r="E485">
        <v>0</v>
      </c>
      <c r="F485">
        <v>147972</v>
      </c>
      <c r="G485">
        <v>176264</v>
      </c>
      <c r="H485" s="3">
        <v>223168</v>
      </c>
      <c r="I485" s="1" t="s">
        <v>17</v>
      </c>
      <c r="J485">
        <v>707</v>
      </c>
      <c r="K485">
        <v>819128</v>
      </c>
      <c r="L485" s="1" t="s">
        <v>36</v>
      </c>
      <c r="M485" s="1" t="s">
        <v>29</v>
      </c>
      <c r="N485" s="1" t="s">
        <v>23</v>
      </c>
      <c r="O485" s="2">
        <v>17338.07</v>
      </c>
      <c r="P485">
        <v>20.5</v>
      </c>
      <c r="R485">
        <f>Кредиты_2000_0__22[[#This Row],[Годовой доход]]/12</f>
        <v>68260.666666666672</v>
      </c>
      <c r="S485">
        <f>Кредиты_2000_0__22[[#This Row],[Ежемесячный платеж]]/Кредиты_2000_0__22[[#This Row],[Мес доход]]</f>
        <v>0.25399795880497306</v>
      </c>
      <c r="T485" s="8">
        <f>(Кредиты_2000_0__22[[#This Row],[Кредитный рейтинг]]-MIN(J:J))/(MAX(J:J)-MIN(J:J))</f>
        <v>0.73333333333333328</v>
      </c>
      <c r="U485" s="9">
        <f>(Кредиты_2000_0__22[[#This Row],[Срок кредитной истории (лет)]]-MIN(P:P))/(MAX(P:P)-MIN(P:P))</f>
        <v>0.35087719298245612</v>
      </c>
      <c r="V485" s="9">
        <f>(Кредиты_2000_0__22[[#This Row],[Срок с последнего нарушения кредитного договора (мес.)]]-MIN(Q:Q))/(MAX(Q:Q)-MIN(Q:Q))</f>
        <v>0</v>
      </c>
      <c r="W485" s="9">
        <f>(Кредиты_2000_0__22[[#This Row],[Количество кредитных карт]]-MIN(D:D))/(MAX(D:D)-MIN(D:D))</f>
        <v>0.46341463414634149</v>
      </c>
      <c r="X485" s="10">
        <f>(Кредиты_2000_0__22[[#This Row],[Число нарушений кредитных договоров]]-MIN(E:E))/(MAX(E:E)-MIN(E:E))</f>
        <v>0</v>
      </c>
      <c r="Y485" s="16">
        <f>((Кредиты_2000_0__22[[#This Row],[Размер кредита]]-AVERAGE(H:H)))/STDEV(H:H)</f>
        <v>-0.46363804776249229</v>
      </c>
      <c r="Z485" s="16">
        <f>((Кредиты_2000_0__22[[#This Row],[Годовой доход]]-AVERAGE(K:K)))/STDEV(K:K)</f>
        <v>-0.64917785807107653</v>
      </c>
      <c r="AA485" s="16">
        <f>((Кредиты_2000_0__22[[#This Row],[Ежемесячный платеж]]-AVERAGE(O:O)))/STDEV(O:O)</f>
        <v>-4.3539793621946932E-2</v>
      </c>
      <c r="AB485" s="16">
        <f>((Кредиты_2000_0__22[[#This Row],[Текущий баланс кредитов]]-AVERAGE(F:F)))/STDEV(F:F)</f>
        <v>-0.47965731782897075</v>
      </c>
      <c r="AC485" s="16">
        <f>((Кредиты_2000_0__22[[#This Row],[Максимальный выданный кредит]]-AVERAGE(G:G)))/STDEV(G:G)</f>
        <v>-0.82514542547972014</v>
      </c>
    </row>
    <row r="486" spans="1:29" x14ac:dyDescent="0.45">
      <c r="A486">
        <v>717</v>
      </c>
      <c r="B486" s="1" t="s">
        <v>529</v>
      </c>
      <c r="C486" s="1" t="s">
        <v>31</v>
      </c>
      <c r="D486">
        <v>6</v>
      </c>
      <c r="E486">
        <v>0</v>
      </c>
      <c r="F486">
        <v>181773</v>
      </c>
      <c r="G486">
        <v>313654</v>
      </c>
      <c r="H486" s="3">
        <v>214940</v>
      </c>
      <c r="I486" s="1" t="s">
        <v>17</v>
      </c>
      <c r="J486">
        <v>727</v>
      </c>
      <c r="K486">
        <v>1095217</v>
      </c>
      <c r="L486" s="1" t="s">
        <v>28</v>
      </c>
      <c r="M486" s="1" t="s">
        <v>19</v>
      </c>
      <c r="N486" s="1" t="s">
        <v>23</v>
      </c>
      <c r="O486" s="2">
        <v>11435.91</v>
      </c>
      <c r="P486">
        <v>27.9</v>
      </c>
      <c r="Q486">
        <v>69</v>
      </c>
      <c r="R486">
        <f>Кредиты_2000_0__22[[#This Row],[Годовой доход]]/12</f>
        <v>91268.083333333328</v>
      </c>
      <c r="S486">
        <f>Кредиты_2000_0__22[[#This Row],[Ежемесячный платеж]]/Кредиты_2000_0__22[[#This Row],[Мес доход]]</f>
        <v>0.12530020991273877</v>
      </c>
      <c r="T486" s="8">
        <f>(Кредиты_2000_0__22[[#This Row],[Кредитный рейтинг]]-MIN(J:J))/(MAX(J:J)-MIN(J:J))</f>
        <v>0.8545454545454545</v>
      </c>
      <c r="U486" s="9">
        <f>(Кредиты_2000_0__22[[#This Row],[Срок кредитной истории (лет)]]-MIN(P:P))/(MAX(P:P)-MIN(P:P))</f>
        <v>0.51315789473684204</v>
      </c>
      <c r="V486" s="9">
        <f>(Кредиты_2000_0__22[[#This Row],[Срок с последнего нарушения кредитного договора (мес.)]]-MIN(Q:Q))/(MAX(Q:Q)-MIN(Q:Q))</f>
        <v>0.84146341463414631</v>
      </c>
      <c r="W486" s="9">
        <f>(Кредиты_2000_0__22[[#This Row],[Количество кредитных карт]]-MIN(D:D))/(MAX(D:D)-MIN(D:D))</f>
        <v>9.7560975609756101E-2</v>
      </c>
      <c r="X486" s="10">
        <f>(Кредиты_2000_0__22[[#This Row],[Число нарушений кредитных договоров]]-MIN(E:E))/(MAX(E:E)-MIN(E:E))</f>
        <v>0</v>
      </c>
      <c r="Y486" s="16">
        <f>((Кредиты_2000_0__22[[#This Row],[Размер кредита]]-AVERAGE(H:H)))/STDEV(H:H)</f>
        <v>-0.5076863456307813</v>
      </c>
      <c r="Z486" s="16">
        <f>((Кредиты_2000_0__22[[#This Row],[Годовой доход]]-AVERAGE(K:K)))/STDEV(K:K)</f>
        <v>-0.31123713977287837</v>
      </c>
      <c r="AA486" s="16">
        <f>((Кредиты_2000_0__22[[#This Row],[Ежемесячный платеж]]-AVERAGE(O:O)))/STDEV(O:O)</f>
        <v>-0.57076353091409193</v>
      </c>
      <c r="AB486" s="16">
        <f>((Кредиты_2000_0__22[[#This Row],[Текущий баланс кредитов]]-AVERAGE(F:F)))/STDEV(F:F)</f>
        <v>-0.33840208785965781</v>
      </c>
      <c r="AC486" s="16">
        <f>((Кредиты_2000_0__22[[#This Row],[Максимальный выданный кредит]]-AVERAGE(G:G)))/STDEV(G:G)</f>
        <v>-0.53310109067560418</v>
      </c>
    </row>
    <row r="487" spans="1:29" x14ac:dyDescent="0.45">
      <c r="A487">
        <v>722</v>
      </c>
      <c r="B487" s="1" t="s">
        <v>530</v>
      </c>
      <c r="C487" s="1" t="s">
        <v>16</v>
      </c>
      <c r="D487">
        <v>12</v>
      </c>
      <c r="E487">
        <v>2</v>
      </c>
      <c r="F487">
        <v>137332</v>
      </c>
      <c r="G487">
        <v>255222</v>
      </c>
      <c r="H487" s="3">
        <v>216128</v>
      </c>
      <c r="I487" s="1" t="s">
        <v>17</v>
      </c>
      <c r="J487">
        <v>715</v>
      </c>
      <c r="K487">
        <v>1175929</v>
      </c>
      <c r="L487" s="1" t="s">
        <v>28</v>
      </c>
      <c r="M487" s="1" t="s">
        <v>19</v>
      </c>
      <c r="N487" s="1" t="s">
        <v>23</v>
      </c>
      <c r="O487" s="2">
        <v>15483.1</v>
      </c>
      <c r="P487">
        <v>32.299999999999997</v>
      </c>
      <c r="R487">
        <f>Кредиты_2000_0__22[[#This Row],[Годовой доход]]/12</f>
        <v>97994.083333333328</v>
      </c>
      <c r="S487">
        <f>Кредиты_2000_0__22[[#This Row],[Ежемесячный платеж]]/Кредиты_2000_0__22[[#This Row],[Мес доход]]</f>
        <v>0.15800035546363769</v>
      </c>
      <c r="T487" s="8">
        <f>(Кредиты_2000_0__22[[#This Row],[Кредитный рейтинг]]-MIN(J:J))/(MAX(J:J)-MIN(J:J))</f>
        <v>0.78181818181818186</v>
      </c>
      <c r="U487" s="9">
        <f>(Кредиты_2000_0__22[[#This Row],[Срок кредитной истории (лет)]]-MIN(P:P))/(MAX(P:P)-MIN(P:P))</f>
        <v>0.60964912280701744</v>
      </c>
      <c r="V487" s="9">
        <f>(Кредиты_2000_0__22[[#This Row],[Срок с последнего нарушения кредитного договора (мес.)]]-MIN(Q:Q))/(MAX(Q:Q)-MIN(Q:Q))</f>
        <v>0</v>
      </c>
      <c r="W487" s="9">
        <f>(Кредиты_2000_0__22[[#This Row],[Количество кредитных карт]]-MIN(D:D))/(MAX(D:D)-MIN(D:D))</f>
        <v>0.24390243902439024</v>
      </c>
      <c r="X487" s="10">
        <f>(Кредиты_2000_0__22[[#This Row],[Число нарушений кредитных договоров]]-MIN(E:E))/(MAX(E:E)-MIN(E:E))</f>
        <v>0.2857142857142857</v>
      </c>
      <c r="Y487" s="16">
        <f>((Кредиты_2000_0__22[[#This Row],[Размер кредита]]-AVERAGE(H:H)))/STDEV(H:H)</f>
        <v>-0.50132643096530638</v>
      </c>
      <c r="Z487" s="16">
        <f>((Кредиты_2000_0__22[[#This Row],[Годовой доход]]-AVERAGE(K:K)))/STDEV(K:K)</f>
        <v>-0.21244337669182781</v>
      </c>
      <c r="AA487" s="16">
        <f>((Кредиты_2000_0__22[[#This Row],[Ежемесячный платеж]]-AVERAGE(O:O)))/STDEV(O:O)</f>
        <v>-0.20923916740456378</v>
      </c>
      <c r="AB487" s="16">
        <f>((Кредиты_2000_0__22[[#This Row],[Текущий баланс кредитов]]-AVERAGE(F:F)))/STDEV(F:F)</f>
        <v>-0.52412214570014293</v>
      </c>
      <c r="AC487" s="16">
        <f>((Кредиты_2000_0__22[[#This Row],[Максимальный выданный кредит]]-AVERAGE(G:G)))/STDEV(G:G)</f>
        <v>-0.65730761641455249</v>
      </c>
    </row>
    <row r="488" spans="1:29" x14ac:dyDescent="0.45">
      <c r="A488">
        <v>723</v>
      </c>
      <c r="B488" s="1" t="s">
        <v>531</v>
      </c>
      <c r="C488" s="1" t="s">
        <v>16</v>
      </c>
      <c r="D488">
        <v>7</v>
      </c>
      <c r="E488">
        <v>1</v>
      </c>
      <c r="F488">
        <v>171570</v>
      </c>
      <c r="G488">
        <v>309914</v>
      </c>
      <c r="H488" s="3">
        <v>246202</v>
      </c>
      <c r="I488" s="1" t="s">
        <v>17</v>
      </c>
      <c r="J488">
        <v>720</v>
      </c>
      <c r="K488">
        <v>1404879</v>
      </c>
      <c r="L488" s="1" t="s">
        <v>18</v>
      </c>
      <c r="M488" s="1" t="s">
        <v>29</v>
      </c>
      <c r="N488" s="1" t="s">
        <v>23</v>
      </c>
      <c r="O488" s="2">
        <v>13112.28</v>
      </c>
      <c r="P488">
        <v>16.600000000000001</v>
      </c>
      <c r="Q488">
        <v>36</v>
      </c>
      <c r="R488">
        <f>Кредиты_2000_0__22[[#This Row],[Годовой доход]]/12</f>
        <v>117073.25</v>
      </c>
      <c r="S488">
        <f>Кредиты_2000_0__22[[#This Row],[Ежемесячный платеж]]/Кредиты_2000_0__22[[#This Row],[Мес доход]]</f>
        <v>0.11200064916622714</v>
      </c>
      <c r="T488" s="8">
        <f>(Кредиты_2000_0__22[[#This Row],[Кредитный рейтинг]]-MIN(J:J))/(MAX(J:J)-MIN(J:J))</f>
        <v>0.81212121212121213</v>
      </c>
      <c r="U488" s="9">
        <f>(Кредиты_2000_0__22[[#This Row],[Срок кредитной истории (лет)]]-MIN(P:P))/(MAX(P:P)-MIN(P:P))</f>
        <v>0.2653508771929825</v>
      </c>
      <c r="V488" s="9">
        <f>(Кредиты_2000_0__22[[#This Row],[Срок с последнего нарушения кредитного договора (мес.)]]-MIN(Q:Q))/(MAX(Q:Q)-MIN(Q:Q))</f>
        <v>0.43902439024390244</v>
      </c>
      <c r="W488" s="9">
        <f>(Кредиты_2000_0__22[[#This Row],[Количество кредитных карт]]-MIN(D:D))/(MAX(D:D)-MIN(D:D))</f>
        <v>0.12195121951219512</v>
      </c>
      <c r="X488" s="10">
        <f>(Кредиты_2000_0__22[[#This Row],[Число нарушений кредитных договоров]]-MIN(E:E))/(MAX(E:E)-MIN(E:E))</f>
        <v>0.14285714285714285</v>
      </c>
      <c r="Y488" s="16">
        <f>((Кредиты_2000_0__22[[#This Row],[Размер кредита]]-AVERAGE(H:H)))/STDEV(H:H)</f>
        <v>-0.34032636897078478</v>
      </c>
      <c r="Z488" s="16">
        <f>((Кредиты_2000_0__22[[#This Row],[Годовой доход]]-AVERAGE(K:K)))/STDEV(K:K)</f>
        <v>6.7797876869061843E-2</v>
      </c>
      <c r="AA488" s="16">
        <f>((Кредиты_2000_0__22[[#This Row],[Ежемесячный платеж]]-AVERAGE(O:O)))/STDEV(O:O)</f>
        <v>-0.42101800444845333</v>
      </c>
      <c r="AB488" s="16">
        <f>((Кредиты_2000_0__22[[#This Row],[Текущий баланс кредитов]]-AVERAGE(F:F)))/STDEV(F:F)</f>
        <v>-0.38104068172897826</v>
      </c>
      <c r="AC488" s="16">
        <f>((Кредиты_2000_0__22[[#This Row],[Максимальный выданный кредит]]-AVERAGE(G:G)))/STDEV(G:G)</f>
        <v>-0.54105105655497965</v>
      </c>
    </row>
    <row r="489" spans="1:29" x14ac:dyDescent="0.45">
      <c r="A489">
        <v>724</v>
      </c>
      <c r="B489" s="1" t="s">
        <v>532</v>
      </c>
      <c r="C489" s="1" t="s">
        <v>16</v>
      </c>
      <c r="D489">
        <v>14</v>
      </c>
      <c r="E489">
        <v>1</v>
      </c>
      <c r="F489">
        <v>149568</v>
      </c>
      <c r="G489">
        <v>548042</v>
      </c>
      <c r="H489" s="3">
        <v>105798</v>
      </c>
      <c r="I489" s="1" t="s">
        <v>17</v>
      </c>
      <c r="J489">
        <v>722</v>
      </c>
      <c r="K489">
        <v>628197</v>
      </c>
      <c r="L489" s="1" t="s">
        <v>50</v>
      </c>
      <c r="M489" s="1" t="s">
        <v>29</v>
      </c>
      <c r="N489" s="1" t="s">
        <v>23</v>
      </c>
      <c r="O489" s="2">
        <v>10312.82</v>
      </c>
      <c r="P489">
        <v>14.5</v>
      </c>
      <c r="R489">
        <f>Кредиты_2000_0__22[[#This Row],[Годовой доход]]/12</f>
        <v>52349.75</v>
      </c>
      <c r="S489">
        <f>Кредиты_2000_0__22[[#This Row],[Ежемесячный платеж]]/Кредиты_2000_0__22[[#This Row],[Мес доход]]</f>
        <v>0.19699845749024589</v>
      </c>
      <c r="T489" s="8">
        <f>(Кредиты_2000_0__22[[#This Row],[Кредитный рейтинг]]-MIN(J:J))/(MAX(J:J)-MIN(J:J))</f>
        <v>0.82424242424242422</v>
      </c>
      <c r="U489" s="9">
        <f>(Кредиты_2000_0__22[[#This Row],[Срок кредитной истории (лет)]]-MIN(P:P))/(MAX(P:P)-MIN(P:P))</f>
        <v>0.21929824561403508</v>
      </c>
      <c r="V489" s="9">
        <f>(Кредиты_2000_0__22[[#This Row],[Срок с последнего нарушения кредитного договора (мес.)]]-MIN(Q:Q))/(MAX(Q:Q)-MIN(Q:Q))</f>
        <v>0</v>
      </c>
      <c r="W489" s="9">
        <f>(Кредиты_2000_0__22[[#This Row],[Количество кредитных карт]]-MIN(D:D))/(MAX(D:D)-MIN(D:D))</f>
        <v>0.29268292682926828</v>
      </c>
      <c r="X489" s="10">
        <f>(Кредиты_2000_0__22[[#This Row],[Число нарушений кредитных договоров]]-MIN(E:E))/(MAX(E:E)-MIN(E:E))</f>
        <v>0.14285714285714285</v>
      </c>
      <c r="Y489" s="16">
        <f>((Кредиты_2000_0__22[[#This Row],[Размер кредита]]-AVERAGE(H:H)))/STDEV(H:H)</f>
        <v>-1.0919740614719093</v>
      </c>
      <c r="Z489" s="16">
        <f>((Кредиты_2000_0__22[[#This Row],[Годовой доход]]-AVERAGE(K:K)))/STDEV(K:K)</f>
        <v>-0.88288278396596276</v>
      </c>
      <c r="AA489" s="16">
        <f>((Кредиты_2000_0__22[[#This Row],[Ежемесячный платеж]]-AVERAGE(O:O)))/STDEV(O:O)</f>
        <v>-0.67108607505309104</v>
      </c>
      <c r="AB489" s="16">
        <f>((Кредиты_2000_0__22[[#This Row],[Текущий баланс кредитов]]-AVERAGE(F:F)))/STDEV(F:F)</f>
        <v>-0.47298759364829496</v>
      </c>
      <c r="AC489" s="16">
        <f>((Кредиты_2000_0__22[[#This Row],[Максимальный выданный кредит]]-AVERAGE(G:G)))/STDEV(G:G)</f>
        <v>-3.4872052564627311E-2</v>
      </c>
    </row>
    <row r="490" spans="1:29" x14ac:dyDescent="0.45">
      <c r="A490">
        <v>727</v>
      </c>
      <c r="B490" s="1" t="s">
        <v>533</v>
      </c>
      <c r="C490" s="1" t="s">
        <v>31</v>
      </c>
      <c r="D490">
        <v>14</v>
      </c>
      <c r="E490">
        <v>0</v>
      </c>
      <c r="F490">
        <v>327484</v>
      </c>
      <c r="G490">
        <v>820754</v>
      </c>
      <c r="H490" s="3">
        <v>423214</v>
      </c>
      <c r="I490" s="1" t="s">
        <v>17</v>
      </c>
      <c r="J490">
        <v>718</v>
      </c>
      <c r="K490">
        <v>1186949</v>
      </c>
      <c r="L490" s="1" t="s">
        <v>50</v>
      </c>
      <c r="M490" s="1" t="s">
        <v>29</v>
      </c>
      <c r="N490" s="1" t="s">
        <v>23</v>
      </c>
      <c r="O490" s="2">
        <v>25222.5</v>
      </c>
      <c r="P490">
        <v>10.6</v>
      </c>
      <c r="Q490">
        <v>57</v>
      </c>
      <c r="R490">
        <f>Кредиты_2000_0__22[[#This Row],[Годовой доход]]/12</f>
        <v>98912.416666666672</v>
      </c>
      <c r="S490">
        <f>Кредиты_2000_0__22[[#This Row],[Ежемесячный платеж]]/Кредиты_2000_0__22[[#This Row],[Мес доход]]</f>
        <v>0.25499831922011812</v>
      </c>
      <c r="T490" s="8">
        <f>(Кредиты_2000_0__22[[#This Row],[Кредитный рейтинг]]-MIN(J:J))/(MAX(J:J)-MIN(J:J))</f>
        <v>0.8</v>
      </c>
      <c r="U490" s="9">
        <f>(Кредиты_2000_0__22[[#This Row],[Срок кредитной истории (лет)]]-MIN(P:P))/(MAX(P:P)-MIN(P:P))</f>
        <v>0.1337719298245614</v>
      </c>
      <c r="V490" s="9">
        <f>(Кредиты_2000_0__22[[#This Row],[Срок с последнего нарушения кредитного договора (мес.)]]-MIN(Q:Q))/(MAX(Q:Q)-MIN(Q:Q))</f>
        <v>0.69512195121951215</v>
      </c>
      <c r="W490" s="9">
        <f>(Кредиты_2000_0__22[[#This Row],[Количество кредитных карт]]-MIN(D:D))/(MAX(D:D)-MIN(D:D))</f>
        <v>0.29268292682926828</v>
      </c>
      <c r="X490" s="10">
        <f>(Кредиты_2000_0__22[[#This Row],[Число нарушений кредитных договоров]]-MIN(E:E))/(MAX(E:E)-MIN(E:E))</f>
        <v>0</v>
      </c>
      <c r="Y490" s="16">
        <f>((Кредиты_2000_0__22[[#This Row],[Размер кредита]]-AVERAGE(H:H)))/STDEV(H:H)</f>
        <v>0.60730091618497339</v>
      </c>
      <c r="Z490" s="16">
        <f>((Кредиты_2000_0__22[[#This Row],[Годовой доход]]-AVERAGE(K:K)))/STDEV(K:K)</f>
        <v>-0.19895458606400074</v>
      </c>
      <c r="AA490" s="16">
        <f>((Кредиты_2000_0__22[[#This Row],[Ежемесячный платеж]]-AVERAGE(O:O)))/STDEV(O:O)</f>
        <v>0.66075467671066135</v>
      </c>
      <c r="AB490" s="16">
        <f>((Кредиты_2000_0__22[[#This Row],[Текущий баланс кредитов]]-AVERAGE(F:F)))/STDEV(F:F)</f>
        <v>0.27052784954037651</v>
      </c>
      <c r="AC490" s="16">
        <f>((Кредиты_2000_0__22[[#This Row],[Максимальный выданный кредит]]-AVERAGE(G:G)))/STDEV(G:G)</f>
        <v>0.54482075355736159</v>
      </c>
    </row>
    <row r="491" spans="1:29" x14ac:dyDescent="0.45">
      <c r="A491">
        <v>728</v>
      </c>
      <c r="B491" s="1" t="s">
        <v>534</v>
      </c>
      <c r="C491" s="1" t="s">
        <v>16</v>
      </c>
      <c r="D491">
        <v>14</v>
      </c>
      <c r="E491">
        <v>0</v>
      </c>
      <c r="F491">
        <v>161063</v>
      </c>
      <c r="G491">
        <v>409882</v>
      </c>
      <c r="H491" s="3">
        <v>188298</v>
      </c>
      <c r="I491" s="1" t="s">
        <v>17</v>
      </c>
      <c r="J491">
        <v>723</v>
      </c>
      <c r="K491">
        <v>1281778</v>
      </c>
      <c r="L491" s="1" t="s">
        <v>38</v>
      </c>
      <c r="M491" s="1" t="s">
        <v>29</v>
      </c>
      <c r="N491" s="1" t="s">
        <v>23</v>
      </c>
      <c r="O491" s="2">
        <v>21790.34</v>
      </c>
      <c r="P491">
        <v>23.9</v>
      </c>
      <c r="Q491">
        <v>31</v>
      </c>
      <c r="R491">
        <f>Кредиты_2000_0__22[[#This Row],[Годовой доход]]/12</f>
        <v>106814.83333333333</v>
      </c>
      <c r="S491">
        <f>Кредиты_2000_0__22[[#This Row],[Ежемесячный платеж]]/Кредиты_2000_0__22[[#This Row],[Мес доход]]</f>
        <v>0.20400106726749875</v>
      </c>
      <c r="T491" s="8">
        <f>(Кредиты_2000_0__22[[#This Row],[Кредитный рейтинг]]-MIN(J:J))/(MAX(J:J)-MIN(J:J))</f>
        <v>0.83030303030303032</v>
      </c>
      <c r="U491" s="9">
        <f>(Кредиты_2000_0__22[[#This Row],[Срок кредитной истории (лет)]]-MIN(P:P))/(MAX(P:P)-MIN(P:P))</f>
        <v>0.425438596491228</v>
      </c>
      <c r="V491" s="9">
        <f>(Кредиты_2000_0__22[[#This Row],[Срок с последнего нарушения кредитного договора (мес.)]]-MIN(Q:Q))/(MAX(Q:Q)-MIN(Q:Q))</f>
        <v>0.37804878048780488</v>
      </c>
      <c r="W491" s="9">
        <f>(Кредиты_2000_0__22[[#This Row],[Количество кредитных карт]]-MIN(D:D))/(MAX(D:D)-MIN(D:D))</f>
        <v>0.29268292682926828</v>
      </c>
      <c r="X491" s="10">
        <f>(Кредиты_2000_0__22[[#This Row],[Число нарушений кредитных договоров]]-MIN(E:E))/(MAX(E:E)-MIN(E:E))</f>
        <v>0</v>
      </c>
      <c r="Y491" s="16">
        <f>((Кредиты_2000_0__22[[#This Row],[Размер кредита]]-AVERAGE(H:H)))/STDEV(H:H)</f>
        <v>-0.65031332081393112</v>
      </c>
      <c r="Z491" s="16">
        <f>((Кредиты_2000_0__22[[#This Row],[Годовой доход]]-AVERAGE(K:K)))/STDEV(K:K)</f>
        <v>-8.2881217057992423E-2</v>
      </c>
      <c r="AA491" s="16">
        <f>((Кредиты_2000_0__22[[#This Row],[Ежемесячный платеж]]-AVERAGE(O:O)))/STDEV(O:O)</f>
        <v>0.35416925337672789</v>
      </c>
      <c r="AB491" s="16">
        <f>((Кредиты_2000_0__22[[#This Row],[Текущий баланс кредитов]]-AVERAGE(F:F)))/STDEV(F:F)</f>
        <v>-0.42494969925176074</v>
      </c>
      <c r="AC491" s="16">
        <f>((Кредиты_2000_0__22[[#This Row],[Максимальный выданный кредит]]-AVERAGE(G:G)))/STDEV(G:G)</f>
        <v>-0.32855314504979111</v>
      </c>
    </row>
    <row r="492" spans="1:29" x14ac:dyDescent="0.45">
      <c r="A492">
        <v>729</v>
      </c>
      <c r="B492" s="1" t="s">
        <v>535</v>
      </c>
      <c r="C492" s="1" t="s">
        <v>31</v>
      </c>
      <c r="D492">
        <v>3</v>
      </c>
      <c r="E492">
        <v>0</v>
      </c>
      <c r="F492">
        <v>35701</v>
      </c>
      <c r="G492">
        <v>86658</v>
      </c>
      <c r="H492" s="3">
        <v>111122</v>
      </c>
      <c r="I492" s="1" t="s">
        <v>17</v>
      </c>
      <c r="J492">
        <v>693</v>
      </c>
      <c r="K492">
        <v>767752</v>
      </c>
      <c r="L492" s="1" t="s">
        <v>41</v>
      </c>
      <c r="M492" s="1" t="s">
        <v>29</v>
      </c>
      <c r="N492" s="1" t="s">
        <v>54</v>
      </c>
      <c r="O492" s="2">
        <v>4184.18</v>
      </c>
      <c r="P492">
        <v>10.1</v>
      </c>
      <c r="R492">
        <f>Кредиты_2000_0__22[[#This Row],[Годовой доход]]/12</f>
        <v>63979.333333333336</v>
      </c>
      <c r="S492">
        <f>Кредиты_2000_0__22[[#This Row],[Ежемесячный платеж]]/Кредиты_2000_0__22[[#This Row],[Мес доход]]</f>
        <v>6.5398930904771335E-2</v>
      </c>
      <c r="T492" s="8">
        <f>(Кредиты_2000_0__22[[#This Row],[Кредитный рейтинг]]-MIN(J:J))/(MAX(J:J)-MIN(J:J))</f>
        <v>0.64848484848484844</v>
      </c>
      <c r="U492" s="9">
        <f>(Кредиты_2000_0__22[[#This Row],[Срок кредитной истории (лет)]]-MIN(P:P))/(MAX(P:P)-MIN(P:P))</f>
        <v>0.12280701754385964</v>
      </c>
      <c r="V492" s="9">
        <f>(Кредиты_2000_0__22[[#This Row],[Срок с последнего нарушения кредитного договора (мес.)]]-MIN(Q:Q))/(MAX(Q:Q)-MIN(Q:Q))</f>
        <v>0</v>
      </c>
      <c r="W492" s="9">
        <f>(Кредиты_2000_0__22[[#This Row],[Количество кредитных карт]]-MIN(D:D))/(MAX(D:D)-MIN(D:D))</f>
        <v>2.4390243902439025E-2</v>
      </c>
      <c r="X492" s="10">
        <f>(Кредиты_2000_0__22[[#This Row],[Число нарушений кредитных договоров]]-MIN(E:E))/(MAX(E:E)-MIN(E:E))</f>
        <v>0</v>
      </c>
      <c r="Y492" s="16">
        <f>((Кредиты_2000_0__22[[#This Row],[Размер кредита]]-AVERAGE(H:H)))/STDEV(H:H)</f>
        <v>-1.0634722216747812</v>
      </c>
      <c r="Z492" s="16">
        <f>((Кредиты_2000_0__22[[#This Row],[Годовой доход]]-AVERAGE(K:K)))/STDEV(K:K)</f>
        <v>-0.71206353023942881</v>
      </c>
      <c r="AA492" s="16">
        <f>((Кредиты_2000_0__22[[#This Row],[Ежемесячный платеж]]-AVERAGE(O:O)))/STDEV(O:O)</f>
        <v>-1.2185406485174044</v>
      </c>
      <c r="AB492" s="16">
        <f>((Кредиты_2000_0__22[[#This Row],[Текущий баланс кредитов]]-AVERAGE(F:F)))/STDEV(F:F)</f>
        <v>-0.94884065334817835</v>
      </c>
      <c r="AC492" s="16">
        <f>((Кредиты_2000_0__22[[#This Row],[Максимальный выданный кредит]]-AVERAGE(G:G)))/STDEV(G:G)</f>
        <v>-1.0156172550485214</v>
      </c>
    </row>
    <row r="493" spans="1:29" x14ac:dyDescent="0.45">
      <c r="A493">
        <v>730</v>
      </c>
      <c r="B493" s="1" t="s">
        <v>536</v>
      </c>
      <c r="C493" s="1" t="s">
        <v>16</v>
      </c>
      <c r="D493">
        <v>10</v>
      </c>
      <c r="E493">
        <v>0</v>
      </c>
      <c r="F493">
        <v>498579</v>
      </c>
      <c r="G493">
        <v>607046</v>
      </c>
      <c r="H493" s="3">
        <v>259270</v>
      </c>
      <c r="I493" s="1" t="s">
        <v>17</v>
      </c>
      <c r="J493">
        <v>741</v>
      </c>
      <c r="K493">
        <v>1306193</v>
      </c>
      <c r="L493" s="1" t="s">
        <v>22</v>
      </c>
      <c r="M493" s="1" t="s">
        <v>19</v>
      </c>
      <c r="N493" s="1" t="s">
        <v>23</v>
      </c>
      <c r="O493" s="2">
        <v>33090.21</v>
      </c>
      <c r="P493">
        <v>21</v>
      </c>
      <c r="R493">
        <f>Кредиты_2000_0__22[[#This Row],[Годовой доход]]/12</f>
        <v>108849.41666666667</v>
      </c>
      <c r="S493">
        <f>Кредиты_2000_0__22[[#This Row],[Ежемесячный платеж]]/Кредиты_2000_0__22[[#This Row],[Мес доход]]</f>
        <v>0.30399988363128572</v>
      </c>
      <c r="T493" s="8">
        <f>(Кредиты_2000_0__22[[#This Row],[Кредитный рейтинг]]-MIN(J:J))/(MAX(J:J)-MIN(J:J))</f>
        <v>0.93939393939393945</v>
      </c>
      <c r="U493" s="9">
        <f>(Кредиты_2000_0__22[[#This Row],[Срок кредитной истории (лет)]]-MIN(P:P))/(MAX(P:P)-MIN(P:P))</f>
        <v>0.36184210526315791</v>
      </c>
      <c r="V493" s="9">
        <f>(Кредиты_2000_0__22[[#This Row],[Срок с последнего нарушения кредитного договора (мес.)]]-MIN(Q:Q))/(MAX(Q:Q)-MIN(Q:Q))</f>
        <v>0</v>
      </c>
      <c r="W493" s="9">
        <f>(Кредиты_2000_0__22[[#This Row],[Количество кредитных карт]]-MIN(D:D))/(MAX(D:D)-MIN(D:D))</f>
        <v>0.1951219512195122</v>
      </c>
      <c r="X493" s="10">
        <f>(Кредиты_2000_0__22[[#This Row],[Число нарушений кредитных договоров]]-MIN(E:E))/(MAX(E:E)-MIN(E:E))</f>
        <v>0</v>
      </c>
      <c r="Y493" s="16">
        <f>((Кредиты_2000_0__22[[#This Row],[Размер кредита]]-AVERAGE(H:H)))/STDEV(H:H)</f>
        <v>-0.270367307650561</v>
      </c>
      <c r="Z493" s="16">
        <f>((Кредиты_2000_0__22[[#This Row],[Годовой доход]]-AVERAGE(K:K)))/STDEV(K:K)</f>
        <v>-5.2996568856685938E-2</v>
      </c>
      <c r="AA493" s="16">
        <f>((Кредиты_2000_0__22[[#This Row],[Ежемесячный платеж]]-AVERAGE(O:O)))/STDEV(O:O)</f>
        <v>1.3635555953795524</v>
      </c>
      <c r="AB493" s="16">
        <f>((Кредиты_2000_0__22[[#This Row],[Текущий баланс кредитов]]-AVERAGE(F:F)))/STDEV(F:F)</f>
        <v>0.98553816200449296</v>
      </c>
      <c r="AC493" s="16">
        <f>((Кредиты_2000_0__22[[#This Row],[Максимальный выданный кредит]]-AVERAGE(G:G)))/STDEV(G:G)</f>
        <v>9.0550350308813657E-2</v>
      </c>
    </row>
    <row r="494" spans="1:29" x14ac:dyDescent="0.45">
      <c r="A494">
        <v>731</v>
      </c>
      <c r="B494" s="1" t="s">
        <v>537</v>
      </c>
      <c r="C494" s="1" t="s">
        <v>31</v>
      </c>
      <c r="D494">
        <v>10</v>
      </c>
      <c r="E494">
        <v>0</v>
      </c>
      <c r="F494">
        <v>79952</v>
      </c>
      <c r="G494">
        <v>183304</v>
      </c>
      <c r="H494" s="3">
        <v>178948</v>
      </c>
      <c r="I494" s="1" t="s">
        <v>17</v>
      </c>
      <c r="J494">
        <v>740</v>
      </c>
      <c r="K494">
        <v>1352344</v>
      </c>
      <c r="L494" s="1" t="s">
        <v>27</v>
      </c>
      <c r="M494" s="1" t="s">
        <v>29</v>
      </c>
      <c r="N494" s="1" t="s">
        <v>52</v>
      </c>
      <c r="O494" s="2">
        <v>25581.98</v>
      </c>
      <c r="P494">
        <v>17.899999999999999</v>
      </c>
      <c r="Q494">
        <v>14</v>
      </c>
      <c r="R494">
        <f>Кредиты_2000_0__22[[#This Row],[Годовой доход]]/12</f>
        <v>112695.33333333333</v>
      </c>
      <c r="S494">
        <f>Кредиты_2000_0__22[[#This Row],[Ежемесячный платеж]]/Кредиты_2000_0__22[[#This Row],[Мес доход]]</f>
        <v>0.22700123637181072</v>
      </c>
      <c r="T494" s="8">
        <f>(Кредиты_2000_0__22[[#This Row],[Кредитный рейтинг]]-MIN(J:J))/(MAX(J:J)-MIN(J:J))</f>
        <v>0.93333333333333335</v>
      </c>
      <c r="U494" s="9">
        <f>(Кредиты_2000_0__22[[#This Row],[Срок кредитной истории (лет)]]-MIN(P:P))/(MAX(P:P)-MIN(P:P))</f>
        <v>0.29385964912280699</v>
      </c>
      <c r="V494" s="9">
        <f>(Кредиты_2000_0__22[[#This Row],[Срок с последнего нарушения кредитного договора (мес.)]]-MIN(Q:Q))/(MAX(Q:Q)-MIN(Q:Q))</f>
        <v>0.17073170731707318</v>
      </c>
      <c r="W494" s="9">
        <f>(Кредиты_2000_0__22[[#This Row],[Количество кредитных карт]]-MIN(D:D))/(MAX(D:D)-MIN(D:D))</f>
        <v>0.1951219512195122</v>
      </c>
      <c r="X494" s="10">
        <f>(Кредиты_2000_0__22[[#This Row],[Число нарушений кредитных договоров]]-MIN(E:E))/(MAX(E:E)-MIN(E:E))</f>
        <v>0</v>
      </c>
      <c r="Y494" s="16">
        <f>((Кредиты_2000_0__22[[#This Row],[Размер кредита]]-AVERAGE(H:H)))/STDEV(H:H)</f>
        <v>-0.70036820475516859</v>
      </c>
      <c r="Z494" s="16">
        <f>((Кредиты_2000_0__22[[#This Row],[Годовой доход]]-AVERAGE(K:K)))/STDEV(K:K)</f>
        <v>3.4935560312311514E-3</v>
      </c>
      <c r="AA494" s="16">
        <f>((Кредиты_2000_0__22[[#This Row],[Ежемесячный платеж]]-AVERAGE(O:O)))/STDEV(O:O)</f>
        <v>0.6928660374805794</v>
      </c>
      <c r="AB494" s="16">
        <f>((Кредиты_2000_0__22[[#This Row],[Текущий баланс кредитов]]-AVERAGE(F:F)))/STDEV(F:F)</f>
        <v>-0.76391461029110708</v>
      </c>
      <c r="AC494" s="16">
        <f>((Кредиты_2000_0__22[[#This Row],[Максимальный выданный кредит]]-AVERAGE(G:G)))/STDEV(G:G)</f>
        <v>-0.81018078382442515</v>
      </c>
    </row>
    <row r="495" spans="1:29" x14ac:dyDescent="0.45">
      <c r="A495">
        <v>732</v>
      </c>
      <c r="B495" s="1" t="s">
        <v>538</v>
      </c>
      <c r="C495" s="1" t="s">
        <v>16</v>
      </c>
      <c r="D495">
        <v>7</v>
      </c>
      <c r="E495">
        <v>1</v>
      </c>
      <c r="F495">
        <v>160493</v>
      </c>
      <c r="G495">
        <v>239162</v>
      </c>
      <c r="H495" s="3">
        <v>217338</v>
      </c>
      <c r="I495" s="1" t="s">
        <v>17</v>
      </c>
      <c r="J495">
        <v>704</v>
      </c>
      <c r="K495">
        <v>2721674</v>
      </c>
      <c r="L495" s="1" t="s">
        <v>22</v>
      </c>
      <c r="M495" s="1" t="s">
        <v>29</v>
      </c>
      <c r="N495" s="1" t="s">
        <v>23</v>
      </c>
      <c r="O495" s="2">
        <v>29257.91</v>
      </c>
      <c r="P495">
        <v>18.600000000000001</v>
      </c>
      <c r="Q495">
        <v>10</v>
      </c>
      <c r="R495">
        <f>Кредиты_2000_0__22[[#This Row],[Годовой доход]]/12</f>
        <v>226806.16666666666</v>
      </c>
      <c r="S495">
        <f>Кредиты_2000_0__22[[#This Row],[Ежемесячный платеж]]/Кредиты_2000_0__22[[#This Row],[Мес доход]]</f>
        <v>0.12899962302612289</v>
      </c>
      <c r="T495" s="8">
        <f>(Кредиты_2000_0__22[[#This Row],[Кредитный рейтинг]]-MIN(J:J))/(MAX(J:J)-MIN(J:J))</f>
        <v>0.7151515151515152</v>
      </c>
      <c r="U495" s="9">
        <f>(Кредиты_2000_0__22[[#This Row],[Срок кредитной истории (лет)]]-MIN(P:P))/(MAX(P:P)-MIN(P:P))</f>
        <v>0.30921052631578949</v>
      </c>
      <c r="V495" s="9">
        <f>(Кредиты_2000_0__22[[#This Row],[Срок с последнего нарушения кредитного договора (мес.)]]-MIN(Q:Q))/(MAX(Q:Q)-MIN(Q:Q))</f>
        <v>0.12195121951219512</v>
      </c>
      <c r="W495" s="9">
        <f>(Кредиты_2000_0__22[[#This Row],[Количество кредитных карт]]-MIN(D:D))/(MAX(D:D)-MIN(D:D))</f>
        <v>0.12195121951219512</v>
      </c>
      <c r="X495" s="10">
        <f>(Кредиты_2000_0__22[[#This Row],[Число нарушений кредитных договоров]]-MIN(E:E))/(MAX(E:E)-MIN(E:E))</f>
        <v>0.14285714285714285</v>
      </c>
      <c r="Y495" s="16">
        <f>((Кредиты_2000_0__22[[#This Row],[Размер кредита]]-AVERAGE(H:H)))/STDEV(H:H)</f>
        <v>-0.49484874010232277</v>
      </c>
      <c r="Z495" s="16">
        <f>((Кредиты_2000_0__22[[#This Row],[Годовой доход]]-AVERAGE(K:K)))/STDEV(K:K)</f>
        <v>1.6795920742165686</v>
      </c>
      <c r="AA495" s="16">
        <f>((Кредиты_2000_0__22[[#This Row],[Ежемесячный платеж]]-AVERAGE(O:O)))/STDEV(O:O)</f>
        <v>1.0212267651843887</v>
      </c>
      <c r="AB495" s="16">
        <f>((Кредиты_2000_0__22[[#This Row],[Текущий баланс кредитов]]-AVERAGE(F:F)))/STDEV(F:F)</f>
        <v>-0.4273317436020021</v>
      </c>
      <c r="AC495" s="16">
        <f>((Кредиты_2000_0__22[[#This Row],[Максимальный выданный кредит]]-AVERAGE(G:G)))/STDEV(G:G)</f>
        <v>-0.69144570519069415</v>
      </c>
    </row>
    <row r="496" spans="1:29" x14ac:dyDescent="0.45">
      <c r="A496">
        <v>733</v>
      </c>
      <c r="B496" s="1" t="s">
        <v>539</v>
      </c>
      <c r="C496" s="1" t="s">
        <v>31</v>
      </c>
      <c r="D496">
        <v>8</v>
      </c>
      <c r="E496">
        <v>0</v>
      </c>
      <c r="F496">
        <v>158213</v>
      </c>
      <c r="G496">
        <v>380050</v>
      </c>
      <c r="H496" s="3">
        <v>263362</v>
      </c>
      <c r="I496" s="1" t="s">
        <v>26</v>
      </c>
      <c r="J496">
        <v>731</v>
      </c>
      <c r="K496">
        <v>614118</v>
      </c>
      <c r="L496" s="1" t="s">
        <v>36</v>
      </c>
      <c r="M496" s="1" t="s">
        <v>29</v>
      </c>
      <c r="N496" s="1" t="s">
        <v>23</v>
      </c>
      <c r="O496" s="2">
        <v>8300.91</v>
      </c>
      <c r="P496">
        <v>14.1</v>
      </c>
      <c r="R496">
        <f>Кредиты_2000_0__22[[#This Row],[Годовой доход]]/12</f>
        <v>51176.5</v>
      </c>
      <c r="S496">
        <f>Кредиты_2000_0__22[[#This Row],[Ежемесячный платеж]]/Кредиты_2000_0__22[[#This Row],[Мес доход]]</f>
        <v>0.16220159643586413</v>
      </c>
      <c r="T496" s="8">
        <f>(Кредиты_2000_0__22[[#This Row],[Кредитный рейтинг]]-MIN(J:J))/(MAX(J:J)-MIN(J:J))</f>
        <v>0.87878787878787878</v>
      </c>
      <c r="U496" s="9">
        <f>(Кредиты_2000_0__22[[#This Row],[Срок кредитной истории (лет)]]-MIN(P:P))/(MAX(P:P)-MIN(P:P))</f>
        <v>0.21052631578947367</v>
      </c>
      <c r="V496" s="9">
        <f>(Кредиты_2000_0__22[[#This Row],[Срок с последнего нарушения кредитного договора (мес.)]]-MIN(Q:Q))/(MAX(Q:Q)-MIN(Q:Q))</f>
        <v>0</v>
      </c>
      <c r="W496" s="9">
        <f>(Кредиты_2000_0__22[[#This Row],[Количество кредитных карт]]-MIN(D:D))/(MAX(D:D)-MIN(D:D))</f>
        <v>0.14634146341463414</v>
      </c>
      <c r="X496" s="10">
        <f>(Кредиты_2000_0__22[[#This Row],[Число нарушений кредитных договоров]]-MIN(E:E))/(MAX(E:E)-MIN(E:E))</f>
        <v>0</v>
      </c>
      <c r="Y496" s="16">
        <f>((Кредиты_2000_0__22[[#This Row],[Размер кредита]]-AVERAGE(H:H)))/STDEV(H:H)</f>
        <v>-0.24846093491392526</v>
      </c>
      <c r="Z496" s="16">
        <f>((Кредиты_2000_0__22[[#This Row],[Годовой доход]]-AVERAGE(K:K)))/STDEV(K:K)</f>
        <v>-0.90011587681979011</v>
      </c>
      <c r="AA496" s="16">
        <f>((Кредиты_2000_0__22[[#This Row],[Ежемесячный платеж]]-AVERAGE(O:O)))/STDEV(O:O)</f>
        <v>-0.85080446786105279</v>
      </c>
      <c r="AB496" s="16">
        <f>((Кредиты_2000_0__22[[#This Row],[Текущий баланс кредитов]]-AVERAGE(F:F)))/STDEV(F:F)</f>
        <v>-0.43685992100296761</v>
      </c>
      <c r="AC496" s="16">
        <f>((Кредиты_2000_0__22[[#This Row],[Максимальный выданный кредит]]-AVERAGE(G:G)))/STDEV(G:G)</f>
        <v>-0.39196581406410352</v>
      </c>
    </row>
    <row r="497" spans="1:29" x14ac:dyDescent="0.45">
      <c r="A497">
        <v>734</v>
      </c>
      <c r="B497" s="1" t="s">
        <v>540</v>
      </c>
      <c r="C497" s="1" t="s">
        <v>16</v>
      </c>
      <c r="D497">
        <v>13</v>
      </c>
      <c r="E497">
        <v>0</v>
      </c>
      <c r="F497">
        <v>817589</v>
      </c>
      <c r="G497">
        <v>2674232</v>
      </c>
      <c r="H497" s="3">
        <v>395846</v>
      </c>
      <c r="I497" s="1" t="s">
        <v>17</v>
      </c>
      <c r="J497">
        <v>751</v>
      </c>
      <c r="K497">
        <v>3228708</v>
      </c>
      <c r="L497" s="1" t="s">
        <v>53</v>
      </c>
      <c r="M497" s="1" t="s">
        <v>19</v>
      </c>
      <c r="N497" s="1" t="s">
        <v>23</v>
      </c>
      <c r="O497" s="2">
        <v>31749</v>
      </c>
      <c r="P497">
        <v>18.2</v>
      </c>
      <c r="R497">
        <f>Кредиты_2000_0__22[[#This Row],[Годовой доход]]/12</f>
        <v>269059</v>
      </c>
      <c r="S497">
        <f>Кредиты_2000_0__22[[#This Row],[Ежемесячный платеж]]/Кредиты_2000_0__22[[#This Row],[Мес доход]]</f>
        <v>0.11800014123296378</v>
      </c>
      <c r="T497" s="8">
        <f>(Кредиты_2000_0__22[[#This Row],[Кредитный рейтинг]]-MIN(J:J))/(MAX(J:J)-MIN(J:J))</f>
        <v>1</v>
      </c>
      <c r="U497" s="9">
        <f>(Кредиты_2000_0__22[[#This Row],[Срок кредитной истории (лет)]]-MIN(P:P))/(MAX(P:P)-MIN(P:P))</f>
        <v>0.30043859649122806</v>
      </c>
      <c r="V497" s="9">
        <f>(Кредиты_2000_0__22[[#This Row],[Срок с последнего нарушения кредитного договора (мес.)]]-MIN(Q:Q))/(MAX(Q:Q)-MIN(Q:Q))</f>
        <v>0</v>
      </c>
      <c r="W497" s="9">
        <f>(Кредиты_2000_0__22[[#This Row],[Количество кредитных карт]]-MIN(D:D))/(MAX(D:D)-MIN(D:D))</f>
        <v>0.26829268292682928</v>
      </c>
      <c r="X497" s="10">
        <f>(Кредиты_2000_0__22[[#This Row],[Число нарушений кредитных договоров]]-MIN(E:E))/(MAX(E:E)-MIN(E:E))</f>
        <v>0</v>
      </c>
      <c r="Y497" s="16">
        <f>((Кредиты_2000_0__22[[#This Row],[Размер кредита]]-AVERAGE(H:H)))/STDEV(H:H)</f>
        <v>0.46078732648403342</v>
      </c>
      <c r="Z497" s="16">
        <f>((Кредиты_2000_0__22[[#This Row],[Годовой доход]]-AVERAGE(K:K)))/STDEV(K:K)</f>
        <v>2.3002159823100046</v>
      </c>
      <c r="AA497" s="16">
        <f>((Кредиты_2000_0__22[[#This Row],[Ежемесячный платеж]]-AVERAGE(O:O)))/STDEV(O:O)</f>
        <v>1.2437489909002435</v>
      </c>
      <c r="AB497" s="16">
        <f>((Кредиты_2000_0__22[[#This Row],[Текущий баланс кредитов]]-AVERAGE(F:F)))/STDEV(F:F)</f>
        <v>2.3186889833562438</v>
      </c>
      <c r="AC497" s="16">
        <f>((Кредиты_2000_0__22[[#This Row],[Максимальный выданный кредит]]-AVERAGE(G:G)))/STDEV(G:G)</f>
        <v>4.4846835498603177</v>
      </c>
    </row>
    <row r="498" spans="1:29" x14ac:dyDescent="0.45">
      <c r="A498">
        <v>735</v>
      </c>
      <c r="B498" s="1" t="s">
        <v>541</v>
      </c>
      <c r="C498" s="1" t="s">
        <v>16</v>
      </c>
      <c r="D498">
        <v>9</v>
      </c>
      <c r="E498">
        <v>0</v>
      </c>
      <c r="F498">
        <v>76893</v>
      </c>
      <c r="G498">
        <v>436414</v>
      </c>
      <c r="H498" s="3">
        <v>560010</v>
      </c>
      <c r="I498" s="1" t="s">
        <v>26</v>
      </c>
      <c r="J498">
        <v>719</v>
      </c>
      <c r="K498">
        <v>5701140</v>
      </c>
      <c r="L498" s="1" t="s">
        <v>38</v>
      </c>
      <c r="M498" s="1" t="s">
        <v>19</v>
      </c>
      <c r="N498" s="1" t="s">
        <v>20</v>
      </c>
      <c r="O498" s="2">
        <v>24942.44</v>
      </c>
      <c r="P498">
        <v>8.4</v>
      </c>
      <c r="R498">
        <f>Кредиты_2000_0__22[[#This Row],[Годовой доход]]/12</f>
        <v>475095</v>
      </c>
      <c r="S498">
        <f>Кредиты_2000_0__22[[#This Row],[Ежемесячный платеж]]/Кредиты_2000_0__22[[#This Row],[Мес доход]]</f>
        <v>5.2499900019996E-2</v>
      </c>
      <c r="T498" s="8">
        <f>(Кредиты_2000_0__22[[#This Row],[Кредитный рейтинг]]-MIN(J:J))/(MAX(J:J)-MIN(J:J))</f>
        <v>0.80606060606060603</v>
      </c>
      <c r="U498" s="9">
        <f>(Кредиты_2000_0__22[[#This Row],[Срок кредитной истории (лет)]]-MIN(P:P))/(MAX(P:P)-MIN(P:P))</f>
        <v>8.5526315789473686E-2</v>
      </c>
      <c r="V498" s="9">
        <f>(Кредиты_2000_0__22[[#This Row],[Срок с последнего нарушения кредитного договора (мес.)]]-MIN(Q:Q))/(MAX(Q:Q)-MIN(Q:Q))</f>
        <v>0</v>
      </c>
      <c r="W498" s="9">
        <f>(Кредиты_2000_0__22[[#This Row],[Количество кредитных карт]]-MIN(D:D))/(MAX(D:D)-MIN(D:D))</f>
        <v>0.17073170731707318</v>
      </c>
      <c r="X498" s="10">
        <f>(Кредиты_2000_0__22[[#This Row],[Число нарушений кредитных договоров]]-MIN(E:E))/(MAX(E:E)-MIN(E:E))</f>
        <v>0</v>
      </c>
      <c r="Y498" s="16">
        <f>((Кредиты_2000_0__22[[#This Row],[Размер кредита]]-AVERAGE(H:H)))/STDEV(H:H)</f>
        <v>1.3396333122946558</v>
      </c>
      <c r="Z498" s="16">
        <f>((Кредиты_2000_0__22[[#This Row],[Годовой доход]]-AVERAGE(K:K)))/STDEV(K:K)</f>
        <v>5.3265424423408296</v>
      </c>
      <c r="AA498" s="16">
        <f>((Кредиты_2000_0__22[[#This Row],[Ежемесячный платеж]]-AVERAGE(O:O)))/STDEV(O:O)</f>
        <v>0.63573768634339933</v>
      </c>
      <c r="AB498" s="16">
        <f>((Кредиты_2000_0__22[[#This Row],[Текущий баланс кредитов]]-AVERAGE(F:F)))/STDEV(F:F)</f>
        <v>-0.77669824830406908</v>
      </c>
      <c r="AC498" s="16">
        <f>((Кредиты_2000_0__22[[#This Row],[Максимальный выданный кредит]]-AVERAGE(G:G)))/STDEV(G:G)</f>
        <v>-0.27215515181139821</v>
      </c>
    </row>
    <row r="499" spans="1:29" x14ac:dyDescent="0.45">
      <c r="A499">
        <v>736</v>
      </c>
      <c r="B499" s="1" t="s">
        <v>542</v>
      </c>
      <c r="C499" s="1" t="s">
        <v>16</v>
      </c>
      <c r="D499">
        <v>7</v>
      </c>
      <c r="E499">
        <v>0</v>
      </c>
      <c r="F499">
        <v>93005</v>
      </c>
      <c r="G499">
        <v>192302</v>
      </c>
      <c r="H499" s="3">
        <v>287408</v>
      </c>
      <c r="I499" s="1" t="s">
        <v>17</v>
      </c>
      <c r="J499">
        <v>699</v>
      </c>
      <c r="K499">
        <v>992845</v>
      </c>
      <c r="L499" s="1" t="s">
        <v>53</v>
      </c>
      <c r="M499" s="1" t="s">
        <v>29</v>
      </c>
      <c r="N499" s="1" t="s">
        <v>23</v>
      </c>
      <c r="O499" s="2">
        <v>6014.83</v>
      </c>
      <c r="P499">
        <v>8</v>
      </c>
      <c r="R499">
        <f>Кредиты_2000_0__22[[#This Row],[Годовой доход]]/12</f>
        <v>82737.083333333328</v>
      </c>
      <c r="S499">
        <f>Кредиты_2000_0__22[[#This Row],[Ежемесячный платеж]]/Кредиты_2000_0__22[[#This Row],[Мес доход]]</f>
        <v>7.2698115012917425E-2</v>
      </c>
      <c r="T499" s="8">
        <f>(Кредиты_2000_0__22[[#This Row],[Кредитный рейтинг]]-MIN(J:J))/(MAX(J:J)-MIN(J:J))</f>
        <v>0.68484848484848482</v>
      </c>
      <c r="U499" s="9">
        <f>(Кредиты_2000_0__22[[#This Row],[Срок кредитной истории (лет)]]-MIN(P:P))/(MAX(P:P)-MIN(P:P))</f>
        <v>7.6754385964912283E-2</v>
      </c>
      <c r="V499" s="9">
        <f>(Кредиты_2000_0__22[[#This Row],[Срок с последнего нарушения кредитного договора (мес.)]]-MIN(Q:Q))/(MAX(Q:Q)-MIN(Q:Q))</f>
        <v>0</v>
      </c>
      <c r="W499" s="9">
        <f>(Кредиты_2000_0__22[[#This Row],[Количество кредитных карт]]-MIN(D:D))/(MAX(D:D)-MIN(D:D))</f>
        <v>0.12195121951219512</v>
      </c>
      <c r="X499" s="10">
        <f>(Кредиты_2000_0__22[[#This Row],[Число нарушений кредитных договоров]]-MIN(E:E))/(MAX(E:E)-MIN(E:E))</f>
        <v>0</v>
      </c>
      <c r="Y499" s="16">
        <f>((Кредиты_2000_0__22[[#This Row],[Размер кредита]]-AVERAGE(H:H)))/STDEV(H:H)</f>
        <v>-0.11973155103681321</v>
      </c>
      <c r="Z499" s="16">
        <f>((Кредиты_2000_0__22[[#This Row],[Годовой доход]]-AVERAGE(K:K)))/STDEV(K:K)</f>
        <v>-0.43654335339827866</v>
      </c>
      <c r="AA499" s="16">
        <f>((Кредиты_2000_0__22[[#This Row],[Ежемесячный платеж]]-AVERAGE(O:O)))/STDEV(O:O)</f>
        <v>-1.0550137135183759</v>
      </c>
      <c r="AB499" s="16">
        <f>((Кредиты_2000_0__22[[#This Row],[Текущий баланс кредитов]]-AVERAGE(F:F)))/STDEV(F:F)</f>
        <v>-0.70936579467057981</v>
      </c>
      <c r="AC499" s="16">
        <f>((Кредиты_2000_0__22[[#This Row],[Максимальный выданный кредит]]-AVERAGE(G:G)))/STDEV(G:G)</f>
        <v>-0.7910541012087513</v>
      </c>
    </row>
    <row r="500" spans="1:29" x14ac:dyDescent="0.45">
      <c r="A500">
        <v>739</v>
      </c>
      <c r="B500" s="1" t="s">
        <v>543</v>
      </c>
      <c r="C500" s="1" t="s">
        <v>16</v>
      </c>
      <c r="D500">
        <v>21</v>
      </c>
      <c r="E500">
        <v>0</v>
      </c>
      <c r="F500">
        <v>9177</v>
      </c>
      <c r="G500">
        <v>2125178</v>
      </c>
      <c r="H500" s="3">
        <v>107998</v>
      </c>
      <c r="I500" s="1" t="s">
        <v>17</v>
      </c>
      <c r="J500">
        <v>750</v>
      </c>
      <c r="K500">
        <v>634182</v>
      </c>
      <c r="L500" s="1" t="s">
        <v>36</v>
      </c>
      <c r="M500" s="1" t="s">
        <v>29</v>
      </c>
      <c r="N500" s="1" t="s">
        <v>23</v>
      </c>
      <c r="O500" s="2">
        <v>14210.86</v>
      </c>
      <c r="P500">
        <v>18.8</v>
      </c>
      <c r="R500">
        <f>Кредиты_2000_0__22[[#This Row],[Годовой доход]]/12</f>
        <v>52848.5</v>
      </c>
      <c r="S500">
        <f>Кредиты_2000_0__22[[#This Row],[Ежемесячный платеж]]/Кредиты_2000_0__22[[#This Row],[Мес доход]]</f>
        <v>0.26889807657738629</v>
      </c>
      <c r="T500" s="8">
        <f>(Кредиты_2000_0__22[[#This Row],[Кредитный рейтинг]]-MIN(J:J))/(MAX(J:J)-MIN(J:J))</f>
        <v>0.9939393939393939</v>
      </c>
      <c r="U500" s="9">
        <f>(Кредиты_2000_0__22[[#This Row],[Срок кредитной истории (лет)]]-MIN(P:P))/(MAX(P:P)-MIN(P:P))</f>
        <v>0.31359649122807021</v>
      </c>
      <c r="V500" s="9">
        <f>(Кредиты_2000_0__22[[#This Row],[Срок с последнего нарушения кредитного договора (мес.)]]-MIN(Q:Q))/(MAX(Q:Q)-MIN(Q:Q))</f>
        <v>0</v>
      </c>
      <c r="W500" s="9">
        <f>(Кредиты_2000_0__22[[#This Row],[Количество кредитных карт]]-MIN(D:D))/(MAX(D:D)-MIN(D:D))</f>
        <v>0.46341463414634149</v>
      </c>
      <c r="X500" s="10">
        <f>(Кредиты_2000_0__22[[#This Row],[Число нарушений кредитных договоров]]-MIN(E:E))/(MAX(E:E)-MIN(E:E))</f>
        <v>0</v>
      </c>
      <c r="Y500" s="16">
        <f>((Кредиты_2000_0__22[[#This Row],[Размер кредита]]-AVERAGE(H:H)))/STDEV(H:H)</f>
        <v>-1.0801964417210299</v>
      </c>
      <c r="Z500" s="16">
        <f>((Кредиты_2000_0__22[[#This Row],[Годовой доход]]-AVERAGE(K:K)))/STDEV(K:K)</f>
        <v>-0.87555697526291876</v>
      </c>
      <c r="AA500" s="16">
        <f>((Кредиты_2000_0__22[[#This Row],[Ежемесячный платеж]]-AVERAGE(O:O)))/STDEV(O:O)</f>
        <v>-0.32288487127103954</v>
      </c>
      <c r="AB500" s="16">
        <f>((Кредиты_2000_0__22[[#This Row],[Текущий баланс кредитов]]-AVERAGE(F:F)))/STDEV(F:F)</f>
        <v>-1.0596851171127433</v>
      </c>
      <c r="AC500" s="16">
        <f>((Кредиты_2000_0__22[[#This Row],[Максимальный выданный кредит]]-AVERAGE(G:G)))/STDEV(G:G)</f>
        <v>3.3175817942628285</v>
      </c>
    </row>
    <row r="501" spans="1:29" x14ac:dyDescent="0.45">
      <c r="A501">
        <v>740</v>
      </c>
      <c r="B501" s="1" t="s">
        <v>544</v>
      </c>
      <c r="C501" s="1" t="s">
        <v>31</v>
      </c>
      <c r="D501">
        <v>8</v>
      </c>
      <c r="E501">
        <v>0</v>
      </c>
      <c r="F501">
        <v>144780</v>
      </c>
      <c r="G501">
        <v>315722</v>
      </c>
      <c r="H501" s="3">
        <v>450912</v>
      </c>
      <c r="I501" s="1" t="s">
        <v>26</v>
      </c>
      <c r="J501">
        <v>717</v>
      </c>
      <c r="K501">
        <v>1168272</v>
      </c>
      <c r="L501" s="1" t="s">
        <v>38</v>
      </c>
      <c r="M501" s="1" t="s">
        <v>29</v>
      </c>
      <c r="N501" s="1" t="s">
        <v>23</v>
      </c>
      <c r="O501" s="2">
        <v>19568.48</v>
      </c>
      <c r="P501">
        <v>7.6</v>
      </c>
      <c r="R501">
        <f>Кредиты_2000_0__22[[#This Row],[Годовой доход]]/12</f>
        <v>97356</v>
      </c>
      <c r="S501">
        <f>Кредиты_2000_0__22[[#This Row],[Ежемесячный платеж]]/Кредиты_2000_0__22[[#This Row],[Мес доход]]</f>
        <v>0.20099921935987508</v>
      </c>
      <c r="T501" s="8">
        <f>(Кредиты_2000_0__22[[#This Row],[Кредитный рейтинг]]-MIN(J:J))/(MAX(J:J)-MIN(J:J))</f>
        <v>0.79393939393939394</v>
      </c>
      <c r="U501" s="9">
        <f>(Кредиты_2000_0__22[[#This Row],[Срок кредитной истории (лет)]]-MIN(P:P))/(MAX(P:P)-MIN(P:P))</f>
        <v>6.7982456140350866E-2</v>
      </c>
      <c r="V501" s="9">
        <f>(Кредиты_2000_0__22[[#This Row],[Срок с последнего нарушения кредитного договора (мес.)]]-MIN(Q:Q))/(MAX(Q:Q)-MIN(Q:Q))</f>
        <v>0</v>
      </c>
      <c r="W501" s="9">
        <f>(Кредиты_2000_0__22[[#This Row],[Количество кредитных карт]]-MIN(D:D))/(MAX(D:D)-MIN(D:D))</f>
        <v>0.14634146341463414</v>
      </c>
      <c r="X501" s="10">
        <f>(Кредиты_2000_0__22[[#This Row],[Число нарушений кредитных договоров]]-MIN(E:E))/(MAX(E:E)-MIN(E:E))</f>
        <v>0</v>
      </c>
      <c r="Y501" s="16">
        <f>((Кредиты_2000_0__22[[#This Row],[Размер кредита]]-AVERAGE(H:H)))/STDEV(H:H)</f>
        <v>0.75558114884854533</v>
      </c>
      <c r="Z501" s="16">
        <f>((Кредиты_2000_0__22[[#This Row],[Годовой доход]]-AVERAGE(K:K)))/STDEV(K:K)</f>
        <v>-0.22181576052461108</v>
      </c>
      <c r="AA501" s="16">
        <f>((Кредиты_2000_0__22[[#This Row],[Ежемесячный платеж]]-AVERAGE(O:O)))/STDEV(O:O)</f>
        <v>0.15569660388231812</v>
      </c>
      <c r="AB501" s="16">
        <f>((Кредиты_2000_0__22[[#This Row],[Текущий баланс кредитов]]-AVERAGE(F:F)))/STDEV(F:F)</f>
        <v>-0.4929967661903224</v>
      </c>
      <c r="AC501" s="16">
        <f>((Кредиты_2000_0__22[[#This Row],[Максимальный выданный кредит]]-AVERAGE(G:G)))/STDEV(G:G)</f>
        <v>-0.5287052271893613</v>
      </c>
    </row>
    <row r="502" spans="1:29" x14ac:dyDescent="0.45">
      <c r="A502">
        <v>742</v>
      </c>
      <c r="B502" s="1" t="s">
        <v>545</v>
      </c>
      <c r="C502" s="1" t="s">
        <v>16</v>
      </c>
      <c r="D502">
        <v>5</v>
      </c>
      <c r="E502">
        <v>0</v>
      </c>
      <c r="F502">
        <v>134045</v>
      </c>
      <c r="G502">
        <v>257818</v>
      </c>
      <c r="H502" s="3">
        <v>182028</v>
      </c>
      <c r="I502" s="1" t="s">
        <v>17</v>
      </c>
      <c r="J502">
        <v>723</v>
      </c>
      <c r="K502">
        <v>655025</v>
      </c>
      <c r="L502" s="1" t="s">
        <v>28</v>
      </c>
      <c r="M502" s="1" t="s">
        <v>29</v>
      </c>
      <c r="N502" s="1" t="s">
        <v>23</v>
      </c>
      <c r="O502" s="2">
        <v>20251.150000000001</v>
      </c>
      <c r="P502">
        <v>5</v>
      </c>
      <c r="R502">
        <f>Кредиты_2000_0__22[[#This Row],[Годовой доход]]/12</f>
        <v>54585.416666666664</v>
      </c>
      <c r="S502">
        <f>Кредиты_2000_0__22[[#This Row],[Ежемесячный платеж]]/Кредиты_2000_0__22[[#This Row],[Мес доход]]</f>
        <v>0.37099927483683831</v>
      </c>
      <c r="T502" s="8">
        <f>(Кредиты_2000_0__22[[#This Row],[Кредитный рейтинг]]-MIN(J:J))/(MAX(J:J)-MIN(J:J))</f>
        <v>0.83030303030303032</v>
      </c>
      <c r="U502" s="9">
        <f>(Кредиты_2000_0__22[[#This Row],[Срок кредитной истории (лет)]]-MIN(P:P))/(MAX(P:P)-MIN(P:P))</f>
        <v>1.0964912280701754E-2</v>
      </c>
      <c r="V502" s="9">
        <f>(Кредиты_2000_0__22[[#This Row],[Срок с последнего нарушения кредитного договора (мес.)]]-MIN(Q:Q))/(MAX(Q:Q)-MIN(Q:Q))</f>
        <v>0</v>
      </c>
      <c r="W502" s="9">
        <f>(Кредиты_2000_0__22[[#This Row],[Количество кредитных карт]]-MIN(D:D))/(MAX(D:D)-MIN(D:D))</f>
        <v>7.3170731707317069E-2</v>
      </c>
      <c r="X502" s="10">
        <f>(Кредиты_2000_0__22[[#This Row],[Число нарушений кредитных договоров]]-MIN(E:E))/(MAX(E:E)-MIN(E:E))</f>
        <v>0</v>
      </c>
      <c r="Y502" s="16">
        <f>((Кредиты_2000_0__22[[#This Row],[Размер кредита]]-AVERAGE(H:H)))/STDEV(H:H)</f>
        <v>-0.68387953710393745</v>
      </c>
      <c r="Z502" s="16">
        <f>((Кредиты_2000_0__22[[#This Row],[Годовой доход]]-AVERAGE(K:K)))/STDEV(K:K)</f>
        <v>-0.85004455574787352</v>
      </c>
      <c r="AA502" s="16">
        <f>((Кредиты_2000_0__22[[#This Row],[Ежемесячный платеж]]-AVERAGE(O:O)))/STDEV(O:O)</f>
        <v>0.21667763942476861</v>
      </c>
      <c r="AB502" s="16">
        <f>((Кредиты_2000_0__22[[#This Row],[Текущий баланс кредитов]]-AVERAGE(F:F)))/STDEV(F:F)</f>
        <v>-0.53785860145320152</v>
      </c>
      <c r="AC502" s="16">
        <f>((Кредиты_2000_0__22[[#This Row],[Максимальный выданный кредит]]-AVERAGE(G:G)))/STDEV(G:G)</f>
        <v>-0.65178940480416248</v>
      </c>
    </row>
    <row r="503" spans="1:29" x14ac:dyDescent="0.45">
      <c r="A503">
        <v>746</v>
      </c>
      <c r="B503" s="1" t="s">
        <v>546</v>
      </c>
      <c r="C503" s="1" t="s">
        <v>16</v>
      </c>
      <c r="D503">
        <v>19</v>
      </c>
      <c r="E503">
        <v>0</v>
      </c>
      <c r="F503">
        <v>209741</v>
      </c>
      <c r="G503">
        <v>527956</v>
      </c>
      <c r="H503" s="3">
        <v>214764</v>
      </c>
      <c r="I503" s="1" t="s">
        <v>17</v>
      </c>
      <c r="J503">
        <v>730</v>
      </c>
      <c r="K503">
        <v>983041</v>
      </c>
      <c r="L503" s="1" t="s">
        <v>27</v>
      </c>
      <c r="M503" s="1" t="s">
        <v>29</v>
      </c>
      <c r="N503" s="1" t="s">
        <v>23</v>
      </c>
      <c r="O503" s="2">
        <v>12697.51</v>
      </c>
      <c r="P503">
        <v>13.4</v>
      </c>
      <c r="Q503">
        <v>43</v>
      </c>
      <c r="R503">
        <f>Кредиты_2000_0__22[[#This Row],[Годовой доход]]/12</f>
        <v>81920.083333333328</v>
      </c>
      <c r="S503">
        <f>Кредиты_2000_0__22[[#This Row],[Ежемесячный платеж]]/Кредиты_2000_0__22[[#This Row],[Мес доход]]</f>
        <v>0.15499874369431185</v>
      </c>
      <c r="T503" s="8">
        <f>(Кредиты_2000_0__22[[#This Row],[Кредитный рейтинг]]-MIN(J:J))/(MAX(J:J)-MIN(J:J))</f>
        <v>0.87272727272727268</v>
      </c>
      <c r="U503" s="9">
        <f>(Кредиты_2000_0__22[[#This Row],[Срок кредитной истории (лет)]]-MIN(P:P))/(MAX(P:P)-MIN(P:P))</f>
        <v>0.19517543859649122</v>
      </c>
      <c r="V503" s="9">
        <f>(Кредиты_2000_0__22[[#This Row],[Срок с последнего нарушения кредитного договора (мес.)]]-MIN(Q:Q))/(MAX(Q:Q)-MIN(Q:Q))</f>
        <v>0.52439024390243905</v>
      </c>
      <c r="W503" s="9">
        <f>(Кредиты_2000_0__22[[#This Row],[Количество кредитных карт]]-MIN(D:D))/(MAX(D:D)-MIN(D:D))</f>
        <v>0.41463414634146339</v>
      </c>
      <c r="X503" s="10">
        <f>(Кредиты_2000_0__22[[#This Row],[Число нарушений кредитных договоров]]-MIN(E:E))/(MAX(E:E)-MIN(E:E))</f>
        <v>0</v>
      </c>
      <c r="Y503" s="16">
        <f>((Кредиты_2000_0__22[[#This Row],[Размер кредита]]-AVERAGE(H:H)))/STDEV(H:H)</f>
        <v>-0.50862855521085171</v>
      </c>
      <c r="Z503" s="16">
        <f>((Кредиты_2000_0__22[[#This Row],[Годовой доход]]-AVERAGE(K:K)))/STDEV(K:K)</f>
        <v>-0.44854372574993168</v>
      </c>
      <c r="AA503" s="16">
        <f>((Кредиты_2000_0__22[[#This Row],[Ежемесячный платеж]]-AVERAGE(O:O)))/STDEV(O:O)</f>
        <v>-0.45806826901543612</v>
      </c>
      <c r="AB503" s="16">
        <f>((Кредиты_2000_0__22[[#This Row],[Текущий баланс кредитов]]-AVERAGE(F:F)))/STDEV(F:F)</f>
        <v>-0.22152311174114817</v>
      </c>
      <c r="AC503" s="16">
        <f>((Кредиты_2000_0__22[[#This Row],[Максимальный выданный кредит]]-AVERAGE(G:G)))/STDEV(G:G)</f>
        <v>-7.756804578739078E-2</v>
      </c>
    </row>
    <row r="504" spans="1:29" x14ac:dyDescent="0.45">
      <c r="A504">
        <v>748</v>
      </c>
      <c r="B504" s="1" t="s">
        <v>547</v>
      </c>
      <c r="C504" s="1" t="s">
        <v>16</v>
      </c>
      <c r="D504">
        <v>9</v>
      </c>
      <c r="E504">
        <v>0</v>
      </c>
      <c r="F504">
        <v>168511</v>
      </c>
      <c r="G504">
        <v>1283700</v>
      </c>
      <c r="H504" s="3">
        <v>175956</v>
      </c>
      <c r="I504" s="1" t="s">
        <v>17</v>
      </c>
      <c r="J504">
        <v>749</v>
      </c>
      <c r="K504">
        <v>664867</v>
      </c>
      <c r="L504" s="1" t="s">
        <v>21</v>
      </c>
      <c r="M504" s="1" t="s">
        <v>19</v>
      </c>
      <c r="N504" s="1" t="s">
        <v>23</v>
      </c>
      <c r="O504" s="2">
        <v>13962.15</v>
      </c>
      <c r="P504">
        <v>42.4</v>
      </c>
      <c r="R504">
        <f>Кредиты_2000_0__22[[#This Row],[Годовой доход]]/12</f>
        <v>55405.583333333336</v>
      </c>
      <c r="S504">
        <f>Кредиты_2000_0__22[[#This Row],[Ежемесячный платеж]]/Кредиты_2000_0__22[[#This Row],[Мес доход]]</f>
        <v>0.25199897122281595</v>
      </c>
      <c r="T504" s="8">
        <f>(Кредиты_2000_0__22[[#This Row],[Кредитный рейтинг]]-MIN(J:J))/(MAX(J:J)-MIN(J:J))</f>
        <v>0.98787878787878791</v>
      </c>
      <c r="U504" s="9">
        <f>(Кредиты_2000_0__22[[#This Row],[Срок кредитной истории (лет)]]-MIN(P:P))/(MAX(P:P)-MIN(P:P))</f>
        <v>0.83114035087719296</v>
      </c>
      <c r="V504" s="9">
        <f>(Кредиты_2000_0__22[[#This Row],[Срок с последнего нарушения кредитного договора (мес.)]]-MIN(Q:Q))/(MAX(Q:Q)-MIN(Q:Q))</f>
        <v>0</v>
      </c>
      <c r="W504" s="9">
        <f>(Кредиты_2000_0__22[[#This Row],[Количество кредитных карт]]-MIN(D:D))/(MAX(D:D)-MIN(D:D))</f>
        <v>0.17073170731707318</v>
      </c>
      <c r="X504" s="10">
        <f>(Кредиты_2000_0__22[[#This Row],[Число нарушений кредитных договоров]]-MIN(E:E))/(MAX(E:E)-MIN(E:E))</f>
        <v>0</v>
      </c>
      <c r="Y504" s="16">
        <f>((Кредиты_2000_0__22[[#This Row],[Размер кредита]]-AVERAGE(H:H)))/STDEV(H:H)</f>
        <v>-0.71638576761636463</v>
      </c>
      <c r="Z504" s="16">
        <f>((Кредиты_2000_0__22[[#This Row],[Годовой доход]]-AVERAGE(K:K)))/STDEV(K:K)</f>
        <v>-0.83799767032508998</v>
      </c>
      <c r="AA504" s="16">
        <f>((Кредиты_2000_0__22[[#This Row],[Ежемесячный платеж]]-AVERAGE(O:O)))/STDEV(O:O)</f>
        <v>-0.34510145226883182</v>
      </c>
      <c r="AB504" s="16">
        <f>((Кредиты_2000_0__22[[#This Row],[Текущий баланс кредитов]]-AVERAGE(F:F)))/STDEV(F:F)</f>
        <v>-0.39382431974194027</v>
      </c>
      <c r="AC504" s="16">
        <f>((Кредиты_2000_0__22[[#This Row],[Максимальный выданный кредит]]-AVERAGE(G:G)))/STDEV(G:G)</f>
        <v>1.5288862359085242</v>
      </c>
    </row>
    <row r="505" spans="1:29" x14ac:dyDescent="0.45">
      <c r="A505">
        <v>749</v>
      </c>
      <c r="B505" s="1" t="s">
        <v>548</v>
      </c>
      <c r="C505" s="1" t="s">
        <v>31</v>
      </c>
      <c r="D505">
        <v>36</v>
      </c>
      <c r="E505">
        <v>0</v>
      </c>
      <c r="F505">
        <v>569962</v>
      </c>
      <c r="G505">
        <v>1499916</v>
      </c>
      <c r="H505" s="3">
        <v>400400</v>
      </c>
      <c r="I505" s="1" t="s">
        <v>17</v>
      </c>
      <c r="J505">
        <v>719</v>
      </c>
      <c r="K505">
        <v>1152654</v>
      </c>
      <c r="L505" s="1" t="s">
        <v>22</v>
      </c>
      <c r="M505" s="1" t="s">
        <v>19</v>
      </c>
      <c r="N505" s="1" t="s">
        <v>23</v>
      </c>
      <c r="O505" s="2">
        <v>28047.99</v>
      </c>
      <c r="P505">
        <v>12</v>
      </c>
      <c r="R505">
        <f>Кредиты_2000_0__22[[#This Row],[Годовой доход]]/12</f>
        <v>96054.5</v>
      </c>
      <c r="S505">
        <f>Кредиты_2000_0__22[[#This Row],[Ежемесячный платеж]]/Кредиты_2000_0__22[[#This Row],[Мес доход]]</f>
        <v>0.2920007912174859</v>
      </c>
      <c r="T505" s="8">
        <f>(Кредиты_2000_0__22[[#This Row],[Кредитный рейтинг]]-MIN(J:J))/(MAX(J:J)-MIN(J:J))</f>
        <v>0.80606060606060603</v>
      </c>
      <c r="U505" s="9">
        <f>(Кредиты_2000_0__22[[#This Row],[Срок кредитной истории (лет)]]-MIN(P:P))/(MAX(P:P)-MIN(P:P))</f>
        <v>0.1644736842105263</v>
      </c>
      <c r="V505" s="9">
        <f>(Кредиты_2000_0__22[[#This Row],[Срок с последнего нарушения кредитного договора (мес.)]]-MIN(Q:Q))/(MAX(Q:Q)-MIN(Q:Q))</f>
        <v>0</v>
      </c>
      <c r="W505" s="9">
        <f>(Кредиты_2000_0__22[[#This Row],[Количество кредитных карт]]-MIN(D:D))/(MAX(D:D)-MIN(D:D))</f>
        <v>0.82926829268292679</v>
      </c>
      <c r="X505" s="10">
        <f>(Кредиты_2000_0__22[[#This Row],[Число нарушений кредитных договоров]]-MIN(E:E))/(MAX(E:E)-MIN(E:E))</f>
        <v>0</v>
      </c>
      <c r="Y505" s="16">
        <f>((Кредиты_2000_0__22[[#This Row],[Размер кредита]]-AVERAGE(H:H)))/STDEV(H:H)</f>
        <v>0.48516699936835384</v>
      </c>
      <c r="Z505" s="16">
        <f>((Кредиты_2000_0__22[[#This Row],[Годовой доход]]-AVERAGE(K:K)))/STDEV(K:K)</f>
        <v>-0.24093263275922114</v>
      </c>
      <c r="AA505" s="16">
        <f>((Кредиты_2000_0__22[[#This Row],[Ежемесячный платеж]]-AVERAGE(O:O)))/STDEV(O:O)</f>
        <v>0.91314793570085873</v>
      </c>
      <c r="AB505" s="16">
        <f>((Кредиты_2000_0__22[[#This Row],[Текущий баланс кредитов]]-AVERAGE(F:F)))/STDEV(F:F)</f>
        <v>1.2838495161330532</v>
      </c>
      <c r="AC505" s="16">
        <f>((Кредиты_2000_0__22[[#This Row],[Максимальный выданный кредит]]-AVERAGE(G:G)))/STDEV(G:G)</f>
        <v>1.988487792746771</v>
      </c>
    </row>
    <row r="506" spans="1:29" x14ac:dyDescent="0.45">
      <c r="A506">
        <v>750</v>
      </c>
      <c r="B506" s="1" t="s">
        <v>549</v>
      </c>
      <c r="C506" s="1" t="s">
        <v>31</v>
      </c>
      <c r="D506">
        <v>24</v>
      </c>
      <c r="E506">
        <v>0</v>
      </c>
      <c r="F506">
        <v>451934</v>
      </c>
      <c r="G506">
        <v>1202960</v>
      </c>
      <c r="H506" s="3">
        <v>628584</v>
      </c>
      <c r="I506" s="1" t="s">
        <v>26</v>
      </c>
      <c r="J506">
        <v>692</v>
      </c>
      <c r="K506">
        <v>1217102</v>
      </c>
      <c r="L506" s="1" t="s">
        <v>21</v>
      </c>
      <c r="M506" s="1" t="s">
        <v>29</v>
      </c>
      <c r="N506" s="1" t="s">
        <v>23</v>
      </c>
      <c r="O506" s="2">
        <v>19879.509999999998</v>
      </c>
      <c r="P506">
        <v>28.8</v>
      </c>
      <c r="Q506">
        <v>34</v>
      </c>
      <c r="R506">
        <f>Кредиты_2000_0__22[[#This Row],[Годовой доход]]/12</f>
        <v>101425.16666666667</v>
      </c>
      <c r="S506">
        <f>Кредиты_2000_0__22[[#This Row],[Ежемесячный платеж]]/Кредиты_2000_0__22[[#This Row],[Мес доход]]</f>
        <v>0.19600174841549842</v>
      </c>
      <c r="T506" s="8">
        <f>(Кредиты_2000_0__22[[#This Row],[Кредитный рейтинг]]-MIN(J:J))/(MAX(J:J)-MIN(J:J))</f>
        <v>0.64242424242424245</v>
      </c>
      <c r="U506" s="9">
        <f>(Кредиты_2000_0__22[[#This Row],[Срок кредитной истории (лет)]]-MIN(P:P))/(MAX(P:P)-MIN(P:P))</f>
        <v>0.53289473684210531</v>
      </c>
      <c r="V506" s="9">
        <f>(Кредиты_2000_0__22[[#This Row],[Срок с последнего нарушения кредитного договора (мес.)]]-MIN(Q:Q))/(MAX(Q:Q)-MIN(Q:Q))</f>
        <v>0.41463414634146339</v>
      </c>
      <c r="W506" s="9">
        <f>(Кредиты_2000_0__22[[#This Row],[Количество кредитных карт]]-MIN(D:D))/(MAX(D:D)-MIN(D:D))</f>
        <v>0.53658536585365857</v>
      </c>
      <c r="X506" s="10">
        <f>(Кредиты_2000_0__22[[#This Row],[Число нарушений кредитных договоров]]-MIN(E:E))/(MAX(E:E)-MIN(E:E))</f>
        <v>0</v>
      </c>
      <c r="Y506" s="16">
        <f>((Кредиты_2000_0__22[[#This Row],[Размер кредита]]-AVERAGE(H:H)))/STDEV(H:H)</f>
        <v>1.7067417199295674</v>
      </c>
      <c r="Z506" s="16">
        <f>((Кредиты_2000_0__22[[#This Row],[Годовой доход]]-AVERAGE(K:K)))/STDEV(K:K)</f>
        <v>-0.16204646412199811</v>
      </c>
      <c r="AA506" s="16">
        <f>((Кредиты_2000_0__22[[#This Row],[Ежемесячный платеж]]-AVERAGE(O:O)))/STDEV(O:O)</f>
        <v>0.18348005926305591</v>
      </c>
      <c r="AB506" s="16">
        <f>((Кредиты_2000_0__22[[#This Row],[Текущий баланс кредитов]]-AVERAGE(F:F)))/STDEV(F:F)</f>
        <v>0.79060753267640793</v>
      </c>
      <c r="AC506" s="16">
        <f>((Кредиты_2000_0__22[[#This Row],[Максимальный выданный кредит]]-AVERAGE(G:G)))/STDEV(G:G)</f>
        <v>1.35726050192436</v>
      </c>
    </row>
    <row r="507" spans="1:29" x14ac:dyDescent="0.45">
      <c r="A507">
        <v>752</v>
      </c>
      <c r="B507" s="1" t="s">
        <v>550</v>
      </c>
      <c r="C507" s="1" t="s">
        <v>16</v>
      </c>
      <c r="D507">
        <v>6</v>
      </c>
      <c r="E507">
        <v>0</v>
      </c>
      <c r="F507">
        <v>255987</v>
      </c>
      <c r="G507">
        <v>432080</v>
      </c>
      <c r="H507" s="3">
        <v>540364</v>
      </c>
      <c r="I507" s="1" t="s">
        <v>26</v>
      </c>
      <c r="J507">
        <v>723</v>
      </c>
      <c r="K507">
        <v>3387244</v>
      </c>
      <c r="L507" s="1" t="s">
        <v>28</v>
      </c>
      <c r="M507" s="1" t="s">
        <v>19</v>
      </c>
      <c r="N507" s="1" t="s">
        <v>23</v>
      </c>
      <c r="O507" s="2">
        <v>29920.82</v>
      </c>
      <c r="P507">
        <v>12.6</v>
      </c>
      <c r="Q507">
        <v>39</v>
      </c>
      <c r="R507">
        <f>Кредиты_2000_0__22[[#This Row],[Годовой доход]]/12</f>
        <v>282270.33333333331</v>
      </c>
      <c r="S507">
        <f>Кредиты_2000_0__22[[#This Row],[Ежемесячный платеж]]/Кредиты_2000_0__22[[#This Row],[Мес доход]]</f>
        <v>0.10600058336511926</v>
      </c>
      <c r="T507" s="8">
        <f>(Кредиты_2000_0__22[[#This Row],[Кредитный рейтинг]]-MIN(J:J))/(MAX(J:J)-MIN(J:J))</f>
        <v>0.83030303030303032</v>
      </c>
      <c r="U507" s="9">
        <f>(Кредиты_2000_0__22[[#This Row],[Срок кредитной истории (лет)]]-MIN(P:P))/(MAX(P:P)-MIN(P:P))</f>
        <v>0.17763157894736842</v>
      </c>
      <c r="V507" s="9">
        <f>(Кредиты_2000_0__22[[#This Row],[Срок с последнего нарушения кредитного договора (мес.)]]-MIN(Q:Q))/(MAX(Q:Q)-MIN(Q:Q))</f>
        <v>0.47560975609756095</v>
      </c>
      <c r="W507" s="9">
        <f>(Кредиты_2000_0__22[[#This Row],[Количество кредитных карт]]-MIN(D:D))/(MAX(D:D)-MIN(D:D))</f>
        <v>9.7560975609756101E-2</v>
      </c>
      <c r="X507" s="10">
        <f>(Кредиты_2000_0__22[[#This Row],[Число нарушений кредитных договоров]]-MIN(E:E))/(MAX(E:E)-MIN(E:E))</f>
        <v>0</v>
      </c>
      <c r="Y507" s="16">
        <f>((Кредиты_2000_0__22[[#This Row],[Размер кредита]]-AVERAGE(H:H)))/STDEV(H:H)</f>
        <v>1.2344591679193027</v>
      </c>
      <c r="Z507" s="16">
        <f>((Кредиты_2000_0__22[[#This Row],[Годовой доход]]-AVERAGE(K:K)))/STDEV(K:K)</f>
        <v>2.4942685150661923</v>
      </c>
      <c r="AA507" s="16">
        <f>((Кредиты_2000_0__22[[#This Row],[Ежемесячный платеж]]-AVERAGE(O:O)))/STDEV(O:O)</f>
        <v>1.0804426942151732</v>
      </c>
      <c r="AB507" s="16">
        <f>((Кредиты_2000_0__22[[#This Row],[Текущий баланс кредитов]]-AVERAGE(F:F)))/STDEV(F:F)</f>
        <v>-2.8259913458232061E-2</v>
      </c>
      <c r="AC507" s="16">
        <f>((Кредиты_2000_0__22[[#This Row],[Максимальный выданный кредит]]-AVERAGE(G:G)))/STDEV(G:G)</f>
        <v>-0.28136775933043917</v>
      </c>
    </row>
    <row r="508" spans="1:29" x14ac:dyDescent="0.45">
      <c r="A508">
        <v>753</v>
      </c>
      <c r="B508" s="1" t="s">
        <v>551</v>
      </c>
      <c r="C508" s="1" t="s">
        <v>16</v>
      </c>
      <c r="D508">
        <v>6</v>
      </c>
      <c r="E508">
        <v>0</v>
      </c>
      <c r="F508">
        <v>128231</v>
      </c>
      <c r="G508">
        <v>159830</v>
      </c>
      <c r="H508" s="3">
        <v>162074</v>
      </c>
      <c r="I508" s="1" t="s">
        <v>17</v>
      </c>
      <c r="J508">
        <v>712</v>
      </c>
      <c r="K508">
        <v>583224</v>
      </c>
      <c r="L508" s="1" t="s">
        <v>50</v>
      </c>
      <c r="M508" s="1" t="s">
        <v>24</v>
      </c>
      <c r="N508" s="1" t="s">
        <v>23</v>
      </c>
      <c r="O508" s="2">
        <v>4665.83</v>
      </c>
      <c r="P508">
        <v>23.1</v>
      </c>
      <c r="R508">
        <f>Кредиты_2000_0__22[[#This Row],[Годовой доход]]/12</f>
        <v>48602</v>
      </c>
      <c r="S508">
        <f>Кредиты_2000_0__22[[#This Row],[Ежемесячный платеж]]/Кредиты_2000_0__22[[#This Row],[Мес доход]]</f>
        <v>9.6000781860828777E-2</v>
      </c>
      <c r="T508" s="8">
        <f>(Кредиты_2000_0__22[[#This Row],[Кредитный рейтинг]]-MIN(J:J))/(MAX(J:J)-MIN(J:J))</f>
        <v>0.76363636363636367</v>
      </c>
      <c r="U508" s="9">
        <f>(Кредиты_2000_0__22[[#This Row],[Срок кредитной истории (лет)]]-MIN(P:P))/(MAX(P:P)-MIN(P:P))</f>
        <v>0.40789473684210525</v>
      </c>
      <c r="V508" s="9">
        <f>(Кредиты_2000_0__22[[#This Row],[Срок с последнего нарушения кредитного договора (мес.)]]-MIN(Q:Q))/(MAX(Q:Q)-MIN(Q:Q))</f>
        <v>0</v>
      </c>
      <c r="W508" s="9">
        <f>(Кредиты_2000_0__22[[#This Row],[Количество кредитных карт]]-MIN(D:D))/(MAX(D:D)-MIN(D:D))</f>
        <v>9.7560975609756101E-2</v>
      </c>
      <c r="X508" s="10">
        <f>(Кредиты_2000_0__22[[#This Row],[Число нарушений кредитных договоров]]-MIN(E:E))/(MAX(E:E)-MIN(E:E))</f>
        <v>0</v>
      </c>
      <c r="Y508" s="16">
        <f>((Кредиты_2000_0__22[[#This Row],[Размер кредита]]-AVERAGE(H:H)))/STDEV(H:H)</f>
        <v>-0.79070254824441377</v>
      </c>
      <c r="Z508" s="16">
        <f>((Кредиты_2000_0__22[[#This Row],[Годовой доход]]-AVERAGE(K:K)))/STDEV(K:K)</f>
        <v>-0.9379310036488363</v>
      </c>
      <c r="AA508" s="16">
        <f>((Кредиты_2000_0__22[[#This Row],[Ежемесячный платеж]]-AVERAGE(O:O)))/STDEV(O:O)</f>
        <v>-1.1755161772955531</v>
      </c>
      <c r="AB508" s="16">
        <f>((Кредиты_2000_0__22[[#This Row],[Текущий баланс кредитов]]-AVERAGE(F:F)))/STDEV(F:F)</f>
        <v>-0.56215545382566334</v>
      </c>
      <c r="AC508" s="16">
        <f>((Кредиты_2000_0__22[[#This Row],[Максимальный выданный кредит]]-AVERAGE(G:G)))/STDEV(G:G)</f>
        <v>-0.86007851084379938</v>
      </c>
    </row>
    <row r="509" spans="1:29" x14ac:dyDescent="0.45">
      <c r="A509">
        <v>754</v>
      </c>
      <c r="B509" s="1" t="s">
        <v>552</v>
      </c>
      <c r="C509" s="1" t="s">
        <v>16</v>
      </c>
      <c r="D509">
        <v>8</v>
      </c>
      <c r="E509">
        <v>0</v>
      </c>
      <c r="F509">
        <v>300846</v>
      </c>
      <c r="G509">
        <v>556468</v>
      </c>
      <c r="H509" s="3">
        <v>345136</v>
      </c>
      <c r="I509" s="1" t="s">
        <v>17</v>
      </c>
      <c r="J509">
        <v>703</v>
      </c>
      <c r="K509">
        <v>1117770</v>
      </c>
      <c r="L509" s="1" t="s">
        <v>36</v>
      </c>
      <c r="M509" s="1" t="s">
        <v>29</v>
      </c>
      <c r="N509" s="1" t="s">
        <v>34</v>
      </c>
      <c r="O509" s="2">
        <v>6967.49</v>
      </c>
      <c r="P509">
        <v>13.5</v>
      </c>
      <c r="R509">
        <f>Кредиты_2000_0__22[[#This Row],[Годовой доход]]/12</f>
        <v>93147.5</v>
      </c>
      <c r="S509">
        <f>Кредиты_2000_0__22[[#This Row],[Ежемесячный платеж]]/Кредиты_2000_0__22[[#This Row],[Мес доход]]</f>
        <v>7.4800611932687402E-2</v>
      </c>
      <c r="T509" s="8">
        <f>(Кредиты_2000_0__22[[#This Row],[Кредитный рейтинг]]-MIN(J:J))/(MAX(J:J)-MIN(J:J))</f>
        <v>0.70909090909090911</v>
      </c>
      <c r="U509" s="9">
        <f>(Кредиты_2000_0__22[[#This Row],[Срок кредитной истории (лет)]]-MIN(P:P))/(MAX(P:P)-MIN(P:P))</f>
        <v>0.19736842105263158</v>
      </c>
      <c r="V509" s="9">
        <f>(Кредиты_2000_0__22[[#This Row],[Срок с последнего нарушения кредитного договора (мес.)]]-MIN(Q:Q))/(MAX(Q:Q)-MIN(Q:Q))</f>
        <v>0</v>
      </c>
      <c r="W509" s="9">
        <f>(Кредиты_2000_0__22[[#This Row],[Количество кредитных карт]]-MIN(D:D))/(MAX(D:D)-MIN(D:D))</f>
        <v>0.14634146341463414</v>
      </c>
      <c r="X509" s="10">
        <f>(Кредиты_2000_0__22[[#This Row],[Число нарушений кредитных договоров]]-MIN(E:E))/(MAX(E:E)-MIN(E:E))</f>
        <v>0</v>
      </c>
      <c r="Y509" s="16">
        <f>((Кредиты_2000_0__22[[#This Row],[Размер кредита]]-AVERAGE(H:H)))/STDEV(H:H)</f>
        <v>0.18931319122626278</v>
      </c>
      <c r="Z509" s="16">
        <f>((Кредиты_2000_0__22[[#This Row],[Годовой доход]]-AVERAGE(K:K)))/STDEV(K:K)</f>
        <v>-0.28363163205696335</v>
      </c>
      <c r="AA509" s="16">
        <f>((Кредиты_2000_0__22[[#This Row],[Ежемесячный платеж]]-AVERAGE(O:O)))/STDEV(O:O)</f>
        <v>-0.96991521304249351</v>
      </c>
      <c r="AB509" s="16">
        <f>((Кредиты_2000_0__22[[#This Row],[Текущий баланс кредитов]]-AVERAGE(F:F)))/STDEV(F:F)</f>
        <v>0.15920697690576338</v>
      </c>
      <c r="AC509" s="16">
        <f>((Кредиты_2000_0__22[[#This Row],[Максимальный выданный кредит]]-AVERAGE(G:G)))/STDEV(G:G)</f>
        <v>-1.6961247083446145E-2</v>
      </c>
    </row>
    <row r="510" spans="1:29" x14ac:dyDescent="0.45">
      <c r="A510">
        <v>755</v>
      </c>
      <c r="B510" s="1" t="s">
        <v>553</v>
      </c>
      <c r="C510" s="1" t="s">
        <v>16</v>
      </c>
      <c r="D510">
        <v>9</v>
      </c>
      <c r="E510">
        <v>0</v>
      </c>
      <c r="F510">
        <v>233206</v>
      </c>
      <c r="G510">
        <v>342232</v>
      </c>
      <c r="H510" s="3">
        <v>266794</v>
      </c>
      <c r="I510" s="1" t="s">
        <v>26</v>
      </c>
      <c r="J510">
        <v>686</v>
      </c>
      <c r="K510">
        <v>576042</v>
      </c>
      <c r="L510" s="1" t="s">
        <v>33</v>
      </c>
      <c r="M510" s="1" t="s">
        <v>24</v>
      </c>
      <c r="N510" s="1" t="s">
        <v>23</v>
      </c>
      <c r="O510" s="2">
        <v>12336.89</v>
      </c>
      <c r="P510">
        <v>5.8</v>
      </c>
      <c r="R510">
        <f>Кредиты_2000_0__22[[#This Row],[Годовой доход]]/12</f>
        <v>48003.5</v>
      </c>
      <c r="S510">
        <f>Кредиты_2000_0__22[[#This Row],[Ежемесячный платеж]]/Кредиты_2000_0__22[[#This Row],[Мес доход]]</f>
        <v>0.25699980209776369</v>
      </c>
      <c r="T510" s="8">
        <f>(Кредиты_2000_0__22[[#This Row],[Кредитный рейтинг]]-MIN(J:J))/(MAX(J:J)-MIN(J:J))</f>
        <v>0.60606060606060608</v>
      </c>
      <c r="U510" s="9">
        <f>(Кредиты_2000_0__22[[#This Row],[Срок кредитной истории (лет)]]-MIN(P:P))/(MAX(P:P)-MIN(P:P))</f>
        <v>2.8508771929824556E-2</v>
      </c>
      <c r="V510" s="9">
        <f>(Кредиты_2000_0__22[[#This Row],[Срок с последнего нарушения кредитного договора (мес.)]]-MIN(Q:Q))/(MAX(Q:Q)-MIN(Q:Q))</f>
        <v>0</v>
      </c>
      <c r="W510" s="9">
        <f>(Кредиты_2000_0__22[[#This Row],[Количество кредитных карт]]-MIN(D:D))/(MAX(D:D)-MIN(D:D))</f>
        <v>0.17073170731707318</v>
      </c>
      <c r="X510" s="10">
        <f>(Кредиты_2000_0__22[[#This Row],[Число нарушений кредитных договоров]]-MIN(E:E))/(MAX(E:E)-MIN(E:E))</f>
        <v>0</v>
      </c>
      <c r="Y510" s="16">
        <f>((Кредиты_2000_0__22[[#This Row],[Размер кредита]]-AVERAGE(H:H)))/STDEV(H:H)</f>
        <v>-0.23008784810255337</v>
      </c>
      <c r="Z510" s="16">
        <f>((Кредиты_2000_0__22[[#This Row],[Годовой доход]]-AVERAGE(K:K)))/STDEV(K:K)</f>
        <v>-0.94672197409248915</v>
      </c>
      <c r="AA510" s="16">
        <f>((Кредиты_2000_0__22[[#This Row],[Ежемесячный платеж]]-AVERAGE(O:O)))/STDEV(O:O)</f>
        <v>-0.49028146285333507</v>
      </c>
      <c r="AB510" s="16">
        <f>((Кредиты_2000_0__22[[#This Row],[Текущий баланс кредитов]]-AVERAGE(F:F)))/STDEV(F:F)</f>
        <v>-0.1234622859895453</v>
      </c>
      <c r="AC510" s="16">
        <f>((Кредиты_2000_0__22[[#This Row],[Максимальный выданный кредит]]-AVERAGE(G:G)))/STDEV(G:G)</f>
        <v>-0.47235399845614123</v>
      </c>
    </row>
    <row r="511" spans="1:29" x14ac:dyDescent="0.45">
      <c r="A511">
        <v>756</v>
      </c>
      <c r="B511" s="1" t="s">
        <v>554</v>
      </c>
      <c r="C511" s="1" t="s">
        <v>16</v>
      </c>
      <c r="D511">
        <v>10</v>
      </c>
      <c r="E511">
        <v>0</v>
      </c>
      <c r="F511">
        <v>235885</v>
      </c>
      <c r="G511">
        <v>537658</v>
      </c>
      <c r="H511" s="3">
        <v>446160</v>
      </c>
      <c r="I511" s="1" t="s">
        <v>26</v>
      </c>
      <c r="J511">
        <v>741</v>
      </c>
      <c r="K511">
        <v>1541280</v>
      </c>
      <c r="L511" s="1" t="s">
        <v>22</v>
      </c>
      <c r="M511" s="1" t="s">
        <v>24</v>
      </c>
      <c r="N511" s="1" t="s">
        <v>23</v>
      </c>
      <c r="O511" s="2">
        <v>28256.799999999999</v>
      </c>
      <c r="P511">
        <v>22.1</v>
      </c>
      <c r="R511">
        <f>Кредиты_2000_0__22[[#This Row],[Годовой доход]]/12</f>
        <v>128440</v>
      </c>
      <c r="S511">
        <f>Кредиты_2000_0__22[[#This Row],[Ежемесячный платеж]]/Кредиты_2000_0__22[[#This Row],[Мес доход]]</f>
        <v>0.22</v>
      </c>
      <c r="T511" s="8">
        <f>(Кредиты_2000_0__22[[#This Row],[Кредитный рейтинг]]-MIN(J:J))/(MAX(J:J)-MIN(J:J))</f>
        <v>0.93939393939393945</v>
      </c>
      <c r="U511" s="9">
        <f>(Кредиты_2000_0__22[[#This Row],[Срок кредитной истории (лет)]]-MIN(P:P))/(MAX(P:P)-MIN(P:P))</f>
        <v>0.38596491228070179</v>
      </c>
      <c r="V511" s="9">
        <f>(Кредиты_2000_0__22[[#This Row],[Срок с последнего нарушения кредитного договора (мес.)]]-MIN(Q:Q))/(MAX(Q:Q)-MIN(Q:Q))</f>
        <v>0</v>
      </c>
      <c r="W511" s="9">
        <f>(Кредиты_2000_0__22[[#This Row],[Количество кредитных карт]]-MIN(D:D))/(MAX(D:D)-MIN(D:D))</f>
        <v>0.1951219512195122</v>
      </c>
      <c r="X511" s="10">
        <f>(Кредиты_2000_0__22[[#This Row],[Число нарушений кредитных договоров]]-MIN(E:E))/(MAX(E:E)-MIN(E:E))</f>
        <v>0</v>
      </c>
      <c r="Y511" s="16">
        <f>((Кредиты_2000_0__22[[#This Row],[Размер кредита]]-AVERAGE(H:H)))/STDEV(H:H)</f>
        <v>0.73014149018664576</v>
      </c>
      <c r="Z511" s="16">
        <f>((Кредиты_2000_0__22[[#This Row],[Годовой доход]]-AVERAGE(K:K)))/STDEV(K:K)</f>
        <v>0.23475654569176946</v>
      </c>
      <c r="AA511" s="16">
        <f>((Кредиты_2000_0__22[[#This Row],[Ежемесячный платеж]]-AVERAGE(O:O)))/STDEV(O:O)</f>
        <v>0.93180035931932581</v>
      </c>
      <c r="AB511" s="16">
        <f>((Кредиты_2000_0__22[[#This Row],[Текущий баланс кредитов]]-AVERAGE(F:F)))/STDEV(F:F)</f>
        <v>-0.11226667754341088</v>
      </c>
      <c r="AC511" s="16">
        <f>((Кредиты_2000_0__22[[#This Row],[Максимальный выданный кредит]]-AVERAGE(G:G)))/STDEV(G:G)</f>
        <v>-5.6944899006187391E-2</v>
      </c>
    </row>
    <row r="512" spans="1:29" x14ac:dyDescent="0.45">
      <c r="A512">
        <v>757</v>
      </c>
      <c r="B512" s="1" t="s">
        <v>555</v>
      </c>
      <c r="C512" s="1" t="s">
        <v>16</v>
      </c>
      <c r="D512">
        <v>13</v>
      </c>
      <c r="E512">
        <v>1</v>
      </c>
      <c r="F512">
        <v>127224</v>
      </c>
      <c r="G512">
        <v>403612</v>
      </c>
      <c r="H512" s="3">
        <v>347028</v>
      </c>
      <c r="I512" s="1" t="s">
        <v>17</v>
      </c>
      <c r="J512">
        <v>743</v>
      </c>
      <c r="K512">
        <v>1685889</v>
      </c>
      <c r="L512" s="1" t="s">
        <v>38</v>
      </c>
      <c r="M512" s="1" t="s">
        <v>19</v>
      </c>
      <c r="N512" s="1" t="s">
        <v>23</v>
      </c>
      <c r="O512" s="2">
        <v>8836.9</v>
      </c>
      <c r="P512">
        <v>16.899999999999999</v>
      </c>
      <c r="R512">
        <f>Кредиты_2000_0__22[[#This Row],[Годовой доход]]/12</f>
        <v>140490.75</v>
      </c>
      <c r="S512">
        <f>Кредиты_2000_0__22[[#This Row],[Ежемесячный платеж]]/Кредиты_2000_0__22[[#This Row],[Мес доход]]</f>
        <v>6.2900226527369235E-2</v>
      </c>
      <c r="T512" s="8">
        <f>(Кредиты_2000_0__22[[#This Row],[Кредитный рейтинг]]-MIN(J:J))/(MAX(J:J)-MIN(J:J))</f>
        <v>0.95151515151515154</v>
      </c>
      <c r="U512" s="9">
        <f>(Кредиты_2000_0__22[[#This Row],[Срок кредитной истории (лет)]]-MIN(P:P))/(MAX(P:P)-MIN(P:P))</f>
        <v>0.27192982456140347</v>
      </c>
      <c r="V512" s="9">
        <f>(Кредиты_2000_0__22[[#This Row],[Срок с последнего нарушения кредитного договора (мес.)]]-MIN(Q:Q))/(MAX(Q:Q)-MIN(Q:Q))</f>
        <v>0</v>
      </c>
      <c r="W512" s="9">
        <f>(Кредиты_2000_0__22[[#This Row],[Количество кредитных карт]]-MIN(D:D))/(MAX(D:D)-MIN(D:D))</f>
        <v>0.26829268292682928</v>
      </c>
      <c r="X512" s="10">
        <f>(Кредиты_2000_0__22[[#This Row],[Число нарушений кредитных договоров]]-MIN(E:E))/(MAX(E:E)-MIN(E:E))</f>
        <v>0.14285714285714285</v>
      </c>
      <c r="Y512" s="16">
        <f>((Кредиты_2000_0__22[[#This Row],[Размер кредита]]-AVERAGE(H:H)))/STDEV(H:H)</f>
        <v>0.19944194421201908</v>
      </c>
      <c r="Z512" s="16">
        <f>((Кредиты_2000_0__22[[#This Row],[Годовой доход]]-AVERAGE(K:K)))/STDEV(K:K)</f>
        <v>0.41176203787865173</v>
      </c>
      <c r="AA512" s="16">
        <f>((Кредиты_2000_0__22[[#This Row],[Ежемесячный платеж]]-AVERAGE(O:O)))/STDEV(O:O)</f>
        <v>-0.80292595373212095</v>
      </c>
      <c r="AB512" s="16">
        <f>((Кредиты_2000_0__22[[#This Row],[Текущий баланс кредитов]]-AVERAGE(F:F)))/STDEV(F:F)</f>
        <v>-0.56636373217775648</v>
      </c>
      <c r="AC512" s="16">
        <f>((Кредиты_2000_0__22[[#This Row],[Максимальный выданный кредит]]-AVERAGE(G:G)))/STDEV(G:G)</f>
        <v>-0.34188102902403816</v>
      </c>
    </row>
    <row r="513" spans="1:29" x14ac:dyDescent="0.45">
      <c r="A513">
        <v>760</v>
      </c>
      <c r="B513" s="1" t="s">
        <v>556</v>
      </c>
      <c r="C513" s="1" t="s">
        <v>16</v>
      </c>
      <c r="D513">
        <v>7</v>
      </c>
      <c r="E513">
        <v>0</v>
      </c>
      <c r="F513">
        <v>342665</v>
      </c>
      <c r="G513">
        <v>549538</v>
      </c>
      <c r="H513" s="3">
        <v>283426</v>
      </c>
      <c r="I513" s="1" t="s">
        <v>26</v>
      </c>
      <c r="J513">
        <v>738</v>
      </c>
      <c r="K513">
        <v>1355688</v>
      </c>
      <c r="L513" s="1" t="s">
        <v>22</v>
      </c>
      <c r="M513" s="1" t="s">
        <v>19</v>
      </c>
      <c r="N513" s="1" t="s">
        <v>52</v>
      </c>
      <c r="O513" s="2">
        <v>9015.31</v>
      </c>
      <c r="P513">
        <v>22.8</v>
      </c>
      <c r="R513">
        <f>Кредиты_2000_0__22[[#This Row],[Годовой доход]]/12</f>
        <v>112974</v>
      </c>
      <c r="S513">
        <f>Кредиты_2000_0__22[[#This Row],[Ежемесячный платеж]]/Кредиты_2000_0__22[[#This Row],[Мес доход]]</f>
        <v>7.9799865455768573E-2</v>
      </c>
      <c r="T513" s="8">
        <f>(Кредиты_2000_0__22[[#This Row],[Кредитный рейтинг]]-MIN(J:J))/(MAX(J:J)-MIN(J:J))</f>
        <v>0.92121212121212126</v>
      </c>
      <c r="U513" s="9">
        <f>(Кредиты_2000_0__22[[#This Row],[Срок кредитной истории (лет)]]-MIN(P:P))/(MAX(P:P)-MIN(P:P))</f>
        <v>0.40131578947368424</v>
      </c>
      <c r="V513" s="9">
        <f>(Кредиты_2000_0__22[[#This Row],[Срок с последнего нарушения кредитного договора (мес.)]]-MIN(Q:Q))/(MAX(Q:Q)-MIN(Q:Q))</f>
        <v>0</v>
      </c>
      <c r="W513" s="9">
        <f>(Кредиты_2000_0__22[[#This Row],[Количество кредитных карт]]-MIN(D:D))/(MAX(D:D)-MIN(D:D))</f>
        <v>0.12195121951219512</v>
      </c>
      <c r="X513" s="10">
        <f>(Кредиты_2000_0__22[[#This Row],[Число нарушений кредитных договоров]]-MIN(E:E))/(MAX(E:E)-MIN(E:E))</f>
        <v>0</v>
      </c>
      <c r="Y513" s="16">
        <f>((Кредиты_2000_0__22[[#This Row],[Размер кредита]]-AVERAGE(H:H)))/STDEV(H:H)</f>
        <v>-0.14104904278590497</v>
      </c>
      <c r="Z513" s="16">
        <f>((Кредиты_2000_0__22[[#This Row],[Годовой доход]]-AVERAGE(K:K)))/STDEV(K:K)</f>
        <v>7.5867062907097058E-3</v>
      </c>
      <c r="AA513" s="16">
        <f>((Кредиты_2000_0__22[[#This Row],[Ежемесячный платеж]]-AVERAGE(O:O)))/STDEV(O:O)</f>
        <v>-0.78698907859313927</v>
      </c>
      <c r="AB513" s="16">
        <f>((Кредиты_2000_0__22[[#This Row],[Текущий баланс кредитов]]-AVERAGE(F:F)))/STDEV(F:F)</f>
        <v>0.33396963073513825</v>
      </c>
      <c r="AC513" s="16">
        <f>((Кредиты_2000_0__22[[#This Row],[Максимальный выданный кредит]]-AVERAGE(G:G)))/STDEV(G:G)</f>
        <v>-3.169206621287713E-2</v>
      </c>
    </row>
    <row r="514" spans="1:29" x14ac:dyDescent="0.45">
      <c r="A514">
        <v>761</v>
      </c>
      <c r="B514" s="1" t="s">
        <v>557</v>
      </c>
      <c r="C514" s="1" t="s">
        <v>16</v>
      </c>
      <c r="D514">
        <v>7</v>
      </c>
      <c r="E514">
        <v>0</v>
      </c>
      <c r="F514">
        <v>286387</v>
      </c>
      <c r="G514">
        <v>908490</v>
      </c>
      <c r="H514" s="3">
        <v>270556</v>
      </c>
      <c r="I514" s="1" t="s">
        <v>17</v>
      </c>
      <c r="J514">
        <v>724</v>
      </c>
      <c r="K514">
        <v>1752408</v>
      </c>
      <c r="L514" s="1" t="s">
        <v>22</v>
      </c>
      <c r="M514" s="1" t="s">
        <v>24</v>
      </c>
      <c r="N514" s="1" t="s">
        <v>20</v>
      </c>
      <c r="O514" s="2">
        <v>24095.61</v>
      </c>
      <c r="P514">
        <v>23.5</v>
      </c>
      <c r="Q514">
        <v>70</v>
      </c>
      <c r="R514">
        <f>Кредиты_2000_0__22[[#This Row],[Годовой доход]]/12</f>
        <v>146034</v>
      </c>
      <c r="S514">
        <f>Кредиты_2000_0__22[[#This Row],[Ежемесячный платеж]]/Кредиты_2000_0__22[[#This Row],[Мес доход]]</f>
        <v>0.16500000000000001</v>
      </c>
      <c r="T514" s="8">
        <f>(Кредиты_2000_0__22[[#This Row],[Кредитный рейтинг]]-MIN(J:J))/(MAX(J:J)-MIN(J:J))</f>
        <v>0.83636363636363631</v>
      </c>
      <c r="U514" s="9">
        <f>(Кредиты_2000_0__22[[#This Row],[Срок кредитной истории (лет)]]-MIN(P:P))/(MAX(P:P)-MIN(P:P))</f>
        <v>0.41666666666666663</v>
      </c>
      <c r="V514" s="9">
        <f>(Кредиты_2000_0__22[[#This Row],[Срок с последнего нарушения кредитного договора (мес.)]]-MIN(Q:Q))/(MAX(Q:Q)-MIN(Q:Q))</f>
        <v>0.85365853658536583</v>
      </c>
      <c r="W514" s="9">
        <f>(Кредиты_2000_0__22[[#This Row],[Количество кредитных карт]]-MIN(D:D))/(MAX(D:D)-MIN(D:D))</f>
        <v>0.12195121951219512</v>
      </c>
      <c r="X514" s="10">
        <f>(Кредиты_2000_0__22[[#This Row],[Число нарушений кредитных договоров]]-MIN(E:E))/(MAX(E:E)-MIN(E:E))</f>
        <v>0</v>
      </c>
      <c r="Y514" s="16">
        <f>((Кредиты_2000_0__22[[#This Row],[Размер кредита]]-AVERAGE(H:H)))/STDEV(H:H)</f>
        <v>-0.20994811832854957</v>
      </c>
      <c r="Z514" s="16">
        <f>((Кредиты_2000_0__22[[#This Row],[Годовой доход]]-AVERAGE(K:K)))/STDEV(K:K)</f>
        <v>0.49318316889248365</v>
      </c>
      <c r="AA514" s="16">
        <f>((Кредиты_2000_0__22[[#This Row],[Ежемесячный платеж]]-AVERAGE(O:O)))/STDEV(O:O)</f>
        <v>0.56009268901172649</v>
      </c>
      <c r="AB514" s="16">
        <f>((Кредиты_2000_0__22[[#This Row],[Текущий баланс кредитов]]-AVERAGE(F:F)))/STDEV(F:F)</f>
        <v>9.878245188797409E-2</v>
      </c>
      <c r="AC514" s="16">
        <f>((Кредиты_2000_0__22[[#This Row],[Максимальный выданный кредит]]-AVERAGE(G:G)))/STDEV(G:G)</f>
        <v>0.73131760018647518</v>
      </c>
    </row>
    <row r="515" spans="1:29" x14ac:dyDescent="0.45">
      <c r="A515">
        <v>762</v>
      </c>
      <c r="B515" s="1" t="s">
        <v>558</v>
      </c>
      <c r="C515" s="1" t="s">
        <v>16</v>
      </c>
      <c r="D515">
        <v>9</v>
      </c>
      <c r="E515">
        <v>0</v>
      </c>
      <c r="F515">
        <v>321024</v>
      </c>
      <c r="G515">
        <v>477158</v>
      </c>
      <c r="H515" s="3">
        <v>322476</v>
      </c>
      <c r="I515" s="1" t="s">
        <v>17</v>
      </c>
      <c r="J515">
        <v>711</v>
      </c>
      <c r="K515">
        <v>1262550</v>
      </c>
      <c r="L515" s="1" t="s">
        <v>50</v>
      </c>
      <c r="M515" s="1" t="s">
        <v>24</v>
      </c>
      <c r="N515" s="1" t="s">
        <v>54</v>
      </c>
      <c r="O515" s="2">
        <v>24198.59</v>
      </c>
      <c r="P515">
        <v>17.5</v>
      </c>
      <c r="Q515">
        <v>11</v>
      </c>
      <c r="R515">
        <f>Кредиты_2000_0__22[[#This Row],[Годовой доход]]/12</f>
        <v>105212.5</v>
      </c>
      <c r="S515">
        <f>Кредиты_2000_0__22[[#This Row],[Ежемесячный платеж]]/Кредиты_2000_0__22[[#This Row],[Мес доход]]</f>
        <v>0.22999729119638826</v>
      </c>
      <c r="T515" s="8">
        <f>(Кредиты_2000_0__22[[#This Row],[Кредитный рейтинг]]-MIN(J:J))/(MAX(J:J)-MIN(J:J))</f>
        <v>0.75757575757575757</v>
      </c>
      <c r="U515" s="9">
        <f>(Кредиты_2000_0__22[[#This Row],[Срок кредитной истории (лет)]]-MIN(P:P))/(MAX(P:P)-MIN(P:P))</f>
        <v>0.28508771929824561</v>
      </c>
      <c r="V515" s="9">
        <f>(Кредиты_2000_0__22[[#This Row],[Срок с последнего нарушения кредитного договора (мес.)]]-MIN(Q:Q))/(MAX(Q:Q)-MIN(Q:Q))</f>
        <v>0.13414634146341464</v>
      </c>
      <c r="W515" s="9">
        <f>(Кредиты_2000_0__22[[#This Row],[Количество кредитных карт]]-MIN(D:D))/(MAX(D:D)-MIN(D:D))</f>
        <v>0.17073170731707318</v>
      </c>
      <c r="X515" s="10">
        <f>(Кредиты_2000_0__22[[#This Row],[Число нарушений кредитных договоров]]-MIN(E:E))/(MAX(E:E)-MIN(E:E))</f>
        <v>0</v>
      </c>
      <c r="Y515" s="16">
        <f>((Кредиты_2000_0__22[[#This Row],[Размер кредита]]-AVERAGE(H:H)))/STDEV(H:H)</f>
        <v>6.8003707792204757E-2</v>
      </c>
      <c r="Z515" s="16">
        <f>((Кредиты_2000_0__22[[#This Row],[Годовой доход]]-AVERAGE(K:K)))/STDEV(K:K)</f>
        <v>-0.10641683104999411</v>
      </c>
      <c r="AA515" s="16">
        <f>((Кредиты_2000_0__22[[#This Row],[Ежемесячный платеж]]-AVERAGE(O:O)))/STDEV(O:O)</f>
        <v>0.56929160948598423</v>
      </c>
      <c r="AB515" s="16">
        <f>((Кредиты_2000_0__22[[#This Row],[Текущий баланс кредитов]]-AVERAGE(F:F)))/STDEV(F:F)</f>
        <v>0.24353134690430772</v>
      </c>
      <c r="AC515" s="16">
        <f>((Кредиты_2000_0__22[[#This Row],[Максимальный выданный кредит]]-AVERAGE(G:G)))/STDEV(G:G)</f>
        <v>-0.18554728823137853</v>
      </c>
    </row>
    <row r="516" spans="1:29" x14ac:dyDescent="0.45">
      <c r="A516">
        <v>763</v>
      </c>
      <c r="B516" s="1" t="s">
        <v>559</v>
      </c>
      <c r="C516" s="1" t="s">
        <v>16</v>
      </c>
      <c r="D516">
        <v>12</v>
      </c>
      <c r="E516">
        <v>0</v>
      </c>
      <c r="F516">
        <v>233035</v>
      </c>
      <c r="G516">
        <v>439472</v>
      </c>
      <c r="H516" s="3">
        <v>441364</v>
      </c>
      <c r="I516" s="1" t="s">
        <v>17</v>
      </c>
      <c r="J516">
        <v>691</v>
      </c>
      <c r="K516">
        <v>1315066</v>
      </c>
      <c r="L516" s="1" t="s">
        <v>22</v>
      </c>
      <c r="M516" s="1" t="s">
        <v>19</v>
      </c>
      <c r="N516" s="1" t="s">
        <v>23</v>
      </c>
      <c r="O516" s="2">
        <v>16986.189999999999</v>
      </c>
      <c r="P516">
        <v>22.6</v>
      </c>
      <c r="Q516">
        <v>9</v>
      </c>
      <c r="R516">
        <f>Кредиты_2000_0__22[[#This Row],[Годовой доход]]/12</f>
        <v>109588.83333333333</v>
      </c>
      <c r="S516">
        <f>Кредиты_2000_0__22[[#This Row],[Ежемесячный платеж]]/Кредиты_2000_0__22[[#This Row],[Мес доход]]</f>
        <v>0.15499927760279711</v>
      </c>
      <c r="T516" s="8">
        <f>(Кредиты_2000_0__22[[#This Row],[Кредитный рейтинг]]-MIN(J:J))/(MAX(J:J)-MIN(J:J))</f>
        <v>0.63636363636363635</v>
      </c>
      <c r="U516" s="9">
        <f>(Кредиты_2000_0__22[[#This Row],[Срок кредитной истории (лет)]]-MIN(P:P))/(MAX(P:P)-MIN(P:P))</f>
        <v>0.39692982456140352</v>
      </c>
      <c r="V516" s="9">
        <f>(Кредиты_2000_0__22[[#This Row],[Срок с последнего нарушения кредитного договора (мес.)]]-MIN(Q:Q))/(MAX(Q:Q)-MIN(Q:Q))</f>
        <v>0.10975609756097561</v>
      </c>
      <c r="W516" s="9">
        <f>(Кредиты_2000_0__22[[#This Row],[Количество кредитных карт]]-MIN(D:D))/(MAX(D:D)-MIN(D:D))</f>
        <v>0.24390243902439024</v>
      </c>
      <c r="X516" s="10">
        <f>(Кредиты_2000_0__22[[#This Row],[Число нарушений кредитных договоров]]-MIN(E:E))/(MAX(E:E)-MIN(E:E))</f>
        <v>0</v>
      </c>
      <c r="Y516" s="16">
        <f>((Кредиты_2000_0__22[[#This Row],[Размер кредита]]-AVERAGE(H:H)))/STDEV(H:H)</f>
        <v>0.70446627912972859</v>
      </c>
      <c r="Z516" s="16">
        <f>((Кредиты_2000_0__22[[#This Row],[Годовой доход]]-AVERAGE(K:K)))/STDEV(K:K)</f>
        <v>-4.2135766747728641E-2</v>
      </c>
      <c r="AA516" s="16">
        <f>((Кредиты_2000_0__22[[#This Row],[Ежемесячный платеж]]-AVERAGE(O:O)))/STDEV(O:O)</f>
        <v>-7.4972267271993784E-2</v>
      </c>
      <c r="AB516" s="16">
        <f>((Кредиты_2000_0__22[[#This Row],[Текущий баланс кредитов]]-AVERAGE(F:F)))/STDEV(F:F)</f>
        <v>-0.1241768992946177</v>
      </c>
      <c r="AC516" s="16">
        <f>((Кредиты_2000_0__22[[#This Row],[Максимальный выданный кредит]]-AVERAGE(G:G)))/STDEV(G:G)</f>
        <v>-0.26565488559237943</v>
      </c>
    </row>
    <row r="517" spans="1:29" x14ac:dyDescent="0.45">
      <c r="A517">
        <v>765</v>
      </c>
      <c r="B517" s="1" t="s">
        <v>560</v>
      </c>
      <c r="C517" s="1" t="s">
        <v>16</v>
      </c>
      <c r="D517">
        <v>13</v>
      </c>
      <c r="E517">
        <v>0</v>
      </c>
      <c r="F517">
        <v>211831</v>
      </c>
      <c r="G517">
        <v>1075800</v>
      </c>
      <c r="H517" s="3">
        <v>247786</v>
      </c>
      <c r="I517" s="1" t="s">
        <v>17</v>
      </c>
      <c r="J517">
        <v>748</v>
      </c>
      <c r="K517">
        <v>1361787</v>
      </c>
      <c r="L517" s="1" t="s">
        <v>36</v>
      </c>
      <c r="M517" s="1" t="s">
        <v>19</v>
      </c>
      <c r="N517" s="1" t="s">
        <v>23</v>
      </c>
      <c r="O517" s="2">
        <v>13288.79</v>
      </c>
      <c r="P517">
        <v>14.3</v>
      </c>
      <c r="R517">
        <f>Кредиты_2000_0__22[[#This Row],[Годовой доход]]/12</f>
        <v>113482.25</v>
      </c>
      <c r="S517">
        <f>Кредиты_2000_0__22[[#This Row],[Ежемесячный платеж]]/Кредиты_2000_0__22[[#This Row],[Мес доход]]</f>
        <v>0.11710016324138797</v>
      </c>
      <c r="T517" s="8">
        <f>(Кредиты_2000_0__22[[#This Row],[Кредитный рейтинг]]-MIN(J:J))/(MAX(J:J)-MIN(J:J))</f>
        <v>0.98181818181818181</v>
      </c>
      <c r="U517" s="9">
        <f>(Кредиты_2000_0__22[[#This Row],[Срок кредитной истории (лет)]]-MIN(P:P))/(MAX(P:P)-MIN(P:P))</f>
        <v>0.21491228070175439</v>
      </c>
      <c r="V517" s="9">
        <f>(Кредиты_2000_0__22[[#This Row],[Срок с последнего нарушения кредитного договора (мес.)]]-MIN(Q:Q))/(MAX(Q:Q)-MIN(Q:Q))</f>
        <v>0</v>
      </c>
      <c r="W517" s="9">
        <f>(Кредиты_2000_0__22[[#This Row],[Количество кредитных карт]]-MIN(D:D))/(MAX(D:D)-MIN(D:D))</f>
        <v>0.26829268292682928</v>
      </c>
      <c r="X517" s="10">
        <f>(Кредиты_2000_0__22[[#This Row],[Число нарушений кредитных договоров]]-MIN(E:E))/(MAX(E:E)-MIN(E:E))</f>
        <v>0</v>
      </c>
      <c r="Y517" s="16">
        <f>((Кредиты_2000_0__22[[#This Row],[Размер кредита]]-AVERAGE(H:H)))/STDEV(H:H)</f>
        <v>-0.33184648275015155</v>
      </c>
      <c r="Z517" s="16">
        <f>((Кредиты_2000_0__22[[#This Row],[Годовой доход]]-AVERAGE(K:K)))/STDEV(K:K)</f>
        <v>1.5052054207145024E-2</v>
      </c>
      <c r="AA517" s="16">
        <f>((Кредиты_2000_0__22[[#This Row],[Ежемесячный платеж]]-AVERAGE(O:O)))/STDEV(O:O)</f>
        <v>-0.40525085108943953</v>
      </c>
      <c r="AB517" s="16">
        <f>((Кредиты_2000_0__22[[#This Row],[Текущий баланс кредитов]]-AVERAGE(F:F)))/STDEV(F:F)</f>
        <v>-0.2127889491235965</v>
      </c>
      <c r="AC517" s="16">
        <f>((Кредиты_2000_0__22[[#This Row],[Максимальный выданный кредит]]-AVERAGE(G:G)))/STDEV(G:G)</f>
        <v>1.0869616620255946</v>
      </c>
    </row>
    <row r="518" spans="1:29" x14ac:dyDescent="0.45">
      <c r="A518">
        <v>766</v>
      </c>
      <c r="B518" s="1" t="s">
        <v>561</v>
      </c>
      <c r="C518" s="1" t="s">
        <v>16</v>
      </c>
      <c r="D518">
        <v>11</v>
      </c>
      <c r="E518">
        <v>0</v>
      </c>
      <c r="F518">
        <v>226537</v>
      </c>
      <c r="G518">
        <v>495858</v>
      </c>
      <c r="H518" s="3">
        <v>334070</v>
      </c>
      <c r="I518" s="1" t="s">
        <v>17</v>
      </c>
      <c r="J518">
        <v>704</v>
      </c>
      <c r="K518">
        <v>927523</v>
      </c>
      <c r="L518" s="1" t="s">
        <v>22</v>
      </c>
      <c r="M518" s="1" t="s">
        <v>29</v>
      </c>
      <c r="N518" s="1" t="s">
        <v>23</v>
      </c>
      <c r="O518" s="2">
        <v>5132.28</v>
      </c>
      <c r="P518">
        <v>20.5</v>
      </c>
      <c r="Q518">
        <v>24</v>
      </c>
      <c r="R518">
        <f>Кредиты_2000_0__22[[#This Row],[Годовой доход]]/12</f>
        <v>77293.583333333328</v>
      </c>
      <c r="S518">
        <f>Кредиты_2000_0__22[[#This Row],[Ежемесячный платеж]]/Кредиты_2000_0__22[[#This Row],[Мес доход]]</f>
        <v>6.6399819734928409E-2</v>
      </c>
      <c r="T518" s="8">
        <f>(Кредиты_2000_0__22[[#This Row],[Кредитный рейтинг]]-MIN(J:J))/(MAX(J:J)-MIN(J:J))</f>
        <v>0.7151515151515152</v>
      </c>
      <c r="U518" s="9">
        <f>(Кредиты_2000_0__22[[#This Row],[Срок кредитной истории (лет)]]-MIN(P:P))/(MAX(P:P)-MIN(P:P))</f>
        <v>0.35087719298245612</v>
      </c>
      <c r="V518" s="9">
        <f>(Кредиты_2000_0__22[[#This Row],[Срок с последнего нарушения кредитного договора (мес.)]]-MIN(Q:Q))/(MAX(Q:Q)-MIN(Q:Q))</f>
        <v>0.29268292682926828</v>
      </c>
      <c r="W518" s="9">
        <f>(Кредиты_2000_0__22[[#This Row],[Количество кредитных карт]]-MIN(D:D))/(MAX(D:D)-MIN(D:D))</f>
        <v>0.21951219512195122</v>
      </c>
      <c r="X518" s="10">
        <f>(Кредиты_2000_0__22[[#This Row],[Число нарушений кредитных договоров]]-MIN(E:E))/(MAX(E:E)-MIN(E:E))</f>
        <v>0</v>
      </c>
      <c r="Y518" s="16">
        <f>((Кредиты_2000_0__22[[#This Row],[Размер кредита]]-AVERAGE(H:H)))/STDEV(H:H)</f>
        <v>0.1300717638793393</v>
      </c>
      <c r="Z518" s="16">
        <f>((Кредиты_2000_0__22[[#This Row],[Годовой доход]]-AVERAGE(K:K)))/STDEV(K:K)</f>
        <v>-0.51649932267150178</v>
      </c>
      <c r="AA518" s="16">
        <f>((Кредиты_2000_0__22[[#This Row],[Ежемесячный платеж]]-AVERAGE(O:O)))/STDEV(O:O)</f>
        <v>-1.1338494803134447</v>
      </c>
      <c r="AB518" s="16">
        <f>((Кредиты_2000_0__22[[#This Row],[Текущий баланс кредитов]]-AVERAGE(F:F)))/STDEV(F:F)</f>
        <v>-0.15133220488736926</v>
      </c>
      <c r="AC518" s="16">
        <f>((Кредиты_2000_0__22[[#This Row],[Максимальный выданный кредит]]-AVERAGE(G:G)))/STDEV(G:G)</f>
        <v>-0.14579745883450129</v>
      </c>
    </row>
    <row r="519" spans="1:29" x14ac:dyDescent="0.45">
      <c r="A519">
        <v>767</v>
      </c>
      <c r="B519" s="1" t="s">
        <v>562</v>
      </c>
      <c r="C519" s="1" t="s">
        <v>16</v>
      </c>
      <c r="D519">
        <v>13</v>
      </c>
      <c r="E519">
        <v>0</v>
      </c>
      <c r="F519">
        <v>76665</v>
      </c>
      <c r="G519">
        <v>1431650</v>
      </c>
      <c r="H519" s="3">
        <v>54824</v>
      </c>
      <c r="I519" s="1" t="s">
        <v>26</v>
      </c>
      <c r="J519">
        <v>747</v>
      </c>
      <c r="K519">
        <v>830813</v>
      </c>
      <c r="L519" s="1" t="s">
        <v>22</v>
      </c>
      <c r="M519" s="1" t="s">
        <v>19</v>
      </c>
      <c r="N519" s="1" t="s">
        <v>58</v>
      </c>
      <c r="O519" s="2">
        <v>5130.38</v>
      </c>
      <c r="P519">
        <v>24.2</v>
      </c>
      <c r="R519">
        <f>Кредиты_2000_0__22[[#This Row],[Годовой доход]]/12</f>
        <v>69234.416666666672</v>
      </c>
      <c r="S519">
        <f>Кредиты_2000_0__22[[#This Row],[Ежемесячный платеж]]/Кредиты_2000_0__22[[#This Row],[Мес доход]]</f>
        <v>7.4101584833169434E-2</v>
      </c>
      <c r="T519" s="8">
        <f>(Кредиты_2000_0__22[[#This Row],[Кредитный рейтинг]]-MIN(J:J))/(MAX(J:J)-MIN(J:J))</f>
        <v>0.97575757575757571</v>
      </c>
      <c r="U519" s="9">
        <f>(Кредиты_2000_0__22[[#This Row],[Срок кредитной истории (лет)]]-MIN(P:P))/(MAX(P:P)-MIN(P:P))</f>
        <v>0.43201754385964908</v>
      </c>
      <c r="V519" s="9">
        <f>(Кредиты_2000_0__22[[#This Row],[Срок с последнего нарушения кредитного договора (мес.)]]-MIN(Q:Q))/(MAX(Q:Q)-MIN(Q:Q))</f>
        <v>0</v>
      </c>
      <c r="W519" s="9">
        <f>(Кредиты_2000_0__22[[#This Row],[Количество кредитных карт]]-MIN(D:D))/(MAX(D:D)-MIN(D:D))</f>
        <v>0.26829268292682928</v>
      </c>
      <c r="X519" s="10">
        <f>(Кредиты_2000_0__22[[#This Row],[Число нарушений кредитных договоров]]-MIN(E:E))/(MAX(E:E)-MIN(E:E))</f>
        <v>0</v>
      </c>
      <c r="Y519" s="16">
        <f>((Кредиты_2000_0__22[[#This Row],[Размер кредита]]-AVERAGE(H:H)))/STDEV(H:H)</f>
        <v>-1.3648615110997855</v>
      </c>
      <c r="Z519" s="16">
        <f>((Кредиты_2000_0__22[[#This Row],[Годовой доход]]-AVERAGE(K:K)))/STDEV(K:K)</f>
        <v>-0.63487508869846676</v>
      </c>
      <c r="AA519" s="16">
        <f>((Кредиты_2000_0__22[[#This Row],[Ежемесячный платеж]]-AVERAGE(O:O)))/STDEV(O:O)</f>
        <v>-1.1340192020934123</v>
      </c>
      <c r="AB519" s="16">
        <f>((Кредиты_2000_0__22[[#This Row],[Текущий баланс кредитов]]-AVERAGE(F:F)))/STDEV(F:F)</f>
        <v>-0.77765106604416556</v>
      </c>
      <c r="AC519" s="16">
        <f>((Кредиты_2000_0__22[[#This Row],[Максимальный выданный кредит]]-AVERAGE(G:G)))/STDEV(G:G)</f>
        <v>1.8433775331955826</v>
      </c>
    </row>
    <row r="520" spans="1:29" x14ac:dyDescent="0.45">
      <c r="A520">
        <v>769</v>
      </c>
      <c r="B520" s="1" t="s">
        <v>563</v>
      </c>
      <c r="C520" s="1" t="s">
        <v>16</v>
      </c>
      <c r="D520">
        <v>14</v>
      </c>
      <c r="E520">
        <v>0</v>
      </c>
      <c r="F520">
        <v>673873</v>
      </c>
      <c r="G520">
        <v>865040</v>
      </c>
      <c r="H520" s="3">
        <v>403480</v>
      </c>
      <c r="I520" s="1" t="s">
        <v>17</v>
      </c>
      <c r="J520">
        <v>713</v>
      </c>
      <c r="K520">
        <v>2710274</v>
      </c>
      <c r="L520" s="1" t="s">
        <v>22</v>
      </c>
      <c r="M520" s="1" t="s">
        <v>24</v>
      </c>
      <c r="N520" s="1" t="s">
        <v>23</v>
      </c>
      <c r="O520" s="2">
        <v>49236.6</v>
      </c>
      <c r="P520">
        <v>16.5</v>
      </c>
      <c r="R520">
        <f>Кредиты_2000_0__22[[#This Row],[Годовой доход]]/12</f>
        <v>225856.16666666666</v>
      </c>
      <c r="S520">
        <f>Кредиты_2000_0__22[[#This Row],[Ежемесячный платеж]]/Кредиты_2000_0__22[[#This Row],[Мес доход]]</f>
        <v>0.2179998037098832</v>
      </c>
      <c r="T520" s="8">
        <f>(Кредиты_2000_0__22[[#This Row],[Кредитный рейтинг]]-MIN(J:J))/(MAX(J:J)-MIN(J:J))</f>
        <v>0.76969696969696966</v>
      </c>
      <c r="U520" s="9">
        <f>(Кредиты_2000_0__22[[#This Row],[Срок кредитной истории (лет)]]-MIN(P:P))/(MAX(P:P)-MIN(P:P))</f>
        <v>0.26315789473684209</v>
      </c>
      <c r="V520" s="9">
        <f>(Кредиты_2000_0__22[[#This Row],[Срок с последнего нарушения кредитного договора (мес.)]]-MIN(Q:Q))/(MAX(Q:Q)-MIN(Q:Q))</f>
        <v>0</v>
      </c>
      <c r="W520" s="9">
        <f>(Кредиты_2000_0__22[[#This Row],[Количество кредитных карт]]-MIN(D:D))/(MAX(D:D)-MIN(D:D))</f>
        <v>0.29268292682926828</v>
      </c>
      <c r="X520" s="10">
        <f>(Кредиты_2000_0__22[[#This Row],[Число нарушений кредитных договоров]]-MIN(E:E))/(MAX(E:E)-MIN(E:E))</f>
        <v>0</v>
      </c>
      <c r="Y520" s="16">
        <f>((Кредиты_2000_0__22[[#This Row],[Размер кредита]]-AVERAGE(H:H)))/STDEV(H:H)</f>
        <v>0.50165566701958497</v>
      </c>
      <c r="Z520" s="16">
        <f>((Кредиты_2000_0__22[[#This Row],[Годовой доход]]-AVERAGE(K:K)))/STDEV(K:K)</f>
        <v>1.6656381528774371</v>
      </c>
      <c r="AA520" s="16">
        <f>((Кредиты_2000_0__22[[#This Row],[Ежемесячный платеж]]-AVERAGE(O:O)))/STDEV(O:O)</f>
        <v>2.8058682537243813</v>
      </c>
      <c r="AB520" s="16">
        <f>((Кредиты_2000_0__22[[#This Row],[Текущий баланс кредитов]]-AVERAGE(F:F)))/STDEV(F:F)</f>
        <v>1.7180962011820542</v>
      </c>
      <c r="AC520" s="16">
        <f>((Кредиты_2000_0__22[[#This Row],[Максимальный выданный кредит]]-AVERAGE(G:G)))/STDEV(G:G)</f>
        <v>0.63895770247020156</v>
      </c>
    </row>
    <row r="521" spans="1:29" x14ac:dyDescent="0.45">
      <c r="A521">
        <v>770</v>
      </c>
      <c r="B521" s="1" t="s">
        <v>564</v>
      </c>
      <c r="C521" s="1" t="s">
        <v>31</v>
      </c>
      <c r="D521">
        <v>13</v>
      </c>
      <c r="E521">
        <v>0</v>
      </c>
      <c r="F521">
        <v>28139</v>
      </c>
      <c r="G521">
        <v>221650</v>
      </c>
      <c r="H521" s="3">
        <v>105468</v>
      </c>
      <c r="I521" s="1" t="s">
        <v>17</v>
      </c>
      <c r="J521">
        <v>738</v>
      </c>
      <c r="K521">
        <v>702088</v>
      </c>
      <c r="L521" s="1" t="s">
        <v>38</v>
      </c>
      <c r="M521" s="1" t="s">
        <v>29</v>
      </c>
      <c r="N521" s="1" t="s">
        <v>52</v>
      </c>
      <c r="O521" s="2">
        <v>1006.24</v>
      </c>
      <c r="P521">
        <v>9.4</v>
      </c>
      <c r="Q521">
        <v>42</v>
      </c>
      <c r="R521">
        <f>Кредиты_2000_0__22[[#This Row],[Годовой доход]]/12</f>
        <v>58507.333333333336</v>
      </c>
      <c r="S521">
        <f>Кредиты_2000_0__22[[#This Row],[Ежемесячный платеж]]/Кредиты_2000_0__22[[#This Row],[Мес доход]]</f>
        <v>1.719852781987443E-2</v>
      </c>
      <c r="T521" s="8">
        <f>(Кредиты_2000_0__22[[#This Row],[Кредитный рейтинг]]-MIN(J:J))/(MAX(J:J)-MIN(J:J))</f>
        <v>0.92121212121212126</v>
      </c>
      <c r="U521" s="9">
        <f>(Кредиты_2000_0__22[[#This Row],[Срок кредитной истории (лет)]]-MIN(P:P))/(MAX(P:P)-MIN(P:P))</f>
        <v>0.10745614035087719</v>
      </c>
      <c r="V521" s="9">
        <f>(Кредиты_2000_0__22[[#This Row],[Срок с последнего нарушения кредитного договора (мес.)]]-MIN(Q:Q))/(MAX(Q:Q)-MIN(Q:Q))</f>
        <v>0.51219512195121952</v>
      </c>
      <c r="W521" s="9">
        <f>(Кредиты_2000_0__22[[#This Row],[Количество кредитных карт]]-MIN(D:D))/(MAX(D:D)-MIN(D:D))</f>
        <v>0.26829268292682928</v>
      </c>
      <c r="X521" s="10">
        <f>(Кредиты_2000_0__22[[#This Row],[Число нарушений кредитных договоров]]-MIN(E:E))/(MAX(E:E)-MIN(E:E))</f>
        <v>0</v>
      </c>
      <c r="Y521" s="16">
        <f>((Кредиты_2000_0__22[[#This Row],[Размер кредита]]-AVERAGE(H:H)))/STDEV(H:H)</f>
        <v>-1.0937407044345413</v>
      </c>
      <c r="Z521" s="16">
        <f>((Кредиты_2000_0__22[[#This Row],[Годовой доход]]-AVERAGE(K:K)))/STDEV(K:K)</f>
        <v>-0.79243811715282586</v>
      </c>
      <c r="AA521" s="16">
        <f>((Кредиты_2000_0__22[[#This Row],[Ежемесячный платеж]]-AVERAGE(O:O)))/STDEV(O:O)</f>
        <v>-1.5024172976916386</v>
      </c>
      <c r="AB521" s="16">
        <f>((Кредиты_2000_0__22[[#This Row],[Текущий баланс кредитов]]-AVERAGE(F:F)))/STDEV(F:F)</f>
        <v>-0.98044244172804718</v>
      </c>
      <c r="AC521" s="16">
        <f>((Кредиты_2000_0__22[[#This Row],[Максимальный выданный кредит]]-AVERAGE(G:G)))/STDEV(G:G)</f>
        <v>-0.72867025130824037</v>
      </c>
    </row>
    <row r="522" spans="1:29" x14ac:dyDescent="0.45">
      <c r="A522">
        <v>772</v>
      </c>
      <c r="B522" s="1" t="s">
        <v>565</v>
      </c>
      <c r="C522" s="1" t="s">
        <v>16</v>
      </c>
      <c r="D522">
        <v>10</v>
      </c>
      <c r="E522">
        <v>0</v>
      </c>
      <c r="F522">
        <v>76627</v>
      </c>
      <c r="G522">
        <v>243078</v>
      </c>
      <c r="H522" s="3">
        <v>137852</v>
      </c>
      <c r="I522" s="1" t="s">
        <v>17</v>
      </c>
      <c r="J522">
        <v>732</v>
      </c>
      <c r="K522">
        <v>1395227</v>
      </c>
      <c r="L522" s="1" t="s">
        <v>22</v>
      </c>
      <c r="M522" s="1" t="s">
        <v>19</v>
      </c>
      <c r="N522" s="1" t="s">
        <v>23</v>
      </c>
      <c r="O522" s="2">
        <v>2813.71</v>
      </c>
      <c r="P522">
        <v>21.2</v>
      </c>
      <c r="Q522">
        <v>52</v>
      </c>
      <c r="R522">
        <f>Кредиты_2000_0__22[[#This Row],[Годовой доход]]/12</f>
        <v>116268.91666666667</v>
      </c>
      <c r="S522">
        <f>Кредиты_2000_0__22[[#This Row],[Ежемесячный платеж]]/Кредиты_2000_0__22[[#This Row],[Мес доход]]</f>
        <v>2.4200019064998024E-2</v>
      </c>
      <c r="T522" s="8">
        <f>(Кредиты_2000_0__22[[#This Row],[Кредитный рейтинг]]-MIN(J:J))/(MAX(J:J)-MIN(J:J))</f>
        <v>0.88484848484848488</v>
      </c>
      <c r="U522" s="9">
        <f>(Кредиты_2000_0__22[[#This Row],[Срок кредитной истории (лет)]]-MIN(P:P))/(MAX(P:P)-MIN(P:P))</f>
        <v>0.36622807017543857</v>
      </c>
      <c r="V522" s="9">
        <f>(Кредиты_2000_0__22[[#This Row],[Срок с последнего нарушения кредитного договора (мес.)]]-MIN(Q:Q))/(MAX(Q:Q)-MIN(Q:Q))</f>
        <v>0.63414634146341464</v>
      </c>
      <c r="W522" s="9">
        <f>(Кредиты_2000_0__22[[#This Row],[Количество кредитных карт]]-MIN(D:D))/(MAX(D:D)-MIN(D:D))</f>
        <v>0.1951219512195122</v>
      </c>
      <c r="X522" s="10">
        <f>(Кредиты_2000_0__22[[#This Row],[Число нарушений кредитных договоров]]-MIN(E:E))/(MAX(E:E)-MIN(E:E))</f>
        <v>0</v>
      </c>
      <c r="Y522" s="16">
        <f>((Кредиты_2000_0__22[[#This Row],[Размер кредита]]-AVERAGE(H:H)))/STDEV(H:H)</f>
        <v>-0.92037414170159615</v>
      </c>
      <c r="Z522" s="16">
        <f>((Кредиты_2000_0__22[[#This Row],[Годовой доход]]-AVERAGE(K:K)))/STDEV(K:K)</f>
        <v>5.5983556801930567E-2</v>
      </c>
      <c r="AA522" s="16">
        <f>((Кредиты_2000_0__22[[#This Row],[Ежемесячный платеж]]-AVERAGE(O:O)))/STDEV(O:O)</f>
        <v>-1.3409609684082182</v>
      </c>
      <c r="AB522" s="16">
        <f>((Кредиты_2000_0__22[[#This Row],[Текущий баланс кредитов]]-AVERAGE(F:F)))/STDEV(F:F)</f>
        <v>-0.77780986900084836</v>
      </c>
      <c r="AC522" s="16">
        <f>((Кредиты_2000_0__22[[#This Row],[Максимальный выданный кредит]]-AVERAGE(G:G)))/STDEV(G:G)</f>
        <v>-0.68312162326993631</v>
      </c>
    </row>
    <row r="523" spans="1:29" x14ac:dyDescent="0.45">
      <c r="A523">
        <v>773</v>
      </c>
      <c r="B523" s="1" t="s">
        <v>566</v>
      </c>
      <c r="C523" s="1" t="s">
        <v>16</v>
      </c>
      <c r="D523">
        <v>4</v>
      </c>
      <c r="E523">
        <v>0</v>
      </c>
      <c r="F523">
        <v>83942</v>
      </c>
      <c r="G523">
        <v>126390</v>
      </c>
      <c r="H523" s="3">
        <v>131274</v>
      </c>
      <c r="I523" s="1" t="s">
        <v>17</v>
      </c>
      <c r="J523">
        <v>723</v>
      </c>
      <c r="K523">
        <v>543837</v>
      </c>
      <c r="L523" s="1" t="s">
        <v>38</v>
      </c>
      <c r="M523" s="1" t="s">
        <v>29</v>
      </c>
      <c r="N523" s="1" t="s">
        <v>23</v>
      </c>
      <c r="O523" s="2">
        <v>10378.18</v>
      </c>
      <c r="P523">
        <v>14.3</v>
      </c>
      <c r="R523">
        <f>Кредиты_2000_0__22[[#This Row],[Годовой доход]]/12</f>
        <v>45319.75</v>
      </c>
      <c r="S523">
        <f>Кредиты_2000_0__22[[#This Row],[Ежемесячный платеж]]/Кредиты_2000_0__22[[#This Row],[Мес доход]]</f>
        <v>0.22899905670265172</v>
      </c>
      <c r="T523" s="8">
        <f>(Кредиты_2000_0__22[[#This Row],[Кредитный рейтинг]]-MIN(J:J))/(MAX(J:J)-MIN(J:J))</f>
        <v>0.83030303030303032</v>
      </c>
      <c r="U523" s="9">
        <f>(Кредиты_2000_0__22[[#This Row],[Срок кредитной истории (лет)]]-MIN(P:P))/(MAX(P:P)-MIN(P:P))</f>
        <v>0.21491228070175439</v>
      </c>
      <c r="V523" s="9">
        <f>(Кредиты_2000_0__22[[#This Row],[Срок с последнего нарушения кредитного договора (мес.)]]-MIN(Q:Q))/(MAX(Q:Q)-MIN(Q:Q))</f>
        <v>0</v>
      </c>
      <c r="W523" s="9">
        <f>(Кредиты_2000_0__22[[#This Row],[Количество кредитных карт]]-MIN(D:D))/(MAX(D:D)-MIN(D:D))</f>
        <v>4.878048780487805E-2</v>
      </c>
      <c r="X523" s="10">
        <f>(Кредиты_2000_0__22[[#This Row],[Число нарушений кредитных договоров]]-MIN(E:E))/(MAX(E:E)-MIN(E:E))</f>
        <v>0</v>
      </c>
      <c r="Y523" s="16">
        <f>((Кредиты_2000_0__22[[#This Row],[Размер кредита]]-AVERAGE(H:H)))/STDEV(H:H)</f>
        <v>-0.9555892247567257</v>
      </c>
      <c r="Z523" s="16">
        <f>((Кредиты_2000_0__22[[#This Row],[Годовой доход]]-AVERAGE(K:K)))/STDEV(K:K)</f>
        <v>-0.98614180187553535</v>
      </c>
      <c r="AA523" s="16">
        <f>((Кредиты_2000_0__22[[#This Row],[Ежемесячный платеж]]-AVERAGE(O:O)))/STDEV(O:O)</f>
        <v>-0.66524764582219675</v>
      </c>
      <c r="AB523" s="16">
        <f>((Кредиты_2000_0__22[[#This Row],[Текущий баланс кредитов]]-AVERAGE(F:F)))/STDEV(F:F)</f>
        <v>-0.74724029983941753</v>
      </c>
      <c r="AC523" s="16">
        <f>((Кредиты_2000_0__22[[#This Row],[Максимальный выданный кредит]]-AVERAGE(G:G)))/STDEV(G:G)</f>
        <v>-0.93116055870645043</v>
      </c>
    </row>
    <row r="524" spans="1:29" x14ac:dyDescent="0.45">
      <c r="A524">
        <v>775</v>
      </c>
      <c r="B524" s="1" t="s">
        <v>567</v>
      </c>
      <c r="C524" s="1" t="s">
        <v>31</v>
      </c>
      <c r="D524">
        <v>8</v>
      </c>
      <c r="E524">
        <v>0</v>
      </c>
      <c r="F524">
        <v>164008</v>
      </c>
      <c r="G524">
        <v>199914</v>
      </c>
      <c r="H524" s="3">
        <v>46156</v>
      </c>
      <c r="I524" s="1" t="s">
        <v>17</v>
      </c>
      <c r="J524">
        <v>654</v>
      </c>
      <c r="K524">
        <v>1640745</v>
      </c>
      <c r="L524" s="1" t="s">
        <v>53</v>
      </c>
      <c r="M524" s="1" t="s">
        <v>19</v>
      </c>
      <c r="N524" s="1" t="s">
        <v>54</v>
      </c>
      <c r="O524" s="2">
        <v>31721.26</v>
      </c>
      <c r="P524">
        <v>16.7</v>
      </c>
      <c r="Q524">
        <v>63</v>
      </c>
      <c r="R524">
        <f>Кредиты_2000_0__22[[#This Row],[Годовой доход]]/12</f>
        <v>136728.75</v>
      </c>
      <c r="S524">
        <f>Кредиты_2000_0__22[[#This Row],[Ежемесячный платеж]]/Кредиты_2000_0__22[[#This Row],[Мес доход]]</f>
        <v>0.23200138961264546</v>
      </c>
      <c r="T524" s="8">
        <f>(Кредиты_2000_0__22[[#This Row],[Кредитный рейтинг]]-MIN(J:J))/(MAX(J:J)-MIN(J:J))</f>
        <v>0.41212121212121211</v>
      </c>
      <c r="U524" s="9">
        <f>(Кредиты_2000_0__22[[#This Row],[Срок кредитной истории (лет)]]-MIN(P:P))/(MAX(P:P)-MIN(P:P))</f>
        <v>0.26754385964912281</v>
      </c>
      <c r="V524" s="9">
        <f>(Кредиты_2000_0__22[[#This Row],[Срок с последнего нарушения кредитного договора (мес.)]]-MIN(Q:Q))/(MAX(Q:Q)-MIN(Q:Q))</f>
        <v>0.76829268292682928</v>
      </c>
      <c r="W524" s="9">
        <f>(Кредиты_2000_0__22[[#This Row],[Количество кредитных карт]]-MIN(D:D))/(MAX(D:D)-MIN(D:D))</f>
        <v>0.14634146341463414</v>
      </c>
      <c r="X524" s="10">
        <f>(Кредиты_2000_0__22[[#This Row],[Число нарушений кредитных договоров]]-MIN(E:E))/(MAX(E:E)-MIN(E:E))</f>
        <v>0</v>
      </c>
      <c r="Y524" s="16">
        <f>((Кредиты_2000_0__22[[#This Row],[Размер кредита]]-AVERAGE(H:H)))/STDEV(H:H)</f>
        <v>-1.4112653329182505</v>
      </c>
      <c r="Z524" s="16">
        <f>((Кредиты_2000_0__22[[#This Row],[Годовой доход]]-AVERAGE(K:K)))/STDEV(K:K)</f>
        <v>0.35650450937569123</v>
      </c>
      <c r="AA524" s="16">
        <f>((Кредиты_2000_0__22[[#This Row],[Ежемесячный платеж]]-AVERAGE(O:O)))/STDEV(O:O)</f>
        <v>1.2412710529127127</v>
      </c>
      <c r="AB524" s="16">
        <f>((Кредиты_2000_0__22[[#This Row],[Текущий баланс кредитов]]-AVERAGE(F:F)))/STDEV(F:F)</f>
        <v>-0.41264247010884703</v>
      </c>
      <c r="AC524" s="16">
        <f>((Кредиты_2000_0__22[[#This Row],[Максимальный выданный кредит]]-AVERAGE(G:G)))/STDEV(G:G)</f>
        <v>-0.77487358241896365</v>
      </c>
    </row>
    <row r="525" spans="1:29" x14ac:dyDescent="0.45">
      <c r="A525">
        <v>776</v>
      </c>
      <c r="B525" s="1" t="s">
        <v>568</v>
      </c>
      <c r="C525" s="1" t="s">
        <v>16</v>
      </c>
      <c r="D525">
        <v>5</v>
      </c>
      <c r="E525">
        <v>0</v>
      </c>
      <c r="F525">
        <v>33706</v>
      </c>
      <c r="G525">
        <v>112486</v>
      </c>
      <c r="H525" s="3">
        <v>67496</v>
      </c>
      <c r="I525" s="1" t="s">
        <v>17</v>
      </c>
      <c r="J525">
        <v>725</v>
      </c>
      <c r="K525">
        <v>582825</v>
      </c>
      <c r="L525" s="1" t="s">
        <v>22</v>
      </c>
      <c r="M525" s="1" t="s">
        <v>29</v>
      </c>
      <c r="N525" s="1" t="s">
        <v>23</v>
      </c>
      <c r="O525" s="2">
        <v>5925.34</v>
      </c>
      <c r="P525">
        <v>5.5</v>
      </c>
      <c r="R525">
        <f>Кредиты_2000_0__22[[#This Row],[Годовой доход]]/12</f>
        <v>48568.75</v>
      </c>
      <c r="S525">
        <f>Кредиты_2000_0__22[[#This Row],[Ежемесячный платеж]]/Кредиты_2000_0__22[[#This Row],[Мес доход]]</f>
        <v>0.12199902200488998</v>
      </c>
      <c r="T525" s="8">
        <f>(Кредиты_2000_0__22[[#This Row],[Кредитный рейтинг]]-MIN(J:J))/(MAX(J:J)-MIN(J:J))</f>
        <v>0.84242424242424241</v>
      </c>
      <c r="U525" s="9">
        <f>(Кредиты_2000_0__22[[#This Row],[Срок кредитной истории (лет)]]-MIN(P:P))/(MAX(P:P)-MIN(P:P))</f>
        <v>2.1929824561403508E-2</v>
      </c>
      <c r="V525" s="9">
        <f>(Кредиты_2000_0__22[[#This Row],[Срок с последнего нарушения кредитного договора (мес.)]]-MIN(Q:Q))/(MAX(Q:Q)-MIN(Q:Q))</f>
        <v>0</v>
      </c>
      <c r="W525" s="9">
        <f>(Кредиты_2000_0__22[[#This Row],[Количество кредитных карт]]-MIN(D:D))/(MAX(D:D)-MIN(D:D))</f>
        <v>7.3170731707317069E-2</v>
      </c>
      <c r="X525" s="10">
        <f>(Кредиты_2000_0__22[[#This Row],[Число нарушений кредитных договоров]]-MIN(E:E))/(MAX(E:E)-MIN(E:E))</f>
        <v>0</v>
      </c>
      <c r="Y525" s="16">
        <f>((Кредиты_2000_0__22[[#This Row],[Размер кредита]]-AVERAGE(H:H)))/STDEV(H:H)</f>
        <v>-1.2970224213347201</v>
      </c>
      <c r="Z525" s="16">
        <f>((Кредиты_2000_0__22[[#This Row],[Годовой доход]]-AVERAGE(K:K)))/STDEV(K:K)</f>
        <v>-0.93841939089570592</v>
      </c>
      <c r="AA525" s="16">
        <f>((Кредиты_2000_0__22[[#This Row],[Ежемесячный платеж]]-AVERAGE(O:O)))/STDEV(O:O)</f>
        <v>-1.0630076093548619</v>
      </c>
      <c r="AB525" s="16">
        <f>((Кредиты_2000_0__22[[#This Row],[Текущий баланс кредитов]]-AVERAGE(F:F)))/STDEV(F:F)</f>
        <v>-0.95717780857402313</v>
      </c>
      <c r="AC525" s="16">
        <f>((Кредиты_2000_0__22[[#This Row],[Максимальный выданный кредит]]-AVERAGE(G:G)))/STDEV(G:G)</f>
        <v>-0.96071572597565802</v>
      </c>
    </row>
    <row r="526" spans="1:29" x14ac:dyDescent="0.45">
      <c r="A526">
        <v>777</v>
      </c>
      <c r="B526" s="1" t="s">
        <v>569</v>
      </c>
      <c r="C526" s="1" t="s">
        <v>31</v>
      </c>
      <c r="D526">
        <v>8</v>
      </c>
      <c r="E526">
        <v>0</v>
      </c>
      <c r="F526">
        <v>117838</v>
      </c>
      <c r="G526">
        <v>339394</v>
      </c>
      <c r="H526" s="3">
        <v>138380</v>
      </c>
      <c r="I526" s="1" t="s">
        <v>17</v>
      </c>
      <c r="J526">
        <v>735</v>
      </c>
      <c r="K526">
        <v>485792</v>
      </c>
      <c r="L526" s="1" t="s">
        <v>50</v>
      </c>
      <c r="M526" s="1" t="s">
        <v>29</v>
      </c>
      <c r="N526" s="1" t="s">
        <v>23</v>
      </c>
      <c r="O526" s="2">
        <v>8055.81</v>
      </c>
      <c r="P526">
        <v>17.100000000000001</v>
      </c>
      <c r="R526">
        <f>Кредиты_2000_0__22[[#This Row],[Годовой доход]]/12</f>
        <v>40482.666666666664</v>
      </c>
      <c r="S526">
        <f>Кредиты_2000_0__22[[#This Row],[Ежемесячный платеж]]/Кредиты_2000_0__22[[#This Row],[Мес доход]]</f>
        <v>0.19899405506883608</v>
      </c>
      <c r="T526" s="8">
        <f>(Кредиты_2000_0__22[[#This Row],[Кредитный рейтинг]]-MIN(J:J))/(MAX(J:J)-MIN(J:J))</f>
        <v>0.90303030303030307</v>
      </c>
      <c r="U526" s="9">
        <f>(Кредиты_2000_0__22[[#This Row],[Срок кредитной истории (лет)]]-MIN(P:P))/(MAX(P:P)-MIN(P:P))</f>
        <v>0.27631578947368424</v>
      </c>
      <c r="V526" s="9">
        <f>(Кредиты_2000_0__22[[#This Row],[Срок с последнего нарушения кредитного договора (мес.)]]-MIN(Q:Q))/(MAX(Q:Q)-MIN(Q:Q))</f>
        <v>0</v>
      </c>
      <c r="W526" s="9">
        <f>(Кредиты_2000_0__22[[#This Row],[Количество кредитных карт]]-MIN(D:D))/(MAX(D:D)-MIN(D:D))</f>
        <v>0.14634146341463414</v>
      </c>
      <c r="X526" s="10">
        <f>(Кредиты_2000_0__22[[#This Row],[Число нарушений кредитных договоров]]-MIN(E:E))/(MAX(E:E)-MIN(E:E))</f>
        <v>0</v>
      </c>
      <c r="Y526" s="16">
        <f>((Кредиты_2000_0__22[[#This Row],[Размер кредита]]-AVERAGE(H:H)))/STDEV(H:H)</f>
        <v>-0.91754751296138515</v>
      </c>
      <c r="Z526" s="16">
        <f>((Кредиты_2000_0__22[[#This Row],[Годовой доход]]-AVERAGE(K:K)))/STDEV(K:K)</f>
        <v>-1.0571905180272796</v>
      </c>
      <c r="AA526" s="16">
        <f>((Кредиты_2000_0__22[[#This Row],[Ежемесячный платеж]]-AVERAGE(O:O)))/STDEV(O:O)</f>
        <v>-0.87269857747690593</v>
      </c>
      <c r="AB526" s="16">
        <f>((Кредиты_2000_0__22[[#This Row],[Текущий баланс кредитов]]-AVERAGE(F:F)))/STDEV(F:F)</f>
        <v>-0.60558806247839758</v>
      </c>
      <c r="AC526" s="16">
        <f>((Кредиты_2000_0__22[[#This Row],[Максимальный выданный кредит]]-AVERAGE(G:G)))/STDEV(G:G)</f>
        <v>-0.47838661962343199</v>
      </c>
    </row>
    <row r="527" spans="1:29" x14ac:dyDescent="0.45">
      <c r="A527">
        <v>778</v>
      </c>
      <c r="B527" s="1" t="s">
        <v>570</v>
      </c>
      <c r="C527" s="1" t="s">
        <v>16</v>
      </c>
      <c r="D527">
        <v>6</v>
      </c>
      <c r="E527">
        <v>7</v>
      </c>
      <c r="F527">
        <v>178410</v>
      </c>
      <c r="G527">
        <v>398816</v>
      </c>
      <c r="H527" s="3">
        <v>172436</v>
      </c>
      <c r="I527" s="1" t="s">
        <v>17</v>
      </c>
      <c r="J527">
        <v>740</v>
      </c>
      <c r="K527">
        <v>1340222</v>
      </c>
      <c r="L527" s="1" t="s">
        <v>41</v>
      </c>
      <c r="M527" s="1" t="s">
        <v>24</v>
      </c>
      <c r="N527" s="1" t="s">
        <v>23</v>
      </c>
      <c r="O527" s="2">
        <v>14965.92</v>
      </c>
      <c r="P527">
        <v>19.8</v>
      </c>
      <c r="R527">
        <f>Кредиты_2000_0__22[[#This Row],[Годовой доход]]/12</f>
        <v>111685.16666666667</v>
      </c>
      <c r="S527">
        <f>Кредиты_2000_0__22[[#This Row],[Ежемесячный платеж]]/Кредиты_2000_0__22[[#This Row],[Мес доход]]</f>
        <v>0.13400096401939379</v>
      </c>
      <c r="T527" s="8">
        <f>(Кредиты_2000_0__22[[#This Row],[Кредитный рейтинг]]-MIN(J:J))/(MAX(J:J)-MIN(J:J))</f>
        <v>0.93333333333333335</v>
      </c>
      <c r="U527" s="9">
        <f>(Кредиты_2000_0__22[[#This Row],[Срок кредитной истории (лет)]]-MIN(P:P))/(MAX(P:P)-MIN(P:P))</f>
        <v>0.33552631578947367</v>
      </c>
      <c r="V527" s="9">
        <f>(Кредиты_2000_0__22[[#This Row],[Срок с последнего нарушения кредитного договора (мес.)]]-MIN(Q:Q))/(MAX(Q:Q)-MIN(Q:Q))</f>
        <v>0</v>
      </c>
      <c r="W527" s="9">
        <f>(Кредиты_2000_0__22[[#This Row],[Количество кредитных карт]]-MIN(D:D))/(MAX(D:D)-MIN(D:D))</f>
        <v>9.7560975609756101E-2</v>
      </c>
      <c r="X527" s="10">
        <f>(Кредиты_2000_0__22[[#This Row],[Число нарушений кредитных договоров]]-MIN(E:E))/(MAX(E:E)-MIN(E:E))</f>
        <v>1</v>
      </c>
      <c r="Y527" s="16">
        <f>((Кредиты_2000_0__22[[#This Row],[Размер кредита]]-AVERAGE(H:H)))/STDEV(H:H)</f>
        <v>-0.73522995921777168</v>
      </c>
      <c r="Z527" s="16">
        <f>((Кредиты_2000_0__22[[#This Row],[Годовой доход]]-AVERAGE(K:K)))/STDEV(K:K)</f>
        <v>-1.1344113659378607E-2</v>
      </c>
      <c r="AA527" s="16">
        <f>((Кредиты_2000_0__22[[#This Row],[Ежемесячный платеж]]-AVERAGE(O:O)))/STDEV(O:O)</f>
        <v>-0.25543743591181395</v>
      </c>
      <c r="AB527" s="16">
        <f>((Кредиты_2000_0__22[[#This Row],[Текущий баланс кредитов]]-AVERAGE(F:F)))/STDEV(F:F)</f>
        <v>-0.3524561495260819</v>
      </c>
      <c r="AC527" s="16">
        <f>((Кредиты_2000_0__22[[#This Row],[Максимальный выданный кредит]]-AVERAGE(G:G)))/STDEV(G:G)</f>
        <v>-0.35207569115170789</v>
      </c>
    </row>
    <row r="528" spans="1:29" x14ac:dyDescent="0.45">
      <c r="A528">
        <v>780</v>
      </c>
      <c r="B528" s="1" t="s">
        <v>571</v>
      </c>
      <c r="C528" s="1" t="s">
        <v>16</v>
      </c>
      <c r="D528">
        <v>14</v>
      </c>
      <c r="E528">
        <v>0</v>
      </c>
      <c r="F528">
        <v>464987</v>
      </c>
      <c r="G528">
        <v>749892</v>
      </c>
      <c r="H528" s="3">
        <v>336732</v>
      </c>
      <c r="I528" s="1" t="s">
        <v>17</v>
      </c>
      <c r="J528">
        <v>738</v>
      </c>
      <c r="K528">
        <v>1970072</v>
      </c>
      <c r="L528" s="1" t="s">
        <v>22</v>
      </c>
      <c r="M528" s="1" t="s">
        <v>19</v>
      </c>
      <c r="N528" s="1" t="s">
        <v>23</v>
      </c>
      <c r="O528" s="2">
        <v>35789.54</v>
      </c>
      <c r="P528">
        <v>14.6</v>
      </c>
      <c r="R528">
        <f>Кредиты_2000_0__22[[#This Row],[Годовой доход]]/12</f>
        <v>164172.66666666666</v>
      </c>
      <c r="S528">
        <f>Кредиты_2000_0__22[[#This Row],[Ежемесячный платеж]]/Кредиты_2000_0__22[[#This Row],[Мес доход]]</f>
        <v>0.21799938276367567</v>
      </c>
      <c r="T528" s="8">
        <f>(Кредиты_2000_0__22[[#This Row],[Кредитный рейтинг]]-MIN(J:J))/(MAX(J:J)-MIN(J:J))</f>
        <v>0.92121212121212126</v>
      </c>
      <c r="U528" s="9">
        <f>(Кредиты_2000_0__22[[#This Row],[Срок кредитной истории (лет)]]-MIN(P:P))/(MAX(P:P)-MIN(P:P))</f>
        <v>0.22149122807017543</v>
      </c>
      <c r="V528" s="9">
        <f>(Кредиты_2000_0__22[[#This Row],[Срок с последнего нарушения кредитного договора (мес.)]]-MIN(Q:Q))/(MAX(Q:Q)-MIN(Q:Q))</f>
        <v>0</v>
      </c>
      <c r="W528" s="9">
        <f>(Кредиты_2000_0__22[[#This Row],[Количество кредитных карт]]-MIN(D:D))/(MAX(D:D)-MIN(D:D))</f>
        <v>0.29268292682926828</v>
      </c>
      <c r="X528" s="10">
        <f>(Кредиты_2000_0__22[[#This Row],[Число нарушений кредитных договоров]]-MIN(E:E))/(MAX(E:E)-MIN(E:E))</f>
        <v>0</v>
      </c>
      <c r="Y528" s="16">
        <f>((Кредиты_2000_0__22[[#This Row],[Размер кредита]]-AVERAGE(H:H)))/STDEV(H:H)</f>
        <v>0.14432268377790339</v>
      </c>
      <c r="Z528" s="16">
        <f>((Кредиты_2000_0__22[[#This Row],[Годовой доход]]-AVERAGE(K:K)))/STDEV(K:K)</f>
        <v>0.75961004032763313</v>
      </c>
      <c r="AA528" s="16">
        <f>((Кредиты_2000_0__22[[#This Row],[Ежемесячный платеж]]-AVERAGE(O:O)))/STDEV(O:O)</f>
        <v>1.6046793281798841</v>
      </c>
      <c r="AB528" s="16">
        <f>((Кредиты_2000_0__22[[#This Row],[Текущий баланс кредитов]]-AVERAGE(F:F)))/STDEV(F:F)</f>
        <v>0.8451563482969352</v>
      </c>
      <c r="AC528" s="16">
        <f>((Кредиты_2000_0__22[[#This Row],[Максимальный выданный кредит]]-AVERAGE(G:G)))/STDEV(G:G)</f>
        <v>0.39419228239578319</v>
      </c>
    </row>
    <row r="529" spans="1:29" x14ac:dyDescent="0.45">
      <c r="A529">
        <v>781</v>
      </c>
      <c r="B529" s="1" t="s">
        <v>572</v>
      </c>
      <c r="C529" s="1" t="s">
        <v>16</v>
      </c>
      <c r="D529">
        <v>9</v>
      </c>
      <c r="E529">
        <v>0</v>
      </c>
      <c r="F529">
        <v>521322</v>
      </c>
      <c r="G529">
        <v>658988</v>
      </c>
      <c r="H529" s="3">
        <v>107932</v>
      </c>
      <c r="I529" s="1" t="s">
        <v>17</v>
      </c>
      <c r="J529">
        <v>735</v>
      </c>
      <c r="K529">
        <v>1211782</v>
      </c>
      <c r="L529" s="1" t="s">
        <v>53</v>
      </c>
      <c r="M529" s="1" t="s">
        <v>19</v>
      </c>
      <c r="N529" s="1" t="s">
        <v>20</v>
      </c>
      <c r="O529" s="2">
        <v>28173.96</v>
      </c>
      <c r="P529">
        <v>28.5</v>
      </c>
      <c r="R529">
        <f>Кредиты_2000_0__22[[#This Row],[Годовой доход]]/12</f>
        <v>100981.83333333333</v>
      </c>
      <c r="S529">
        <f>Кредиты_2000_0__22[[#This Row],[Ежемесячный платеж]]/Кредиты_2000_0__22[[#This Row],[Мес доход]]</f>
        <v>0.27900028222898177</v>
      </c>
      <c r="T529" s="8">
        <f>(Кредиты_2000_0__22[[#This Row],[Кредитный рейтинг]]-MIN(J:J))/(MAX(J:J)-MIN(J:J))</f>
        <v>0.90303030303030307</v>
      </c>
      <c r="U529" s="9">
        <f>(Кредиты_2000_0__22[[#This Row],[Срок кредитной истории (лет)]]-MIN(P:P))/(MAX(P:P)-MIN(P:P))</f>
        <v>0.52631578947368418</v>
      </c>
      <c r="V529" s="9">
        <f>(Кредиты_2000_0__22[[#This Row],[Срок с последнего нарушения кредитного договора (мес.)]]-MIN(Q:Q))/(MAX(Q:Q)-MIN(Q:Q))</f>
        <v>0</v>
      </c>
      <c r="W529" s="9">
        <f>(Кредиты_2000_0__22[[#This Row],[Количество кредитных карт]]-MIN(D:D))/(MAX(D:D)-MIN(D:D))</f>
        <v>0.17073170731707318</v>
      </c>
      <c r="X529" s="10">
        <f>(Кредиты_2000_0__22[[#This Row],[Число нарушений кредитных договоров]]-MIN(E:E))/(MAX(E:E)-MIN(E:E))</f>
        <v>0</v>
      </c>
      <c r="Y529" s="16">
        <f>((Кредиты_2000_0__22[[#This Row],[Размер кредита]]-AVERAGE(H:H)))/STDEV(H:H)</f>
        <v>-1.0805497703135563</v>
      </c>
      <c r="Z529" s="16">
        <f>((Кредиты_2000_0__22[[#This Row],[Годовой доход]]-AVERAGE(K:K)))/STDEV(K:K)</f>
        <v>-0.16855829408025944</v>
      </c>
      <c r="AA529" s="16">
        <f>((Кредиты_2000_0__22[[#This Row],[Ежемесячный платеж]]-AVERAGE(O:O)))/STDEV(O:O)</f>
        <v>0.92440048971272726</v>
      </c>
      <c r="AB529" s="16">
        <f>((Кредиты_2000_0__22[[#This Row],[Текущий баланс кредитов]]-AVERAGE(F:F)))/STDEV(F:F)</f>
        <v>1.0805817315791235</v>
      </c>
      <c r="AC529" s="16">
        <f>((Кредиты_2000_0__22[[#This Row],[Максимальный выданный кредит]]-AVERAGE(G:G)))/STDEV(G:G)</f>
        <v>0.20096134702178686</v>
      </c>
    </row>
    <row r="530" spans="1:29" x14ac:dyDescent="0.45">
      <c r="A530">
        <v>782</v>
      </c>
      <c r="B530" s="1" t="s">
        <v>573</v>
      </c>
      <c r="C530" s="1" t="s">
        <v>16</v>
      </c>
      <c r="D530">
        <v>9</v>
      </c>
      <c r="E530">
        <v>1</v>
      </c>
      <c r="F530">
        <v>61788</v>
      </c>
      <c r="G530">
        <v>123354</v>
      </c>
      <c r="H530" s="3">
        <v>346060</v>
      </c>
      <c r="I530" s="1" t="s">
        <v>26</v>
      </c>
      <c r="J530">
        <v>711</v>
      </c>
      <c r="K530">
        <v>765833</v>
      </c>
      <c r="L530" s="1" t="s">
        <v>22</v>
      </c>
      <c r="M530" s="1" t="s">
        <v>19</v>
      </c>
      <c r="N530" s="1" t="s">
        <v>23</v>
      </c>
      <c r="O530" s="2">
        <v>13402.03</v>
      </c>
      <c r="P530">
        <v>21.1</v>
      </c>
      <c r="Q530">
        <v>16</v>
      </c>
      <c r="R530">
        <f>Кредиты_2000_0__22[[#This Row],[Годовой доход]]/12</f>
        <v>63819.416666666664</v>
      </c>
      <c r="S530">
        <f>Кредиты_2000_0__22[[#This Row],[Ежемесячный платеж]]/Кредиты_2000_0__22[[#This Row],[Мес доход]]</f>
        <v>0.2099992557124073</v>
      </c>
      <c r="T530" s="8">
        <f>(Кредиты_2000_0__22[[#This Row],[Кредитный рейтинг]]-MIN(J:J))/(MAX(J:J)-MIN(J:J))</f>
        <v>0.75757575757575757</v>
      </c>
      <c r="U530" s="9">
        <f>(Кредиты_2000_0__22[[#This Row],[Срок кредитной истории (лет)]]-MIN(P:P))/(MAX(P:P)-MIN(P:P))</f>
        <v>0.36403508771929827</v>
      </c>
      <c r="V530" s="9">
        <f>(Кредиты_2000_0__22[[#This Row],[Срок с последнего нарушения кредитного договора (мес.)]]-MIN(Q:Q))/(MAX(Q:Q)-MIN(Q:Q))</f>
        <v>0.1951219512195122</v>
      </c>
      <c r="W530" s="9">
        <f>(Кредиты_2000_0__22[[#This Row],[Количество кредитных карт]]-MIN(D:D))/(MAX(D:D)-MIN(D:D))</f>
        <v>0.17073170731707318</v>
      </c>
      <c r="X530" s="10">
        <f>(Кредиты_2000_0__22[[#This Row],[Число нарушений кредитных договоров]]-MIN(E:E))/(MAX(E:E)-MIN(E:E))</f>
        <v>0.14285714285714285</v>
      </c>
      <c r="Y530" s="16">
        <f>((Кредиты_2000_0__22[[#This Row],[Размер кредита]]-AVERAGE(H:H)))/STDEV(H:H)</f>
        <v>0.19425979152163214</v>
      </c>
      <c r="Z530" s="16">
        <f>((Кредиты_2000_0__22[[#This Row],[Годовой доход]]-AVERAGE(K:K)))/STDEV(K:K)</f>
        <v>-0.71441244033151596</v>
      </c>
      <c r="AA530" s="16">
        <f>((Кредиты_2000_0__22[[#This Row],[Ежемесячный платеж]]-AVERAGE(O:O)))/STDEV(O:O)</f>
        <v>-0.39513543300335541</v>
      </c>
      <c r="AB530" s="16">
        <f>((Кредиты_2000_0__22[[#This Row],[Текущий баланс кредитов]]-AVERAGE(F:F)))/STDEV(F:F)</f>
        <v>-0.83982242358546522</v>
      </c>
      <c r="AC530" s="16">
        <f>((Кредиты_2000_0__22[[#This Row],[Максимальный выданный кредит]]-AVERAGE(G:G)))/STDEV(G:G)</f>
        <v>-0.93761406042029638</v>
      </c>
    </row>
    <row r="531" spans="1:29" x14ac:dyDescent="0.45">
      <c r="A531">
        <v>783</v>
      </c>
      <c r="B531" s="1" t="s">
        <v>574</v>
      </c>
      <c r="C531" s="1" t="s">
        <v>16</v>
      </c>
      <c r="D531">
        <v>8</v>
      </c>
      <c r="E531">
        <v>0</v>
      </c>
      <c r="F531">
        <v>117952</v>
      </c>
      <c r="G531">
        <v>207570</v>
      </c>
      <c r="H531" s="3">
        <v>217888</v>
      </c>
      <c r="I531" s="1" t="s">
        <v>17</v>
      </c>
      <c r="J531">
        <v>735</v>
      </c>
      <c r="K531">
        <v>1223144</v>
      </c>
      <c r="L531" s="1" t="s">
        <v>18</v>
      </c>
      <c r="M531" s="1" t="s">
        <v>29</v>
      </c>
      <c r="N531" s="1" t="s">
        <v>23</v>
      </c>
      <c r="O531" s="2">
        <v>9163.51</v>
      </c>
      <c r="P531">
        <v>10.8</v>
      </c>
      <c r="R531">
        <f>Кредиты_2000_0__22[[#This Row],[Годовой доход]]/12</f>
        <v>101928.66666666667</v>
      </c>
      <c r="S531">
        <f>Кредиты_2000_0__22[[#This Row],[Ежемесячный платеж]]/Кредиты_2000_0__22[[#This Row],[Мес доход]]</f>
        <v>8.9901205418168262E-2</v>
      </c>
      <c r="T531" s="8">
        <f>(Кредиты_2000_0__22[[#This Row],[Кредитный рейтинг]]-MIN(J:J))/(MAX(J:J)-MIN(J:J))</f>
        <v>0.90303030303030307</v>
      </c>
      <c r="U531" s="9">
        <f>(Кредиты_2000_0__22[[#This Row],[Срок кредитной истории (лет)]]-MIN(P:P))/(MAX(P:P)-MIN(P:P))</f>
        <v>0.13815789473684212</v>
      </c>
      <c r="V531" s="9">
        <f>(Кредиты_2000_0__22[[#This Row],[Срок с последнего нарушения кредитного договора (мес.)]]-MIN(Q:Q))/(MAX(Q:Q)-MIN(Q:Q))</f>
        <v>0</v>
      </c>
      <c r="W531" s="9">
        <f>(Кредиты_2000_0__22[[#This Row],[Количество кредитных карт]]-MIN(D:D))/(MAX(D:D)-MIN(D:D))</f>
        <v>0.14634146341463414</v>
      </c>
      <c r="X531" s="10">
        <f>(Кредиты_2000_0__22[[#This Row],[Число нарушений кредитных договоров]]-MIN(E:E))/(MAX(E:E)-MIN(E:E))</f>
        <v>0</v>
      </c>
      <c r="Y531" s="16">
        <f>((Кредиты_2000_0__22[[#This Row],[Размер кредита]]-AVERAGE(H:H)))/STDEV(H:H)</f>
        <v>-0.49190433516460291</v>
      </c>
      <c r="Z531" s="16">
        <f>((Кредиты_2000_0__22[[#This Row],[Годовой доход]]-AVERAGE(K:K)))/STDEV(K:K)</f>
        <v>-0.15465088581225844</v>
      </c>
      <c r="AA531" s="16">
        <f>((Кредиты_2000_0__22[[#This Row],[Ежемесячный платеж]]-AVERAGE(O:O)))/STDEV(O:O)</f>
        <v>-0.77375077975564654</v>
      </c>
      <c r="AB531" s="16">
        <f>((Кредиты_2000_0__22[[#This Row],[Текущий баланс кредитов]]-AVERAGE(F:F)))/STDEV(F:F)</f>
        <v>-0.6051116536083494</v>
      </c>
      <c r="AC531" s="16">
        <f>((Кредиты_2000_0__22[[#This Row],[Максимальный выданный кредит]]-AVERAGE(G:G)))/STDEV(G:G)</f>
        <v>-0.75859953461883034</v>
      </c>
    </row>
    <row r="532" spans="1:29" x14ac:dyDescent="0.45">
      <c r="A532">
        <v>786</v>
      </c>
      <c r="B532" s="1" t="s">
        <v>575</v>
      </c>
      <c r="C532" s="1" t="s">
        <v>31</v>
      </c>
      <c r="D532">
        <v>10</v>
      </c>
      <c r="E532">
        <v>0</v>
      </c>
      <c r="F532">
        <v>113373</v>
      </c>
      <c r="G532">
        <v>314072</v>
      </c>
      <c r="H532" s="3">
        <v>216524</v>
      </c>
      <c r="I532" s="1" t="s">
        <v>26</v>
      </c>
      <c r="J532">
        <v>688</v>
      </c>
      <c r="K532">
        <v>934990</v>
      </c>
      <c r="L532" s="1" t="s">
        <v>38</v>
      </c>
      <c r="M532" s="1" t="s">
        <v>29</v>
      </c>
      <c r="N532" s="1" t="s">
        <v>23</v>
      </c>
      <c r="O532" s="2">
        <v>16050.63</v>
      </c>
      <c r="P532">
        <v>11</v>
      </c>
      <c r="Q532">
        <v>13</v>
      </c>
      <c r="R532">
        <f>Кредиты_2000_0__22[[#This Row],[Годовой доход]]/12</f>
        <v>77915.833333333328</v>
      </c>
      <c r="S532">
        <f>Кредиты_2000_0__22[[#This Row],[Ежемесячный платеж]]/Кредиты_2000_0__22[[#This Row],[Мес доход]]</f>
        <v>0.20599959357854095</v>
      </c>
      <c r="T532" s="8">
        <f>(Кредиты_2000_0__22[[#This Row],[Кредитный рейтинг]]-MIN(J:J))/(MAX(J:J)-MIN(J:J))</f>
        <v>0.61818181818181817</v>
      </c>
      <c r="U532" s="9">
        <f>(Кредиты_2000_0__22[[#This Row],[Срок кредитной истории (лет)]]-MIN(P:P))/(MAX(P:P)-MIN(P:P))</f>
        <v>0.14254385964912281</v>
      </c>
      <c r="V532" s="9">
        <f>(Кредиты_2000_0__22[[#This Row],[Срок с последнего нарушения кредитного договора (мес.)]]-MIN(Q:Q))/(MAX(Q:Q)-MIN(Q:Q))</f>
        <v>0.15853658536585366</v>
      </c>
      <c r="W532" s="9">
        <f>(Кредиты_2000_0__22[[#This Row],[Количество кредитных карт]]-MIN(D:D))/(MAX(D:D)-MIN(D:D))</f>
        <v>0.1951219512195122</v>
      </c>
      <c r="X532" s="10">
        <f>(Кредиты_2000_0__22[[#This Row],[Число нарушений кредитных договоров]]-MIN(E:E))/(MAX(E:E)-MIN(E:E))</f>
        <v>0</v>
      </c>
      <c r="Y532" s="16">
        <f>((Кредиты_2000_0__22[[#This Row],[Размер кредита]]-AVERAGE(H:H)))/STDEV(H:H)</f>
        <v>-0.49920645941014813</v>
      </c>
      <c r="Z532" s="16">
        <f>((Кредиты_2000_0__22[[#This Row],[Годовой доход]]-AVERAGE(K:K)))/STDEV(K:K)</f>
        <v>-0.5073595041943707</v>
      </c>
      <c r="AA532" s="16">
        <f>((Кредиты_2000_0__22[[#This Row],[Ежемесячный платеж]]-AVERAGE(O:O)))/STDEV(O:O)</f>
        <v>-0.15854327172816557</v>
      </c>
      <c r="AB532" s="16">
        <f>((Кредиты_2000_0__22[[#This Row],[Текущий баланс кредитов]]-AVERAGE(F:F)))/STDEV(F:F)</f>
        <v>-0.6242474098886216</v>
      </c>
      <c r="AC532" s="16">
        <f>((Кредиты_2000_0__22[[#This Row],[Максимальный выданный кредит]]-AVERAGE(G:G)))/STDEV(G:G)</f>
        <v>-0.53221256507732106</v>
      </c>
    </row>
    <row r="533" spans="1:29" x14ac:dyDescent="0.45">
      <c r="A533">
        <v>787</v>
      </c>
      <c r="B533" s="1" t="s">
        <v>576</v>
      </c>
      <c r="C533" s="1" t="s">
        <v>31</v>
      </c>
      <c r="D533">
        <v>15</v>
      </c>
      <c r="E533">
        <v>0</v>
      </c>
      <c r="F533">
        <v>237937</v>
      </c>
      <c r="G533">
        <v>683672</v>
      </c>
      <c r="H533" s="3">
        <v>261448</v>
      </c>
      <c r="I533" s="1" t="s">
        <v>26</v>
      </c>
      <c r="J533">
        <v>719</v>
      </c>
      <c r="K533">
        <v>940785</v>
      </c>
      <c r="L533" s="1" t="s">
        <v>50</v>
      </c>
      <c r="M533" s="1" t="s">
        <v>29</v>
      </c>
      <c r="N533" s="1" t="s">
        <v>23</v>
      </c>
      <c r="O533" s="2">
        <v>11681.39</v>
      </c>
      <c r="P533">
        <v>13.3</v>
      </c>
      <c r="Q533">
        <v>20</v>
      </c>
      <c r="R533">
        <f>Кредиты_2000_0__22[[#This Row],[Годовой доход]]/12</f>
        <v>78398.75</v>
      </c>
      <c r="S533">
        <f>Кредиты_2000_0__22[[#This Row],[Ежемесячный платеж]]/Кредиты_2000_0__22[[#This Row],[Мес доход]]</f>
        <v>0.14899969706149652</v>
      </c>
      <c r="T533" s="8">
        <f>(Кредиты_2000_0__22[[#This Row],[Кредитный рейтинг]]-MIN(J:J))/(MAX(J:J)-MIN(J:J))</f>
        <v>0.80606060606060603</v>
      </c>
      <c r="U533" s="9">
        <f>(Кредиты_2000_0__22[[#This Row],[Срок кредитной истории (лет)]]-MIN(P:P))/(MAX(P:P)-MIN(P:P))</f>
        <v>0.19298245614035089</v>
      </c>
      <c r="V533" s="9">
        <f>(Кредиты_2000_0__22[[#This Row],[Срок с последнего нарушения кредитного договора (мес.)]]-MIN(Q:Q))/(MAX(Q:Q)-MIN(Q:Q))</f>
        <v>0.24390243902439024</v>
      </c>
      <c r="W533" s="9">
        <f>(Кредиты_2000_0__22[[#This Row],[Количество кредитных карт]]-MIN(D:D))/(MAX(D:D)-MIN(D:D))</f>
        <v>0.31707317073170732</v>
      </c>
      <c r="X533" s="10">
        <f>(Кредиты_2000_0__22[[#This Row],[Число нарушений кредитных договоров]]-MIN(E:E))/(MAX(E:E)-MIN(E:E))</f>
        <v>0</v>
      </c>
      <c r="Y533" s="16">
        <f>((Кредиты_2000_0__22[[#This Row],[Размер кредита]]-AVERAGE(H:H)))/STDEV(H:H)</f>
        <v>-0.25870746409719036</v>
      </c>
      <c r="Z533" s="16">
        <f>((Кредиты_2000_0__22[[#This Row],[Годовой доход]]-AVERAGE(K:K)))/STDEV(K:K)</f>
        <v>-0.50026626084697889</v>
      </c>
      <c r="AA533" s="16">
        <f>((Кредиты_2000_0__22[[#This Row],[Ежемесячный платеж]]-AVERAGE(O:O)))/STDEV(O:O)</f>
        <v>-0.5488354769422451</v>
      </c>
      <c r="AB533" s="16">
        <f>((Кредиты_2000_0__22[[#This Row],[Текущий баланс кредитов]]-AVERAGE(F:F)))/STDEV(F:F)</f>
        <v>-0.10369131788254196</v>
      </c>
      <c r="AC533" s="16">
        <f>((Кредиты_2000_0__22[[#This Row],[Максимальный выданный кредит]]-AVERAGE(G:G)))/STDEV(G:G)</f>
        <v>0.25343112182566485</v>
      </c>
    </row>
    <row r="534" spans="1:29" x14ac:dyDescent="0.45">
      <c r="A534">
        <v>788</v>
      </c>
      <c r="B534" s="1" t="s">
        <v>577</v>
      </c>
      <c r="C534" s="1" t="s">
        <v>31</v>
      </c>
      <c r="D534">
        <v>9</v>
      </c>
      <c r="E534">
        <v>0</v>
      </c>
      <c r="F534">
        <v>383667</v>
      </c>
      <c r="G534">
        <v>789052</v>
      </c>
      <c r="H534" s="3">
        <v>430804</v>
      </c>
      <c r="I534" s="1" t="s">
        <v>26</v>
      </c>
      <c r="J534">
        <v>738</v>
      </c>
      <c r="K534">
        <v>1130120</v>
      </c>
      <c r="L534" s="1" t="s">
        <v>22</v>
      </c>
      <c r="M534" s="1" t="s">
        <v>19</v>
      </c>
      <c r="N534" s="1" t="s">
        <v>23</v>
      </c>
      <c r="O534" s="2">
        <v>8711.31</v>
      </c>
      <c r="P534">
        <v>18.5</v>
      </c>
      <c r="R534">
        <f>Кредиты_2000_0__22[[#This Row],[Годовой доход]]/12</f>
        <v>94176.666666666672</v>
      </c>
      <c r="S534">
        <f>Кредиты_2000_0__22[[#This Row],[Ежемесячный платеж]]/Кредиты_2000_0__22[[#This Row],[Мес доход]]</f>
        <v>9.2499663752521846E-2</v>
      </c>
      <c r="T534" s="8">
        <f>(Кредиты_2000_0__22[[#This Row],[Кредитный рейтинг]]-MIN(J:J))/(MAX(J:J)-MIN(J:J))</f>
        <v>0.92121212121212126</v>
      </c>
      <c r="U534" s="9">
        <f>(Кредиты_2000_0__22[[#This Row],[Срок кредитной истории (лет)]]-MIN(P:P))/(MAX(P:P)-MIN(P:P))</f>
        <v>0.30701754385964913</v>
      </c>
      <c r="V534" s="9">
        <f>(Кредиты_2000_0__22[[#This Row],[Срок с последнего нарушения кредитного договора (мес.)]]-MIN(Q:Q))/(MAX(Q:Q)-MIN(Q:Q))</f>
        <v>0</v>
      </c>
      <c r="W534" s="9">
        <f>(Кредиты_2000_0__22[[#This Row],[Количество кредитных карт]]-MIN(D:D))/(MAX(D:D)-MIN(D:D))</f>
        <v>0.17073170731707318</v>
      </c>
      <c r="X534" s="10">
        <f>(Кредиты_2000_0__22[[#This Row],[Число нарушений кредитных договоров]]-MIN(E:E))/(MAX(E:E)-MIN(E:E))</f>
        <v>0</v>
      </c>
      <c r="Y534" s="16">
        <f>((Кредиты_2000_0__22[[#This Row],[Размер кредита]]-AVERAGE(H:H)))/STDEV(H:H)</f>
        <v>0.64793370432550745</v>
      </c>
      <c r="Z534" s="16">
        <f>((Кредиты_2000_0__22[[#This Row],[Годовой доход]]-AVERAGE(K:K)))/STDEV(K:K)</f>
        <v>-0.26851488393957096</v>
      </c>
      <c r="AA534" s="16">
        <f>((Кредиты_2000_0__22[[#This Row],[Ежемесячный платеж]]-AVERAGE(O:O)))/STDEV(O:O)</f>
        <v>-0.81414456338799612</v>
      </c>
      <c r="AB534" s="16">
        <f>((Кредиты_2000_0__22[[#This Row],[Текущий баланс кредитов]]-AVERAGE(F:F)))/STDEV(F:F)</f>
        <v>0.50531802099583378</v>
      </c>
      <c r="AC534" s="16">
        <f>((Кредиты_2000_0__22[[#This Row],[Максимальный выданный кредит]]-AVERAGE(G:G)))/STDEV(G:G)</f>
        <v>0.47743310160336144</v>
      </c>
    </row>
    <row r="535" spans="1:29" x14ac:dyDescent="0.45">
      <c r="A535">
        <v>789</v>
      </c>
      <c r="B535" s="1" t="s">
        <v>578</v>
      </c>
      <c r="C535" s="1" t="s">
        <v>31</v>
      </c>
      <c r="D535">
        <v>7</v>
      </c>
      <c r="E535">
        <v>0</v>
      </c>
      <c r="F535">
        <v>110865</v>
      </c>
      <c r="G535">
        <v>186604</v>
      </c>
      <c r="H535" s="3">
        <v>163878</v>
      </c>
      <c r="I535" s="1" t="s">
        <v>17</v>
      </c>
      <c r="J535">
        <v>741</v>
      </c>
      <c r="K535">
        <v>1439402</v>
      </c>
      <c r="L535" s="1" t="s">
        <v>41</v>
      </c>
      <c r="M535" s="1" t="s">
        <v>19</v>
      </c>
      <c r="N535" s="1" t="s">
        <v>23</v>
      </c>
      <c r="O535" s="2">
        <v>14034.16</v>
      </c>
      <c r="P535">
        <v>11</v>
      </c>
      <c r="Q535">
        <v>18</v>
      </c>
      <c r="R535">
        <f>Кредиты_2000_0__22[[#This Row],[Годовой доход]]/12</f>
        <v>119950.16666666667</v>
      </c>
      <c r="S535">
        <f>Кредиты_2000_0__22[[#This Row],[Ежемесячный платеж]]/Кредиты_2000_0__22[[#This Row],[Мес доход]]</f>
        <v>0.11699992080044351</v>
      </c>
      <c r="T535" s="8">
        <f>(Кредиты_2000_0__22[[#This Row],[Кредитный рейтинг]]-MIN(J:J))/(MAX(J:J)-MIN(J:J))</f>
        <v>0.93939393939393945</v>
      </c>
      <c r="U535" s="9">
        <f>(Кредиты_2000_0__22[[#This Row],[Срок кредитной истории (лет)]]-MIN(P:P))/(MAX(P:P)-MIN(P:P))</f>
        <v>0.14254385964912281</v>
      </c>
      <c r="V535" s="9">
        <f>(Кредиты_2000_0__22[[#This Row],[Срок с последнего нарушения кредитного договора (мес.)]]-MIN(Q:Q))/(MAX(Q:Q)-MIN(Q:Q))</f>
        <v>0.21951219512195122</v>
      </c>
      <c r="W535" s="9">
        <f>(Кредиты_2000_0__22[[#This Row],[Количество кредитных карт]]-MIN(D:D))/(MAX(D:D)-MIN(D:D))</f>
        <v>0.12195121951219512</v>
      </c>
      <c r="X535" s="10">
        <f>(Кредиты_2000_0__22[[#This Row],[Число нарушений кредитных договоров]]-MIN(E:E))/(MAX(E:E)-MIN(E:E))</f>
        <v>0</v>
      </c>
      <c r="Y535" s="16">
        <f>((Кредиты_2000_0__22[[#This Row],[Размер кредита]]-AVERAGE(H:H)))/STDEV(H:H)</f>
        <v>-0.78104490004869265</v>
      </c>
      <c r="Z535" s="16">
        <f>((Кредиты_2000_0__22[[#This Row],[Годовой доход]]-AVERAGE(K:K)))/STDEV(K:K)</f>
        <v>0.11005500199106487</v>
      </c>
      <c r="AA535" s="16">
        <f>((Кредиты_2000_0__22[[#This Row],[Ежемесячный платеж]]-AVERAGE(O:O)))/STDEV(O:O)</f>
        <v>-0.33866899680805013</v>
      </c>
      <c r="AB535" s="16">
        <f>((Кредиты_2000_0__22[[#This Row],[Текущий баланс кредитов]]-AVERAGE(F:F)))/STDEV(F:F)</f>
        <v>-0.63472840502968364</v>
      </c>
      <c r="AC535" s="16">
        <f>((Кредиты_2000_0__22[[#This Row],[Максимальный выданный кредит]]-AVERAGE(G:G)))/STDEV(G:G)</f>
        <v>-0.80316610804850563</v>
      </c>
    </row>
    <row r="536" spans="1:29" x14ac:dyDescent="0.45">
      <c r="A536">
        <v>790</v>
      </c>
      <c r="B536" s="1" t="s">
        <v>579</v>
      </c>
      <c r="C536" s="1" t="s">
        <v>16</v>
      </c>
      <c r="D536">
        <v>10</v>
      </c>
      <c r="E536">
        <v>4</v>
      </c>
      <c r="F536">
        <v>269667</v>
      </c>
      <c r="G536">
        <v>374858</v>
      </c>
      <c r="H536" s="3">
        <v>227546</v>
      </c>
      <c r="I536" s="1" t="s">
        <v>17</v>
      </c>
      <c r="J536">
        <v>709</v>
      </c>
      <c r="K536">
        <v>561450</v>
      </c>
      <c r="L536" s="1" t="s">
        <v>53</v>
      </c>
      <c r="M536" s="1" t="s">
        <v>29</v>
      </c>
      <c r="N536" s="1" t="s">
        <v>23</v>
      </c>
      <c r="O536" s="2">
        <v>16141.64</v>
      </c>
      <c r="P536">
        <v>17.3</v>
      </c>
      <c r="Q536">
        <v>54</v>
      </c>
      <c r="R536">
        <f>Кредиты_2000_0__22[[#This Row],[Годовой доход]]/12</f>
        <v>46787.5</v>
      </c>
      <c r="S536">
        <f>Кредиты_2000_0__22[[#This Row],[Ежемесячный платеж]]/Кредиты_2000_0__22[[#This Row],[Мес доход]]</f>
        <v>0.34499898477157359</v>
      </c>
      <c r="T536" s="8">
        <f>(Кредиты_2000_0__22[[#This Row],[Кредитный рейтинг]]-MIN(J:J))/(MAX(J:J)-MIN(J:J))</f>
        <v>0.74545454545454548</v>
      </c>
      <c r="U536" s="9">
        <f>(Кредиты_2000_0__22[[#This Row],[Срок кредитной истории (лет)]]-MIN(P:P))/(MAX(P:P)-MIN(P:P))</f>
        <v>0.2807017543859649</v>
      </c>
      <c r="V536" s="9">
        <f>(Кредиты_2000_0__22[[#This Row],[Срок с последнего нарушения кредитного договора (мес.)]]-MIN(Q:Q))/(MAX(Q:Q)-MIN(Q:Q))</f>
        <v>0.65853658536585369</v>
      </c>
      <c r="W536" s="9">
        <f>(Кредиты_2000_0__22[[#This Row],[Количество кредитных карт]]-MIN(D:D))/(MAX(D:D)-MIN(D:D))</f>
        <v>0.1951219512195122</v>
      </c>
      <c r="X536" s="10">
        <f>(Кредиты_2000_0__22[[#This Row],[Число нарушений кредитных договоров]]-MIN(E:E))/(MAX(E:E)-MIN(E:E))</f>
        <v>0.5714285714285714</v>
      </c>
      <c r="Y536" s="16">
        <f>((Кредиты_2000_0__22[[#This Row],[Размер кредита]]-AVERAGE(H:H)))/STDEV(H:H)</f>
        <v>-0.44020058445824223</v>
      </c>
      <c r="Z536" s="16">
        <f>((Кредиты_2000_0__22[[#This Row],[Годовой доход]]-AVERAGE(K:K)))/STDEV(K:K)</f>
        <v>-0.96458299340657738</v>
      </c>
      <c r="AA536" s="16">
        <f>((Кредиты_2000_0__22[[#This Row],[Ежемесячный платеж]]-AVERAGE(O:O)))/STDEV(O:O)</f>
        <v>-0.1504135984677053</v>
      </c>
      <c r="AB536" s="16">
        <f>((Кредиты_2000_0__22[[#This Row],[Текущий баланс кредитов]]-AVERAGE(F:F)))/STDEV(F:F)</f>
        <v>2.8909150947560705E-2</v>
      </c>
      <c r="AC536" s="16">
        <f>((Кредиты_2000_0__22[[#This Row],[Максимальный выданный кредит]]-AVERAGE(G:G)))/STDEV(G:G)</f>
        <v>-0.4030022372848836</v>
      </c>
    </row>
    <row r="537" spans="1:29" x14ac:dyDescent="0.45">
      <c r="A537">
        <v>791</v>
      </c>
      <c r="B537" s="1" t="s">
        <v>580</v>
      </c>
      <c r="C537" s="1" t="s">
        <v>16</v>
      </c>
      <c r="D537">
        <v>15</v>
      </c>
      <c r="E537">
        <v>0</v>
      </c>
      <c r="F537">
        <v>354483</v>
      </c>
      <c r="G537">
        <v>862290</v>
      </c>
      <c r="H537" s="3">
        <v>560516</v>
      </c>
      <c r="I537" s="1" t="s">
        <v>17</v>
      </c>
      <c r="J537">
        <v>652</v>
      </c>
      <c r="K537">
        <v>1374897</v>
      </c>
      <c r="L537" s="1" t="s">
        <v>38</v>
      </c>
      <c r="M537" s="1" t="s">
        <v>19</v>
      </c>
      <c r="N537" s="1" t="s">
        <v>23</v>
      </c>
      <c r="O537" s="2">
        <v>25160.75</v>
      </c>
      <c r="P537">
        <v>22.2</v>
      </c>
      <c r="R537">
        <f>Кредиты_2000_0__22[[#This Row],[Годовой доход]]/12</f>
        <v>114574.75</v>
      </c>
      <c r="S537">
        <f>Кредиты_2000_0__22[[#This Row],[Ежемесячный платеж]]/Кредиты_2000_0__22[[#This Row],[Мес доход]]</f>
        <v>0.21960117739728868</v>
      </c>
      <c r="T537" s="8">
        <f>(Кредиты_2000_0__22[[#This Row],[Кредитный рейтинг]]-MIN(J:J))/(MAX(J:J)-MIN(J:J))</f>
        <v>0.4</v>
      </c>
      <c r="U537" s="9">
        <f>(Кредиты_2000_0__22[[#This Row],[Срок кредитной истории (лет)]]-MIN(P:P))/(MAX(P:P)-MIN(P:P))</f>
        <v>0.38815789473684209</v>
      </c>
      <c r="V537" s="9">
        <f>(Кредиты_2000_0__22[[#This Row],[Срок с последнего нарушения кредитного договора (мес.)]]-MIN(Q:Q))/(MAX(Q:Q)-MIN(Q:Q))</f>
        <v>0</v>
      </c>
      <c r="W537" s="9">
        <f>(Кредиты_2000_0__22[[#This Row],[Количество кредитных карт]]-MIN(D:D))/(MAX(D:D)-MIN(D:D))</f>
        <v>0.31707317073170732</v>
      </c>
      <c r="X537" s="10">
        <f>(Кредиты_2000_0__22[[#This Row],[Число нарушений кредитных договоров]]-MIN(E:E))/(MAX(E:E)-MIN(E:E))</f>
        <v>0</v>
      </c>
      <c r="Y537" s="16">
        <f>((Кредиты_2000_0__22[[#This Row],[Размер кредита]]-AVERAGE(H:H)))/STDEV(H:H)</f>
        <v>1.3423421648373581</v>
      </c>
      <c r="Z537" s="16">
        <f>((Кредиты_2000_0__22[[#This Row],[Годовой доход]]-AVERAGE(K:K)))/STDEV(K:K)</f>
        <v>3.1099063747146174E-2</v>
      </c>
      <c r="AA537" s="16">
        <f>((Кредиты_2000_0__22[[#This Row],[Ежемесячный платеж]]-AVERAGE(O:O)))/STDEV(O:O)</f>
        <v>0.65523871886170604</v>
      </c>
      <c r="AB537" s="16">
        <f>((Кредиты_2000_0__22[[#This Row],[Текущий баланс кредитов]]-AVERAGE(F:F)))/STDEV(F:F)</f>
        <v>0.38335735026347584</v>
      </c>
      <c r="AC537" s="16">
        <f>((Кредиты_2000_0__22[[#This Row],[Максимальный выданный кредит]]-AVERAGE(G:G)))/STDEV(G:G)</f>
        <v>0.63311213932360189</v>
      </c>
    </row>
    <row r="538" spans="1:29" x14ac:dyDescent="0.45">
      <c r="A538">
        <v>792</v>
      </c>
      <c r="B538" s="1" t="s">
        <v>581</v>
      </c>
      <c r="C538" s="1" t="s">
        <v>16</v>
      </c>
      <c r="D538">
        <v>7</v>
      </c>
      <c r="E538">
        <v>0</v>
      </c>
      <c r="F538">
        <v>726484</v>
      </c>
      <c r="G538">
        <v>1055450</v>
      </c>
      <c r="H538" s="3">
        <v>470316</v>
      </c>
      <c r="I538" s="1" t="s">
        <v>26</v>
      </c>
      <c r="J538">
        <v>719</v>
      </c>
      <c r="K538">
        <v>2393487</v>
      </c>
      <c r="L538" s="1" t="s">
        <v>36</v>
      </c>
      <c r="M538" s="1" t="s">
        <v>24</v>
      </c>
      <c r="N538" s="1" t="s">
        <v>23</v>
      </c>
      <c r="O538" s="2">
        <v>27126.11</v>
      </c>
      <c r="P538">
        <v>34.1</v>
      </c>
      <c r="R538">
        <f>Кредиты_2000_0__22[[#This Row],[Годовой доход]]/12</f>
        <v>199457.25</v>
      </c>
      <c r="S538">
        <f>Кредиты_2000_0__22[[#This Row],[Ежемесячный платеж]]/Кредиты_2000_0__22[[#This Row],[Мес доход]]</f>
        <v>0.1359996189659689</v>
      </c>
      <c r="T538" s="8">
        <f>(Кредиты_2000_0__22[[#This Row],[Кредитный рейтинг]]-MIN(J:J))/(MAX(J:J)-MIN(J:J))</f>
        <v>0.80606060606060603</v>
      </c>
      <c r="U538" s="9">
        <f>(Кредиты_2000_0__22[[#This Row],[Срок кредитной истории (лет)]]-MIN(P:P))/(MAX(P:P)-MIN(P:P))</f>
        <v>0.64912280701754388</v>
      </c>
      <c r="V538" s="9">
        <f>(Кредиты_2000_0__22[[#This Row],[Срок с последнего нарушения кредитного договора (мес.)]]-MIN(Q:Q))/(MAX(Q:Q)-MIN(Q:Q))</f>
        <v>0</v>
      </c>
      <c r="W538" s="9">
        <f>(Кредиты_2000_0__22[[#This Row],[Количество кредитных карт]]-MIN(D:D))/(MAX(D:D)-MIN(D:D))</f>
        <v>0.12195121951219512</v>
      </c>
      <c r="X538" s="10">
        <f>(Кредиты_2000_0__22[[#This Row],[Число нарушений кредитных договоров]]-MIN(E:E))/(MAX(E:E)-MIN(E:E))</f>
        <v>0</v>
      </c>
      <c r="Y538" s="16">
        <f>((Кредиты_2000_0__22[[#This Row],[Размер кредита]]-AVERAGE(H:H)))/STDEV(H:H)</f>
        <v>0.85945975505130179</v>
      </c>
      <c r="Z538" s="16">
        <f>((Кредиты_2000_0__22[[#This Row],[Годовой доход]]-AVERAGE(K:K)))/STDEV(K:K)</f>
        <v>1.2778819353985398</v>
      </c>
      <c r="AA538" s="16">
        <f>((Кредиты_2000_0__22[[#This Row],[Ежемесячный платеж]]-AVERAGE(O:O)))/STDEV(O:O)</f>
        <v>0.8307989280604553</v>
      </c>
      <c r="AB538" s="16">
        <f>((Кредиты_2000_0__22[[#This Row],[Текущий баланс кредитов]]-AVERAGE(F:F)))/STDEV(F:F)</f>
        <v>1.9379588947093322</v>
      </c>
      <c r="AC538" s="16">
        <f>((Кредиты_2000_0__22[[#This Row],[Максимальный выданный кредит]]-AVERAGE(G:G)))/STDEV(G:G)</f>
        <v>1.0437044947407577</v>
      </c>
    </row>
    <row r="539" spans="1:29" x14ac:dyDescent="0.45">
      <c r="A539">
        <v>793</v>
      </c>
      <c r="B539" s="1" t="s">
        <v>582</v>
      </c>
      <c r="C539" s="1" t="s">
        <v>31</v>
      </c>
      <c r="D539">
        <v>6</v>
      </c>
      <c r="E539">
        <v>0</v>
      </c>
      <c r="F539">
        <v>145825</v>
      </c>
      <c r="G539">
        <v>182138</v>
      </c>
      <c r="H539" s="3">
        <v>190784</v>
      </c>
      <c r="I539" s="1" t="s">
        <v>17</v>
      </c>
      <c r="J539">
        <v>704</v>
      </c>
      <c r="K539">
        <v>711455</v>
      </c>
      <c r="L539" s="1" t="s">
        <v>53</v>
      </c>
      <c r="M539" s="1" t="s">
        <v>29</v>
      </c>
      <c r="N539" s="1" t="s">
        <v>23</v>
      </c>
      <c r="O539" s="2">
        <v>5015.8100000000004</v>
      </c>
      <c r="P539">
        <v>16.100000000000001</v>
      </c>
      <c r="R539">
        <f>Кредиты_2000_0__22[[#This Row],[Годовой доход]]/12</f>
        <v>59287.916666666664</v>
      </c>
      <c r="S539">
        <f>Кредиты_2000_0__22[[#This Row],[Ежемесячный платеж]]/Кредиты_2000_0__22[[#This Row],[Мес доход]]</f>
        <v>8.4600881292562435E-2</v>
      </c>
      <c r="T539" s="8">
        <f>(Кредиты_2000_0__22[[#This Row],[Кредитный рейтинг]]-MIN(J:J))/(MAX(J:J)-MIN(J:J))</f>
        <v>0.7151515151515152</v>
      </c>
      <c r="U539" s="9">
        <f>(Кредиты_2000_0__22[[#This Row],[Срок кредитной истории (лет)]]-MIN(P:P))/(MAX(P:P)-MIN(P:P))</f>
        <v>0.25438596491228072</v>
      </c>
      <c r="V539" s="9">
        <f>(Кредиты_2000_0__22[[#This Row],[Срок с последнего нарушения кредитного договора (мес.)]]-MIN(Q:Q))/(MAX(Q:Q)-MIN(Q:Q))</f>
        <v>0</v>
      </c>
      <c r="W539" s="9">
        <f>(Кредиты_2000_0__22[[#This Row],[Количество кредитных карт]]-MIN(D:D))/(MAX(D:D)-MIN(D:D))</f>
        <v>9.7560975609756101E-2</v>
      </c>
      <c r="X539" s="10">
        <f>(Кредиты_2000_0__22[[#This Row],[Число нарушений кредитных договоров]]-MIN(E:E))/(MAX(E:E)-MIN(E:E))</f>
        <v>0</v>
      </c>
      <c r="Y539" s="16">
        <f>((Кредиты_2000_0__22[[#This Row],[Размер кредита]]-AVERAGE(H:H)))/STDEV(H:H)</f>
        <v>-0.63700461049543733</v>
      </c>
      <c r="Z539" s="16">
        <f>((Кредиты_2000_0__22[[#This Row],[Годовой доход]]-AVERAGE(K:K)))/STDEV(K:K)</f>
        <v>-0.78097264511917286</v>
      </c>
      <c r="AA539" s="16">
        <f>((Кредиты_2000_0__22[[#This Row],[Ежемесячный платеж]]-AVERAGE(O:O)))/STDEV(O:O)</f>
        <v>-1.1442534254254741</v>
      </c>
      <c r="AB539" s="16">
        <f>((Кредиты_2000_0__22[[#This Row],[Текущий баланс кредитов]]-AVERAGE(F:F)))/STDEV(F:F)</f>
        <v>-0.48862968488154657</v>
      </c>
      <c r="AC539" s="16">
        <f>((Кредиты_2000_0__22[[#This Row],[Максимальный выданный кредит]]-AVERAGE(G:G)))/STDEV(G:G)</f>
        <v>-0.81265930259858343</v>
      </c>
    </row>
    <row r="540" spans="1:29" x14ac:dyDescent="0.45">
      <c r="A540">
        <v>794</v>
      </c>
      <c r="B540" s="1" t="s">
        <v>583</v>
      </c>
      <c r="C540" s="1" t="s">
        <v>31</v>
      </c>
      <c r="D540">
        <v>10</v>
      </c>
      <c r="E540">
        <v>1</v>
      </c>
      <c r="F540">
        <v>273847</v>
      </c>
      <c r="G540">
        <v>461560</v>
      </c>
      <c r="H540" s="3">
        <v>395846</v>
      </c>
      <c r="I540" s="1" t="s">
        <v>26</v>
      </c>
      <c r="J540">
        <v>725</v>
      </c>
      <c r="K540">
        <v>829597</v>
      </c>
      <c r="L540" s="1" t="s">
        <v>50</v>
      </c>
      <c r="M540" s="1" t="s">
        <v>29</v>
      </c>
      <c r="N540" s="1" t="s">
        <v>23</v>
      </c>
      <c r="O540" s="2">
        <v>18251.02</v>
      </c>
      <c r="P540">
        <v>27.7</v>
      </c>
      <c r="R540">
        <f>Кредиты_2000_0__22[[#This Row],[Годовой доход]]/12</f>
        <v>69133.083333333328</v>
      </c>
      <c r="S540">
        <f>Кредиты_2000_0__22[[#This Row],[Ежемесячный платеж]]/Кредиты_2000_0__22[[#This Row],[Мес доход]]</f>
        <v>0.2639983510065731</v>
      </c>
      <c r="T540" s="8">
        <f>(Кредиты_2000_0__22[[#This Row],[Кредитный рейтинг]]-MIN(J:J))/(MAX(J:J)-MIN(J:J))</f>
        <v>0.84242424242424241</v>
      </c>
      <c r="U540" s="9">
        <f>(Кредиты_2000_0__22[[#This Row],[Срок кредитной истории (лет)]]-MIN(P:P))/(MAX(P:P)-MIN(P:P))</f>
        <v>0.50877192982456132</v>
      </c>
      <c r="V540" s="9">
        <f>(Кредиты_2000_0__22[[#This Row],[Срок с последнего нарушения кредитного договора (мес.)]]-MIN(Q:Q))/(MAX(Q:Q)-MIN(Q:Q))</f>
        <v>0</v>
      </c>
      <c r="W540" s="9">
        <f>(Кредиты_2000_0__22[[#This Row],[Количество кредитных карт]]-MIN(D:D))/(MAX(D:D)-MIN(D:D))</f>
        <v>0.1951219512195122</v>
      </c>
      <c r="X540" s="10">
        <f>(Кредиты_2000_0__22[[#This Row],[Число нарушений кредитных договоров]]-MIN(E:E))/(MAX(E:E)-MIN(E:E))</f>
        <v>0.14285714285714285</v>
      </c>
      <c r="Y540" s="16">
        <f>((Кредиты_2000_0__22[[#This Row],[Размер кредита]]-AVERAGE(H:H)))/STDEV(H:H)</f>
        <v>0.46078732648403342</v>
      </c>
      <c r="Z540" s="16">
        <f>((Кредиты_2000_0__22[[#This Row],[Годовой доход]]-AVERAGE(K:K)))/STDEV(K:K)</f>
        <v>-0.63636350697464072</v>
      </c>
      <c r="AA540" s="16">
        <f>((Кредиты_2000_0__22[[#This Row],[Ежемесячный платеж]]-AVERAGE(O:O)))/STDEV(O:O)</f>
        <v>3.8011521652607495E-2</v>
      </c>
      <c r="AB540" s="16">
        <f>((Кредиты_2000_0__22[[#This Row],[Текущий баланс кредитов]]-AVERAGE(F:F)))/STDEV(F:F)</f>
        <v>4.6377476182664051E-2</v>
      </c>
      <c r="AC540" s="16">
        <f>((Кредиты_2000_0__22[[#This Row],[Максимальный выданный кредит]]-AVERAGE(G:G)))/STDEV(G:G)</f>
        <v>-0.21870332239889145</v>
      </c>
    </row>
    <row r="541" spans="1:29" x14ac:dyDescent="0.45">
      <c r="A541">
        <v>795</v>
      </c>
      <c r="B541" s="1" t="s">
        <v>584</v>
      </c>
      <c r="C541" s="1" t="s">
        <v>31</v>
      </c>
      <c r="D541">
        <v>15</v>
      </c>
      <c r="E541">
        <v>0</v>
      </c>
      <c r="F541">
        <v>515394</v>
      </c>
      <c r="G541">
        <v>1143230</v>
      </c>
      <c r="H541" s="3">
        <v>450120</v>
      </c>
      <c r="I541" s="1" t="s">
        <v>26</v>
      </c>
      <c r="J541">
        <v>673</v>
      </c>
      <c r="K541">
        <v>981578</v>
      </c>
      <c r="L541" s="1" t="s">
        <v>22</v>
      </c>
      <c r="M541" s="1" t="s">
        <v>29</v>
      </c>
      <c r="N541" s="1" t="s">
        <v>23</v>
      </c>
      <c r="O541" s="2">
        <v>19467.78</v>
      </c>
      <c r="P541">
        <v>16.5</v>
      </c>
      <c r="R541">
        <f>Кредиты_2000_0__22[[#This Row],[Годовой доход]]/12</f>
        <v>81798.166666666672</v>
      </c>
      <c r="S541">
        <f>Кредиты_2000_0__22[[#This Row],[Ежемесячный платеж]]/Кредиты_2000_0__22[[#This Row],[Мес доход]]</f>
        <v>0.23799775463590256</v>
      </c>
      <c r="T541" s="8">
        <f>(Кредиты_2000_0__22[[#This Row],[Кредитный рейтинг]]-MIN(J:J))/(MAX(J:J)-MIN(J:J))</f>
        <v>0.52727272727272723</v>
      </c>
      <c r="U541" s="9">
        <f>(Кредиты_2000_0__22[[#This Row],[Срок кредитной истории (лет)]]-MIN(P:P))/(MAX(P:P)-MIN(P:P))</f>
        <v>0.26315789473684209</v>
      </c>
      <c r="V541" s="9">
        <f>(Кредиты_2000_0__22[[#This Row],[Срок с последнего нарушения кредитного договора (мес.)]]-MIN(Q:Q))/(MAX(Q:Q)-MIN(Q:Q))</f>
        <v>0</v>
      </c>
      <c r="W541" s="9">
        <f>(Кредиты_2000_0__22[[#This Row],[Количество кредитных карт]]-MIN(D:D))/(MAX(D:D)-MIN(D:D))</f>
        <v>0.31707317073170732</v>
      </c>
      <c r="X541" s="10">
        <f>(Кредиты_2000_0__22[[#This Row],[Число нарушений кредитных договоров]]-MIN(E:E))/(MAX(E:E)-MIN(E:E))</f>
        <v>0</v>
      </c>
      <c r="Y541" s="16">
        <f>((Кредиты_2000_0__22[[#This Row],[Размер кредита]]-AVERAGE(H:H)))/STDEV(H:H)</f>
        <v>0.75134120573822871</v>
      </c>
      <c r="Z541" s="16">
        <f>((Кредиты_2000_0__22[[#This Row],[Годовой доход]]-AVERAGE(K:K)))/STDEV(K:K)</f>
        <v>-0.45033447898845352</v>
      </c>
      <c r="AA541" s="16">
        <f>((Кредиты_2000_0__22[[#This Row],[Ежемесячный платеж]]-AVERAGE(O:O)))/STDEV(O:O)</f>
        <v>0.14670134954402175</v>
      </c>
      <c r="AB541" s="16">
        <f>((Кредиты_2000_0__22[[#This Row],[Текущий баланс кредитов]]-AVERAGE(F:F)))/STDEV(F:F)</f>
        <v>1.0558084703366133</v>
      </c>
      <c r="AC541" s="16">
        <f>((Кредиты_2000_0__22[[#This Row],[Максимальный выданный кредит]]-AVERAGE(G:G)))/STDEV(G:G)</f>
        <v>1.2302948703802168</v>
      </c>
    </row>
    <row r="542" spans="1:29" x14ac:dyDescent="0.45">
      <c r="A542">
        <v>797</v>
      </c>
      <c r="B542" s="1" t="s">
        <v>585</v>
      </c>
      <c r="C542" s="1" t="s">
        <v>31</v>
      </c>
      <c r="D542">
        <v>12</v>
      </c>
      <c r="E542">
        <v>0</v>
      </c>
      <c r="F542">
        <v>938923</v>
      </c>
      <c r="G542">
        <v>1248192</v>
      </c>
      <c r="H542" s="3">
        <v>399014</v>
      </c>
      <c r="I542" s="1" t="s">
        <v>17</v>
      </c>
      <c r="J542">
        <v>722</v>
      </c>
      <c r="K542">
        <v>2909945</v>
      </c>
      <c r="L542" s="1" t="s">
        <v>36</v>
      </c>
      <c r="M542" s="1" t="s">
        <v>19</v>
      </c>
      <c r="N542" s="1" t="s">
        <v>20</v>
      </c>
      <c r="O542" s="2">
        <v>51409.06</v>
      </c>
      <c r="P542">
        <v>12.8</v>
      </c>
      <c r="Q542">
        <v>42</v>
      </c>
      <c r="R542">
        <f>Кредиты_2000_0__22[[#This Row],[Годовой доход]]/12</f>
        <v>242495.41666666666</v>
      </c>
      <c r="S542">
        <f>Кредиты_2000_0__22[[#This Row],[Ежемесячный платеж]]/Кредиты_2000_0__22[[#This Row],[Мес доход]]</f>
        <v>0.21200013058666056</v>
      </c>
      <c r="T542" s="8">
        <f>(Кредиты_2000_0__22[[#This Row],[Кредитный рейтинг]]-MIN(J:J))/(MAX(J:J)-MIN(J:J))</f>
        <v>0.82424242424242422</v>
      </c>
      <c r="U542" s="9">
        <f>(Кредиты_2000_0__22[[#This Row],[Срок кредитной истории (лет)]]-MIN(P:P))/(MAX(P:P)-MIN(P:P))</f>
        <v>0.18201754385964913</v>
      </c>
      <c r="V542" s="9">
        <f>(Кредиты_2000_0__22[[#This Row],[Срок с последнего нарушения кредитного договора (мес.)]]-MIN(Q:Q))/(MAX(Q:Q)-MIN(Q:Q))</f>
        <v>0.51219512195121952</v>
      </c>
      <c r="W542" s="9">
        <f>(Кредиты_2000_0__22[[#This Row],[Количество кредитных карт]]-MIN(D:D))/(MAX(D:D)-MIN(D:D))</f>
        <v>0.24390243902439024</v>
      </c>
      <c r="X542" s="10">
        <f>(Кредиты_2000_0__22[[#This Row],[Число нарушений кредитных договоров]]-MIN(E:E))/(MAX(E:E)-MIN(E:E))</f>
        <v>0</v>
      </c>
      <c r="Y542" s="16">
        <f>((Кредиты_2000_0__22[[#This Row],[Размер кредита]]-AVERAGE(H:H)))/STDEV(H:H)</f>
        <v>0.47774709892529982</v>
      </c>
      <c r="Z542" s="16">
        <f>((Кредиты_2000_0__22[[#This Row],[Годовой доход]]-AVERAGE(K:K)))/STDEV(K:K)</f>
        <v>1.9100410851323242</v>
      </c>
      <c r="AA542" s="16">
        <f>((Кредиты_2000_0__22[[#This Row],[Ежемесячный платеж]]-AVERAGE(O:O)))/STDEV(O:O)</f>
        <v>2.9999281369396269</v>
      </c>
      <c r="AB542" s="16">
        <f>((Кредиты_2000_0__22[[#This Row],[Текущий баланс кредитов]]-AVERAGE(F:F)))/STDEV(F:F)</f>
        <v>2.8257468240442889</v>
      </c>
      <c r="AC542" s="16">
        <f>((Кредиты_2000_0__22[[#This Row],[Максимальный выданный кредит]]-AVERAGE(G:G)))/STDEV(G:G)</f>
        <v>1.4534083245596303</v>
      </c>
    </row>
    <row r="543" spans="1:29" x14ac:dyDescent="0.45">
      <c r="A543">
        <v>799</v>
      </c>
      <c r="B543" s="1" t="s">
        <v>586</v>
      </c>
      <c r="C543" s="1" t="s">
        <v>16</v>
      </c>
      <c r="D543">
        <v>12</v>
      </c>
      <c r="E543">
        <v>0</v>
      </c>
      <c r="F543">
        <v>258305</v>
      </c>
      <c r="G543">
        <v>441144</v>
      </c>
      <c r="H543" s="3">
        <v>270402</v>
      </c>
      <c r="I543" s="1" t="s">
        <v>26</v>
      </c>
      <c r="J543">
        <v>690</v>
      </c>
      <c r="K543">
        <v>1044373</v>
      </c>
      <c r="L543" s="1" t="s">
        <v>22</v>
      </c>
      <c r="M543" s="1" t="s">
        <v>24</v>
      </c>
      <c r="N543" s="1" t="s">
        <v>23</v>
      </c>
      <c r="O543" s="2">
        <v>17928.21</v>
      </c>
      <c r="P543">
        <v>21</v>
      </c>
      <c r="R543">
        <f>Кредиты_2000_0__22[[#This Row],[Годовой доход]]/12</f>
        <v>87031.083333333328</v>
      </c>
      <c r="S543">
        <f>Кредиты_2000_0__22[[#This Row],[Ежемесячный платеж]]/Кредиты_2000_0__22[[#This Row],[Мес доход]]</f>
        <v>0.20599778048647371</v>
      </c>
      <c r="T543" s="8">
        <f>(Кредиты_2000_0__22[[#This Row],[Кредитный рейтинг]]-MIN(J:J))/(MAX(J:J)-MIN(J:J))</f>
        <v>0.63030303030303025</v>
      </c>
      <c r="U543" s="9">
        <f>(Кредиты_2000_0__22[[#This Row],[Срок кредитной истории (лет)]]-MIN(P:P))/(MAX(P:P)-MIN(P:P))</f>
        <v>0.36184210526315791</v>
      </c>
      <c r="V543" s="9">
        <f>(Кредиты_2000_0__22[[#This Row],[Срок с последнего нарушения кредитного договора (мес.)]]-MIN(Q:Q))/(MAX(Q:Q)-MIN(Q:Q))</f>
        <v>0</v>
      </c>
      <c r="W543" s="9">
        <f>(Кредиты_2000_0__22[[#This Row],[Количество кредитных карт]]-MIN(D:D))/(MAX(D:D)-MIN(D:D))</f>
        <v>0.24390243902439024</v>
      </c>
      <c r="X543" s="10">
        <f>(Кредиты_2000_0__22[[#This Row],[Число нарушений кредитных договоров]]-MIN(E:E))/(MAX(E:E)-MIN(E:E))</f>
        <v>0</v>
      </c>
      <c r="Y543" s="16">
        <f>((Кредиты_2000_0__22[[#This Row],[Размер кредита]]-AVERAGE(H:H)))/STDEV(H:H)</f>
        <v>-0.21077255171111112</v>
      </c>
      <c r="Z543" s="16">
        <f>((Кредиты_2000_0__22[[#This Row],[Годовой доход]]-AVERAGE(K:K)))/STDEV(K:K)</f>
        <v>-0.37347162894540453</v>
      </c>
      <c r="AA543" s="16">
        <f>((Кредиты_2000_0__22[[#This Row],[Ежемесячный платеж]]-AVERAGE(O:O)))/STDEV(O:O)</f>
        <v>9.1757912360688025E-3</v>
      </c>
      <c r="AB543" s="16">
        <f>((Кредиты_2000_0__22[[#This Row],[Текущий баланс кредитов]]-AVERAGE(F:F)))/STDEV(F:F)</f>
        <v>-1.8572933100583843E-2</v>
      </c>
      <c r="AC543" s="16">
        <f>((Кредиты_2000_0__22[[#This Row],[Максимальный выданный кредит]]-AVERAGE(G:G)))/STDEV(G:G)</f>
        <v>-0.2621007831992469</v>
      </c>
    </row>
    <row r="544" spans="1:29" x14ac:dyDescent="0.45">
      <c r="A544">
        <v>800</v>
      </c>
      <c r="B544" s="1" t="s">
        <v>587</v>
      </c>
      <c r="C544" s="1" t="s">
        <v>16</v>
      </c>
      <c r="D544">
        <v>9</v>
      </c>
      <c r="E544">
        <v>0</v>
      </c>
      <c r="F544">
        <v>332139</v>
      </c>
      <c r="G544">
        <v>467280</v>
      </c>
      <c r="H544" s="3">
        <v>129184</v>
      </c>
      <c r="I544" s="1" t="s">
        <v>17</v>
      </c>
      <c r="J544">
        <v>735</v>
      </c>
      <c r="K544">
        <v>948366</v>
      </c>
      <c r="L544" s="1" t="s">
        <v>50</v>
      </c>
      <c r="M544" s="1" t="s">
        <v>24</v>
      </c>
      <c r="N544" s="1" t="s">
        <v>58</v>
      </c>
      <c r="O544" s="2">
        <v>9088.4599999999991</v>
      </c>
      <c r="P544">
        <v>17</v>
      </c>
      <c r="Q544">
        <v>50</v>
      </c>
      <c r="R544">
        <f>Кредиты_2000_0__22[[#This Row],[Годовой доход]]/12</f>
        <v>79030.5</v>
      </c>
      <c r="S544">
        <f>Кредиты_2000_0__22[[#This Row],[Ежемесячный платеж]]/Кредиты_2000_0__22[[#This Row],[Мес доход]]</f>
        <v>0.1149993989662219</v>
      </c>
      <c r="T544" s="8">
        <f>(Кредиты_2000_0__22[[#This Row],[Кредитный рейтинг]]-MIN(J:J))/(MAX(J:J)-MIN(J:J))</f>
        <v>0.90303030303030307</v>
      </c>
      <c r="U544" s="9">
        <f>(Кредиты_2000_0__22[[#This Row],[Срок кредитной истории (лет)]]-MIN(P:P))/(MAX(P:P)-MIN(P:P))</f>
        <v>0.27412280701754382</v>
      </c>
      <c r="V544" s="9">
        <f>(Кредиты_2000_0__22[[#This Row],[Срок с последнего нарушения кредитного договора (мес.)]]-MIN(Q:Q))/(MAX(Q:Q)-MIN(Q:Q))</f>
        <v>0.6097560975609756</v>
      </c>
      <c r="W544" s="9">
        <f>(Кредиты_2000_0__22[[#This Row],[Количество кредитных карт]]-MIN(D:D))/(MAX(D:D)-MIN(D:D))</f>
        <v>0.17073170731707318</v>
      </c>
      <c r="X544" s="10">
        <f>(Кредиты_2000_0__22[[#This Row],[Число нарушений кредитных договоров]]-MIN(E:E))/(MAX(E:E)-MIN(E:E))</f>
        <v>0</v>
      </c>
      <c r="Y544" s="16">
        <f>((Кредиты_2000_0__22[[#This Row],[Размер кредита]]-AVERAGE(H:H)))/STDEV(H:H)</f>
        <v>-0.96677796352006107</v>
      </c>
      <c r="Z544" s="16">
        <f>((Кредиты_2000_0__22[[#This Row],[Годовой доход]]-AVERAGE(K:K)))/STDEV(K:K)</f>
        <v>-0.49098690315645643</v>
      </c>
      <c r="AA544" s="16">
        <f>((Кредиты_2000_0__22[[#This Row],[Ежемесячный платеж]]-AVERAGE(O:O)))/STDEV(O:O)</f>
        <v>-0.7804547900643769</v>
      </c>
      <c r="AB544" s="16">
        <f>((Кредиты_2000_0__22[[#This Row],[Текущий баланс кредитов]]-AVERAGE(F:F)))/STDEV(F:F)</f>
        <v>0.28998121173401437</v>
      </c>
      <c r="AC544" s="16">
        <f>((Кредиты_2000_0__22[[#This Row],[Максимальный выданный кредит]]-AVERAGE(G:G)))/STDEV(G:G)</f>
        <v>-0.2065445510539643</v>
      </c>
    </row>
    <row r="545" spans="1:29" x14ac:dyDescent="0.45">
      <c r="A545">
        <v>801</v>
      </c>
      <c r="B545" s="1" t="s">
        <v>588</v>
      </c>
      <c r="C545" s="1" t="s">
        <v>31</v>
      </c>
      <c r="D545">
        <v>4</v>
      </c>
      <c r="E545">
        <v>0</v>
      </c>
      <c r="F545">
        <v>98534</v>
      </c>
      <c r="G545">
        <v>131604</v>
      </c>
      <c r="H545" s="3">
        <v>247500</v>
      </c>
      <c r="I545" s="1" t="s">
        <v>26</v>
      </c>
      <c r="J545">
        <v>664</v>
      </c>
      <c r="K545">
        <v>1347955</v>
      </c>
      <c r="L545" s="1" t="s">
        <v>41</v>
      </c>
      <c r="M545" s="1" t="s">
        <v>29</v>
      </c>
      <c r="N545" s="1" t="s">
        <v>23</v>
      </c>
      <c r="O545" s="2">
        <v>2976.73</v>
      </c>
      <c r="P545">
        <v>10.6</v>
      </c>
      <c r="R545">
        <f>Кредиты_2000_0__22[[#This Row],[Годовой доход]]/12</f>
        <v>112329.58333333333</v>
      </c>
      <c r="S545">
        <f>Кредиты_2000_0__22[[#This Row],[Ежемесячный платеж]]/Кредиты_2000_0__22[[#This Row],[Мес доход]]</f>
        <v>2.6499964761434916E-2</v>
      </c>
      <c r="T545" s="8">
        <f>(Кредиты_2000_0__22[[#This Row],[Кредитный рейтинг]]-MIN(J:J))/(MAX(J:J)-MIN(J:J))</f>
        <v>0.47272727272727272</v>
      </c>
      <c r="U545" s="9">
        <f>(Кредиты_2000_0__22[[#This Row],[Срок кредитной истории (лет)]]-MIN(P:P))/(MAX(P:P)-MIN(P:P))</f>
        <v>0.1337719298245614</v>
      </c>
      <c r="V545" s="9">
        <f>(Кредиты_2000_0__22[[#This Row],[Срок с последнего нарушения кредитного договора (мес.)]]-MIN(Q:Q))/(MAX(Q:Q)-MIN(Q:Q))</f>
        <v>0</v>
      </c>
      <c r="W545" s="9">
        <f>(Кредиты_2000_0__22[[#This Row],[Количество кредитных карт]]-MIN(D:D))/(MAX(D:D)-MIN(D:D))</f>
        <v>4.878048780487805E-2</v>
      </c>
      <c r="X545" s="10">
        <f>(Кредиты_2000_0__22[[#This Row],[Число нарушений кредитных договоров]]-MIN(E:E))/(MAX(E:E)-MIN(E:E))</f>
        <v>0</v>
      </c>
      <c r="Y545" s="16">
        <f>((Кредиты_2000_0__22[[#This Row],[Размер кредита]]-AVERAGE(H:H)))/STDEV(H:H)</f>
        <v>-0.33337757331776591</v>
      </c>
      <c r="Z545" s="16">
        <f>((Кредиты_2000_0__22[[#This Row],[Годовой доход]]-AVERAGE(K:K)))/STDEV(K:K)</f>
        <v>-1.8787036843344509E-3</v>
      </c>
      <c r="AA545" s="16">
        <f>((Кредиты_2000_0__22[[#This Row],[Ежемесячный платеж]]-AVERAGE(O:O)))/STDEV(O:O)</f>
        <v>-1.3263988396869764</v>
      </c>
      <c r="AB545" s="16">
        <f>((Кредиты_2000_0__22[[#This Row],[Текущий баланс кредитов]]-AVERAGE(F:F)))/STDEV(F:F)</f>
        <v>-0.68625996447323856</v>
      </c>
      <c r="AC545" s="16">
        <f>((Кредиты_2000_0__22[[#This Row],[Максимальный выданный кредит]]-AVERAGE(G:G)))/STDEV(G:G)</f>
        <v>-0.92007737098049758</v>
      </c>
    </row>
    <row r="546" spans="1:29" x14ac:dyDescent="0.45">
      <c r="A546">
        <v>803</v>
      </c>
      <c r="B546" s="1" t="s">
        <v>589</v>
      </c>
      <c r="C546" s="1" t="s">
        <v>31</v>
      </c>
      <c r="D546">
        <v>10</v>
      </c>
      <c r="E546">
        <v>0</v>
      </c>
      <c r="F546">
        <v>311372</v>
      </c>
      <c r="G546">
        <v>785466</v>
      </c>
      <c r="H546" s="3">
        <v>396792</v>
      </c>
      <c r="I546" s="1" t="s">
        <v>26</v>
      </c>
      <c r="J546">
        <v>669</v>
      </c>
      <c r="K546">
        <v>875748</v>
      </c>
      <c r="L546" s="1" t="s">
        <v>53</v>
      </c>
      <c r="M546" s="1" t="s">
        <v>19</v>
      </c>
      <c r="N546" s="1" t="s">
        <v>23</v>
      </c>
      <c r="O546" s="2">
        <v>22404.42</v>
      </c>
      <c r="P546">
        <v>9.6999999999999993</v>
      </c>
      <c r="Q546">
        <v>7</v>
      </c>
      <c r="R546">
        <f>Кредиты_2000_0__22[[#This Row],[Годовой доход]]/12</f>
        <v>72979</v>
      </c>
      <c r="S546">
        <f>Кредиты_2000_0__22[[#This Row],[Ежемесячный платеж]]/Кредиты_2000_0__22[[#This Row],[Мес доход]]</f>
        <v>0.30699817755792758</v>
      </c>
      <c r="T546" s="8">
        <f>(Кредиты_2000_0__22[[#This Row],[Кредитный рейтинг]]-MIN(J:J))/(MAX(J:J)-MIN(J:J))</f>
        <v>0.50303030303030305</v>
      </c>
      <c r="U546" s="9">
        <f>(Кредиты_2000_0__22[[#This Row],[Срок кредитной истории (лет)]]-MIN(P:P))/(MAX(P:P)-MIN(P:P))</f>
        <v>0.11403508771929823</v>
      </c>
      <c r="V546" s="9">
        <f>(Кредиты_2000_0__22[[#This Row],[Срок с последнего нарушения кредитного договора (мес.)]]-MIN(Q:Q))/(MAX(Q:Q)-MIN(Q:Q))</f>
        <v>8.5365853658536592E-2</v>
      </c>
      <c r="W546" s="9">
        <f>(Кредиты_2000_0__22[[#This Row],[Количество кредитных карт]]-MIN(D:D))/(MAX(D:D)-MIN(D:D))</f>
        <v>0.1951219512195122</v>
      </c>
      <c r="X546" s="10">
        <f>(Кредиты_2000_0__22[[#This Row],[Число нарушений кредитных договоров]]-MIN(E:E))/(MAX(E:E)-MIN(E:E))</f>
        <v>0</v>
      </c>
      <c r="Y546" s="16">
        <f>((Кредиты_2000_0__22[[#This Row],[Размер кредита]]-AVERAGE(H:H)))/STDEV(H:H)</f>
        <v>0.46585170297691159</v>
      </c>
      <c r="Z546" s="16">
        <f>((Кредиты_2000_0__22[[#This Row],[Годовой доход]]-AVERAGE(K:K)))/STDEV(K:K)</f>
        <v>-0.57987338208672368</v>
      </c>
      <c r="AA546" s="16">
        <f>((Кредиты_2000_0__22[[#This Row],[Ежемесячный платеж]]-AVERAGE(O:O)))/STDEV(O:O)</f>
        <v>0.40902333266233848</v>
      </c>
      <c r="AB546" s="16">
        <f>((Кредиты_2000_0__22[[#This Row],[Текущий баланс кредитов]]-AVERAGE(F:F)))/STDEV(F:F)</f>
        <v>0.20319539590688726</v>
      </c>
      <c r="AC546" s="16">
        <f>((Кредиты_2000_0__22[[#This Row],[Максимальный выданный кредит]]-AVERAGE(G:G)))/STDEV(G:G)</f>
        <v>0.46981048726019559</v>
      </c>
    </row>
    <row r="547" spans="1:29" x14ac:dyDescent="0.45">
      <c r="A547">
        <v>804</v>
      </c>
      <c r="B547" s="1" t="s">
        <v>590</v>
      </c>
      <c r="C547" s="1" t="s">
        <v>16</v>
      </c>
      <c r="D547">
        <v>6</v>
      </c>
      <c r="E547">
        <v>0</v>
      </c>
      <c r="F547">
        <v>16910</v>
      </c>
      <c r="G547">
        <v>89760</v>
      </c>
      <c r="H547" s="3">
        <v>109582</v>
      </c>
      <c r="I547" s="1" t="s">
        <v>17</v>
      </c>
      <c r="J547">
        <v>744</v>
      </c>
      <c r="K547">
        <v>813903</v>
      </c>
      <c r="L547" s="1" t="s">
        <v>36</v>
      </c>
      <c r="M547" s="1" t="s">
        <v>29</v>
      </c>
      <c r="N547" s="1" t="s">
        <v>23</v>
      </c>
      <c r="O547" s="2">
        <v>11665.81</v>
      </c>
      <c r="P547">
        <v>8.6999999999999993</v>
      </c>
      <c r="R547">
        <f>Кредиты_2000_0__22[[#This Row],[Годовой доход]]/12</f>
        <v>67825.25</v>
      </c>
      <c r="S547">
        <f>Кредиты_2000_0__22[[#This Row],[Ежемесячный платеж]]/Кредиты_2000_0__22[[#This Row],[Мес доход]]</f>
        <v>0.17199803907836683</v>
      </c>
      <c r="T547" s="8">
        <f>(Кредиты_2000_0__22[[#This Row],[Кредитный рейтинг]]-MIN(J:J))/(MAX(J:J)-MIN(J:J))</f>
        <v>0.95757575757575752</v>
      </c>
      <c r="U547" s="9">
        <f>(Кредиты_2000_0__22[[#This Row],[Срок кредитной истории (лет)]]-MIN(P:P))/(MAX(P:P)-MIN(P:P))</f>
        <v>9.2105263157894718E-2</v>
      </c>
      <c r="V547" s="9">
        <f>(Кредиты_2000_0__22[[#This Row],[Срок с последнего нарушения кредитного договора (мес.)]]-MIN(Q:Q))/(MAX(Q:Q)-MIN(Q:Q))</f>
        <v>0</v>
      </c>
      <c r="W547" s="9">
        <f>(Кредиты_2000_0__22[[#This Row],[Количество кредитных карт]]-MIN(D:D))/(MAX(D:D)-MIN(D:D))</f>
        <v>9.7560975609756101E-2</v>
      </c>
      <c r="X547" s="10">
        <f>(Кредиты_2000_0__22[[#This Row],[Число нарушений кредитных договоров]]-MIN(E:E))/(MAX(E:E)-MIN(E:E))</f>
        <v>0</v>
      </c>
      <c r="Y547" s="16">
        <f>((Кредиты_2000_0__22[[#This Row],[Размер кредита]]-AVERAGE(H:H)))/STDEV(H:H)</f>
        <v>-1.0717165555003967</v>
      </c>
      <c r="Z547" s="16">
        <f>((Кредиты_2000_0__22[[#This Row],[Годовой доход]]-AVERAGE(K:K)))/STDEV(K:K)</f>
        <v>-0.65557340535151176</v>
      </c>
      <c r="AA547" s="16">
        <f>((Кредиты_2000_0__22[[#This Row],[Ежемесячный платеж]]-AVERAGE(O:O)))/STDEV(O:O)</f>
        <v>-0.55022719553798149</v>
      </c>
      <c r="AB547" s="16">
        <f>((Кредиты_2000_0__22[[#This Row],[Текущий баланс кредитов]]-AVERAGE(F:F)))/STDEV(F:F)</f>
        <v>-1.0273687154278019</v>
      </c>
      <c r="AC547" s="16">
        <f>((Кредиты_2000_0__22[[#This Row],[Максимальный выданный кредит]]-AVERAGE(G:G)))/STDEV(G:G)</f>
        <v>-1.009023459819157</v>
      </c>
    </row>
    <row r="548" spans="1:29" x14ac:dyDescent="0.45">
      <c r="A548">
        <v>807</v>
      </c>
      <c r="B548" s="1" t="s">
        <v>591</v>
      </c>
      <c r="C548" s="1" t="s">
        <v>16</v>
      </c>
      <c r="D548">
        <v>18</v>
      </c>
      <c r="E548">
        <v>0</v>
      </c>
      <c r="F548">
        <v>351633</v>
      </c>
      <c r="G548">
        <v>962522</v>
      </c>
      <c r="H548" s="3">
        <v>391314</v>
      </c>
      <c r="I548" s="1" t="s">
        <v>17</v>
      </c>
      <c r="J548">
        <v>735</v>
      </c>
      <c r="K548">
        <v>762660</v>
      </c>
      <c r="L548" s="1" t="s">
        <v>50</v>
      </c>
      <c r="M548" s="1" t="s">
        <v>29</v>
      </c>
      <c r="N548" s="1" t="s">
        <v>23</v>
      </c>
      <c r="O548" s="2">
        <v>15062.63</v>
      </c>
      <c r="P548">
        <v>13</v>
      </c>
      <c r="R548">
        <f>Кредиты_2000_0__22[[#This Row],[Годовой доход]]/12</f>
        <v>63555</v>
      </c>
      <c r="S548">
        <f>Кредиты_2000_0__22[[#This Row],[Ежемесячный платеж]]/Кредиты_2000_0__22[[#This Row],[Мес доход]]</f>
        <v>0.23700149476831089</v>
      </c>
      <c r="T548" s="8">
        <f>(Кредиты_2000_0__22[[#This Row],[Кредитный рейтинг]]-MIN(J:J))/(MAX(J:J)-MIN(J:J))</f>
        <v>0.90303030303030307</v>
      </c>
      <c r="U548" s="9">
        <f>(Кредиты_2000_0__22[[#This Row],[Срок кредитной истории (лет)]]-MIN(P:P))/(MAX(P:P)-MIN(P:P))</f>
        <v>0.18640350877192982</v>
      </c>
      <c r="V548" s="9">
        <f>(Кредиты_2000_0__22[[#This Row],[Срок с последнего нарушения кредитного договора (мес.)]]-MIN(Q:Q))/(MAX(Q:Q)-MIN(Q:Q))</f>
        <v>0</v>
      </c>
      <c r="W548" s="9">
        <f>(Кредиты_2000_0__22[[#This Row],[Количество кредитных карт]]-MIN(D:D))/(MAX(D:D)-MIN(D:D))</f>
        <v>0.3902439024390244</v>
      </c>
      <c r="X548" s="10">
        <f>(Кредиты_2000_0__22[[#This Row],[Число нарушений кредитных договоров]]-MIN(E:E))/(MAX(E:E)-MIN(E:E))</f>
        <v>0</v>
      </c>
      <c r="Y548" s="16">
        <f>((Кредиты_2000_0__22[[#This Row],[Размер кредита]]-AVERAGE(H:H)))/STDEV(H:H)</f>
        <v>0.43652542979722181</v>
      </c>
      <c r="Z548" s="16">
        <f>((Кредиты_2000_0__22[[#This Row],[Годовой доход]]-AVERAGE(K:K)))/STDEV(K:K)</f>
        <v>-0.71829628177090754</v>
      </c>
      <c r="AA548" s="16">
        <f>((Кредиты_2000_0__22[[#This Row],[Ежемесячный платеж]]-AVERAGE(O:O)))/STDEV(O:O)</f>
        <v>-0.24679859731145021</v>
      </c>
      <c r="AB548" s="16">
        <f>((Кредиты_2000_0__22[[#This Row],[Текущий баланс кредитов]]-AVERAGE(F:F)))/STDEV(F:F)</f>
        <v>0.37144712851226902</v>
      </c>
      <c r="AC548" s="16">
        <f>((Кредиты_2000_0__22[[#This Row],[Максимальный выданный кредит]]-AVERAGE(G:G)))/STDEV(G:G)</f>
        <v>0.84617122489086405</v>
      </c>
    </row>
    <row r="549" spans="1:29" x14ac:dyDescent="0.45">
      <c r="A549">
        <v>808</v>
      </c>
      <c r="B549" s="1" t="s">
        <v>592</v>
      </c>
      <c r="C549" s="1" t="s">
        <v>16</v>
      </c>
      <c r="D549">
        <v>9</v>
      </c>
      <c r="E549">
        <v>0</v>
      </c>
      <c r="F549">
        <v>441009</v>
      </c>
      <c r="G549">
        <v>622732</v>
      </c>
      <c r="H549" s="3">
        <v>520454</v>
      </c>
      <c r="I549" s="1" t="s">
        <v>26</v>
      </c>
      <c r="J549">
        <v>716</v>
      </c>
      <c r="K549">
        <v>1323825</v>
      </c>
      <c r="L549" s="1" t="s">
        <v>28</v>
      </c>
      <c r="M549" s="1" t="s">
        <v>19</v>
      </c>
      <c r="N549" s="1" t="s">
        <v>23</v>
      </c>
      <c r="O549" s="2">
        <v>24049.63</v>
      </c>
      <c r="P549">
        <v>12.8</v>
      </c>
      <c r="R549">
        <f>Кредиты_2000_0__22[[#This Row],[Годовой доход]]/12</f>
        <v>110318.75</v>
      </c>
      <c r="S549">
        <f>Кредиты_2000_0__22[[#This Row],[Ежемесячный платеж]]/Кредиты_2000_0__22[[#This Row],[Мес доход]]</f>
        <v>0.21800129171151778</v>
      </c>
      <c r="T549" s="8">
        <f>(Кредиты_2000_0__22[[#This Row],[Кредитный рейтинг]]-MIN(J:J))/(MAX(J:J)-MIN(J:J))</f>
        <v>0.78787878787878785</v>
      </c>
      <c r="U549" s="9">
        <f>(Кредиты_2000_0__22[[#This Row],[Срок кредитной истории (лет)]]-MIN(P:P))/(MAX(P:P)-MIN(P:P))</f>
        <v>0.18201754385964913</v>
      </c>
      <c r="V549" s="9">
        <f>(Кредиты_2000_0__22[[#This Row],[Срок с последнего нарушения кредитного договора (мес.)]]-MIN(Q:Q))/(MAX(Q:Q)-MIN(Q:Q))</f>
        <v>0</v>
      </c>
      <c r="W549" s="9">
        <f>(Кредиты_2000_0__22[[#This Row],[Количество кредитных карт]]-MIN(D:D))/(MAX(D:D)-MIN(D:D))</f>
        <v>0.17073170731707318</v>
      </c>
      <c r="X549" s="10">
        <f>(Кредиты_2000_0__22[[#This Row],[Число нарушений кредитных договоров]]-MIN(E:E))/(MAX(E:E)-MIN(E:E))</f>
        <v>0</v>
      </c>
      <c r="Y549" s="16">
        <f>((Кредиты_2000_0__22[[#This Row],[Размер кредита]]-AVERAGE(H:H)))/STDEV(H:H)</f>
        <v>1.1278717091738437</v>
      </c>
      <c r="Z549" s="16">
        <f>((Кредиты_2000_0__22[[#This Row],[Годовой доход]]-AVERAGE(K:K)))/STDEV(K:K)</f>
        <v>-3.1414503852162656E-2</v>
      </c>
      <c r="AA549" s="16">
        <f>((Кредиты_2000_0__22[[#This Row],[Ежемесячный платеж]]-AVERAGE(O:O)))/STDEV(O:O)</f>
        <v>0.55598542193650446</v>
      </c>
      <c r="AB549" s="16">
        <f>((Кредиты_2000_0__22[[#This Row],[Текущий баланс кредитов]]-AVERAGE(F:F)))/STDEV(F:F)</f>
        <v>0.74495168263011513</v>
      </c>
      <c r="AC549" s="16">
        <f>((Кредиты_2000_0__22[[#This Row],[Максимальный выданный кредит]]-AVERAGE(G:G)))/STDEV(G:G)</f>
        <v>0.12389344249701777</v>
      </c>
    </row>
    <row r="550" spans="1:29" x14ac:dyDescent="0.45">
      <c r="A550">
        <v>809</v>
      </c>
      <c r="B550" s="1" t="s">
        <v>593</v>
      </c>
      <c r="C550" s="1" t="s">
        <v>16</v>
      </c>
      <c r="D550">
        <v>13</v>
      </c>
      <c r="E550">
        <v>1</v>
      </c>
      <c r="F550">
        <v>138130</v>
      </c>
      <c r="G550">
        <v>443058</v>
      </c>
      <c r="H550" s="3">
        <v>330792</v>
      </c>
      <c r="I550" s="1" t="s">
        <v>26</v>
      </c>
      <c r="J550">
        <v>733</v>
      </c>
      <c r="K550">
        <v>1885522</v>
      </c>
      <c r="L550" s="1" t="s">
        <v>22</v>
      </c>
      <c r="M550" s="1" t="s">
        <v>19</v>
      </c>
      <c r="N550" s="1" t="s">
        <v>23</v>
      </c>
      <c r="O550" s="2">
        <v>20897.72</v>
      </c>
      <c r="P550">
        <v>31.4</v>
      </c>
      <c r="R550">
        <f>Кредиты_2000_0__22[[#This Row],[Годовой доход]]/12</f>
        <v>157126.83333333334</v>
      </c>
      <c r="S550">
        <f>Кредиты_2000_0__22[[#This Row],[Ежемесячный платеж]]/Кредиты_2000_0__22[[#This Row],[Мес доход]]</f>
        <v>0.13299905278220037</v>
      </c>
      <c r="T550" s="8">
        <f>(Кредиты_2000_0__22[[#This Row],[Кредитный рейтинг]]-MIN(J:J))/(MAX(J:J)-MIN(J:J))</f>
        <v>0.89090909090909087</v>
      </c>
      <c r="U550" s="9">
        <f>(Кредиты_2000_0__22[[#This Row],[Срок кредитной истории (лет)]]-MIN(P:P))/(MAX(P:P)-MIN(P:P))</f>
        <v>0.58991228070175439</v>
      </c>
      <c r="V550" s="9">
        <f>(Кредиты_2000_0__22[[#This Row],[Срок с последнего нарушения кредитного договора (мес.)]]-MIN(Q:Q))/(MAX(Q:Q)-MIN(Q:Q))</f>
        <v>0</v>
      </c>
      <c r="W550" s="9">
        <f>(Кредиты_2000_0__22[[#This Row],[Количество кредитных карт]]-MIN(D:D))/(MAX(D:D)-MIN(D:D))</f>
        <v>0.26829268292682928</v>
      </c>
      <c r="X550" s="10">
        <f>(Кредиты_2000_0__22[[#This Row],[Число нарушений кредитных договоров]]-MIN(E:E))/(MAX(E:E)-MIN(E:E))</f>
        <v>0.14285714285714285</v>
      </c>
      <c r="Y550" s="16">
        <f>((Кредиты_2000_0__22[[#This Row],[Размер кредита]]-AVERAGE(H:H)))/STDEV(H:H)</f>
        <v>0.11252311045052897</v>
      </c>
      <c r="Z550" s="16">
        <f>((Кредиты_2000_0__22[[#This Row],[Годовой доход]]-AVERAGE(K:K)))/STDEV(K:K)</f>
        <v>0.65611845706240834</v>
      </c>
      <c r="AA550" s="16">
        <f>((Кредиты_2000_0__22[[#This Row],[Ежемесячный платеж]]-AVERAGE(O:O)))/STDEV(O:O)</f>
        <v>0.2744339611478297</v>
      </c>
      <c r="AB550" s="16">
        <f>((Кредиты_2000_0__22[[#This Row],[Текущий баланс кредитов]]-AVERAGE(F:F)))/STDEV(F:F)</f>
        <v>-0.52078728360980497</v>
      </c>
      <c r="AC550" s="16">
        <f>((Кредиты_2000_0__22[[#This Row],[Максимальный выданный кредит]]-AVERAGE(G:G)))/STDEV(G:G)</f>
        <v>-0.25803227124921357</v>
      </c>
    </row>
    <row r="551" spans="1:29" x14ac:dyDescent="0.45">
      <c r="A551">
        <v>812</v>
      </c>
      <c r="B551" s="1" t="s">
        <v>594</v>
      </c>
      <c r="C551" s="1" t="s">
        <v>16</v>
      </c>
      <c r="D551">
        <v>9</v>
      </c>
      <c r="E551">
        <v>0</v>
      </c>
      <c r="F551">
        <v>385757</v>
      </c>
      <c r="G551">
        <v>685058</v>
      </c>
      <c r="H551" s="3">
        <v>222530</v>
      </c>
      <c r="I551" s="1" t="s">
        <v>17</v>
      </c>
      <c r="J551">
        <v>690</v>
      </c>
      <c r="K551">
        <v>595783</v>
      </c>
      <c r="L551" s="1" t="s">
        <v>21</v>
      </c>
      <c r="M551" s="1" t="s">
        <v>24</v>
      </c>
      <c r="N551" s="1" t="s">
        <v>23</v>
      </c>
      <c r="O551" s="2">
        <v>17327.05</v>
      </c>
      <c r="P551">
        <v>19.5</v>
      </c>
      <c r="R551">
        <f>Кредиты_2000_0__22[[#This Row],[Годовой доход]]/12</f>
        <v>49648.583333333336</v>
      </c>
      <c r="S551">
        <f>Кредиты_2000_0__22[[#This Row],[Ежемесячный платеж]]/Кредиты_2000_0__22[[#This Row],[Мес доход]]</f>
        <v>0.34899384507446501</v>
      </c>
      <c r="T551" s="8">
        <f>(Кредиты_2000_0__22[[#This Row],[Кредитный рейтинг]]-MIN(J:J))/(MAX(J:J)-MIN(J:J))</f>
        <v>0.63030303030303025</v>
      </c>
      <c r="U551" s="9">
        <f>(Кредиты_2000_0__22[[#This Row],[Срок кредитной истории (лет)]]-MIN(P:P))/(MAX(P:P)-MIN(P:P))</f>
        <v>0.3289473684210526</v>
      </c>
      <c r="V551" s="9">
        <f>(Кредиты_2000_0__22[[#This Row],[Срок с последнего нарушения кредитного договора (мес.)]]-MIN(Q:Q))/(MAX(Q:Q)-MIN(Q:Q))</f>
        <v>0</v>
      </c>
      <c r="W551" s="9">
        <f>(Кредиты_2000_0__22[[#This Row],[Количество кредитных карт]]-MIN(D:D))/(MAX(D:D)-MIN(D:D))</f>
        <v>0.17073170731707318</v>
      </c>
      <c r="X551" s="10">
        <f>(Кредиты_2000_0__22[[#This Row],[Число нарушений кредитных договоров]]-MIN(E:E))/(MAX(E:E)-MIN(E:E))</f>
        <v>0</v>
      </c>
      <c r="Y551" s="16">
        <f>((Кредиты_2000_0__22[[#This Row],[Размер кредита]]-AVERAGE(H:H)))/STDEV(H:H)</f>
        <v>-0.4670535574902473</v>
      </c>
      <c r="Z551" s="16">
        <f>((Кредиты_2000_0__22[[#This Row],[Годовой доход]]-AVERAGE(K:K)))/STDEV(K:K)</f>
        <v>-0.92255843364022649</v>
      </c>
      <c r="AA551" s="16">
        <f>((Кредиты_2000_0__22[[#This Row],[Ежемесячный платеж]]-AVERAGE(O:O)))/STDEV(O:O)</f>
        <v>-4.4524179945760529E-2</v>
      </c>
      <c r="AB551" s="16">
        <f>((Кредиты_2000_0__22[[#This Row],[Текущий баланс кредитов]]-AVERAGE(F:F)))/STDEV(F:F)</f>
        <v>0.51405218361338545</v>
      </c>
      <c r="AC551" s="16">
        <f>((Кредиты_2000_0__22[[#This Row],[Максимальный выданный кредит]]-AVERAGE(G:G)))/STDEV(G:G)</f>
        <v>0.25637728565155105</v>
      </c>
    </row>
    <row r="552" spans="1:29" x14ac:dyDescent="0.45">
      <c r="A552">
        <v>813</v>
      </c>
      <c r="B552" s="1" t="s">
        <v>595</v>
      </c>
      <c r="C552" s="1" t="s">
        <v>31</v>
      </c>
      <c r="D552">
        <v>3</v>
      </c>
      <c r="E552">
        <v>0</v>
      </c>
      <c r="F552">
        <v>110903</v>
      </c>
      <c r="G552">
        <v>214390</v>
      </c>
      <c r="H552" s="3">
        <v>446820</v>
      </c>
      <c r="I552" s="1" t="s">
        <v>17</v>
      </c>
      <c r="J552">
        <v>715</v>
      </c>
      <c r="K552">
        <v>1254228</v>
      </c>
      <c r="L552" s="1" t="s">
        <v>50</v>
      </c>
      <c r="M552" s="1" t="s">
        <v>29</v>
      </c>
      <c r="N552" s="1" t="s">
        <v>23</v>
      </c>
      <c r="O552" s="2">
        <v>6427.89</v>
      </c>
      <c r="P552">
        <v>16.5</v>
      </c>
      <c r="R552">
        <f>Кредиты_2000_0__22[[#This Row],[Годовой доход]]/12</f>
        <v>104519</v>
      </c>
      <c r="S552">
        <f>Кредиты_2000_0__22[[#This Row],[Ежемесячный платеж]]/Кредиты_2000_0__22[[#This Row],[Мес доход]]</f>
        <v>6.1499727322305041E-2</v>
      </c>
      <c r="T552" s="8">
        <f>(Кредиты_2000_0__22[[#This Row],[Кредитный рейтинг]]-MIN(J:J))/(MAX(J:J)-MIN(J:J))</f>
        <v>0.78181818181818186</v>
      </c>
      <c r="U552" s="9">
        <f>(Кредиты_2000_0__22[[#This Row],[Срок кредитной истории (лет)]]-MIN(P:P))/(MAX(P:P)-MIN(P:P))</f>
        <v>0.26315789473684209</v>
      </c>
      <c r="V552" s="9">
        <f>(Кредиты_2000_0__22[[#This Row],[Срок с последнего нарушения кредитного договора (мес.)]]-MIN(Q:Q))/(MAX(Q:Q)-MIN(Q:Q))</f>
        <v>0</v>
      </c>
      <c r="W552" s="9">
        <f>(Кредиты_2000_0__22[[#This Row],[Количество кредитных карт]]-MIN(D:D))/(MAX(D:D)-MIN(D:D))</f>
        <v>2.4390243902439025E-2</v>
      </c>
      <c r="X552" s="10">
        <f>(Кредиты_2000_0__22[[#This Row],[Число нарушений кредитных договоров]]-MIN(E:E))/(MAX(E:E)-MIN(E:E))</f>
        <v>0</v>
      </c>
      <c r="Y552" s="16">
        <f>((Кредиты_2000_0__22[[#This Row],[Размер кредита]]-AVERAGE(H:H)))/STDEV(H:H)</f>
        <v>0.73367477611190957</v>
      </c>
      <c r="Z552" s="16">
        <f>((Кредиты_2000_0__22[[#This Row],[Годовой доход]]-AVERAGE(K:K)))/STDEV(K:K)</f>
        <v>-0.11660319362756007</v>
      </c>
      <c r="AA552" s="16">
        <f>((Кредиты_2000_0__22[[#This Row],[Ежемесячный платеж]]-AVERAGE(O:O)))/STDEV(O:O)</f>
        <v>-1.0181161985533644</v>
      </c>
      <c r="AB552" s="16">
        <f>((Кредиты_2000_0__22[[#This Row],[Текущий баланс кредитов]]-AVERAGE(F:F)))/STDEV(F:F)</f>
        <v>-0.63456960207300095</v>
      </c>
      <c r="AC552" s="16">
        <f>((Кредиты_2000_0__22[[#This Row],[Максимальный выданный кредит]]-AVERAGE(G:G)))/STDEV(G:G)</f>
        <v>-0.74410253801526327</v>
      </c>
    </row>
    <row r="553" spans="1:29" x14ac:dyDescent="0.45">
      <c r="A553">
        <v>814</v>
      </c>
      <c r="B553" s="1" t="s">
        <v>596</v>
      </c>
      <c r="C553" s="1" t="s">
        <v>16</v>
      </c>
      <c r="D553">
        <v>10</v>
      </c>
      <c r="E553">
        <v>0</v>
      </c>
      <c r="F553">
        <v>371906</v>
      </c>
      <c r="G553">
        <v>563640</v>
      </c>
      <c r="H553" s="3">
        <v>79530</v>
      </c>
      <c r="I553" s="1" t="s">
        <v>17</v>
      </c>
      <c r="J553">
        <v>691</v>
      </c>
      <c r="K553">
        <v>953990</v>
      </c>
      <c r="L553" s="1" t="s">
        <v>41</v>
      </c>
      <c r="M553" s="1" t="s">
        <v>29</v>
      </c>
      <c r="N553" s="1" t="s">
        <v>23</v>
      </c>
      <c r="O553" s="2">
        <v>27029.78</v>
      </c>
      <c r="P553">
        <v>19</v>
      </c>
      <c r="Q553">
        <v>42</v>
      </c>
      <c r="R553">
        <f>Кредиты_2000_0__22[[#This Row],[Годовой доход]]/12</f>
        <v>79499.166666666672</v>
      </c>
      <c r="S553">
        <f>Кредиты_2000_0__22[[#This Row],[Ежемесячный платеж]]/Кредиты_2000_0__22[[#This Row],[Мес доход]]</f>
        <v>0.34000079665405292</v>
      </c>
      <c r="T553" s="8">
        <f>(Кредиты_2000_0__22[[#This Row],[Кредитный рейтинг]]-MIN(J:J))/(MAX(J:J)-MIN(J:J))</f>
        <v>0.63636363636363635</v>
      </c>
      <c r="U553" s="9">
        <f>(Кредиты_2000_0__22[[#This Row],[Срок кредитной истории (лет)]]-MIN(P:P))/(MAX(P:P)-MIN(P:P))</f>
        <v>0.31798245614035087</v>
      </c>
      <c r="V553" s="9">
        <f>(Кредиты_2000_0__22[[#This Row],[Срок с последнего нарушения кредитного договора (мес.)]]-MIN(Q:Q))/(MAX(Q:Q)-MIN(Q:Q))</f>
        <v>0.51219512195121952</v>
      </c>
      <c r="W553" s="9">
        <f>(Кредиты_2000_0__22[[#This Row],[Количество кредитных карт]]-MIN(D:D))/(MAX(D:D)-MIN(D:D))</f>
        <v>0.1951219512195122</v>
      </c>
      <c r="X553" s="10">
        <f>(Кредиты_2000_0__22[[#This Row],[Число нарушений кредитных договоров]]-MIN(E:E))/(MAX(E:E)-MIN(E:E))</f>
        <v>0</v>
      </c>
      <c r="Y553" s="16">
        <f>((Кредиты_2000_0__22[[#This Row],[Размер кредита]]-AVERAGE(H:H)))/STDEV(H:H)</f>
        <v>-1.2325988412974096</v>
      </c>
      <c r="Z553" s="16">
        <f>((Кредиты_2000_0__22[[#This Row],[Годовой доход]]-AVERAGE(K:K)))/STDEV(K:K)</f>
        <v>-0.48410296862915159</v>
      </c>
      <c r="AA553" s="16">
        <f>((Кредиты_2000_0__22[[#This Row],[Ежемесячный платеж]]-AVERAGE(O:O)))/STDEV(O:O)</f>
        <v>0.82219403381608491</v>
      </c>
      <c r="AB553" s="16">
        <f>((Кредиты_2000_0__22[[#This Row],[Текущий баланс кредитов]]-AVERAGE(F:F)))/STDEV(F:F)</f>
        <v>0.45616850590252028</v>
      </c>
      <c r="AC553" s="16">
        <f>((Кредиты_2000_0__22[[#This Row],[Максимальный выданный кредит]]-AVERAGE(G:G)))/STDEV(G:G)</f>
        <v>-1.7160183971143934E-3</v>
      </c>
    </row>
    <row r="554" spans="1:29" x14ac:dyDescent="0.45">
      <c r="A554">
        <v>815</v>
      </c>
      <c r="B554" s="1" t="s">
        <v>597</v>
      </c>
      <c r="C554" s="1" t="s">
        <v>31</v>
      </c>
      <c r="D554">
        <v>6</v>
      </c>
      <c r="E554">
        <v>0</v>
      </c>
      <c r="F554">
        <v>30267</v>
      </c>
      <c r="G554">
        <v>87626</v>
      </c>
      <c r="H554" s="3">
        <v>262988</v>
      </c>
      <c r="I554" s="1" t="s">
        <v>17</v>
      </c>
      <c r="J554">
        <v>721</v>
      </c>
      <c r="K554">
        <v>794960</v>
      </c>
      <c r="L554" s="1" t="s">
        <v>27</v>
      </c>
      <c r="M554" s="1" t="s">
        <v>29</v>
      </c>
      <c r="N554" s="1" t="s">
        <v>23</v>
      </c>
      <c r="O554" s="2">
        <v>18880.490000000002</v>
      </c>
      <c r="P554">
        <v>15.4</v>
      </c>
      <c r="Q554">
        <v>81</v>
      </c>
      <c r="R554">
        <f>Кредиты_2000_0__22[[#This Row],[Годовой доход]]/12</f>
        <v>66246.666666666672</v>
      </c>
      <c r="S554">
        <f>Кредиты_2000_0__22[[#This Row],[Ежемесячный платеж]]/Кредиты_2000_0__22[[#This Row],[Мес доход]]</f>
        <v>0.28500286806883368</v>
      </c>
      <c r="T554" s="8">
        <f>(Кредиты_2000_0__22[[#This Row],[Кредитный рейтинг]]-MIN(J:J))/(MAX(J:J)-MIN(J:J))</f>
        <v>0.81818181818181823</v>
      </c>
      <c r="U554" s="9">
        <f>(Кредиты_2000_0__22[[#This Row],[Срок кредитной истории (лет)]]-MIN(P:P))/(MAX(P:P)-MIN(P:P))</f>
        <v>0.23903508771929824</v>
      </c>
      <c r="V554" s="9">
        <f>(Кредиты_2000_0__22[[#This Row],[Срок с последнего нарушения кредитного договора (мес.)]]-MIN(Q:Q))/(MAX(Q:Q)-MIN(Q:Q))</f>
        <v>0.98780487804878048</v>
      </c>
      <c r="W554" s="9">
        <f>(Кредиты_2000_0__22[[#This Row],[Количество кредитных карт]]-MIN(D:D))/(MAX(D:D)-MIN(D:D))</f>
        <v>9.7560975609756101E-2</v>
      </c>
      <c r="X554" s="10">
        <f>(Кредиты_2000_0__22[[#This Row],[Число нарушений кредитных договоров]]-MIN(E:E))/(MAX(E:E)-MIN(E:E))</f>
        <v>0</v>
      </c>
      <c r="Y554" s="16">
        <f>((Кредиты_2000_0__22[[#This Row],[Размер кредита]]-AVERAGE(H:H)))/STDEV(H:H)</f>
        <v>-0.2504631302715748</v>
      </c>
      <c r="Z554" s="16">
        <f>((Кредиты_2000_0__22[[#This Row],[Годовой доход]]-AVERAGE(K:K)))/STDEV(K:K)</f>
        <v>-0.67876017131003508</v>
      </c>
      <c r="AA554" s="16">
        <f>((Кредиты_2000_0__22[[#This Row],[Ежемесячный платеж]]-AVERAGE(O:O)))/STDEV(O:O)</f>
        <v>9.4240347355957987E-2</v>
      </c>
      <c r="AB554" s="16">
        <f>((Кредиты_2000_0__22[[#This Row],[Текущий баланс кредитов]]-AVERAGE(F:F)))/STDEV(F:F)</f>
        <v>-0.97154947615381271</v>
      </c>
      <c r="AC554" s="16">
        <f>((Кредиты_2000_0__22[[#This Row],[Максимальный выданный кредит]]-AVERAGE(G:G)))/STDEV(G:G)</f>
        <v>-1.0135596168209184</v>
      </c>
    </row>
    <row r="555" spans="1:29" x14ac:dyDescent="0.45">
      <c r="A555">
        <v>816</v>
      </c>
      <c r="B555" s="1" t="s">
        <v>598</v>
      </c>
      <c r="C555" s="1" t="s">
        <v>31</v>
      </c>
      <c r="D555">
        <v>15</v>
      </c>
      <c r="E555">
        <v>0</v>
      </c>
      <c r="F555">
        <v>125153</v>
      </c>
      <c r="G555">
        <v>296956</v>
      </c>
      <c r="H555" s="3">
        <v>110814</v>
      </c>
      <c r="I555" s="1" t="s">
        <v>17</v>
      </c>
      <c r="J555">
        <v>742</v>
      </c>
      <c r="K555">
        <v>459325</v>
      </c>
      <c r="L555" s="1" t="s">
        <v>38</v>
      </c>
      <c r="M555" s="1" t="s">
        <v>24</v>
      </c>
      <c r="N555" s="1" t="s">
        <v>23</v>
      </c>
      <c r="O555" s="2">
        <v>8306.23</v>
      </c>
      <c r="P555">
        <v>7.9</v>
      </c>
      <c r="Q555">
        <v>43</v>
      </c>
      <c r="R555">
        <f>Кредиты_2000_0__22[[#This Row],[Годовой доход]]/12</f>
        <v>38277.083333333336</v>
      </c>
      <c r="S555">
        <f>Кредиты_2000_0__22[[#This Row],[Ежемесячный платеж]]/Кредиты_2000_0__22[[#This Row],[Мес доход]]</f>
        <v>0.21700268872802481</v>
      </c>
      <c r="T555" s="8">
        <f>(Кредиты_2000_0__22[[#This Row],[Кредитный рейтинг]]-MIN(J:J))/(MAX(J:J)-MIN(J:J))</f>
        <v>0.94545454545454544</v>
      </c>
      <c r="U555" s="9">
        <f>(Кредиты_2000_0__22[[#This Row],[Срок кредитной истории (лет)]]-MIN(P:P))/(MAX(P:P)-MIN(P:P))</f>
        <v>7.456140350877194E-2</v>
      </c>
      <c r="V555" s="9">
        <f>(Кредиты_2000_0__22[[#This Row],[Срок с последнего нарушения кредитного договора (мес.)]]-MIN(Q:Q))/(MAX(Q:Q)-MIN(Q:Q))</f>
        <v>0.52439024390243905</v>
      </c>
      <c r="W555" s="9">
        <f>(Кредиты_2000_0__22[[#This Row],[Количество кредитных карт]]-MIN(D:D))/(MAX(D:D)-MIN(D:D))</f>
        <v>0.31707317073170732</v>
      </c>
      <c r="X555" s="10">
        <f>(Кредиты_2000_0__22[[#This Row],[Число нарушений кредитных договоров]]-MIN(E:E))/(MAX(E:E)-MIN(E:E))</f>
        <v>0</v>
      </c>
      <c r="Y555" s="16">
        <f>((Кредиты_2000_0__22[[#This Row],[Размер кредита]]-AVERAGE(H:H)))/STDEV(H:H)</f>
        <v>-1.0651210884399043</v>
      </c>
      <c r="Z555" s="16">
        <f>((Кредиты_2000_0__22[[#This Row],[Годовой доход]]-AVERAGE(K:K)))/STDEV(K:K)</f>
        <v>-1.0895868720696298</v>
      </c>
      <c r="AA555" s="16">
        <f>((Кредиты_2000_0__22[[#This Row],[Ежемесячный платеж]]-AVERAGE(O:O)))/STDEV(O:O)</f>
        <v>-0.85032924687714284</v>
      </c>
      <c r="AB555" s="16">
        <f>((Кредиты_2000_0__22[[#This Row],[Текущий баланс кредитов]]-AVERAGE(F:F)))/STDEV(F:F)</f>
        <v>-0.57501849331696675</v>
      </c>
      <c r="AC555" s="16">
        <f>((Кредиты_2000_0__22[[#This Row],[Максимальный выданный кредит]]-AVERAGE(G:G)))/STDEV(G:G)</f>
        <v>-0.56859535010175699</v>
      </c>
    </row>
    <row r="556" spans="1:29" x14ac:dyDescent="0.45">
      <c r="A556">
        <v>817</v>
      </c>
      <c r="B556" s="1" t="s">
        <v>599</v>
      </c>
      <c r="C556" s="1" t="s">
        <v>16</v>
      </c>
      <c r="D556">
        <v>21</v>
      </c>
      <c r="E556">
        <v>0</v>
      </c>
      <c r="F556">
        <v>48944</v>
      </c>
      <c r="G556">
        <v>57244</v>
      </c>
      <c r="H556" s="3">
        <v>385308</v>
      </c>
      <c r="I556" s="1" t="s">
        <v>26</v>
      </c>
      <c r="J556">
        <v>678</v>
      </c>
      <c r="K556">
        <v>1823715</v>
      </c>
      <c r="L556" s="1" t="s">
        <v>53</v>
      </c>
      <c r="M556" s="1" t="s">
        <v>29</v>
      </c>
      <c r="N556" s="1" t="s">
        <v>52</v>
      </c>
      <c r="O556" s="2">
        <v>6914.86</v>
      </c>
      <c r="P556">
        <v>13</v>
      </c>
      <c r="Q556">
        <v>18</v>
      </c>
      <c r="R556">
        <f>Кредиты_2000_0__22[[#This Row],[Годовой доход]]/12</f>
        <v>151976.25</v>
      </c>
      <c r="S556">
        <f>Кредиты_2000_0__22[[#This Row],[Ежемесячный платеж]]/Кредиты_2000_0__22[[#This Row],[Мес доход]]</f>
        <v>4.5499609313955303E-2</v>
      </c>
      <c r="T556" s="8">
        <f>(Кредиты_2000_0__22[[#This Row],[Кредитный рейтинг]]-MIN(J:J))/(MAX(J:J)-MIN(J:J))</f>
        <v>0.55757575757575761</v>
      </c>
      <c r="U556" s="9">
        <f>(Кредиты_2000_0__22[[#This Row],[Срок кредитной истории (лет)]]-MIN(P:P))/(MAX(P:P)-MIN(P:P))</f>
        <v>0.18640350877192982</v>
      </c>
      <c r="V556" s="9">
        <f>(Кредиты_2000_0__22[[#This Row],[Срок с последнего нарушения кредитного договора (мес.)]]-MIN(Q:Q))/(MAX(Q:Q)-MIN(Q:Q))</f>
        <v>0.21951219512195122</v>
      </c>
      <c r="W556" s="9">
        <f>(Кредиты_2000_0__22[[#This Row],[Количество кредитных карт]]-MIN(D:D))/(MAX(D:D)-MIN(D:D))</f>
        <v>0.46341463414634149</v>
      </c>
      <c r="X556" s="10">
        <f>(Кредиты_2000_0__22[[#This Row],[Число нарушений кредитных договоров]]-MIN(E:E))/(MAX(E:E)-MIN(E:E))</f>
        <v>0</v>
      </c>
      <c r="Y556" s="16">
        <f>((Кредиты_2000_0__22[[#This Row],[Размер кредита]]-AVERAGE(H:H)))/STDEV(H:H)</f>
        <v>0.40437252787732098</v>
      </c>
      <c r="Z556" s="16">
        <f>((Кредиты_2000_0__22[[#This Row],[Годовой доход]]-AVERAGE(K:K)))/STDEV(K:K)</f>
        <v>0.58046494686875072</v>
      </c>
      <c r="AA556" s="16">
        <f>((Кредиты_2000_0__22[[#This Row],[Ежемесячный платеж]]-AVERAGE(O:O)))/STDEV(O:O)</f>
        <v>-0.974616506347603</v>
      </c>
      <c r="AB556" s="16">
        <f>((Кредиты_2000_0__22[[#This Row],[Текущий баланс кредитов]]-AVERAGE(F:F)))/STDEV(F:F)</f>
        <v>-0.8934978229442373</v>
      </c>
      <c r="AC556" s="16">
        <f>((Кредиты_2000_0__22[[#This Row],[Максимальный выданный кредит]]-AVERAGE(G:G)))/STDEV(G:G)</f>
        <v>-1.0781413984645507</v>
      </c>
    </row>
    <row r="557" spans="1:29" x14ac:dyDescent="0.45">
      <c r="A557">
        <v>818</v>
      </c>
      <c r="B557" s="1" t="s">
        <v>600</v>
      </c>
      <c r="C557" s="1" t="s">
        <v>16</v>
      </c>
      <c r="D557">
        <v>11</v>
      </c>
      <c r="E557">
        <v>0</v>
      </c>
      <c r="F557">
        <v>84835</v>
      </c>
      <c r="G557">
        <v>383724</v>
      </c>
      <c r="H557" s="3">
        <v>158620</v>
      </c>
      <c r="I557" s="1" t="s">
        <v>17</v>
      </c>
      <c r="J557">
        <v>694</v>
      </c>
      <c r="K557">
        <v>475665</v>
      </c>
      <c r="L557" s="1" t="s">
        <v>28</v>
      </c>
      <c r="M557" s="1" t="s">
        <v>24</v>
      </c>
      <c r="N557" s="1" t="s">
        <v>20</v>
      </c>
      <c r="O557" s="2">
        <v>3900.51</v>
      </c>
      <c r="P557">
        <v>9.8000000000000007</v>
      </c>
      <c r="Q557">
        <v>31</v>
      </c>
      <c r="R557">
        <f>Кредиты_2000_0__22[[#This Row],[Годовой доход]]/12</f>
        <v>39638.75</v>
      </c>
      <c r="S557">
        <f>Кредиты_2000_0__22[[#This Row],[Ежемесячный платеж]]/Кредиты_2000_0__22[[#This Row],[Мес доход]]</f>
        <v>9.8401437986818455E-2</v>
      </c>
      <c r="T557" s="8">
        <f>(Кредиты_2000_0__22[[#This Row],[Кредитный рейтинг]]-MIN(J:J))/(MAX(J:J)-MIN(J:J))</f>
        <v>0.65454545454545454</v>
      </c>
      <c r="U557" s="9">
        <f>(Кредиты_2000_0__22[[#This Row],[Срок кредитной истории (лет)]]-MIN(P:P))/(MAX(P:P)-MIN(P:P))</f>
        <v>0.11622807017543861</v>
      </c>
      <c r="V557" s="9">
        <f>(Кредиты_2000_0__22[[#This Row],[Срок с последнего нарушения кредитного договора (мес.)]]-MIN(Q:Q))/(MAX(Q:Q)-MIN(Q:Q))</f>
        <v>0.37804878048780488</v>
      </c>
      <c r="W557" s="9">
        <f>(Кредиты_2000_0__22[[#This Row],[Количество кредитных карт]]-MIN(D:D))/(MAX(D:D)-MIN(D:D))</f>
        <v>0.21951219512195122</v>
      </c>
      <c r="X557" s="10">
        <f>(Кредиты_2000_0__22[[#This Row],[Число нарушений кредитных договоров]]-MIN(E:E))/(MAX(E:E)-MIN(E:E))</f>
        <v>0</v>
      </c>
      <c r="Y557" s="16">
        <f>((Кредиты_2000_0__22[[#This Row],[Размер кредита]]-AVERAGE(H:H)))/STDEV(H:H)</f>
        <v>-0.80919341125329447</v>
      </c>
      <c r="Z557" s="16">
        <f>((Кредиты_2000_0__22[[#This Row],[Годовой доход]]-AVERAGE(K:K)))/STDEV(K:K)</f>
        <v>-1.0695862514835415</v>
      </c>
      <c r="AA557" s="16">
        <f>((Кредиты_2000_0__22[[#This Row],[Ежемесячный платеж]]-AVERAGE(O:O)))/STDEV(O:O)</f>
        <v>-1.2438801102666051</v>
      </c>
      <c r="AB557" s="16">
        <f>((Кредиты_2000_0__22[[#This Row],[Текущий баланс кредитов]]-AVERAGE(F:F)))/STDEV(F:F)</f>
        <v>-0.74350843035737268</v>
      </c>
      <c r="AC557" s="16">
        <f>((Кредиты_2000_0__22[[#This Row],[Максимальный выданный кредит]]-AVERAGE(G:G)))/STDEV(G:G)</f>
        <v>-0.38415614170024648</v>
      </c>
    </row>
    <row r="558" spans="1:29" x14ac:dyDescent="0.45">
      <c r="A558">
        <v>820</v>
      </c>
      <c r="B558" s="1" t="s">
        <v>601</v>
      </c>
      <c r="C558" s="1" t="s">
        <v>16</v>
      </c>
      <c r="D558">
        <v>12</v>
      </c>
      <c r="E558">
        <v>0</v>
      </c>
      <c r="F558">
        <v>168454</v>
      </c>
      <c r="G558">
        <v>263560</v>
      </c>
      <c r="H558" s="3">
        <v>146366</v>
      </c>
      <c r="I558" s="1" t="s">
        <v>17</v>
      </c>
      <c r="J558">
        <v>724</v>
      </c>
      <c r="K558">
        <v>816753</v>
      </c>
      <c r="L558" s="1" t="s">
        <v>38</v>
      </c>
      <c r="M558" s="1" t="s">
        <v>29</v>
      </c>
      <c r="N558" s="1" t="s">
        <v>52</v>
      </c>
      <c r="O558" s="2">
        <v>13864.3</v>
      </c>
      <c r="P558">
        <v>12.8</v>
      </c>
      <c r="R558">
        <f>Кредиты_2000_0__22[[#This Row],[Годовой доход]]/12</f>
        <v>68062.75</v>
      </c>
      <c r="S558">
        <f>Кредиты_2000_0__22[[#This Row],[Ежемесячный платеж]]/Кредиты_2000_0__22[[#This Row],[Мес доход]]</f>
        <v>0.2036987926582455</v>
      </c>
      <c r="T558" s="8">
        <f>(Кредиты_2000_0__22[[#This Row],[Кредитный рейтинг]]-MIN(J:J))/(MAX(J:J)-MIN(J:J))</f>
        <v>0.83636363636363631</v>
      </c>
      <c r="U558" s="9">
        <f>(Кредиты_2000_0__22[[#This Row],[Срок кредитной истории (лет)]]-MIN(P:P))/(MAX(P:P)-MIN(P:P))</f>
        <v>0.18201754385964913</v>
      </c>
      <c r="V558" s="9">
        <f>(Кредиты_2000_0__22[[#This Row],[Срок с последнего нарушения кредитного договора (мес.)]]-MIN(Q:Q))/(MAX(Q:Q)-MIN(Q:Q))</f>
        <v>0</v>
      </c>
      <c r="W558" s="9">
        <f>(Кредиты_2000_0__22[[#This Row],[Количество кредитных карт]]-MIN(D:D))/(MAX(D:D)-MIN(D:D))</f>
        <v>0.24390243902439024</v>
      </c>
      <c r="X558" s="10">
        <f>(Кредиты_2000_0__22[[#This Row],[Число нарушений кредитных договоров]]-MIN(E:E))/(MAX(E:E)-MIN(E:E))</f>
        <v>0</v>
      </c>
      <c r="Y558" s="16">
        <f>((Кредиты_2000_0__22[[#This Row],[Размер кредита]]-AVERAGE(H:H)))/STDEV(H:H)</f>
        <v>-0.87479475326569289</v>
      </c>
      <c r="Z558" s="16">
        <f>((Кредиты_2000_0__22[[#This Row],[Годовой доход]]-AVERAGE(K:K)))/STDEV(K:K)</f>
        <v>-0.65208492501672888</v>
      </c>
      <c r="AA558" s="16">
        <f>((Кредиты_2000_0__22[[#This Row],[Ежемесячный платеж]]-AVERAGE(O:O)))/STDEV(O:O)</f>
        <v>-0.3538421239371764</v>
      </c>
      <c r="AB558" s="16">
        <f>((Кредиты_2000_0__22[[#This Row],[Текущий баланс кредитов]]-AVERAGE(F:F)))/STDEV(F:F)</f>
        <v>-0.39406252417696441</v>
      </c>
      <c r="AC558" s="16">
        <f>((Кредиты_2000_0__22[[#This Row],[Максимальный выданный кредит]]-AVERAGE(G:G)))/STDEV(G:G)</f>
        <v>-0.6395838689540625</v>
      </c>
    </row>
    <row r="559" spans="1:29" x14ac:dyDescent="0.45">
      <c r="A559">
        <v>821</v>
      </c>
      <c r="B559" s="1" t="s">
        <v>602</v>
      </c>
      <c r="C559" s="1" t="s">
        <v>16</v>
      </c>
      <c r="D559">
        <v>9</v>
      </c>
      <c r="E559">
        <v>0</v>
      </c>
      <c r="F559">
        <v>242801</v>
      </c>
      <c r="G559">
        <v>594396</v>
      </c>
      <c r="H559" s="3">
        <v>435512</v>
      </c>
      <c r="I559" s="1" t="s">
        <v>17</v>
      </c>
      <c r="J559">
        <v>745</v>
      </c>
      <c r="K559">
        <v>1128372</v>
      </c>
      <c r="L559" s="1" t="s">
        <v>22</v>
      </c>
      <c r="M559" s="1" t="s">
        <v>19</v>
      </c>
      <c r="N559" s="1" t="s">
        <v>23</v>
      </c>
      <c r="O559" s="2">
        <v>16925.580000000002</v>
      </c>
      <c r="P559">
        <v>27</v>
      </c>
      <c r="R559">
        <f>Кредиты_2000_0__22[[#This Row],[Годовой доход]]/12</f>
        <v>94031</v>
      </c>
      <c r="S559">
        <f>Кредиты_2000_0__22[[#This Row],[Ежемесячный платеж]]/Кредиты_2000_0__22[[#This Row],[Мес доход]]</f>
        <v>0.18000000000000002</v>
      </c>
      <c r="T559" s="8">
        <f>(Кредиты_2000_0__22[[#This Row],[Кредитный рейтинг]]-MIN(J:J))/(MAX(J:J)-MIN(J:J))</f>
        <v>0.96363636363636362</v>
      </c>
      <c r="U559" s="9">
        <f>(Кредиты_2000_0__22[[#This Row],[Срок кредитной истории (лет)]]-MIN(P:P))/(MAX(P:P)-MIN(P:P))</f>
        <v>0.49342105263157893</v>
      </c>
      <c r="V559" s="9">
        <f>(Кредиты_2000_0__22[[#This Row],[Срок с последнего нарушения кредитного договора (мес.)]]-MIN(Q:Q))/(MAX(Q:Q)-MIN(Q:Q))</f>
        <v>0</v>
      </c>
      <c r="W559" s="9">
        <f>(Кредиты_2000_0__22[[#This Row],[Количество кредитных карт]]-MIN(D:D))/(MAX(D:D)-MIN(D:D))</f>
        <v>0.17073170731707318</v>
      </c>
      <c r="X559" s="10">
        <f>(Кредиты_2000_0__22[[#This Row],[Число нарушений кредитных договоров]]-MIN(E:E))/(MAX(E:E)-MIN(E:E))</f>
        <v>0</v>
      </c>
      <c r="Y559" s="16">
        <f>((Кредиты_2000_0__22[[#This Row],[Размер кредита]]-AVERAGE(H:H)))/STDEV(H:H)</f>
        <v>0.67313781059238942</v>
      </c>
      <c r="Z559" s="16">
        <f>((Кредиты_2000_0__22[[#This Row],[Годовой доход]]-AVERAGE(K:K)))/STDEV(K:K)</f>
        <v>-0.27065448521157109</v>
      </c>
      <c r="AA559" s="16">
        <f>((Кредиты_2000_0__22[[#This Row],[Ежемесячный платеж]]-AVERAGE(O:O)))/STDEV(O:O)</f>
        <v>-8.0386392052968089E-2</v>
      </c>
      <c r="AB559" s="16">
        <f>((Кредиты_2000_0__22[[#This Row],[Текущий баланс кредитов]]-AVERAGE(F:F)))/STDEV(F:F)</f>
        <v>-8.336453942714897E-2</v>
      </c>
      <c r="AC559" s="16">
        <f>((Кредиты_2000_0__22[[#This Row],[Максимальный выданный кредит]]-AVERAGE(G:G)))/STDEV(G:G)</f>
        <v>6.3660759834455502E-2</v>
      </c>
    </row>
    <row r="560" spans="1:29" x14ac:dyDescent="0.45">
      <c r="A560">
        <v>822</v>
      </c>
      <c r="B560" s="1" t="s">
        <v>603</v>
      </c>
      <c r="C560" s="1" t="s">
        <v>16</v>
      </c>
      <c r="D560">
        <v>4</v>
      </c>
      <c r="E560">
        <v>0</v>
      </c>
      <c r="F560">
        <v>43605</v>
      </c>
      <c r="G560">
        <v>157322</v>
      </c>
      <c r="H560" s="3">
        <v>130944</v>
      </c>
      <c r="I560" s="1" t="s">
        <v>17</v>
      </c>
      <c r="J560">
        <v>720</v>
      </c>
      <c r="K560">
        <v>584288</v>
      </c>
      <c r="L560" s="1" t="s">
        <v>50</v>
      </c>
      <c r="M560" s="1" t="s">
        <v>29</v>
      </c>
      <c r="N560" s="1" t="s">
        <v>52</v>
      </c>
      <c r="O560" s="2">
        <v>9835.5400000000009</v>
      </c>
      <c r="P560">
        <v>10.4</v>
      </c>
      <c r="R560">
        <f>Кредиты_2000_0__22[[#This Row],[Годовой доход]]/12</f>
        <v>48690.666666666664</v>
      </c>
      <c r="S560">
        <f>Кредиты_2000_0__22[[#This Row],[Ежемесячный платеж]]/Кредиты_2000_0__22[[#This Row],[Мес доход]]</f>
        <v>0.2020005202913632</v>
      </c>
      <c r="T560" s="8">
        <f>(Кредиты_2000_0__22[[#This Row],[Кредитный рейтинг]]-MIN(J:J))/(MAX(J:J)-MIN(J:J))</f>
        <v>0.81212121212121213</v>
      </c>
      <c r="U560" s="9">
        <f>(Кредиты_2000_0__22[[#This Row],[Срок кредитной истории (лет)]]-MIN(P:P))/(MAX(P:P)-MIN(P:P))</f>
        <v>0.12938596491228072</v>
      </c>
      <c r="V560" s="9">
        <f>(Кредиты_2000_0__22[[#This Row],[Срок с последнего нарушения кредитного договора (мес.)]]-MIN(Q:Q))/(MAX(Q:Q)-MIN(Q:Q))</f>
        <v>0</v>
      </c>
      <c r="W560" s="9">
        <f>(Кредиты_2000_0__22[[#This Row],[Количество кредитных карт]]-MIN(D:D))/(MAX(D:D)-MIN(D:D))</f>
        <v>4.878048780487805E-2</v>
      </c>
      <c r="X560" s="10">
        <f>(Кредиты_2000_0__22[[#This Row],[Число нарушений кредитных договоров]]-MIN(E:E))/(MAX(E:E)-MIN(E:E))</f>
        <v>0</v>
      </c>
      <c r="Y560" s="16">
        <f>((Кредиты_2000_0__22[[#This Row],[Размер кредита]]-AVERAGE(H:H)))/STDEV(H:H)</f>
        <v>-0.95735586771935755</v>
      </c>
      <c r="Z560" s="16">
        <f>((Кредиты_2000_0__22[[#This Row],[Годовой доход]]-AVERAGE(K:K)))/STDEV(K:K)</f>
        <v>-0.93662863765718407</v>
      </c>
      <c r="AA560" s="16">
        <f>((Кредиты_2000_0__22[[#This Row],[Ежемесячный платеж]]-AVERAGE(O:O)))/STDEV(O:O)</f>
        <v>-0.71372018618101618</v>
      </c>
      <c r="AB560" s="16">
        <f>((Кредиты_2000_0__22[[#This Row],[Текущий баланс кредитов]]-AVERAGE(F:F)))/STDEV(F:F)</f>
        <v>-0.91580963835816476</v>
      </c>
      <c r="AC560" s="16">
        <f>((Кредиты_2000_0__22[[#This Row],[Максимальный выданный кредит]]-AVERAGE(G:G)))/STDEV(G:G)</f>
        <v>-0.8654096644334982</v>
      </c>
    </row>
    <row r="561" spans="1:29" x14ac:dyDescent="0.45">
      <c r="A561">
        <v>823</v>
      </c>
      <c r="B561" s="1" t="s">
        <v>604</v>
      </c>
      <c r="C561" s="1" t="s">
        <v>16</v>
      </c>
      <c r="D561">
        <v>5</v>
      </c>
      <c r="E561">
        <v>0</v>
      </c>
      <c r="F561">
        <v>30115</v>
      </c>
      <c r="G561">
        <v>65032</v>
      </c>
      <c r="H561" s="3">
        <v>134684</v>
      </c>
      <c r="I561" s="1" t="s">
        <v>17</v>
      </c>
      <c r="J561">
        <v>735</v>
      </c>
      <c r="K561">
        <v>579899</v>
      </c>
      <c r="L561" s="1" t="s">
        <v>38</v>
      </c>
      <c r="M561" s="1" t="s">
        <v>29</v>
      </c>
      <c r="N561" s="1" t="s">
        <v>23</v>
      </c>
      <c r="O561" s="2">
        <v>7345.4</v>
      </c>
      <c r="P561">
        <v>10.6</v>
      </c>
      <c r="Q561">
        <v>38</v>
      </c>
      <c r="R561">
        <f>Кредиты_2000_0__22[[#This Row],[Годовой доход]]/12</f>
        <v>48324.916666666664</v>
      </c>
      <c r="S561">
        <f>Кредиты_2000_0__22[[#This Row],[Ежемесячный платеж]]/Кредиты_2000_0__22[[#This Row],[Мес доход]]</f>
        <v>0.15200026211460962</v>
      </c>
      <c r="T561" s="8">
        <f>(Кредиты_2000_0__22[[#This Row],[Кредитный рейтинг]]-MIN(J:J))/(MAX(J:J)-MIN(J:J))</f>
        <v>0.90303030303030307</v>
      </c>
      <c r="U561" s="9">
        <f>(Кредиты_2000_0__22[[#This Row],[Срок кредитной истории (лет)]]-MIN(P:P))/(MAX(P:P)-MIN(P:P))</f>
        <v>0.1337719298245614</v>
      </c>
      <c r="V561" s="9">
        <f>(Кредиты_2000_0__22[[#This Row],[Срок с последнего нарушения кредитного договора (мес.)]]-MIN(Q:Q))/(MAX(Q:Q)-MIN(Q:Q))</f>
        <v>0.46341463414634149</v>
      </c>
      <c r="W561" s="9">
        <f>(Кредиты_2000_0__22[[#This Row],[Количество кредитных карт]]-MIN(D:D))/(MAX(D:D)-MIN(D:D))</f>
        <v>7.3170731707317069E-2</v>
      </c>
      <c r="X561" s="10">
        <f>(Кредиты_2000_0__22[[#This Row],[Число нарушений кредитных договоров]]-MIN(E:E))/(MAX(E:E)-MIN(E:E))</f>
        <v>0</v>
      </c>
      <c r="Y561" s="16">
        <f>((Кредиты_2000_0__22[[#This Row],[Размер кредита]]-AVERAGE(H:H)))/STDEV(H:H)</f>
        <v>-0.9373339141428626</v>
      </c>
      <c r="Z561" s="16">
        <f>((Кредиты_2000_0__22[[#This Row],[Годовой доход]]-AVERAGE(K:K)))/STDEV(K:K)</f>
        <v>-0.94200089737274961</v>
      </c>
      <c r="AA561" s="16">
        <f>((Кредиты_2000_0__22[[#This Row],[Ежемесячный платеж]]-AVERAGE(O:O)))/STDEV(O:O)</f>
        <v>-0.93615755100688713</v>
      </c>
      <c r="AB561" s="16">
        <f>((Кредиты_2000_0__22[[#This Row],[Текущий баланс кредитов]]-AVERAGE(F:F)))/STDEV(F:F)</f>
        <v>-0.97218468798054369</v>
      </c>
      <c r="AC561" s="16">
        <f>((Кредиты_2000_0__22[[#This Row],[Максимальный выданный кредит]]-AVERAGE(G:G)))/STDEV(G:G)</f>
        <v>-1.0615867636333807</v>
      </c>
    </row>
    <row r="562" spans="1:29" x14ac:dyDescent="0.45">
      <c r="A562">
        <v>824</v>
      </c>
      <c r="B562" s="1" t="s">
        <v>605</v>
      </c>
      <c r="C562" s="1" t="s">
        <v>16</v>
      </c>
      <c r="D562">
        <v>12</v>
      </c>
      <c r="E562">
        <v>0</v>
      </c>
      <c r="F562">
        <v>289180</v>
      </c>
      <c r="G562">
        <v>667018</v>
      </c>
      <c r="H562" s="3">
        <v>352220</v>
      </c>
      <c r="I562" s="1" t="s">
        <v>17</v>
      </c>
      <c r="J562">
        <v>750</v>
      </c>
      <c r="K562">
        <v>2129273</v>
      </c>
      <c r="L562" s="1" t="s">
        <v>18</v>
      </c>
      <c r="M562" s="1" t="s">
        <v>19</v>
      </c>
      <c r="N562" s="1" t="s">
        <v>20</v>
      </c>
      <c r="O562" s="2">
        <v>10859.26</v>
      </c>
      <c r="P562">
        <v>20.7</v>
      </c>
      <c r="Q562">
        <v>68</v>
      </c>
      <c r="R562">
        <f>Кредиты_2000_0__22[[#This Row],[Годовой доход]]/12</f>
        <v>177439.41666666666</v>
      </c>
      <c r="S562">
        <f>Кредиты_2000_0__22[[#This Row],[Ежемесячный платеж]]/Кредиты_2000_0__22[[#This Row],[Мес доход]]</f>
        <v>6.1199817966038177E-2</v>
      </c>
      <c r="T562" s="8">
        <f>(Кредиты_2000_0__22[[#This Row],[Кредитный рейтинг]]-MIN(J:J))/(MAX(J:J)-MIN(J:J))</f>
        <v>0.9939393939393939</v>
      </c>
      <c r="U562" s="9">
        <f>(Кредиты_2000_0__22[[#This Row],[Срок кредитной истории (лет)]]-MIN(P:P))/(MAX(P:P)-MIN(P:P))</f>
        <v>0.35526315789473684</v>
      </c>
      <c r="V562" s="9">
        <f>(Кредиты_2000_0__22[[#This Row],[Срок с последнего нарушения кредитного договора (мес.)]]-MIN(Q:Q))/(MAX(Q:Q)-MIN(Q:Q))</f>
        <v>0.82926829268292679</v>
      </c>
      <c r="W562" s="9">
        <f>(Кредиты_2000_0__22[[#This Row],[Количество кредитных карт]]-MIN(D:D))/(MAX(D:D)-MIN(D:D))</f>
        <v>0.24390243902439024</v>
      </c>
      <c r="X562" s="10">
        <f>(Кредиты_2000_0__22[[#This Row],[Число нарушений кредитных договоров]]-MIN(E:E))/(MAX(E:E)-MIN(E:E))</f>
        <v>0</v>
      </c>
      <c r="Y562" s="16">
        <f>((Кредиты_2000_0__22[[#This Row],[Размер кредита]]-AVERAGE(H:H)))/STDEV(H:H)</f>
        <v>0.22723712682409453</v>
      </c>
      <c r="Z562" s="16">
        <f>((Кредиты_2000_0__22[[#This Row],[Годовой доход]]-AVERAGE(K:K)))/STDEV(K:K)</f>
        <v>0.95447655182860358</v>
      </c>
      <c r="AA562" s="16">
        <f>((Кредиты_2000_0__22[[#This Row],[Ежемесячный платеж]]-AVERAGE(O:O)))/STDEV(O:O)</f>
        <v>-0.62227409113433585</v>
      </c>
      <c r="AB562" s="16">
        <f>((Кредиты_2000_0__22[[#This Row],[Текущий баланс кредитов]]-AVERAGE(F:F)))/STDEV(F:F)</f>
        <v>0.11045446920415677</v>
      </c>
      <c r="AC562" s="16">
        <f>((Кредиты_2000_0__22[[#This Row],[Максимальный выданный кредит]]-AVERAGE(G:G)))/STDEV(G:G)</f>
        <v>0.21803039140985769</v>
      </c>
    </row>
    <row r="563" spans="1:29" x14ac:dyDescent="0.45">
      <c r="A563">
        <v>825</v>
      </c>
      <c r="B563" s="1" t="s">
        <v>606</v>
      </c>
      <c r="C563" s="1" t="s">
        <v>31</v>
      </c>
      <c r="D563">
        <v>9</v>
      </c>
      <c r="E563">
        <v>0</v>
      </c>
      <c r="F563">
        <v>119586</v>
      </c>
      <c r="G563">
        <v>387904</v>
      </c>
      <c r="H563" s="3">
        <v>133012</v>
      </c>
      <c r="I563" s="1" t="s">
        <v>26</v>
      </c>
      <c r="J563">
        <v>717</v>
      </c>
      <c r="K563">
        <v>1194606</v>
      </c>
      <c r="L563" s="1" t="s">
        <v>41</v>
      </c>
      <c r="M563" s="1" t="s">
        <v>29</v>
      </c>
      <c r="N563" s="1" t="s">
        <v>58</v>
      </c>
      <c r="O563" s="2">
        <v>12712.71</v>
      </c>
      <c r="P563">
        <v>16.399999999999999</v>
      </c>
      <c r="Q563">
        <v>56</v>
      </c>
      <c r="R563">
        <f>Кредиты_2000_0__22[[#This Row],[Годовой доход]]/12</f>
        <v>99550.5</v>
      </c>
      <c r="S563">
        <f>Кредиты_2000_0__22[[#This Row],[Ежемесячный платеж]]/Кредиты_2000_0__22[[#This Row],[Мес доход]]</f>
        <v>0.12770111651875177</v>
      </c>
      <c r="T563" s="8">
        <f>(Кредиты_2000_0__22[[#This Row],[Кредитный рейтинг]]-MIN(J:J))/(MAX(J:J)-MIN(J:J))</f>
        <v>0.79393939393939394</v>
      </c>
      <c r="U563" s="9">
        <f>(Кредиты_2000_0__22[[#This Row],[Срок кредитной истории (лет)]]-MIN(P:P))/(MAX(P:P)-MIN(P:P))</f>
        <v>0.26096491228070173</v>
      </c>
      <c r="V563" s="9">
        <f>(Кредиты_2000_0__22[[#This Row],[Срок с последнего нарушения кредитного договора (мес.)]]-MIN(Q:Q))/(MAX(Q:Q)-MIN(Q:Q))</f>
        <v>0.68292682926829273</v>
      </c>
      <c r="W563" s="9">
        <f>(Кредиты_2000_0__22[[#This Row],[Количество кредитных карт]]-MIN(D:D))/(MAX(D:D)-MIN(D:D))</f>
        <v>0.17073170731707318</v>
      </c>
      <c r="X563" s="10">
        <f>(Кредиты_2000_0__22[[#This Row],[Число нарушений кредитных договоров]]-MIN(E:E))/(MAX(E:E)-MIN(E:E))</f>
        <v>0</v>
      </c>
      <c r="Y563" s="16">
        <f>((Кредиты_2000_0__22[[#This Row],[Размер кредита]]-AVERAGE(H:H)))/STDEV(H:H)</f>
        <v>-0.94628490515353092</v>
      </c>
      <c r="Z563" s="16">
        <f>((Кредиты_2000_0__22[[#This Row],[Годовой доход]]-AVERAGE(K:K)))/STDEV(K:K)</f>
        <v>-0.18958220223121747</v>
      </c>
      <c r="AA563" s="16">
        <f>((Кредиты_2000_0__22[[#This Row],[Ежемесячный платеж]]-AVERAGE(O:O)))/STDEV(O:O)</f>
        <v>-0.45671049477569337</v>
      </c>
      <c r="AB563" s="16">
        <f>((Кредиты_2000_0__22[[#This Row],[Текущий баланс кредитов]]-AVERAGE(F:F)))/STDEV(F:F)</f>
        <v>-0.5982831264709908</v>
      </c>
      <c r="AC563" s="16">
        <f>((Кредиты_2000_0__22[[#This Row],[Максимальный выданный кредит]]-AVERAGE(G:G)))/STDEV(G:G)</f>
        <v>-0.37527088571741507</v>
      </c>
    </row>
    <row r="564" spans="1:29" x14ac:dyDescent="0.45">
      <c r="A564">
        <v>826</v>
      </c>
      <c r="B564" s="1" t="s">
        <v>607</v>
      </c>
      <c r="C564" s="1" t="s">
        <v>31</v>
      </c>
      <c r="D564">
        <v>10</v>
      </c>
      <c r="E564">
        <v>0</v>
      </c>
      <c r="F564">
        <v>121106</v>
      </c>
      <c r="G564">
        <v>308198</v>
      </c>
      <c r="H564" s="3">
        <v>260260</v>
      </c>
      <c r="I564" s="1" t="s">
        <v>26</v>
      </c>
      <c r="J564">
        <v>730</v>
      </c>
      <c r="K564">
        <v>1236197</v>
      </c>
      <c r="L564" s="1" t="s">
        <v>41</v>
      </c>
      <c r="M564" s="1" t="s">
        <v>19</v>
      </c>
      <c r="N564" s="1" t="s">
        <v>23</v>
      </c>
      <c r="O564" s="2">
        <v>21015.33</v>
      </c>
      <c r="P564">
        <v>12.8</v>
      </c>
      <c r="Q564">
        <v>30</v>
      </c>
      <c r="R564">
        <f>Кредиты_2000_0__22[[#This Row],[Годовой доход]]/12</f>
        <v>103016.41666666667</v>
      </c>
      <c r="S564">
        <f>Кредиты_2000_0__22[[#This Row],[Ежемесячный платеж]]/Кредиты_2000_0__22[[#This Row],[Мес доход]]</f>
        <v>0.20399981556337704</v>
      </c>
      <c r="T564" s="8">
        <f>(Кредиты_2000_0__22[[#This Row],[Кредитный рейтинг]]-MIN(J:J))/(MAX(J:J)-MIN(J:J))</f>
        <v>0.87272727272727268</v>
      </c>
      <c r="U564" s="9">
        <f>(Кредиты_2000_0__22[[#This Row],[Срок кредитной истории (лет)]]-MIN(P:P))/(MAX(P:P)-MIN(P:P))</f>
        <v>0.18201754385964913</v>
      </c>
      <c r="V564" s="9">
        <f>(Кредиты_2000_0__22[[#This Row],[Срок с последнего нарушения кредитного договора (мес.)]]-MIN(Q:Q))/(MAX(Q:Q)-MIN(Q:Q))</f>
        <v>0.36585365853658536</v>
      </c>
      <c r="W564" s="9">
        <f>(Кредиты_2000_0__22[[#This Row],[Количество кредитных карт]]-MIN(D:D))/(MAX(D:D)-MIN(D:D))</f>
        <v>0.1951219512195122</v>
      </c>
      <c r="X564" s="10">
        <f>(Кредиты_2000_0__22[[#This Row],[Число нарушений кредитных договоров]]-MIN(E:E))/(MAX(E:E)-MIN(E:E))</f>
        <v>0</v>
      </c>
      <c r="Y564" s="16">
        <f>((Кредиты_2000_0__22[[#This Row],[Размер кредита]]-AVERAGE(H:H)))/STDEV(H:H)</f>
        <v>-0.26506737876266523</v>
      </c>
      <c r="Z564" s="16">
        <f>((Кредиты_2000_0__22[[#This Row],[Годовой доход]]-AVERAGE(K:K)))/STDEV(K:K)</f>
        <v>-0.13867364587895295</v>
      </c>
      <c r="AA564" s="16">
        <f>((Кредиты_2000_0__22[[#This Row],[Ежемесячный платеж]]-AVERAGE(O:O)))/STDEV(O:O)</f>
        <v>0.28493973932783995</v>
      </c>
      <c r="AB564" s="16">
        <f>((Кредиты_2000_0__22[[#This Row],[Текущий баланс кредитов]]-AVERAGE(F:F)))/STDEV(F:F)</f>
        <v>-0.5919310082036805</v>
      </c>
      <c r="AC564" s="16">
        <f>((Кредиты_2000_0__22[[#This Row],[Максимальный выданный кредит]]-AVERAGE(G:G)))/STDEV(G:G)</f>
        <v>-0.54469868795845788</v>
      </c>
    </row>
    <row r="565" spans="1:29" x14ac:dyDescent="0.45">
      <c r="A565">
        <v>827</v>
      </c>
      <c r="B565" s="1" t="s">
        <v>608</v>
      </c>
      <c r="C565" s="1" t="s">
        <v>16</v>
      </c>
      <c r="D565">
        <v>18</v>
      </c>
      <c r="E565">
        <v>0</v>
      </c>
      <c r="F565">
        <v>633536</v>
      </c>
      <c r="G565">
        <v>1047926</v>
      </c>
      <c r="H565" s="3">
        <v>769230</v>
      </c>
      <c r="I565" s="1" t="s">
        <v>26</v>
      </c>
      <c r="J565">
        <v>691</v>
      </c>
      <c r="K565">
        <v>2799707</v>
      </c>
      <c r="L565" s="1" t="s">
        <v>33</v>
      </c>
      <c r="M565" s="1" t="s">
        <v>19</v>
      </c>
      <c r="N565" s="1" t="s">
        <v>23</v>
      </c>
      <c r="O565" s="2">
        <v>63459.81</v>
      </c>
      <c r="P565">
        <v>17</v>
      </c>
      <c r="R565">
        <f>Кредиты_2000_0__22[[#This Row],[Годовой доход]]/12</f>
        <v>233308.91666666666</v>
      </c>
      <c r="S565">
        <f>Кредиты_2000_0__22[[#This Row],[Ежемесячный платеж]]/Кредиты_2000_0__22[[#This Row],[Мес доход]]</f>
        <v>0.27199907704627663</v>
      </c>
      <c r="T565" s="8">
        <f>(Кредиты_2000_0__22[[#This Row],[Кредитный рейтинг]]-MIN(J:J))/(MAX(J:J)-MIN(J:J))</f>
        <v>0.63636363636363635</v>
      </c>
      <c r="U565" s="9">
        <f>(Кредиты_2000_0__22[[#This Row],[Срок кредитной истории (лет)]]-MIN(P:P))/(MAX(P:P)-MIN(P:P))</f>
        <v>0.27412280701754382</v>
      </c>
      <c r="V565" s="9">
        <f>(Кредиты_2000_0__22[[#This Row],[Срок с последнего нарушения кредитного договора (мес.)]]-MIN(Q:Q))/(MAX(Q:Q)-MIN(Q:Q))</f>
        <v>0</v>
      </c>
      <c r="W565" s="9">
        <f>(Кредиты_2000_0__22[[#This Row],[Количество кредитных карт]]-MIN(D:D))/(MAX(D:D)-MIN(D:D))</f>
        <v>0.3902439024390244</v>
      </c>
      <c r="X565" s="10">
        <f>(Кредиты_2000_0__22[[#This Row],[Число нарушений кредитных договоров]]-MIN(E:E))/(MAX(E:E)-MIN(E:E))</f>
        <v>0</v>
      </c>
      <c r="Y565" s="16">
        <f>((Кредиты_2000_0__22[[#This Row],[Размер кредита]]-AVERAGE(H:H)))/STDEV(H:H)</f>
        <v>2.4596849506032887</v>
      </c>
      <c r="Z565" s="16">
        <f>((Кредиты_2000_0__22[[#This Row],[Годовой доход]]-AVERAGE(K:K)))/STDEV(K:K)</f>
        <v>1.7751066657829233</v>
      </c>
      <c r="AA565" s="16">
        <f>((Кредиты_2000_0__22[[#This Row],[Ежемесячный платеж]]-AVERAGE(O:O)))/STDEV(O:O)</f>
        <v>4.076388526385748</v>
      </c>
      <c r="AB565" s="16">
        <f>((Кредиты_2000_0__22[[#This Row],[Текущий баланс кредитов]]-AVERAGE(F:F)))/STDEV(F:F)</f>
        <v>1.549526862663307</v>
      </c>
      <c r="AC565" s="16">
        <f>((Кредиты_2000_0__22[[#This Row],[Максимальный выданный кредит]]-AVERAGE(G:G)))/STDEV(G:G)</f>
        <v>1.0277110339716611</v>
      </c>
    </row>
    <row r="566" spans="1:29" x14ac:dyDescent="0.45">
      <c r="A566">
        <v>828</v>
      </c>
      <c r="B566" s="1" t="s">
        <v>609</v>
      </c>
      <c r="C566" s="1" t="s">
        <v>16</v>
      </c>
      <c r="D566">
        <v>6</v>
      </c>
      <c r="E566">
        <v>0</v>
      </c>
      <c r="F566">
        <v>354730</v>
      </c>
      <c r="G566">
        <v>416130</v>
      </c>
      <c r="H566" s="3">
        <v>360052</v>
      </c>
      <c r="I566" s="1" t="s">
        <v>17</v>
      </c>
      <c r="J566">
        <v>719</v>
      </c>
      <c r="K566">
        <v>721582</v>
      </c>
      <c r="L566" s="1" t="s">
        <v>22</v>
      </c>
      <c r="M566" s="1" t="s">
        <v>19</v>
      </c>
      <c r="N566" s="1" t="s">
        <v>23</v>
      </c>
      <c r="O566" s="2">
        <v>13529.71</v>
      </c>
      <c r="P566">
        <v>17</v>
      </c>
      <c r="R566">
        <f>Кредиты_2000_0__22[[#This Row],[Годовой доход]]/12</f>
        <v>60131.833333333336</v>
      </c>
      <c r="S566">
        <f>Кредиты_2000_0__22[[#This Row],[Ежемесячный платеж]]/Кредиты_2000_0__22[[#This Row],[Мес доход]]</f>
        <v>0.22500078993101266</v>
      </c>
      <c r="T566" s="8">
        <f>(Кредиты_2000_0__22[[#This Row],[Кредитный рейтинг]]-MIN(J:J))/(MAX(J:J)-MIN(J:J))</f>
        <v>0.80606060606060603</v>
      </c>
      <c r="U566" s="9">
        <f>(Кредиты_2000_0__22[[#This Row],[Срок кредитной истории (лет)]]-MIN(P:P))/(MAX(P:P)-MIN(P:P))</f>
        <v>0.27412280701754382</v>
      </c>
      <c r="V566" s="9">
        <f>(Кредиты_2000_0__22[[#This Row],[Срок с последнего нарушения кредитного договора (мес.)]]-MIN(Q:Q))/(MAX(Q:Q)-MIN(Q:Q))</f>
        <v>0</v>
      </c>
      <c r="W566" s="9">
        <f>(Кредиты_2000_0__22[[#This Row],[Количество кредитных карт]]-MIN(D:D))/(MAX(D:D)-MIN(D:D))</f>
        <v>9.7560975609756101E-2</v>
      </c>
      <c r="X566" s="10">
        <f>(Кредиты_2000_0__22[[#This Row],[Число нарушений кредитных договоров]]-MIN(E:E))/(MAX(E:E)-MIN(E:E))</f>
        <v>0</v>
      </c>
      <c r="Y566" s="16">
        <f>((Кредиты_2000_0__22[[#This Row],[Размер кредита]]-AVERAGE(H:H)))/STDEV(H:H)</f>
        <v>0.26916545313722523</v>
      </c>
      <c r="Z566" s="16">
        <f>((Кредиты_2000_0__22[[#This Row],[Годовой доход]]-AVERAGE(K:K)))/STDEV(K:K)</f>
        <v>-0.76857691166291109</v>
      </c>
      <c r="AA566" s="16">
        <f>((Кредиты_2000_0__22[[#This Row],[Ежемесячный платеж]]-AVERAGE(O:O)))/STDEV(O:O)</f>
        <v>-0.38373012938951567</v>
      </c>
      <c r="AB566" s="16">
        <f>((Кредиты_2000_0__22[[#This Row],[Текущий баланс кредитов]]-AVERAGE(F:F)))/STDEV(F:F)</f>
        <v>0.38438956948191377</v>
      </c>
      <c r="AC566" s="16">
        <f>((Кредиты_2000_0__22[[#This Row],[Максимальный выданный кредит]]-AVERAGE(G:G)))/STDEV(G:G)</f>
        <v>-0.31527202558071682</v>
      </c>
    </row>
    <row r="567" spans="1:29" x14ac:dyDescent="0.45">
      <c r="A567">
        <v>830</v>
      </c>
      <c r="B567" s="1" t="s">
        <v>610</v>
      </c>
      <c r="C567" s="1" t="s">
        <v>16</v>
      </c>
      <c r="D567">
        <v>10</v>
      </c>
      <c r="E567">
        <v>0</v>
      </c>
      <c r="F567">
        <v>250705</v>
      </c>
      <c r="G567">
        <v>468204</v>
      </c>
      <c r="H567" s="3">
        <v>259028</v>
      </c>
      <c r="I567" s="1" t="s">
        <v>26</v>
      </c>
      <c r="J567">
        <v>698</v>
      </c>
      <c r="K567">
        <v>2469753</v>
      </c>
      <c r="L567" s="1" t="s">
        <v>50</v>
      </c>
      <c r="M567" s="1" t="s">
        <v>19</v>
      </c>
      <c r="N567" s="1" t="s">
        <v>23</v>
      </c>
      <c r="O567" s="2">
        <v>22227.72</v>
      </c>
      <c r="P567">
        <v>8.4</v>
      </c>
      <c r="Q567">
        <v>68</v>
      </c>
      <c r="R567">
        <f>Кредиты_2000_0__22[[#This Row],[Годовой доход]]/12</f>
        <v>205812.75</v>
      </c>
      <c r="S567">
        <f>Кредиты_2000_0__22[[#This Row],[Ежемесячный платеж]]/Кредиты_2000_0__22[[#This Row],[Мес доход]]</f>
        <v>0.107999723049228</v>
      </c>
      <c r="T567" s="8">
        <f>(Кредиты_2000_0__22[[#This Row],[Кредитный рейтинг]]-MIN(J:J))/(MAX(J:J)-MIN(J:J))</f>
        <v>0.67878787878787883</v>
      </c>
      <c r="U567" s="9">
        <f>(Кредиты_2000_0__22[[#This Row],[Срок кредитной истории (лет)]]-MIN(P:P))/(MAX(P:P)-MIN(P:P))</f>
        <v>8.5526315789473686E-2</v>
      </c>
      <c r="V567" s="9">
        <f>(Кредиты_2000_0__22[[#This Row],[Срок с последнего нарушения кредитного договора (мес.)]]-MIN(Q:Q))/(MAX(Q:Q)-MIN(Q:Q))</f>
        <v>0.82926829268292679</v>
      </c>
      <c r="W567" s="9">
        <f>(Кредиты_2000_0__22[[#This Row],[Количество кредитных карт]]-MIN(D:D))/(MAX(D:D)-MIN(D:D))</f>
        <v>0.1951219512195122</v>
      </c>
      <c r="X567" s="10">
        <f>(Кредиты_2000_0__22[[#This Row],[Число нарушений кредитных договоров]]-MIN(E:E))/(MAX(E:E)-MIN(E:E))</f>
        <v>0</v>
      </c>
      <c r="Y567" s="16">
        <f>((Кредиты_2000_0__22[[#This Row],[Размер кредита]]-AVERAGE(H:H)))/STDEV(H:H)</f>
        <v>-0.27166284582315775</v>
      </c>
      <c r="Z567" s="16">
        <f>((Кредиты_2000_0__22[[#This Row],[Годовой доход]]-AVERAGE(K:K)))/STDEV(K:K)</f>
        <v>1.3712336691573292</v>
      </c>
      <c r="AA567" s="16">
        <f>((Кредиты_2000_0__22[[#This Row],[Ежемесячный платеж]]-AVERAGE(O:O)))/STDEV(O:O)</f>
        <v>0.39323920712532823</v>
      </c>
      <c r="AB567" s="16">
        <f>((Кредиты_2000_0__22[[#This Row],[Текущий баланс кредитов]]-AVERAGE(F:F)))/STDEV(F:F)</f>
        <v>-5.0333524437135381E-2</v>
      </c>
      <c r="AC567" s="16">
        <f>((Кредиты_2000_0__22[[#This Row],[Максимальный выданный кредит]]-AVERAGE(G:G)))/STDEV(G:G)</f>
        <v>-0.20458044183670684</v>
      </c>
    </row>
    <row r="568" spans="1:29" x14ac:dyDescent="0.45">
      <c r="A568">
        <v>831</v>
      </c>
      <c r="B568" s="1" t="s">
        <v>611</v>
      </c>
      <c r="C568" s="1" t="s">
        <v>16</v>
      </c>
      <c r="D568">
        <v>11</v>
      </c>
      <c r="E568">
        <v>0</v>
      </c>
      <c r="F568">
        <v>195966</v>
      </c>
      <c r="G568">
        <v>387882</v>
      </c>
      <c r="H568" s="3">
        <v>267542</v>
      </c>
      <c r="I568" s="1" t="s">
        <v>17</v>
      </c>
      <c r="J568">
        <v>746</v>
      </c>
      <c r="K568">
        <v>1578881</v>
      </c>
      <c r="L568" s="1" t="s">
        <v>50</v>
      </c>
      <c r="M568" s="1" t="s">
        <v>29</v>
      </c>
      <c r="N568" s="1" t="s">
        <v>23</v>
      </c>
      <c r="O568" s="2">
        <v>15657.33</v>
      </c>
      <c r="P568">
        <v>10</v>
      </c>
      <c r="Q568">
        <v>71</v>
      </c>
      <c r="R568">
        <f>Кредиты_2000_0__22[[#This Row],[Годовой доход]]/12</f>
        <v>131573.41666666666</v>
      </c>
      <c r="S568">
        <f>Кредиты_2000_0__22[[#This Row],[Ежемесячный платеж]]/Кредиты_2000_0__22[[#This Row],[Мес доход]]</f>
        <v>0.11900070999651019</v>
      </c>
      <c r="T568" s="8">
        <f>(Кредиты_2000_0__22[[#This Row],[Кредитный рейтинг]]-MIN(J:J))/(MAX(J:J)-MIN(J:J))</f>
        <v>0.96969696969696972</v>
      </c>
      <c r="U568" s="9">
        <f>(Кредиты_2000_0__22[[#This Row],[Срок кредитной истории (лет)]]-MIN(P:P))/(MAX(P:P)-MIN(P:P))</f>
        <v>0.1206140350877193</v>
      </c>
      <c r="V568" s="9">
        <f>(Кредиты_2000_0__22[[#This Row],[Срок с последнего нарушения кредитного договора (мес.)]]-MIN(Q:Q))/(MAX(Q:Q)-MIN(Q:Q))</f>
        <v>0.86585365853658536</v>
      </c>
      <c r="W568" s="9">
        <f>(Кредиты_2000_0__22[[#This Row],[Количество кредитных карт]]-MIN(D:D))/(MAX(D:D)-MIN(D:D))</f>
        <v>0.21951219512195122</v>
      </c>
      <c r="X568" s="10">
        <f>(Кредиты_2000_0__22[[#This Row],[Число нарушений кредитных договоров]]-MIN(E:E))/(MAX(E:E)-MIN(E:E))</f>
        <v>0</v>
      </c>
      <c r="Y568" s="16">
        <f>((Кредиты_2000_0__22[[#This Row],[Размер кредита]]-AVERAGE(H:H)))/STDEV(H:H)</f>
        <v>-0.22608345738725438</v>
      </c>
      <c r="Z568" s="16">
        <f>((Кредиты_2000_0__22[[#This Row],[Годовой доход]]-AVERAGE(K:K)))/STDEV(K:K)</f>
        <v>0.28078122957533796</v>
      </c>
      <c r="AA568" s="16">
        <f>((Кредиты_2000_0__22[[#This Row],[Ежемесячный платеж]]-AVERAGE(O:O)))/STDEV(O:O)</f>
        <v>-0.19367568018151152</v>
      </c>
      <c r="AB568" s="16">
        <f>((Кредиты_2000_0__22[[#This Row],[Текущий баланс кредитов]]-AVERAGE(F:F)))/STDEV(F:F)</f>
        <v>-0.27908918353864781</v>
      </c>
      <c r="AC568" s="16">
        <f>((Кредиты_2000_0__22[[#This Row],[Максимальный выданный кредит]]-AVERAGE(G:G)))/STDEV(G:G)</f>
        <v>-0.3753176502225879</v>
      </c>
    </row>
    <row r="569" spans="1:29" x14ac:dyDescent="0.45">
      <c r="A569">
        <v>834</v>
      </c>
      <c r="B569" s="1" t="s">
        <v>612</v>
      </c>
      <c r="C569" s="1" t="s">
        <v>16</v>
      </c>
      <c r="D569">
        <v>12</v>
      </c>
      <c r="E569">
        <v>1</v>
      </c>
      <c r="F569">
        <v>74385</v>
      </c>
      <c r="G569">
        <v>206030</v>
      </c>
      <c r="H569" s="3">
        <v>221276</v>
      </c>
      <c r="I569" s="1" t="s">
        <v>17</v>
      </c>
      <c r="J569">
        <v>743</v>
      </c>
      <c r="K569">
        <v>1299486</v>
      </c>
      <c r="L569" s="1" t="s">
        <v>28</v>
      </c>
      <c r="M569" s="1" t="s">
        <v>19</v>
      </c>
      <c r="N569" s="1" t="s">
        <v>23</v>
      </c>
      <c r="O569" s="2">
        <v>12345.25</v>
      </c>
      <c r="P569">
        <v>20.8</v>
      </c>
      <c r="Q569">
        <v>37</v>
      </c>
      <c r="R569">
        <f>Кредиты_2000_0__22[[#This Row],[Годовой доход]]/12</f>
        <v>108290.5</v>
      </c>
      <c r="S569">
        <f>Кредиты_2000_0__22[[#This Row],[Ежемесячный платеж]]/Кредиты_2000_0__22[[#This Row],[Мес доход]]</f>
        <v>0.11400122817791035</v>
      </c>
      <c r="T569" s="8">
        <f>(Кредиты_2000_0__22[[#This Row],[Кредитный рейтинг]]-MIN(J:J))/(MAX(J:J)-MIN(J:J))</f>
        <v>0.95151515151515154</v>
      </c>
      <c r="U569" s="9">
        <f>(Кредиты_2000_0__22[[#This Row],[Срок кредитной истории (лет)]]-MIN(P:P))/(MAX(P:P)-MIN(P:P))</f>
        <v>0.35745614035087719</v>
      </c>
      <c r="V569" s="9">
        <f>(Кредиты_2000_0__22[[#This Row],[Срок с последнего нарушения кредитного договора (мес.)]]-MIN(Q:Q))/(MAX(Q:Q)-MIN(Q:Q))</f>
        <v>0.45121951219512196</v>
      </c>
      <c r="W569" s="9">
        <f>(Кредиты_2000_0__22[[#This Row],[Количество кредитных карт]]-MIN(D:D))/(MAX(D:D)-MIN(D:D))</f>
        <v>0.24390243902439024</v>
      </c>
      <c r="X569" s="10">
        <f>(Кредиты_2000_0__22[[#This Row],[Число нарушений кредитных договоров]]-MIN(E:E))/(MAX(E:E)-MIN(E:E))</f>
        <v>0.14285714285714285</v>
      </c>
      <c r="Y569" s="16">
        <f>((Кредиты_2000_0__22[[#This Row],[Размер кредита]]-AVERAGE(H:H)))/STDEV(H:H)</f>
        <v>-0.47376680074824856</v>
      </c>
      <c r="Z569" s="16">
        <f>((Кредиты_2000_0__22[[#This Row],[Годовой доход]]-AVERAGE(K:K)))/STDEV(K:K)</f>
        <v>-6.1206125911208269E-2</v>
      </c>
      <c r="AA569" s="16">
        <f>((Кредиты_2000_0__22[[#This Row],[Ежемесячный платеж]]-AVERAGE(O:O)))/STDEV(O:O)</f>
        <v>-0.48953468702147646</v>
      </c>
      <c r="AB569" s="16">
        <f>((Кредиты_2000_0__22[[#This Row],[Текущий баланс кредитов]]-AVERAGE(F:F)))/STDEV(F:F)</f>
        <v>-0.78717924344513102</v>
      </c>
      <c r="AC569" s="16">
        <f>((Кредиты_2000_0__22[[#This Row],[Максимальный выданный кредит]]-AVERAGE(G:G)))/STDEV(G:G)</f>
        <v>-0.76187304998092609</v>
      </c>
    </row>
    <row r="570" spans="1:29" x14ac:dyDescent="0.45">
      <c r="A570">
        <v>835</v>
      </c>
      <c r="B570" s="1" t="s">
        <v>613</v>
      </c>
      <c r="C570" s="1" t="s">
        <v>16</v>
      </c>
      <c r="D570">
        <v>17</v>
      </c>
      <c r="E570">
        <v>0</v>
      </c>
      <c r="F570">
        <v>563920</v>
      </c>
      <c r="G570">
        <v>814176</v>
      </c>
      <c r="H570" s="3">
        <v>222420</v>
      </c>
      <c r="I570" s="1" t="s">
        <v>17</v>
      </c>
      <c r="J570">
        <v>712</v>
      </c>
      <c r="K570">
        <v>2723840</v>
      </c>
      <c r="L570" s="1" t="s">
        <v>28</v>
      </c>
      <c r="M570" s="1" t="s">
        <v>19</v>
      </c>
      <c r="N570" s="1" t="s">
        <v>20</v>
      </c>
      <c r="O570" s="2">
        <v>42446.57</v>
      </c>
      <c r="P570">
        <v>18.3</v>
      </c>
      <c r="Q570">
        <v>68</v>
      </c>
      <c r="R570">
        <f>Кредиты_2000_0__22[[#This Row],[Годовой доход]]/12</f>
        <v>226986.66666666666</v>
      </c>
      <c r="S570">
        <f>Кредиты_2000_0__22[[#This Row],[Ежемесячный платеж]]/Кредиты_2000_0__22[[#This Row],[Мес доход]]</f>
        <v>0.18700027901785715</v>
      </c>
      <c r="T570" s="8">
        <f>(Кредиты_2000_0__22[[#This Row],[Кредитный рейтинг]]-MIN(J:J))/(MAX(J:J)-MIN(J:J))</f>
        <v>0.76363636363636367</v>
      </c>
      <c r="U570" s="9">
        <f>(Кредиты_2000_0__22[[#This Row],[Срок кредитной истории (лет)]]-MIN(P:P))/(MAX(P:P)-MIN(P:P))</f>
        <v>0.30263157894736842</v>
      </c>
      <c r="V570" s="9">
        <f>(Кредиты_2000_0__22[[#This Row],[Срок с последнего нарушения кредитного договора (мес.)]]-MIN(Q:Q))/(MAX(Q:Q)-MIN(Q:Q))</f>
        <v>0.82926829268292679</v>
      </c>
      <c r="W570" s="9">
        <f>(Кредиты_2000_0__22[[#This Row],[Количество кредитных карт]]-MIN(D:D))/(MAX(D:D)-MIN(D:D))</f>
        <v>0.36585365853658536</v>
      </c>
      <c r="X570" s="10">
        <f>(Кредиты_2000_0__22[[#This Row],[Число нарушений кредитных договоров]]-MIN(E:E))/(MAX(E:E)-MIN(E:E))</f>
        <v>0</v>
      </c>
      <c r="Y570" s="16">
        <f>((Кредиты_2000_0__22[[#This Row],[Размер кредита]]-AVERAGE(H:H)))/STDEV(H:H)</f>
        <v>-0.4676424384777913</v>
      </c>
      <c r="Z570" s="16">
        <f>((Кредиты_2000_0__22[[#This Row],[Годовой доход]]-AVERAGE(K:K)))/STDEV(K:K)</f>
        <v>1.6822433192710036</v>
      </c>
      <c r="AA570" s="16">
        <f>((Кредиты_2000_0__22[[#This Row],[Ежемесячный платеж]]-AVERAGE(O:O)))/STDEV(O:O)</f>
        <v>2.1993335286532578</v>
      </c>
      <c r="AB570" s="16">
        <f>((Кредиты_2000_0__22[[#This Row],[Текущий баланс кредитов]]-AVERAGE(F:F)))/STDEV(F:F)</f>
        <v>1.2585998460204948</v>
      </c>
      <c r="AC570" s="16">
        <f>((Кредиты_2000_0__22[[#This Row],[Максимальный выданный кредит]]-AVERAGE(G:G)))/STDEV(G:G)</f>
        <v>0.53083816651069538</v>
      </c>
    </row>
    <row r="571" spans="1:29" x14ac:dyDescent="0.45">
      <c r="A571">
        <v>837</v>
      </c>
      <c r="B571" s="1" t="s">
        <v>614</v>
      </c>
      <c r="C571" s="1" t="s">
        <v>16</v>
      </c>
      <c r="D571">
        <v>13</v>
      </c>
      <c r="E571">
        <v>0</v>
      </c>
      <c r="F571">
        <v>276602</v>
      </c>
      <c r="G571">
        <v>423654</v>
      </c>
      <c r="H571" s="3">
        <v>280852</v>
      </c>
      <c r="I571" s="1" t="s">
        <v>17</v>
      </c>
      <c r="J571">
        <v>738</v>
      </c>
      <c r="K571">
        <v>1585930</v>
      </c>
      <c r="L571" s="1" t="s">
        <v>22</v>
      </c>
      <c r="M571" s="1" t="s">
        <v>19</v>
      </c>
      <c r="N571" s="1" t="s">
        <v>23</v>
      </c>
      <c r="O571" s="2">
        <v>28811.03</v>
      </c>
      <c r="P571">
        <v>22.6</v>
      </c>
      <c r="R571">
        <f>Кредиты_2000_0__22[[#This Row],[Годовой доход]]/12</f>
        <v>132160.83333333334</v>
      </c>
      <c r="S571">
        <f>Кредиты_2000_0__22[[#This Row],[Ежемесячный платеж]]/Кредиты_2000_0__22[[#This Row],[Мес доход]]</f>
        <v>0.21799976039295552</v>
      </c>
      <c r="T571" s="8">
        <f>(Кредиты_2000_0__22[[#This Row],[Кредитный рейтинг]]-MIN(J:J))/(MAX(J:J)-MIN(J:J))</f>
        <v>0.92121212121212126</v>
      </c>
      <c r="U571" s="9">
        <f>(Кредиты_2000_0__22[[#This Row],[Срок кредитной истории (лет)]]-MIN(P:P))/(MAX(P:P)-MIN(P:P))</f>
        <v>0.39692982456140352</v>
      </c>
      <c r="V571" s="9">
        <f>(Кредиты_2000_0__22[[#This Row],[Срок с последнего нарушения кредитного договора (мес.)]]-MIN(Q:Q))/(MAX(Q:Q)-MIN(Q:Q))</f>
        <v>0</v>
      </c>
      <c r="W571" s="9">
        <f>(Кредиты_2000_0__22[[#This Row],[Количество кредитных карт]]-MIN(D:D))/(MAX(D:D)-MIN(D:D))</f>
        <v>0.26829268292682928</v>
      </c>
      <c r="X571" s="10">
        <f>(Кредиты_2000_0__22[[#This Row],[Число нарушений кредитных договоров]]-MIN(E:E))/(MAX(E:E)-MIN(E:E))</f>
        <v>0</v>
      </c>
      <c r="Y571" s="16">
        <f>((Кредиты_2000_0__22[[#This Row],[Размер кредита]]-AVERAGE(H:H)))/STDEV(H:H)</f>
        <v>-0.15482885789443387</v>
      </c>
      <c r="Z571" s="16">
        <f>((Кредиты_2000_0__22[[#This Row],[Годовой доход]]-AVERAGE(K:K)))/STDEV(K:K)</f>
        <v>0.28940940427003425</v>
      </c>
      <c r="AA571" s="16">
        <f>((Кредиты_2000_0__22[[#This Row],[Ежемесячный платеж]]-AVERAGE(O:O)))/STDEV(O:O)</f>
        <v>0.98130820253594908</v>
      </c>
      <c r="AB571" s="16">
        <f>((Кредиты_2000_0__22[[#This Row],[Текущий баланс кредитов]]-AVERAGE(F:F)))/STDEV(F:F)</f>
        <v>5.7890690542163982E-2</v>
      </c>
      <c r="AC571" s="16">
        <f>((Кредиты_2000_0__22[[#This Row],[Максимальный выданный кредит]]-AVERAGE(G:G)))/STDEV(G:G)</f>
        <v>-0.2992785648116203</v>
      </c>
    </row>
    <row r="572" spans="1:29" x14ac:dyDescent="0.45">
      <c r="A572">
        <v>839</v>
      </c>
      <c r="B572" s="1" t="s">
        <v>615</v>
      </c>
      <c r="C572" s="1" t="s">
        <v>16</v>
      </c>
      <c r="D572">
        <v>8</v>
      </c>
      <c r="E572">
        <v>0</v>
      </c>
      <c r="F572">
        <v>298756</v>
      </c>
      <c r="G572">
        <v>353694</v>
      </c>
      <c r="H572" s="3">
        <v>386694</v>
      </c>
      <c r="I572" s="1" t="s">
        <v>17</v>
      </c>
      <c r="J572">
        <v>740</v>
      </c>
      <c r="K572">
        <v>1726910</v>
      </c>
      <c r="L572" s="1" t="s">
        <v>22</v>
      </c>
      <c r="M572" s="1" t="s">
        <v>29</v>
      </c>
      <c r="N572" s="1" t="s">
        <v>23</v>
      </c>
      <c r="O572" s="2">
        <v>17412.93</v>
      </c>
      <c r="P572">
        <v>11.8</v>
      </c>
      <c r="Q572">
        <v>77</v>
      </c>
      <c r="R572">
        <f>Кредиты_2000_0__22[[#This Row],[Годовой доход]]/12</f>
        <v>143909.16666666666</v>
      </c>
      <c r="S572">
        <f>Кредиты_2000_0__22[[#This Row],[Ежемесячный платеж]]/Кредиты_2000_0__22[[#This Row],[Мес доход]]</f>
        <v>0.12099944988447575</v>
      </c>
      <c r="T572" s="8">
        <f>(Кредиты_2000_0__22[[#This Row],[Кредитный рейтинг]]-MIN(J:J))/(MAX(J:J)-MIN(J:J))</f>
        <v>0.93333333333333335</v>
      </c>
      <c r="U572" s="9">
        <f>(Кредиты_2000_0__22[[#This Row],[Срок кредитной истории (лет)]]-MIN(P:P))/(MAX(P:P)-MIN(P:P))</f>
        <v>0.16008771929824561</v>
      </c>
      <c r="V572" s="9">
        <f>(Кредиты_2000_0__22[[#This Row],[Срок с последнего нарушения кредитного договора (мес.)]]-MIN(Q:Q))/(MAX(Q:Q)-MIN(Q:Q))</f>
        <v>0.93902439024390238</v>
      </c>
      <c r="W572" s="9">
        <f>(Кредиты_2000_0__22[[#This Row],[Количество кредитных карт]]-MIN(D:D))/(MAX(D:D)-MIN(D:D))</f>
        <v>0.14634146341463414</v>
      </c>
      <c r="X572" s="10">
        <f>(Кредиты_2000_0__22[[#This Row],[Число нарушений кредитных договоров]]-MIN(E:E))/(MAX(E:E)-MIN(E:E))</f>
        <v>0</v>
      </c>
      <c r="Y572" s="16">
        <f>((Кредиты_2000_0__22[[#This Row],[Размер кредита]]-AVERAGE(H:H)))/STDEV(H:H)</f>
        <v>0.41179242832037505</v>
      </c>
      <c r="Z572" s="16">
        <f>((Кредиты_2000_0__22[[#This Row],[Годовой доход]]-AVERAGE(K:K)))/STDEV(K:K)</f>
        <v>0.46197289816395964</v>
      </c>
      <c r="AA572" s="16">
        <f>((Кредиты_2000_0__22[[#This Row],[Ежемесячный платеж]]-AVERAGE(O:O)))/STDEV(O:O)</f>
        <v>-3.685275549121339E-2</v>
      </c>
      <c r="AB572" s="16">
        <f>((Кредиты_2000_0__22[[#This Row],[Текущий баланс кредитов]]-AVERAGE(F:F)))/STDEV(F:F)</f>
        <v>0.15047281428821171</v>
      </c>
      <c r="AC572" s="16">
        <f>((Кредиты_2000_0__22[[#This Row],[Максимальный выданный кредит]]-AVERAGE(G:G)))/STDEV(G:G)</f>
        <v>-0.4479896912611141</v>
      </c>
    </row>
    <row r="573" spans="1:29" x14ac:dyDescent="0.45">
      <c r="A573">
        <v>841</v>
      </c>
      <c r="B573" s="1" t="s">
        <v>616</v>
      </c>
      <c r="C573" s="1" t="s">
        <v>16</v>
      </c>
      <c r="D573">
        <v>7</v>
      </c>
      <c r="E573">
        <v>0</v>
      </c>
      <c r="F573">
        <v>119377</v>
      </c>
      <c r="G573">
        <v>219736</v>
      </c>
      <c r="H573" s="3">
        <v>224092</v>
      </c>
      <c r="I573" s="1" t="s">
        <v>17</v>
      </c>
      <c r="J573">
        <v>721</v>
      </c>
      <c r="K573">
        <v>696730</v>
      </c>
      <c r="L573" s="1" t="s">
        <v>38</v>
      </c>
      <c r="M573" s="1" t="s">
        <v>29</v>
      </c>
      <c r="N573" s="1" t="s">
        <v>23</v>
      </c>
      <c r="O573" s="2">
        <v>10683.13</v>
      </c>
      <c r="P573">
        <v>7.7</v>
      </c>
      <c r="R573">
        <f>Кредиты_2000_0__22[[#This Row],[Годовой доход]]/12</f>
        <v>58060.833333333336</v>
      </c>
      <c r="S573">
        <f>Кредиты_2000_0__22[[#This Row],[Ежемесячный платеж]]/Кредиты_2000_0__22[[#This Row],[Мес доход]]</f>
        <v>0.18399890919007361</v>
      </c>
      <c r="T573" s="8">
        <f>(Кредиты_2000_0__22[[#This Row],[Кредитный рейтинг]]-MIN(J:J))/(MAX(J:J)-MIN(J:J))</f>
        <v>0.81818181818181823</v>
      </c>
      <c r="U573" s="9">
        <f>(Кредиты_2000_0__22[[#This Row],[Срок кредитной истории (лет)]]-MIN(P:P))/(MAX(P:P)-MIN(P:P))</f>
        <v>7.0175438596491224E-2</v>
      </c>
      <c r="V573" s="9">
        <f>(Кредиты_2000_0__22[[#This Row],[Срок с последнего нарушения кредитного договора (мес.)]]-MIN(Q:Q))/(MAX(Q:Q)-MIN(Q:Q))</f>
        <v>0</v>
      </c>
      <c r="W573" s="9">
        <f>(Кредиты_2000_0__22[[#This Row],[Количество кредитных карт]]-MIN(D:D))/(MAX(D:D)-MIN(D:D))</f>
        <v>0.12195121951219512</v>
      </c>
      <c r="X573" s="10">
        <f>(Кредиты_2000_0__22[[#This Row],[Число нарушений кредитных договоров]]-MIN(E:E))/(MAX(E:E)-MIN(E:E))</f>
        <v>0</v>
      </c>
      <c r="Y573" s="16">
        <f>((Кредиты_2000_0__22[[#This Row],[Размер кредита]]-AVERAGE(H:H)))/STDEV(H:H)</f>
        <v>-0.45869144746712293</v>
      </c>
      <c r="Z573" s="16">
        <f>((Кредиты_2000_0__22[[#This Row],[Годовой доход]]-AVERAGE(K:K)))/STDEV(K:K)</f>
        <v>-0.7989964601822177</v>
      </c>
      <c r="AA573" s="16">
        <f>((Кредиты_2000_0__22[[#This Row],[Ежемесячный платеж]]-AVERAGE(O:O)))/STDEV(O:O)</f>
        <v>-0.63800730013735618</v>
      </c>
      <c r="AB573" s="16">
        <f>((Кредиты_2000_0__22[[#This Row],[Текущий баланс кредитов]]-AVERAGE(F:F)))/STDEV(F:F)</f>
        <v>-0.59915654273274599</v>
      </c>
      <c r="AC573" s="16">
        <f>((Кредиты_2000_0__22[[#This Row],[Максимальный выданный кредит]]-AVERAGE(G:G)))/STDEV(G:G)</f>
        <v>-0.7327387632582737</v>
      </c>
    </row>
    <row r="574" spans="1:29" x14ac:dyDescent="0.45">
      <c r="A574">
        <v>842</v>
      </c>
      <c r="B574" s="1" t="s">
        <v>617</v>
      </c>
      <c r="C574" s="1" t="s">
        <v>16</v>
      </c>
      <c r="D574">
        <v>8</v>
      </c>
      <c r="E574">
        <v>0</v>
      </c>
      <c r="F574">
        <v>159486</v>
      </c>
      <c r="G574">
        <v>721402</v>
      </c>
      <c r="H574" s="3">
        <v>65912</v>
      </c>
      <c r="I574" s="1" t="s">
        <v>17</v>
      </c>
      <c r="J574">
        <v>732</v>
      </c>
      <c r="K574">
        <v>948575</v>
      </c>
      <c r="L574" s="1" t="s">
        <v>50</v>
      </c>
      <c r="M574" s="1" t="s">
        <v>24</v>
      </c>
      <c r="N574" s="1" t="s">
        <v>23</v>
      </c>
      <c r="O574" s="2">
        <v>4956.34</v>
      </c>
      <c r="P574">
        <v>15.4</v>
      </c>
      <c r="Q574">
        <v>15</v>
      </c>
      <c r="R574">
        <f>Кредиты_2000_0__22[[#This Row],[Годовой доход]]/12</f>
        <v>79047.916666666672</v>
      </c>
      <c r="S574">
        <f>Кредиты_2000_0__22[[#This Row],[Ежемесячный платеж]]/Кредиты_2000_0__22[[#This Row],[Мес доход]]</f>
        <v>6.2700450676014013E-2</v>
      </c>
      <c r="T574" s="8">
        <f>(Кредиты_2000_0__22[[#This Row],[Кредитный рейтинг]]-MIN(J:J))/(MAX(J:J)-MIN(J:J))</f>
        <v>0.88484848484848488</v>
      </c>
      <c r="U574" s="9">
        <f>(Кредиты_2000_0__22[[#This Row],[Срок кредитной истории (лет)]]-MIN(P:P))/(MAX(P:P)-MIN(P:P))</f>
        <v>0.23903508771929824</v>
      </c>
      <c r="V574" s="9">
        <f>(Кредиты_2000_0__22[[#This Row],[Срок с последнего нарушения кредитного договора (мес.)]]-MIN(Q:Q))/(MAX(Q:Q)-MIN(Q:Q))</f>
        <v>0.18292682926829268</v>
      </c>
      <c r="W574" s="9">
        <f>(Кредиты_2000_0__22[[#This Row],[Количество кредитных карт]]-MIN(D:D))/(MAX(D:D)-MIN(D:D))</f>
        <v>0.14634146341463414</v>
      </c>
      <c r="X574" s="10">
        <f>(Кредиты_2000_0__22[[#This Row],[Число нарушений кредитных договоров]]-MIN(E:E))/(MAX(E:E)-MIN(E:E))</f>
        <v>0</v>
      </c>
      <c r="Y574" s="16">
        <f>((Кредиты_2000_0__22[[#This Row],[Размер кредита]]-AVERAGE(H:H)))/STDEV(H:H)</f>
        <v>-1.3055023075553533</v>
      </c>
      <c r="Z574" s="16">
        <f>((Кредиты_2000_0__22[[#This Row],[Годовой доход]]-AVERAGE(K:K)))/STDEV(K:K)</f>
        <v>-0.49073108126523907</v>
      </c>
      <c r="AA574" s="16">
        <f>((Кредиты_2000_0__22[[#This Row],[Ежемесячный платеж]]-AVERAGE(O:O)))/STDEV(O:O)</f>
        <v>-1.1495657171384681</v>
      </c>
      <c r="AB574" s="16">
        <f>((Кредиты_2000_0__22[[#This Row],[Текущий баланс кредитов]]-AVERAGE(F:F)))/STDEV(F:F)</f>
        <v>-0.43154002195409519</v>
      </c>
      <c r="AC574" s="16">
        <f>((Кредиты_2000_0__22[[#This Row],[Максимальный выданный кредит]]-AVERAGE(G:G)))/STDEV(G:G)</f>
        <v>0.33363224819701132</v>
      </c>
    </row>
    <row r="575" spans="1:29" x14ac:dyDescent="0.45">
      <c r="A575">
        <v>843</v>
      </c>
      <c r="B575" s="1" t="s">
        <v>618</v>
      </c>
      <c r="C575" s="1" t="s">
        <v>31</v>
      </c>
      <c r="D575">
        <v>8</v>
      </c>
      <c r="E575">
        <v>0</v>
      </c>
      <c r="F575">
        <v>72523</v>
      </c>
      <c r="G575">
        <v>174218</v>
      </c>
      <c r="H575" s="3">
        <v>177144</v>
      </c>
      <c r="I575" s="1" t="s">
        <v>17</v>
      </c>
      <c r="J575">
        <v>675</v>
      </c>
      <c r="K575">
        <v>705394</v>
      </c>
      <c r="L575" s="1" t="s">
        <v>50</v>
      </c>
      <c r="M575" s="1" t="s">
        <v>29</v>
      </c>
      <c r="N575" s="1" t="s">
        <v>23</v>
      </c>
      <c r="O575" s="2">
        <v>19221.919999999998</v>
      </c>
      <c r="P575">
        <v>6.4</v>
      </c>
      <c r="Q575">
        <v>17</v>
      </c>
      <c r="R575">
        <f>Кредиты_2000_0__22[[#This Row],[Годовой доход]]/12</f>
        <v>58782.833333333336</v>
      </c>
      <c r="S575">
        <f>Кредиты_2000_0__22[[#This Row],[Ежемесячный платеж]]/Кредиты_2000_0__22[[#This Row],[Мес доход]]</f>
        <v>0.32699886871734091</v>
      </c>
      <c r="T575" s="8">
        <f>(Кредиты_2000_0__22[[#This Row],[Кредитный рейтинг]]-MIN(J:J))/(MAX(J:J)-MIN(J:J))</f>
        <v>0.53939393939393943</v>
      </c>
      <c r="U575" s="9">
        <f>(Кредиты_2000_0__22[[#This Row],[Срок кредитной истории (лет)]]-MIN(P:P))/(MAX(P:P)-MIN(P:P))</f>
        <v>4.1666666666666671E-2</v>
      </c>
      <c r="V575" s="9">
        <f>(Кредиты_2000_0__22[[#This Row],[Срок с последнего нарушения кредитного договора (мес.)]]-MIN(Q:Q))/(MAX(Q:Q)-MIN(Q:Q))</f>
        <v>0.2073170731707317</v>
      </c>
      <c r="W575" s="9">
        <f>(Кредиты_2000_0__22[[#This Row],[Количество кредитных карт]]-MIN(D:D))/(MAX(D:D)-MIN(D:D))</f>
        <v>0.14634146341463414</v>
      </c>
      <c r="X575" s="10">
        <f>(Кредиты_2000_0__22[[#This Row],[Число нарушений кредитных договоров]]-MIN(E:E))/(MAX(E:E)-MIN(E:E))</f>
        <v>0</v>
      </c>
      <c r="Y575" s="16">
        <f>((Кредиты_2000_0__22[[#This Row],[Размер кредита]]-AVERAGE(H:H)))/STDEV(H:H)</f>
        <v>-0.71002585295088971</v>
      </c>
      <c r="Z575" s="16">
        <f>((Кредиты_2000_0__22[[#This Row],[Годовой доход]]-AVERAGE(K:K)))/STDEV(K:K)</f>
        <v>-0.78839147996447778</v>
      </c>
      <c r="AA575" s="16">
        <f>((Кредиты_2000_0__22[[#This Row],[Ежемесячный платеж]]-AVERAGE(O:O)))/STDEV(O:O)</f>
        <v>0.12473935121618124</v>
      </c>
      <c r="AB575" s="16">
        <f>((Кредиты_2000_0__22[[#This Row],[Текущий баланс кредитов]]-AVERAGE(F:F)))/STDEV(F:F)</f>
        <v>-0.7949605883225862</v>
      </c>
      <c r="AC575" s="16">
        <f>((Кредиты_2000_0__22[[#This Row],[Максимальный выданный кредит]]-AVERAGE(G:G)))/STDEV(G:G)</f>
        <v>-0.82949452446079019</v>
      </c>
    </row>
    <row r="576" spans="1:29" x14ac:dyDescent="0.45">
      <c r="A576">
        <v>844</v>
      </c>
      <c r="B576" s="1" t="s">
        <v>619</v>
      </c>
      <c r="C576" s="1" t="s">
        <v>31</v>
      </c>
      <c r="D576">
        <v>10</v>
      </c>
      <c r="E576">
        <v>0</v>
      </c>
      <c r="F576">
        <v>213579</v>
      </c>
      <c r="G576">
        <v>353782</v>
      </c>
      <c r="H576" s="3">
        <v>94908</v>
      </c>
      <c r="I576" s="1" t="s">
        <v>17</v>
      </c>
      <c r="J576">
        <v>738</v>
      </c>
      <c r="K576">
        <v>768170</v>
      </c>
      <c r="L576" s="1" t="s">
        <v>41</v>
      </c>
      <c r="M576" s="1" t="s">
        <v>29</v>
      </c>
      <c r="N576" s="1" t="s">
        <v>23</v>
      </c>
      <c r="O576" s="2">
        <v>5281.24</v>
      </c>
      <c r="P576">
        <v>15.4</v>
      </c>
      <c r="R576">
        <f>Кредиты_2000_0__22[[#This Row],[Годовой доход]]/12</f>
        <v>64014.166666666664</v>
      </c>
      <c r="S576">
        <f>Кредиты_2000_0__22[[#This Row],[Ежемесячный платеж]]/Кредиты_2000_0__22[[#This Row],[Мес доход]]</f>
        <v>8.250111303487509E-2</v>
      </c>
      <c r="T576" s="8">
        <f>(Кредиты_2000_0__22[[#This Row],[Кредитный рейтинг]]-MIN(J:J))/(MAX(J:J)-MIN(J:J))</f>
        <v>0.92121212121212126</v>
      </c>
      <c r="U576" s="9">
        <f>(Кредиты_2000_0__22[[#This Row],[Срок кредитной истории (лет)]]-MIN(P:P))/(MAX(P:P)-MIN(P:P))</f>
        <v>0.23903508771929824</v>
      </c>
      <c r="V576" s="9">
        <f>(Кредиты_2000_0__22[[#This Row],[Срок с последнего нарушения кредитного договора (мес.)]]-MIN(Q:Q))/(MAX(Q:Q)-MIN(Q:Q))</f>
        <v>0</v>
      </c>
      <c r="W576" s="9">
        <f>(Кредиты_2000_0__22[[#This Row],[Количество кредитных карт]]-MIN(D:D))/(MAX(D:D)-MIN(D:D))</f>
        <v>0.1951219512195122</v>
      </c>
      <c r="X576" s="10">
        <f>(Кредиты_2000_0__22[[#This Row],[Число нарушений кредитных договоров]]-MIN(E:E))/(MAX(E:E)-MIN(E:E))</f>
        <v>0</v>
      </c>
      <c r="Y576" s="16">
        <f>((Кредиты_2000_0__22[[#This Row],[Размер кредита]]-AVERAGE(H:H)))/STDEV(H:H)</f>
        <v>-1.1502732792387624</v>
      </c>
      <c r="Z576" s="16">
        <f>((Кредиты_2000_0__22[[#This Row],[Годовой доход]]-AVERAGE(K:K)))/STDEV(K:K)</f>
        <v>-0.71155188645699396</v>
      </c>
      <c r="AA576" s="16">
        <f>((Кредиты_2000_0__22[[#This Row],[Ежемесячный платеж]]-AVERAGE(O:O)))/STDEV(O:O)</f>
        <v>-1.1205432927639649</v>
      </c>
      <c r="AB576" s="16">
        <f>((Кредиты_2000_0__22[[#This Row],[Текущий баланс кредитов]]-AVERAGE(F:F)))/STDEV(F:F)</f>
        <v>-0.20548401311618963</v>
      </c>
      <c r="AC576" s="16">
        <f>((Кредиты_2000_0__22[[#This Row],[Максимальный выданный кредит]]-AVERAGE(G:G)))/STDEV(G:G)</f>
        <v>-0.44780263324042291</v>
      </c>
    </row>
    <row r="577" spans="1:29" x14ac:dyDescent="0.45">
      <c r="A577">
        <v>847</v>
      </c>
      <c r="B577" s="1" t="s">
        <v>620</v>
      </c>
      <c r="C577" s="1" t="s">
        <v>16</v>
      </c>
      <c r="D577">
        <v>7</v>
      </c>
      <c r="E577">
        <v>0</v>
      </c>
      <c r="F577">
        <v>393585</v>
      </c>
      <c r="G577">
        <v>525646</v>
      </c>
      <c r="H577" s="3">
        <v>220770</v>
      </c>
      <c r="I577" s="1" t="s">
        <v>17</v>
      </c>
      <c r="J577">
        <v>741</v>
      </c>
      <c r="K577">
        <v>591071</v>
      </c>
      <c r="L577" s="1" t="s">
        <v>41</v>
      </c>
      <c r="M577" s="1" t="s">
        <v>29</v>
      </c>
      <c r="N577" s="1" t="s">
        <v>23</v>
      </c>
      <c r="O577" s="2">
        <v>12067.66</v>
      </c>
      <c r="P577">
        <v>18.5</v>
      </c>
      <c r="R577">
        <f>Кредиты_2000_0__22[[#This Row],[Годовой доход]]/12</f>
        <v>49255.916666666664</v>
      </c>
      <c r="S577">
        <f>Кредиты_2000_0__22[[#This Row],[Ежемесячный платеж]]/Кредиты_2000_0__22[[#This Row],[Мес доход]]</f>
        <v>0.24499919637403966</v>
      </c>
      <c r="T577" s="8">
        <f>(Кредиты_2000_0__22[[#This Row],[Кредитный рейтинг]]-MIN(J:J))/(MAX(J:J)-MIN(J:J))</f>
        <v>0.93939393939393945</v>
      </c>
      <c r="U577" s="9">
        <f>(Кредиты_2000_0__22[[#This Row],[Срок кредитной истории (лет)]]-MIN(P:P))/(MAX(P:P)-MIN(P:P))</f>
        <v>0.30701754385964913</v>
      </c>
      <c r="V577" s="9">
        <f>(Кредиты_2000_0__22[[#This Row],[Срок с последнего нарушения кредитного договора (мес.)]]-MIN(Q:Q))/(MAX(Q:Q)-MIN(Q:Q))</f>
        <v>0</v>
      </c>
      <c r="W577" s="9">
        <f>(Кредиты_2000_0__22[[#This Row],[Количество кредитных карт]]-MIN(D:D))/(MAX(D:D)-MIN(D:D))</f>
        <v>0.12195121951219512</v>
      </c>
      <c r="X577" s="10">
        <f>(Кредиты_2000_0__22[[#This Row],[Число нарушений кредитных договоров]]-MIN(E:E))/(MAX(E:E)-MIN(E:E))</f>
        <v>0</v>
      </c>
      <c r="Y577" s="16">
        <f>((Кредиты_2000_0__22[[#This Row],[Размер кредита]]-AVERAGE(H:H)))/STDEV(H:H)</f>
        <v>-0.47647565329095087</v>
      </c>
      <c r="Z577" s="16">
        <f>((Кредиты_2000_0__22[[#This Row],[Годовой доход]]-AVERAGE(K:K)))/STDEV(K:K)</f>
        <v>-0.92832605446040084</v>
      </c>
      <c r="AA577" s="16">
        <f>((Кредиты_2000_0__22[[#This Row],[Ежемесячный платеж]]-AVERAGE(O:O)))/STDEV(O:O)</f>
        <v>-0.51433103907478006</v>
      </c>
      <c r="AB577" s="16">
        <f>((Кредиты_2000_0__22[[#This Row],[Текущий баланс кредитов]]-AVERAGE(F:F)))/STDEV(F:F)</f>
        <v>0.54676559269003355</v>
      </c>
      <c r="AC577" s="16">
        <f>((Кредиты_2000_0__22[[#This Row],[Максимальный выданный кредит]]-AVERAGE(G:G)))/STDEV(G:G)</f>
        <v>-8.2478318830534442E-2</v>
      </c>
    </row>
    <row r="578" spans="1:29" x14ac:dyDescent="0.45">
      <c r="A578">
        <v>848</v>
      </c>
      <c r="B578" s="1" t="s">
        <v>621</v>
      </c>
      <c r="C578" s="1" t="s">
        <v>16</v>
      </c>
      <c r="D578">
        <v>8</v>
      </c>
      <c r="E578">
        <v>0</v>
      </c>
      <c r="F578">
        <v>598044</v>
      </c>
      <c r="G578">
        <v>969826</v>
      </c>
      <c r="H578" s="3">
        <v>568414</v>
      </c>
      <c r="I578" s="1" t="s">
        <v>26</v>
      </c>
      <c r="J578">
        <v>717</v>
      </c>
      <c r="K578">
        <v>1116744</v>
      </c>
      <c r="L578" s="1" t="s">
        <v>27</v>
      </c>
      <c r="M578" s="1" t="s">
        <v>19</v>
      </c>
      <c r="N578" s="1" t="s">
        <v>23</v>
      </c>
      <c r="O578" s="2">
        <v>12656.47</v>
      </c>
      <c r="P578">
        <v>21.4</v>
      </c>
      <c r="R578">
        <f>Кредиты_2000_0__22[[#This Row],[Годовой доход]]/12</f>
        <v>93062</v>
      </c>
      <c r="S578">
        <f>Кредиты_2000_0__22[[#This Row],[Ежемесячный платеж]]/Кредиты_2000_0__22[[#This Row],[Мес доход]]</f>
        <v>0.13600040832993057</v>
      </c>
      <c r="T578" s="8">
        <f>(Кредиты_2000_0__22[[#This Row],[Кредитный рейтинг]]-MIN(J:J))/(MAX(J:J)-MIN(J:J))</f>
        <v>0.79393939393939394</v>
      </c>
      <c r="U578" s="9">
        <f>(Кредиты_2000_0__22[[#This Row],[Срок кредитной истории (лет)]]-MIN(P:P))/(MAX(P:P)-MIN(P:P))</f>
        <v>0.37061403508771923</v>
      </c>
      <c r="V578" s="9">
        <f>(Кредиты_2000_0__22[[#This Row],[Срок с последнего нарушения кредитного договора (мес.)]]-MIN(Q:Q))/(MAX(Q:Q)-MIN(Q:Q))</f>
        <v>0</v>
      </c>
      <c r="W578" s="9">
        <f>(Кредиты_2000_0__22[[#This Row],[Количество кредитных карт]]-MIN(D:D))/(MAX(D:D)-MIN(D:D))</f>
        <v>0.14634146341463414</v>
      </c>
      <c r="X578" s="10">
        <f>(Кредиты_2000_0__22[[#This Row],[Число нарушений кредитных договоров]]-MIN(E:E))/(MAX(E:E)-MIN(E:E))</f>
        <v>0</v>
      </c>
      <c r="Y578" s="16">
        <f>((Кредиты_2000_0__22[[#This Row],[Размер кредита]]-AVERAGE(H:H)))/STDEV(H:H)</f>
        <v>1.3846238197430152</v>
      </c>
      <c r="Z578" s="16">
        <f>((Кредиты_2000_0__22[[#This Row],[Годовой доход]]-AVERAGE(K:K)))/STDEV(K:K)</f>
        <v>-0.28488748497748517</v>
      </c>
      <c r="AA578" s="16">
        <f>((Кредиты_2000_0__22[[#This Row],[Ежемесячный платеж]]-AVERAGE(O:O)))/STDEV(O:O)</f>
        <v>-0.46173425946274188</v>
      </c>
      <c r="AB578" s="16">
        <f>((Кредиты_2000_0__22[[#This Row],[Текущий баланс кредитов]]-AVERAGE(F:F)))/STDEV(F:F)</f>
        <v>1.4012049011216112</v>
      </c>
      <c r="AC578" s="16">
        <f>((Кредиты_2000_0__22[[#This Row],[Максимальный выданный кредит]]-AVERAGE(G:G)))/STDEV(G:G)</f>
        <v>0.8616970406082326</v>
      </c>
    </row>
    <row r="579" spans="1:29" x14ac:dyDescent="0.45">
      <c r="A579">
        <v>849</v>
      </c>
      <c r="B579" s="1" t="s">
        <v>622</v>
      </c>
      <c r="C579" s="1" t="s">
        <v>16</v>
      </c>
      <c r="D579">
        <v>27</v>
      </c>
      <c r="E579">
        <v>0</v>
      </c>
      <c r="F579">
        <v>348061</v>
      </c>
      <c r="G579">
        <v>907676</v>
      </c>
      <c r="H579" s="3">
        <v>380512</v>
      </c>
      <c r="I579" s="1" t="s">
        <v>17</v>
      </c>
      <c r="J579">
        <v>728</v>
      </c>
      <c r="K579">
        <v>948594</v>
      </c>
      <c r="L579" s="1" t="s">
        <v>18</v>
      </c>
      <c r="M579" s="1" t="s">
        <v>19</v>
      </c>
      <c r="N579" s="1" t="s">
        <v>23</v>
      </c>
      <c r="O579" s="2">
        <v>22845.22</v>
      </c>
      <c r="P579">
        <v>15.9</v>
      </c>
      <c r="Q579">
        <v>20</v>
      </c>
      <c r="R579">
        <f>Кредиты_2000_0__22[[#This Row],[Годовой доход]]/12</f>
        <v>79049.5</v>
      </c>
      <c r="S579">
        <f>Кредиты_2000_0__22[[#This Row],[Ежемесячный платеж]]/Кредиты_2000_0__22[[#This Row],[Мес доход]]</f>
        <v>0.28899891839923086</v>
      </c>
      <c r="T579" s="8">
        <f>(Кредиты_2000_0__22[[#This Row],[Кредитный рейтинг]]-MIN(J:J))/(MAX(J:J)-MIN(J:J))</f>
        <v>0.8606060606060606</v>
      </c>
      <c r="U579" s="9">
        <f>(Кредиты_2000_0__22[[#This Row],[Срок кредитной истории (лет)]]-MIN(P:P))/(MAX(P:P)-MIN(P:P))</f>
        <v>0.25</v>
      </c>
      <c r="V579" s="9">
        <f>(Кредиты_2000_0__22[[#This Row],[Срок с последнего нарушения кредитного договора (мес.)]]-MIN(Q:Q))/(MAX(Q:Q)-MIN(Q:Q))</f>
        <v>0.24390243902439024</v>
      </c>
      <c r="W579" s="9">
        <f>(Кредиты_2000_0__22[[#This Row],[Количество кредитных карт]]-MIN(D:D))/(MAX(D:D)-MIN(D:D))</f>
        <v>0.6097560975609756</v>
      </c>
      <c r="X579" s="10">
        <f>(Кредиты_2000_0__22[[#This Row],[Число нарушений кредитных договоров]]-MIN(E:E))/(MAX(E:E)-MIN(E:E))</f>
        <v>0</v>
      </c>
      <c r="Y579" s="16">
        <f>((Кредиты_2000_0__22[[#This Row],[Размер кредита]]-AVERAGE(H:H)))/STDEV(H:H)</f>
        <v>0.37869731682040386</v>
      </c>
      <c r="Z579" s="16">
        <f>((Кредиты_2000_0__22[[#This Row],[Годовой доход]]-AVERAGE(K:K)))/STDEV(K:K)</f>
        <v>-0.49070782472967384</v>
      </c>
      <c r="AA579" s="16">
        <f>((Кредиты_2000_0__22[[#This Row],[Ежемесячный платеж]]-AVERAGE(O:O)))/STDEV(O:O)</f>
        <v>0.44839878561488111</v>
      </c>
      <c r="AB579" s="16">
        <f>((Кредиты_2000_0__22[[#This Row],[Текущий баланс кредитов]]-AVERAGE(F:F)))/STDEV(F:F)</f>
        <v>0.3565196505840898</v>
      </c>
      <c r="AC579" s="16">
        <f>((Кредиты_2000_0__22[[#This Row],[Максимальный выданный кредит]]-AVERAGE(G:G)))/STDEV(G:G)</f>
        <v>0.72958731349508166</v>
      </c>
    </row>
    <row r="580" spans="1:29" x14ac:dyDescent="0.45">
      <c r="A580">
        <v>851</v>
      </c>
      <c r="B580" s="1" t="s">
        <v>623</v>
      </c>
      <c r="C580" s="1" t="s">
        <v>16</v>
      </c>
      <c r="D580">
        <v>11</v>
      </c>
      <c r="E580">
        <v>0</v>
      </c>
      <c r="F580">
        <v>167124</v>
      </c>
      <c r="G580">
        <v>435798</v>
      </c>
      <c r="H580" s="3">
        <v>227722</v>
      </c>
      <c r="I580" s="1" t="s">
        <v>17</v>
      </c>
      <c r="J580">
        <v>673</v>
      </c>
      <c r="K580">
        <v>578892</v>
      </c>
      <c r="L580" s="1" t="s">
        <v>22</v>
      </c>
      <c r="M580" s="1" t="s">
        <v>29</v>
      </c>
      <c r="N580" s="1" t="s">
        <v>52</v>
      </c>
      <c r="O580" s="2">
        <v>13314.63</v>
      </c>
      <c r="P580">
        <v>22.3</v>
      </c>
      <c r="R580">
        <f>Кредиты_2000_0__22[[#This Row],[Годовой доход]]/12</f>
        <v>48241</v>
      </c>
      <c r="S580">
        <f>Кредиты_2000_0__22[[#This Row],[Ежемесячный платеж]]/Кредиты_2000_0__22[[#This Row],[Мес доход]]</f>
        <v>0.27600236313509252</v>
      </c>
      <c r="T580" s="8">
        <f>(Кредиты_2000_0__22[[#This Row],[Кредитный рейтинг]]-MIN(J:J))/(MAX(J:J)-MIN(J:J))</f>
        <v>0.52727272727272723</v>
      </c>
      <c r="U580" s="9">
        <f>(Кредиты_2000_0__22[[#This Row],[Срок кредитной истории (лет)]]-MIN(P:P))/(MAX(P:P)-MIN(P:P))</f>
        <v>0.39035087719298245</v>
      </c>
      <c r="V580" s="9">
        <f>(Кредиты_2000_0__22[[#This Row],[Срок с последнего нарушения кредитного договора (мес.)]]-MIN(Q:Q))/(MAX(Q:Q)-MIN(Q:Q))</f>
        <v>0</v>
      </c>
      <c r="W580" s="9">
        <f>(Кредиты_2000_0__22[[#This Row],[Количество кредитных карт]]-MIN(D:D))/(MAX(D:D)-MIN(D:D))</f>
        <v>0.21951219512195122</v>
      </c>
      <c r="X580" s="10">
        <f>(Кредиты_2000_0__22[[#This Row],[Число нарушений кредитных договоров]]-MIN(E:E))/(MAX(E:E)-MIN(E:E))</f>
        <v>0</v>
      </c>
      <c r="Y580" s="16">
        <f>((Кредиты_2000_0__22[[#This Row],[Размер кредита]]-AVERAGE(H:H)))/STDEV(H:H)</f>
        <v>-0.43925837487817188</v>
      </c>
      <c r="Z580" s="16">
        <f>((Кредиты_2000_0__22[[#This Row],[Годовой доход]]-AVERAGE(K:K)))/STDEV(K:K)</f>
        <v>-0.94323349375770627</v>
      </c>
      <c r="AA580" s="16">
        <f>((Кредиты_2000_0__22[[#This Row],[Ежемесячный платеж]]-AVERAGE(O:O)))/STDEV(O:O)</f>
        <v>-0.40294263488187687</v>
      </c>
      <c r="AB580" s="16">
        <f>((Кредиты_2000_0__22[[#This Row],[Текущий баланс кредитов]]-AVERAGE(F:F)))/STDEV(F:F)</f>
        <v>-0.39962062766086093</v>
      </c>
      <c r="AC580" s="16">
        <f>((Кредиты_2000_0__22[[#This Row],[Максимальный выданный кредит]]-AVERAGE(G:G)))/STDEV(G:G)</f>
        <v>-0.27346455795623648</v>
      </c>
    </row>
    <row r="581" spans="1:29" x14ac:dyDescent="0.45">
      <c r="A581">
        <v>852</v>
      </c>
      <c r="B581" s="1" t="s">
        <v>624</v>
      </c>
      <c r="C581" s="1" t="s">
        <v>16</v>
      </c>
      <c r="D581">
        <v>13</v>
      </c>
      <c r="E581">
        <v>1</v>
      </c>
      <c r="F581">
        <v>191159</v>
      </c>
      <c r="G581">
        <v>799106</v>
      </c>
      <c r="H581" s="3">
        <v>180290</v>
      </c>
      <c r="I581" s="1" t="s">
        <v>17</v>
      </c>
      <c r="J581">
        <v>741</v>
      </c>
      <c r="K581">
        <v>1297548</v>
      </c>
      <c r="L581" s="1" t="s">
        <v>38</v>
      </c>
      <c r="M581" s="1" t="s">
        <v>19</v>
      </c>
      <c r="N581" s="1" t="s">
        <v>23</v>
      </c>
      <c r="O581" s="2">
        <v>16976.12</v>
      </c>
      <c r="P581">
        <v>14</v>
      </c>
      <c r="R581">
        <f>Кредиты_2000_0__22[[#This Row],[Годовой доход]]/12</f>
        <v>108129</v>
      </c>
      <c r="S581">
        <f>Кредиты_2000_0__22[[#This Row],[Ежемесячный платеж]]/Кредиты_2000_0__22[[#This Row],[Мес доход]]</f>
        <v>0.15699876998769988</v>
      </c>
      <c r="T581" s="8">
        <f>(Кредиты_2000_0__22[[#This Row],[Кредитный рейтинг]]-MIN(J:J))/(MAX(J:J)-MIN(J:J))</f>
        <v>0.93939393939393945</v>
      </c>
      <c r="U581" s="9">
        <f>(Кредиты_2000_0__22[[#This Row],[Срок кредитной истории (лет)]]-MIN(P:P))/(MAX(P:P)-MIN(P:P))</f>
        <v>0.20833333333333331</v>
      </c>
      <c r="V581" s="9">
        <f>(Кредиты_2000_0__22[[#This Row],[Срок с последнего нарушения кредитного договора (мес.)]]-MIN(Q:Q))/(MAX(Q:Q)-MIN(Q:Q))</f>
        <v>0</v>
      </c>
      <c r="W581" s="9">
        <f>(Кредиты_2000_0__22[[#This Row],[Количество кредитных карт]]-MIN(D:D))/(MAX(D:D)-MIN(D:D))</f>
        <v>0.26829268292682928</v>
      </c>
      <c r="X581" s="10">
        <f>(Кредиты_2000_0__22[[#This Row],[Число нарушений кредитных договоров]]-MIN(E:E))/(MAX(E:E)-MIN(E:E))</f>
        <v>0.14285714285714285</v>
      </c>
      <c r="Y581" s="16">
        <f>((Кредиты_2000_0__22[[#This Row],[Размер кредита]]-AVERAGE(H:H)))/STDEV(H:H)</f>
        <v>-0.69318385670713223</v>
      </c>
      <c r="Z581" s="16">
        <f>((Кредиты_2000_0__22[[#This Row],[Годовой доход]]-AVERAGE(K:K)))/STDEV(K:K)</f>
        <v>-6.3578292538860617E-2</v>
      </c>
      <c r="AA581" s="16">
        <f>((Кредиты_2000_0__22[[#This Row],[Ежемесячный платеж]]-AVERAGE(O:O)))/STDEV(O:O)</f>
        <v>-7.5871792705823393E-2</v>
      </c>
      <c r="AB581" s="16">
        <f>((Кредиты_2000_0__22[[#This Row],[Текущий баланс кредитов]]-AVERAGE(F:F)))/STDEV(F:F)</f>
        <v>-0.29917775755901665</v>
      </c>
      <c r="AC581" s="16">
        <f>((Кредиты_2000_0__22[[#This Row],[Максимальный выданный кредит]]-AVERAGE(G:G)))/STDEV(G:G)</f>
        <v>0.49880448046732956</v>
      </c>
    </row>
    <row r="582" spans="1:29" x14ac:dyDescent="0.45">
      <c r="A582">
        <v>859</v>
      </c>
      <c r="B582" s="1" t="s">
        <v>625</v>
      </c>
      <c r="C582" s="1" t="s">
        <v>16</v>
      </c>
      <c r="D582">
        <v>12</v>
      </c>
      <c r="E582">
        <v>0</v>
      </c>
      <c r="F582">
        <v>33326</v>
      </c>
      <c r="G582">
        <v>85338</v>
      </c>
      <c r="H582" s="3">
        <v>134882</v>
      </c>
      <c r="I582" s="1" t="s">
        <v>17</v>
      </c>
      <c r="J582">
        <v>738</v>
      </c>
      <c r="K582">
        <v>990223</v>
      </c>
      <c r="L582" s="1" t="s">
        <v>28</v>
      </c>
      <c r="M582" s="1" t="s">
        <v>29</v>
      </c>
      <c r="N582" s="1" t="s">
        <v>23</v>
      </c>
      <c r="O582" s="2">
        <v>13780.51</v>
      </c>
      <c r="P582">
        <v>22.6</v>
      </c>
      <c r="Q582">
        <v>30</v>
      </c>
      <c r="R582">
        <f>Кредиты_2000_0__22[[#This Row],[Годовой доход]]/12</f>
        <v>82518.583333333328</v>
      </c>
      <c r="S582">
        <f>Кредиты_2000_0__22[[#This Row],[Ежемесячный платеж]]/Кредиты_2000_0__22[[#This Row],[Мес доход]]</f>
        <v>0.16699886793176891</v>
      </c>
      <c r="T582" s="8">
        <f>(Кредиты_2000_0__22[[#This Row],[Кредитный рейтинг]]-MIN(J:J))/(MAX(J:J)-MIN(J:J))</f>
        <v>0.92121212121212126</v>
      </c>
      <c r="U582" s="9">
        <f>(Кредиты_2000_0__22[[#This Row],[Срок кредитной истории (лет)]]-MIN(P:P))/(MAX(P:P)-MIN(P:P))</f>
        <v>0.39692982456140352</v>
      </c>
      <c r="V582" s="9">
        <f>(Кредиты_2000_0__22[[#This Row],[Срок с последнего нарушения кредитного договора (мес.)]]-MIN(Q:Q))/(MAX(Q:Q)-MIN(Q:Q))</f>
        <v>0.36585365853658536</v>
      </c>
      <c r="W582" s="9">
        <f>(Кредиты_2000_0__22[[#This Row],[Количество кредитных карт]]-MIN(D:D))/(MAX(D:D)-MIN(D:D))</f>
        <v>0.24390243902439024</v>
      </c>
      <c r="X582" s="10">
        <f>(Кредиты_2000_0__22[[#This Row],[Число нарушений кредитных договоров]]-MIN(E:E))/(MAX(E:E)-MIN(E:E))</f>
        <v>0</v>
      </c>
      <c r="Y582" s="16">
        <f>((Кредиты_2000_0__22[[#This Row],[Размер кредита]]-AVERAGE(H:H)))/STDEV(H:H)</f>
        <v>-0.93627392836528345</v>
      </c>
      <c r="Z582" s="16">
        <f>((Кредиты_2000_0__22[[#This Row],[Годовой доход]]-AVERAGE(K:K)))/STDEV(K:K)</f>
        <v>-0.43975275530627889</v>
      </c>
      <c r="AA582" s="16">
        <f>((Кредиты_2000_0__22[[#This Row],[Ежемесячный платеж]]-AVERAGE(O:O)))/STDEV(O:O)</f>
        <v>-0.36132685443375873</v>
      </c>
      <c r="AB582" s="16">
        <f>((Кредиты_2000_0__22[[#This Row],[Текущий баланс кредитов]]-AVERAGE(F:F)))/STDEV(F:F)</f>
        <v>-0.9587658381408507</v>
      </c>
      <c r="AC582" s="16">
        <f>((Кредиты_2000_0__22[[#This Row],[Максимальный выданный кредит]]-AVERAGE(G:G)))/STDEV(G:G)</f>
        <v>-1.0184231253588891</v>
      </c>
    </row>
    <row r="583" spans="1:29" x14ac:dyDescent="0.45">
      <c r="A583">
        <v>860</v>
      </c>
      <c r="B583" s="1" t="s">
        <v>626</v>
      </c>
      <c r="C583" s="1" t="s">
        <v>16</v>
      </c>
      <c r="D583">
        <v>19</v>
      </c>
      <c r="E583">
        <v>1</v>
      </c>
      <c r="F583">
        <v>1175549</v>
      </c>
      <c r="G583">
        <v>1824614</v>
      </c>
      <c r="H583" s="3">
        <v>79772</v>
      </c>
      <c r="I583" s="1" t="s">
        <v>17</v>
      </c>
      <c r="J583">
        <v>703</v>
      </c>
      <c r="K583">
        <v>1569381</v>
      </c>
      <c r="L583" s="1" t="s">
        <v>22</v>
      </c>
      <c r="M583" s="1" t="s">
        <v>24</v>
      </c>
      <c r="N583" s="1" t="s">
        <v>23</v>
      </c>
      <c r="O583" s="2">
        <v>33349.18</v>
      </c>
      <c r="P583">
        <v>20.6</v>
      </c>
      <c r="R583">
        <f>Кредиты_2000_0__22[[#This Row],[Годовой доход]]/12</f>
        <v>130781.75</v>
      </c>
      <c r="S583">
        <f>Кредиты_2000_0__22[[#This Row],[Ежемесячный платеж]]/Кредиты_2000_0__22[[#This Row],[Мес доход]]</f>
        <v>0.25499872879816948</v>
      </c>
      <c r="T583" s="8">
        <f>(Кредиты_2000_0__22[[#This Row],[Кредитный рейтинг]]-MIN(J:J))/(MAX(J:J)-MIN(J:J))</f>
        <v>0.70909090909090911</v>
      </c>
      <c r="U583" s="9">
        <f>(Кредиты_2000_0__22[[#This Row],[Срок кредитной истории (лет)]]-MIN(P:P))/(MAX(P:P)-MIN(P:P))</f>
        <v>0.35307017543859653</v>
      </c>
      <c r="V583" s="9">
        <f>(Кредиты_2000_0__22[[#This Row],[Срок с последнего нарушения кредитного договора (мес.)]]-MIN(Q:Q))/(MAX(Q:Q)-MIN(Q:Q))</f>
        <v>0</v>
      </c>
      <c r="W583" s="9">
        <f>(Кредиты_2000_0__22[[#This Row],[Количество кредитных карт]]-MIN(D:D))/(MAX(D:D)-MIN(D:D))</f>
        <v>0.41463414634146339</v>
      </c>
      <c r="X583" s="10">
        <f>(Кредиты_2000_0__22[[#This Row],[Число нарушений кредитных договоров]]-MIN(E:E))/(MAX(E:E)-MIN(E:E))</f>
        <v>0.14285714285714285</v>
      </c>
      <c r="Y583" s="16">
        <f>((Кредиты_2000_0__22[[#This Row],[Размер кредита]]-AVERAGE(H:H)))/STDEV(H:H)</f>
        <v>-1.2313033031248128</v>
      </c>
      <c r="Z583" s="16">
        <f>((Кредиты_2000_0__22[[#This Row],[Годовой доход]]-AVERAGE(K:K)))/STDEV(K:K)</f>
        <v>0.26915296179272846</v>
      </c>
      <c r="AA583" s="16">
        <f>((Кредиты_2000_0__22[[#This Row],[Ежемесячный платеж]]-AVERAGE(O:O)))/STDEV(O:O)</f>
        <v>1.3866886739891711</v>
      </c>
      <c r="AB583" s="16">
        <f>((Кредиты_2000_0__22[[#This Row],[Текущий баланс кредитов]]-AVERAGE(F:F)))/STDEV(F:F)</f>
        <v>3.814612835307821</v>
      </c>
      <c r="AC583" s="16">
        <f>((Кредиты_2000_0__22[[#This Row],[Максимальный выданный кредит]]-AVERAGE(G:G)))/STDEV(G:G)</f>
        <v>2.6786851245920786</v>
      </c>
    </row>
    <row r="584" spans="1:29" x14ac:dyDescent="0.45">
      <c r="A584">
        <v>861</v>
      </c>
      <c r="B584" s="1" t="s">
        <v>627</v>
      </c>
      <c r="C584" s="1" t="s">
        <v>31</v>
      </c>
      <c r="D584">
        <v>12</v>
      </c>
      <c r="E584">
        <v>1</v>
      </c>
      <c r="F584">
        <v>159296</v>
      </c>
      <c r="G584">
        <v>312620</v>
      </c>
      <c r="H584" s="3">
        <v>216942</v>
      </c>
      <c r="I584" s="1" t="s">
        <v>17</v>
      </c>
      <c r="J584">
        <v>735</v>
      </c>
      <c r="K584">
        <v>599545</v>
      </c>
      <c r="L584" s="1" t="s">
        <v>22</v>
      </c>
      <c r="M584" s="1" t="s">
        <v>24</v>
      </c>
      <c r="N584" s="1" t="s">
        <v>52</v>
      </c>
      <c r="O584" s="2">
        <v>11691.27</v>
      </c>
      <c r="P584">
        <v>14</v>
      </c>
      <c r="R584">
        <f>Кредиты_2000_0__22[[#This Row],[Годовой доход]]/12</f>
        <v>49962.083333333336</v>
      </c>
      <c r="S584">
        <f>Кредиты_2000_0__22[[#This Row],[Ежемесячный платеж]]/Кредиты_2000_0__22[[#This Row],[Мес доход]]</f>
        <v>0.23400285216289018</v>
      </c>
      <c r="T584" s="8">
        <f>(Кредиты_2000_0__22[[#This Row],[Кредитный рейтинг]]-MIN(J:J))/(MAX(J:J)-MIN(J:J))</f>
        <v>0.90303030303030307</v>
      </c>
      <c r="U584" s="9">
        <f>(Кредиты_2000_0__22[[#This Row],[Срок кредитной истории (лет)]]-MIN(P:P))/(MAX(P:P)-MIN(P:P))</f>
        <v>0.20833333333333331</v>
      </c>
      <c r="V584" s="9">
        <f>(Кредиты_2000_0__22[[#This Row],[Срок с последнего нарушения кредитного договора (мес.)]]-MIN(Q:Q))/(MAX(Q:Q)-MIN(Q:Q))</f>
        <v>0</v>
      </c>
      <c r="W584" s="9">
        <f>(Кредиты_2000_0__22[[#This Row],[Количество кредитных карт]]-MIN(D:D))/(MAX(D:D)-MIN(D:D))</f>
        <v>0.24390243902439024</v>
      </c>
      <c r="X584" s="10">
        <f>(Кредиты_2000_0__22[[#This Row],[Число нарушений кредитных договоров]]-MIN(E:E))/(MAX(E:E)-MIN(E:E))</f>
        <v>0.14285714285714285</v>
      </c>
      <c r="Y584" s="16">
        <f>((Кредиты_2000_0__22[[#This Row],[Размер кредита]]-AVERAGE(H:H)))/STDEV(H:H)</f>
        <v>-0.49696871165748102</v>
      </c>
      <c r="Z584" s="16">
        <f>((Кредиты_2000_0__22[[#This Row],[Годовой доход]]-AVERAGE(K:K)))/STDEV(K:K)</f>
        <v>-0.91795363959831311</v>
      </c>
      <c r="AA584" s="16">
        <f>((Кредиты_2000_0__22[[#This Row],[Ежемесячный платеж]]-AVERAGE(O:O)))/STDEV(O:O)</f>
        <v>-0.54795292368641213</v>
      </c>
      <c r="AB584" s="16">
        <f>((Кредиты_2000_0__22[[#This Row],[Текущий баланс кредитов]]-AVERAGE(F:F)))/STDEV(F:F)</f>
        <v>-0.43233403673750898</v>
      </c>
      <c r="AC584" s="16">
        <f>((Кредиты_2000_0__22[[#This Row],[Максимальный выданный кредит]]-AVERAGE(G:G)))/STDEV(G:G)</f>
        <v>-0.53529902241872562</v>
      </c>
    </row>
    <row r="585" spans="1:29" x14ac:dyDescent="0.45">
      <c r="A585">
        <v>862</v>
      </c>
      <c r="B585" s="1" t="s">
        <v>628</v>
      </c>
      <c r="C585" s="1" t="s">
        <v>16</v>
      </c>
      <c r="D585">
        <v>4</v>
      </c>
      <c r="E585">
        <v>0</v>
      </c>
      <c r="F585">
        <v>51813</v>
      </c>
      <c r="G585">
        <v>69212</v>
      </c>
      <c r="H585" s="3">
        <v>64856</v>
      </c>
      <c r="I585" s="1" t="s">
        <v>17</v>
      </c>
      <c r="J585">
        <v>722</v>
      </c>
      <c r="K585">
        <v>1306991</v>
      </c>
      <c r="L585" s="1" t="s">
        <v>22</v>
      </c>
      <c r="M585" s="1" t="s">
        <v>19</v>
      </c>
      <c r="N585" s="1" t="s">
        <v>20</v>
      </c>
      <c r="O585" s="2">
        <v>15139.2</v>
      </c>
      <c r="P585">
        <v>24.5</v>
      </c>
      <c r="Q585">
        <v>31</v>
      </c>
      <c r="R585">
        <f>Кредиты_2000_0__22[[#This Row],[Годовой доход]]/12</f>
        <v>108915.91666666667</v>
      </c>
      <c r="S585">
        <f>Кредиты_2000_0__22[[#This Row],[Ежемесячный платеж]]/Кредиты_2000_0__22[[#This Row],[Мес доход]]</f>
        <v>0.13899896785823315</v>
      </c>
      <c r="T585" s="8">
        <f>(Кредиты_2000_0__22[[#This Row],[Кредитный рейтинг]]-MIN(J:J))/(MAX(J:J)-MIN(J:J))</f>
        <v>0.82424242424242422</v>
      </c>
      <c r="U585" s="9">
        <f>(Кредиты_2000_0__22[[#This Row],[Срок кредитной истории (лет)]]-MIN(P:P))/(MAX(P:P)-MIN(P:P))</f>
        <v>0.43859649122807015</v>
      </c>
      <c r="V585" s="9">
        <f>(Кредиты_2000_0__22[[#This Row],[Срок с последнего нарушения кредитного договора (мес.)]]-MIN(Q:Q))/(MAX(Q:Q)-MIN(Q:Q))</f>
        <v>0.37804878048780488</v>
      </c>
      <c r="W585" s="9">
        <f>(Кредиты_2000_0__22[[#This Row],[Количество кредитных карт]]-MIN(D:D))/(MAX(D:D)-MIN(D:D))</f>
        <v>4.878048780487805E-2</v>
      </c>
      <c r="X585" s="10">
        <f>(Кредиты_2000_0__22[[#This Row],[Число нарушений кредитных договоров]]-MIN(E:E))/(MAX(E:E)-MIN(E:E))</f>
        <v>0</v>
      </c>
      <c r="Y585" s="16">
        <f>((Кредиты_2000_0__22[[#This Row],[Размер кредита]]-AVERAGE(H:H)))/STDEV(H:H)</f>
        <v>-1.3111555650357753</v>
      </c>
      <c r="Z585" s="16">
        <f>((Кредиты_2000_0__22[[#This Row],[Годовой доход]]-AVERAGE(K:K)))/STDEV(K:K)</f>
        <v>-5.2019794362946736E-2</v>
      </c>
      <c r="AA585" s="16">
        <f>((Кредиты_2000_0__22[[#This Row],[Ежемесячный платеж]]-AVERAGE(O:O)))/STDEV(O:O)</f>
        <v>-0.23995880957874552</v>
      </c>
      <c r="AB585" s="16">
        <f>((Кредиты_2000_0__22[[#This Row],[Текущий баланс кредитов]]-AVERAGE(F:F)))/STDEV(F:F)</f>
        <v>-0.88150819971468908</v>
      </c>
      <c r="AC585" s="16">
        <f>((Кредиты_2000_0__22[[#This Row],[Максимальный выданный кредит]]-AVERAGE(G:G)))/STDEV(G:G)</f>
        <v>-1.0527015076505493</v>
      </c>
    </row>
    <row r="586" spans="1:29" x14ac:dyDescent="0.45">
      <c r="A586">
        <v>864</v>
      </c>
      <c r="B586" s="1" t="s">
        <v>629</v>
      </c>
      <c r="C586" s="1" t="s">
        <v>16</v>
      </c>
      <c r="D586">
        <v>9</v>
      </c>
      <c r="E586">
        <v>0</v>
      </c>
      <c r="F586">
        <v>236170</v>
      </c>
      <c r="G586">
        <v>836286</v>
      </c>
      <c r="H586" s="3">
        <v>195206</v>
      </c>
      <c r="I586" s="1" t="s">
        <v>17</v>
      </c>
      <c r="J586">
        <v>750</v>
      </c>
      <c r="K586">
        <v>1015588</v>
      </c>
      <c r="L586" s="1" t="s">
        <v>38</v>
      </c>
      <c r="M586" s="1" t="s">
        <v>19</v>
      </c>
      <c r="N586" s="1" t="s">
        <v>23</v>
      </c>
      <c r="O586" s="2">
        <v>12830.13</v>
      </c>
      <c r="P586">
        <v>15.4</v>
      </c>
      <c r="R586">
        <f>Кредиты_2000_0__22[[#This Row],[Годовой доход]]/12</f>
        <v>84632.333333333328</v>
      </c>
      <c r="S586">
        <f>Кредиты_2000_0__22[[#This Row],[Ежемесячный платеж]]/Кредиты_2000_0__22[[#This Row],[Мес доход]]</f>
        <v>0.15159844346329418</v>
      </c>
      <c r="T586" s="8">
        <f>(Кредиты_2000_0__22[[#This Row],[Кредитный рейтинг]]-MIN(J:J))/(MAX(J:J)-MIN(J:J))</f>
        <v>0.9939393939393939</v>
      </c>
      <c r="U586" s="9">
        <f>(Кредиты_2000_0__22[[#This Row],[Срок кредитной истории (лет)]]-MIN(P:P))/(MAX(P:P)-MIN(P:P))</f>
        <v>0.23903508771929824</v>
      </c>
      <c r="V586" s="9">
        <f>(Кредиты_2000_0__22[[#This Row],[Срок с последнего нарушения кредитного договора (мес.)]]-MIN(Q:Q))/(MAX(Q:Q)-MIN(Q:Q))</f>
        <v>0</v>
      </c>
      <c r="W586" s="9">
        <f>(Кредиты_2000_0__22[[#This Row],[Количество кредитных карт]]-MIN(D:D))/(MAX(D:D)-MIN(D:D))</f>
        <v>0.17073170731707318</v>
      </c>
      <c r="X586" s="10">
        <f>(Кредиты_2000_0__22[[#This Row],[Число нарушений кредитных договоров]]-MIN(E:E))/(MAX(E:E)-MIN(E:E))</f>
        <v>0</v>
      </c>
      <c r="Y586" s="16">
        <f>((Кредиты_2000_0__22[[#This Row],[Размер кредита]]-AVERAGE(H:H)))/STDEV(H:H)</f>
        <v>-0.61333159479616972</v>
      </c>
      <c r="Z586" s="16">
        <f>((Кредиты_2000_0__22[[#This Row],[Годовой доход]]-AVERAGE(K:K)))/STDEV(K:K)</f>
        <v>-0.40870528032671144</v>
      </c>
      <c r="AA586" s="16">
        <f>((Кредиты_2000_0__22[[#This Row],[Ежемесячный платеж]]-AVERAGE(O:O)))/STDEV(O:O)</f>
        <v>-0.4462216887736799</v>
      </c>
      <c r="AB586" s="16">
        <f>((Кредиты_2000_0__22[[#This Row],[Текущий баланс кредитов]]-AVERAGE(F:F)))/STDEV(F:F)</f>
        <v>-0.1110756553682902</v>
      </c>
      <c r="AC586" s="16">
        <f>((Кредиты_2000_0__22[[#This Row],[Максимальный выданный кредит]]-AVERAGE(G:G)))/STDEV(G:G)</f>
        <v>0.57783649420935612</v>
      </c>
    </row>
    <row r="587" spans="1:29" x14ac:dyDescent="0.45">
      <c r="A587">
        <v>866</v>
      </c>
      <c r="B587" s="1" t="s">
        <v>630</v>
      </c>
      <c r="C587" s="1" t="s">
        <v>31</v>
      </c>
      <c r="D587">
        <v>8</v>
      </c>
      <c r="E587">
        <v>0</v>
      </c>
      <c r="F587">
        <v>226708</v>
      </c>
      <c r="G587">
        <v>418660</v>
      </c>
      <c r="H587" s="3">
        <v>467632</v>
      </c>
      <c r="I587" s="1" t="s">
        <v>26</v>
      </c>
      <c r="J587">
        <v>726</v>
      </c>
      <c r="K587">
        <v>1148436</v>
      </c>
      <c r="L587" s="1" t="s">
        <v>22</v>
      </c>
      <c r="M587" s="1" t="s">
        <v>24</v>
      </c>
      <c r="N587" s="1" t="s">
        <v>23</v>
      </c>
      <c r="O587" s="2">
        <v>9857.39</v>
      </c>
      <c r="P587">
        <v>16.399999999999999</v>
      </c>
      <c r="Q587">
        <v>5</v>
      </c>
      <c r="R587">
        <f>Кредиты_2000_0__22[[#This Row],[Годовой доход]]/12</f>
        <v>95703</v>
      </c>
      <c r="S587">
        <f>Кредиты_2000_0__22[[#This Row],[Ежемесячный платеж]]/Кредиты_2000_0__22[[#This Row],[Мес доход]]</f>
        <v>0.10299980146912845</v>
      </c>
      <c r="T587" s="8">
        <f>(Кредиты_2000_0__22[[#This Row],[Кредитный рейтинг]]-MIN(J:J))/(MAX(J:J)-MIN(J:J))</f>
        <v>0.84848484848484851</v>
      </c>
      <c r="U587" s="9">
        <f>(Кредиты_2000_0__22[[#This Row],[Срок кредитной истории (лет)]]-MIN(P:P))/(MAX(P:P)-MIN(P:P))</f>
        <v>0.26096491228070173</v>
      </c>
      <c r="V587" s="9">
        <f>(Кредиты_2000_0__22[[#This Row],[Срок с последнего нарушения кредитного договора (мес.)]]-MIN(Q:Q))/(MAX(Q:Q)-MIN(Q:Q))</f>
        <v>6.097560975609756E-2</v>
      </c>
      <c r="W587" s="9">
        <f>(Кредиты_2000_0__22[[#This Row],[Количество кредитных карт]]-MIN(D:D))/(MAX(D:D)-MIN(D:D))</f>
        <v>0.14634146341463414</v>
      </c>
      <c r="X587" s="10">
        <f>(Кредиты_2000_0__22[[#This Row],[Число нарушений кредитных договоров]]-MIN(E:E))/(MAX(E:E)-MIN(E:E))</f>
        <v>0</v>
      </c>
      <c r="Y587" s="16">
        <f>((Кредиты_2000_0__22[[#This Row],[Размер кредита]]-AVERAGE(H:H)))/STDEV(H:H)</f>
        <v>0.84509105895522896</v>
      </c>
      <c r="Z587" s="16">
        <f>((Кредиты_2000_0__22[[#This Row],[Годовой доход]]-AVERAGE(K:K)))/STDEV(K:K)</f>
        <v>-0.24609558365469977</v>
      </c>
      <c r="AA587" s="16">
        <f>((Кредиты_2000_0__22[[#This Row],[Ежемесячный платеж]]-AVERAGE(O:O)))/STDEV(O:O)</f>
        <v>-0.7117683857113859</v>
      </c>
      <c r="AB587" s="16">
        <f>((Кредиты_2000_0__22[[#This Row],[Текущий баланс кредитов]]-AVERAGE(F:F)))/STDEV(F:F)</f>
        <v>-0.15061759158229684</v>
      </c>
      <c r="AC587" s="16">
        <f>((Кредиты_2000_0__22[[#This Row],[Максимальный выданный кредит]]-AVERAGE(G:G)))/STDEV(G:G)</f>
        <v>-0.30989410748584517</v>
      </c>
    </row>
    <row r="588" spans="1:29" x14ac:dyDescent="0.45">
      <c r="A588">
        <v>869</v>
      </c>
      <c r="B588" s="1" t="s">
        <v>631</v>
      </c>
      <c r="C588" s="1" t="s">
        <v>16</v>
      </c>
      <c r="D588">
        <v>6</v>
      </c>
      <c r="E588">
        <v>0</v>
      </c>
      <c r="F588">
        <v>28690</v>
      </c>
      <c r="G588">
        <v>64262</v>
      </c>
      <c r="H588" s="3">
        <v>555060</v>
      </c>
      <c r="I588" s="1" t="s">
        <v>17</v>
      </c>
      <c r="J588">
        <v>699</v>
      </c>
      <c r="K588">
        <v>1143610</v>
      </c>
      <c r="L588" s="1" t="s">
        <v>22</v>
      </c>
      <c r="M588" s="1" t="s">
        <v>19</v>
      </c>
      <c r="N588" s="1" t="s">
        <v>52</v>
      </c>
      <c r="O588" s="2">
        <v>15152.88</v>
      </c>
      <c r="P588">
        <v>22.2</v>
      </c>
      <c r="Q588">
        <v>15</v>
      </c>
      <c r="R588">
        <f>Кредиты_2000_0__22[[#This Row],[Годовой доход]]/12</f>
        <v>95300.833333333328</v>
      </c>
      <c r="S588">
        <f>Кредиты_2000_0__22[[#This Row],[Ежемесячный платеж]]/Кредиты_2000_0__22[[#This Row],[Мес доход]]</f>
        <v>0.15900049842166472</v>
      </c>
      <c r="T588" s="8">
        <f>(Кредиты_2000_0__22[[#This Row],[Кредитный рейтинг]]-MIN(J:J))/(MAX(J:J)-MIN(J:J))</f>
        <v>0.68484848484848482</v>
      </c>
      <c r="U588" s="9">
        <f>(Кредиты_2000_0__22[[#This Row],[Срок кредитной истории (лет)]]-MIN(P:P))/(MAX(P:P)-MIN(P:P))</f>
        <v>0.38815789473684209</v>
      </c>
      <c r="V588" s="9">
        <f>(Кредиты_2000_0__22[[#This Row],[Срок с последнего нарушения кредитного договора (мес.)]]-MIN(Q:Q))/(MAX(Q:Q)-MIN(Q:Q))</f>
        <v>0.18292682926829268</v>
      </c>
      <c r="W588" s="9">
        <f>(Кредиты_2000_0__22[[#This Row],[Количество кредитных карт]]-MIN(D:D))/(MAX(D:D)-MIN(D:D))</f>
        <v>9.7560975609756101E-2</v>
      </c>
      <c r="X588" s="10">
        <f>(Кредиты_2000_0__22[[#This Row],[Число нарушений кредитных договоров]]-MIN(E:E))/(MAX(E:E)-MIN(E:E))</f>
        <v>0</v>
      </c>
      <c r="Y588" s="16">
        <f>((Кредиты_2000_0__22[[#This Row],[Размер кредита]]-AVERAGE(H:H)))/STDEV(H:H)</f>
        <v>1.313133667855177</v>
      </c>
      <c r="Z588" s="16">
        <f>((Кредиты_2000_0__22[[#This Row],[Годовой доход]]-AVERAGE(K:K)))/STDEV(K:K)</f>
        <v>-0.25200274368826542</v>
      </c>
      <c r="AA588" s="16">
        <f>((Кредиты_2000_0__22[[#This Row],[Ежемесячный платеж]]-AVERAGE(O:O)))/STDEV(O:O)</f>
        <v>-0.23873681276297709</v>
      </c>
      <c r="AB588" s="16">
        <f>((Кредиты_2000_0__22[[#This Row],[Текущий баланс кредитов]]-AVERAGE(F:F)))/STDEV(F:F)</f>
        <v>-0.9781397988561471</v>
      </c>
      <c r="AC588" s="16">
        <f>((Кредиты_2000_0__22[[#This Row],[Максимальный выданный кредит]]-AVERAGE(G:G)))/STDEV(G:G)</f>
        <v>-1.0632235213144285</v>
      </c>
    </row>
    <row r="589" spans="1:29" x14ac:dyDescent="0.45">
      <c r="A589">
        <v>871</v>
      </c>
      <c r="B589" s="1" t="s">
        <v>632</v>
      </c>
      <c r="C589" s="1" t="s">
        <v>16</v>
      </c>
      <c r="D589">
        <v>10</v>
      </c>
      <c r="E589">
        <v>1</v>
      </c>
      <c r="F589">
        <v>94145</v>
      </c>
      <c r="G589">
        <v>502392</v>
      </c>
      <c r="H589" s="3">
        <v>590414</v>
      </c>
      <c r="I589" s="1" t="s">
        <v>26</v>
      </c>
      <c r="J589">
        <v>692</v>
      </c>
      <c r="K589">
        <v>1243645</v>
      </c>
      <c r="L589" s="1" t="s">
        <v>22</v>
      </c>
      <c r="M589" s="1" t="s">
        <v>19</v>
      </c>
      <c r="N589" s="1" t="s">
        <v>20</v>
      </c>
      <c r="O589" s="2">
        <v>4186.84</v>
      </c>
      <c r="P589">
        <v>20.8</v>
      </c>
      <c r="R589">
        <f>Кредиты_2000_0__22[[#This Row],[Годовой доход]]/12</f>
        <v>103637.08333333333</v>
      </c>
      <c r="S589">
        <f>Кредиты_2000_0__22[[#This Row],[Ежемесячный платеж]]/Кредиты_2000_0__22[[#This Row],[Мес доход]]</f>
        <v>4.0399052784355668E-2</v>
      </c>
      <c r="T589" s="8">
        <f>(Кредиты_2000_0__22[[#This Row],[Кредитный рейтинг]]-MIN(J:J))/(MAX(J:J)-MIN(J:J))</f>
        <v>0.64242424242424245</v>
      </c>
      <c r="U589" s="9">
        <f>(Кредиты_2000_0__22[[#This Row],[Срок кредитной истории (лет)]]-MIN(P:P))/(MAX(P:P)-MIN(P:P))</f>
        <v>0.35745614035087719</v>
      </c>
      <c r="V589" s="9">
        <f>(Кредиты_2000_0__22[[#This Row],[Срок с последнего нарушения кредитного договора (мес.)]]-MIN(Q:Q))/(MAX(Q:Q)-MIN(Q:Q))</f>
        <v>0</v>
      </c>
      <c r="W589" s="9">
        <f>(Кредиты_2000_0__22[[#This Row],[Количество кредитных карт]]-MIN(D:D))/(MAX(D:D)-MIN(D:D))</f>
        <v>0.1951219512195122</v>
      </c>
      <c r="X589" s="10">
        <f>(Кредиты_2000_0__22[[#This Row],[Число нарушений кредитных договоров]]-MIN(E:E))/(MAX(E:E)-MIN(E:E))</f>
        <v>0.14285714285714285</v>
      </c>
      <c r="Y589" s="16">
        <f>((Кредиты_2000_0__22[[#This Row],[Размер кредита]]-AVERAGE(H:H)))/STDEV(H:H)</f>
        <v>1.5024000172518093</v>
      </c>
      <c r="Z589" s="16">
        <f>((Кредиты_2000_0__22[[#This Row],[Годовой доход]]-AVERAGE(K:K)))/STDEV(K:K)</f>
        <v>-0.12955708393738707</v>
      </c>
      <c r="AA589" s="16">
        <f>((Кредиты_2000_0__22[[#This Row],[Ежемесячный платеж]]-AVERAGE(O:O)))/STDEV(O:O)</f>
        <v>-1.2183030380254494</v>
      </c>
      <c r="AB589" s="16">
        <f>((Кредиты_2000_0__22[[#This Row],[Текущий баланс кредитов]]-AVERAGE(F:F)))/STDEV(F:F)</f>
        <v>-0.70460170597009708</v>
      </c>
      <c r="AC589" s="16">
        <f>((Кредиты_2000_0__22[[#This Row],[Максимальный выданный кредит]]-AVERAGE(G:G)))/STDEV(G:G)</f>
        <v>-0.13190840079818064</v>
      </c>
    </row>
    <row r="590" spans="1:29" x14ac:dyDescent="0.45">
      <c r="A590">
        <v>872</v>
      </c>
      <c r="B590" s="1" t="s">
        <v>633</v>
      </c>
      <c r="C590" s="1" t="s">
        <v>16</v>
      </c>
      <c r="D590">
        <v>10</v>
      </c>
      <c r="E590">
        <v>0</v>
      </c>
      <c r="F590">
        <v>108471</v>
      </c>
      <c r="G590">
        <v>156002</v>
      </c>
      <c r="H590" s="3">
        <v>189002</v>
      </c>
      <c r="I590" s="1" t="s">
        <v>17</v>
      </c>
      <c r="J590">
        <v>703</v>
      </c>
      <c r="K590">
        <v>2431962</v>
      </c>
      <c r="L590" s="1" t="s">
        <v>53</v>
      </c>
      <c r="M590" s="1" t="s">
        <v>29</v>
      </c>
      <c r="N590" s="1" t="s">
        <v>52</v>
      </c>
      <c r="O590" s="2">
        <v>24725.08</v>
      </c>
      <c r="P590">
        <v>14.8</v>
      </c>
      <c r="Q590">
        <v>19</v>
      </c>
      <c r="R590">
        <f>Кредиты_2000_0__22[[#This Row],[Годовой доход]]/12</f>
        <v>202663.5</v>
      </c>
      <c r="S590">
        <f>Кредиты_2000_0__22[[#This Row],[Ежемесячный платеж]]/Кредиты_2000_0__22[[#This Row],[Мес доход]]</f>
        <v>0.12200065626025408</v>
      </c>
      <c r="T590" s="8">
        <f>(Кредиты_2000_0__22[[#This Row],[Кредитный рейтинг]]-MIN(J:J))/(MAX(J:J)-MIN(J:J))</f>
        <v>0.70909090909090911</v>
      </c>
      <c r="U590" s="9">
        <f>(Кредиты_2000_0__22[[#This Row],[Срок кредитной истории (лет)]]-MIN(P:P))/(MAX(P:P)-MIN(P:P))</f>
        <v>0.22587719298245615</v>
      </c>
      <c r="V590" s="9">
        <f>(Кредиты_2000_0__22[[#This Row],[Срок с последнего нарушения кредитного договора (мес.)]]-MIN(Q:Q))/(MAX(Q:Q)-MIN(Q:Q))</f>
        <v>0.23170731707317074</v>
      </c>
      <c r="W590" s="9">
        <f>(Кредиты_2000_0__22[[#This Row],[Количество кредитных карт]]-MIN(D:D))/(MAX(D:D)-MIN(D:D))</f>
        <v>0.1951219512195122</v>
      </c>
      <c r="X590" s="10">
        <f>(Кредиты_2000_0__22[[#This Row],[Число нарушений кредитных договоров]]-MIN(E:E))/(MAX(E:E)-MIN(E:E))</f>
        <v>0</v>
      </c>
      <c r="Y590" s="16">
        <f>((Кредиты_2000_0__22[[#This Row],[Размер кредита]]-AVERAGE(H:H)))/STDEV(H:H)</f>
        <v>-0.64654448249364971</v>
      </c>
      <c r="Z590" s="16">
        <f>((Кредиты_2000_0__22[[#This Row],[Годовой доход]]-AVERAGE(K:K)))/STDEV(K:K)</f>
        <v>1.3249764199181084</v>
      </c>
      <c r="AA590" s="16">
        <f>((Кредиты_2000_0__22[[#This Row],[Ежемесячный платеж]]-AVERAGE(O:O)))/STDEV(O:O)</f>
        <v>0.61632151471507701</v>
      </c>
      <c r="AB590" s="16">
        <f>((Кредиты_2000_0__22[[#This Row],[Текущий баланс кредитов]]-AVERAGE(F:F)))/STDEV(F:F)</f>
        <v>-0.64473299130069739</v>
      </c>
      <c r="AC590" s="16">
        <f>((Кредиты_2000_0__22[[#This Row],[Максимальный выданный кредит]]-AVERAGE(G:G)))/STDEV(G:G)</f>
        <v>-0.86821553474386592</v>
      </c>
    </row>
    <row r="591" spans="1:29" x14ac:dyDescent="0.45">
      <c r="A591">
        <v>873</v>
      </c>
      <c r="B591" s="1" t="s">
        <v>634</v>
      </c>
      <c r="C591" s="1" t="s">
        <v>16</v>
      </c>
      <c r="D591">
        <v>15</v>
      </c>
      <c r="E591">
        <v>0</v>
      </c>
      <c r="F591">
        <v>621832</v>
      </c>
      <c r="G591">
        <v>1046540</v>
      </c>
      <c r="H591" s="3">
        <v>395538</v>
      </c>
      <c r="I591" s="1" t="s">
        <v>26</v>
      </c>
      <c r="J591">
        <v>697</v>
      </c>
      <c r="K591">
        <v>747213</v>
      </c>
      <c r="L591" s="1" t="s">
        <v>53</v>
      </c>
      <c r="M591" s="1" t="s">
        <v>19</v>
      </c>
      <c r="N591" s="1" t="s">
        <v>23</v>
      </c>
      <c r="O591" s="2">
        <v>17933.150000000001</v>
      </c>
      <c r="P591">
        <v>28.1</v>
      </c>
      <c r="Q591">
        <v>78</v>
      </c>
      <c r="R591">
        <f>Кредиты_2000_0__22[[#This Row],[Годовой доход]]/12</f>
        <v>62267.75</v>
      </c>
      <c r="S591">
        <f>Кредиты_2000_0__22[[#This Row],[Ежемесячный платеж]]/Кредиты_2000_0__22[[#This Row],[Мес доход]]</f>
        <v>0.28800061026775498</v>
      </c>
      <c r="T591" s="8">
        <f>(Кредиты_2000_0__22[[#This Row],[Кредитный рейтинг]]-MIN(J:J))/(MAX(J:J)-MIN(J:J))</f>
        <v>0.67272727272727273</v>
      </c>
      <c r="U591" s="9">
        <f>(Кредиты_2000_0__22[[#This Row],[Срок кредитной истории (лет)]]-MIN(P:P))/(MAX(P:P)-MIN(P:P))</f>
        <v>0.51754385964912286</v>
      </c>
      <c r="V591" s="9">
        <f>(Кредиты_2000_0__22[[#This Row],[Срок с последнего нарушения кредитного договора (мес.)]]-MIN(Q:Q))/(MAX(Q:Q)-MIN(Q:Q))</f>
        <v>0.95121951219512191</v>
      </c>
      <c r="W591" s="9">
        <f>(Кредиты_2000_0__22[[#This Row],[Количество кредитных карт]]-MIN(D:D))/(MAX(D:D)-MIN(D:D))</f>
        <v>0.31707317073170732</v>
      </c>
      <c r="X591" s="10">
        <f>(Кредиты_2000_0__22[[#This Row],[Число нарушений кредитных договоров]]-MIN(E:E))/(MAX(E:E)-MIN(E:E))</f>
        <v>0</v>
      </c>
      <c r="Y591" s="16">
        <f>((Кредиты_2000_0__22[[#This Row],[Размер кредита]]-AVERAGE(H:H)))/STDEV(H:H)</f>
        <v>0.45913845971891032</v>
      </c>
      <c r="Z591" s="16">
        <f>((Кредиты_2000_0__22[[#This Row],[Годовой доход]]-AVERAGE(K:K)))/STDEV(K:K)</f>
        <v>-0.73720384518543058</v>
      </c>
      <c r="AA591" s="16">
        <f>((Кредиты_2000_0__22[[#This Row],[Ежемесячный платеж]]-AVERAGE(O:O)))/STDEV(O:O)</f>
        <v>9.6170678639854335E-3</v>
      </c>
      <c r="AB591" s="16">
        <f>((Кредиты_2000_0__22[[#This Row],[Текущий баланс кредитов]]-AVERAGE(F:F)))/STDEV(F:F)</f>
        <v>1.5006155520050175</v>
      </c>
      <c r="AC591" s="16">
        <f>((Кредиты_2000_0__22[[#This Row],[Максимальный выданный кредит]]-AVERAGE(G:G)))/STDEV(G:G)</f>
        <v>1.024764870145775</v>
      </c>
    </row>
    <row r="592" spans="1:29" x14ac:dyDescent="0.45">
      <c r="A592">
        <v>874</v>
      </c>
      <c r="B592" s="1" t="s">
        <v>635</v>
      </c>
      <c r="C592" s="1" t="s">
        <v>16</v>
      </c>
      <c r="D592">
        <v>10</v>
      </c>
      <c r="E592">
        <v>0</v>
      </c>
      <c r="F592">
        <v>230888</v>
      </c>
      <c r="G592">
        <v>286528</v>
      </c>
      <c r="H592" s="3">
        <v>447920</v>
      </c>
      <c r="I592" s="1" t="s">
        <v>17</v>
      </c>
      <c r="J592">
        <v>683</v>
      </c>
      <c r="K592">
        <v>1005784</v>
      </c>
      <c r="L592" s="1" t="s">
        <v>53</v>
      </c>
      <c r="M592" s="1" t="s">
        <v>19</v>
      </c>
      <c r="N592" s="1" t="s">
        <v>23</v>
      </c>
      <c r="O592" s="2">
        <v>7870.18</v>
      </c>
      <c r="P592">
        <v>15.1</v>
      </c>
      <c r="R592">
        <f>Кредиты_2000_0__22[[#This Row],[Годовой доход]]/12</f>
        <v>83815.333333333328</v>
      </c>
      <c r="S592">
        <f>Кредиты_2000_0__22[[#This Row],[Ежемесячный платеж]]/Кредиты_2000_0__22[[#This Row],[Мес доход]]</f>
        <v>9.3899047906906466E-2</v>
      </c>
      <c r="T592" s="8">
        <f>(Кредиты_2000_0__22[[#This Row],[Кредитный рейтинг]]-MIN(J:J))/(MAX(J:J)-MIN(J:J))</f>
        <v>0.58787878787878789</v>
      </c>
      <c r="U592" s="9">
        <f>(Кредиты_2000_0__22[[#This Row],[Срок кредитной истории (лет)]]-MIN(P:P))/(MAX(P:P)-MIN(P:P))</f>
        <v>0.23245614035087717</v>
      </c>
      <c r="V592" s="9">
        <f>(Кредиты_2000_0__22[[#This Row],[Срок с последнего нарушения кредитного договора (мес.)]]-MIN(Q:Q))/(MAX(Q:Q)-MIN(Q:Q))</f>
        <v>0</v>
      </c>
      <c r="W592" s="9">
        <f>(Кредиты_2000_0__22[[#This Row],[Количество кредитных карт]]-MIN(D:D))/(MAX(D:D)-MIN(D:D))</f>
        <v>0.1951219512195122</v>
      </c>
      <c r="X592" s="10">
        <f>(Кредиты_2000_0__22[[#This Row],[Число нарушений кредитных договоров]]-MIN(E:E))/(MAX(E:E)-MIN(E:E))</f>
        <v>0</v>
      </c>
      <c r="Y592" s="16">
        <f>((Кредиты_2000_0__22[[#This Row],[Размер кредита]]-AVERAGE(H:H)))/STDEV(H:H)</f>
        <v>0.73956358598734928</v>
      </c>
      <c r="Z592" s="16">
        <f>((Кредиты_2000_0__22[[#This Row],[Годовой доход]]-AVERAGE(K:K)))/STDEV(K:K)</f>
        <v>-0.42070565267836446</v>
      </c>
      <c r="AA592" s="16">
        <f>((Кредиты_2000_0__22[[#This Row],[Ежемесячный платеж]]-AVERAGE(O:O)))/STDEV(O:O)</f>
        <v>-0.88928039537976544</v>
      </c>
      <c r="AB592" s="16">
        <f>((Кредиты_2000_0__22[[#This Row],[Текущий баланс кредитов]]-AVERAGE(F:F)))/STDEV(F:F)</f>
        <v>-0.13314926634719351</v>
      </c>
      <c r="AC592" s="16">
        <f>((Кредиты_2000_0__22[[#This Row],[Максимальный выданный кредит]]-AVERAGE(G:G)))/STDEV(G:G)</f>
        <v>-0.59076172555366269</v>
      </c>
    </row>
    <row r="593" spans="1:29" x14ac:dyDescent="0.45">
      <c r="A593">
        <v>876</v>
      </c>
      <c r="B593" s="1" t="s">
        <v>636</v>
      </c>
      <c r="C593" s="1" t="s">
        <v>16</v>
      </c>
      <c r="D593">
        <v>10</v>
      </c>
      <c r="E593">
        <v>0</v>
      </c>
      <c r="F593">
        <v>197524</v>
      </c>
      <c r="G593">
        <v>309078</v>
      </c>
      <c r="H593" s="3">
        <v>302588</v>
      </c>
      <c r="I593" s="1" t="s">
        <v>17</v>
      </c>
      <c r="J593">
        <v>730</v>
      </c>
      <c r="K593">
        <v>1133673</v>
      </c>
      <c r="L593" s="1" t="s">
        <v>22</v>
      </c>
      <c r="M593" s="1" t="s">
        <v>29</v>
      </c>
      <c r="N593" s="1" t="s">
        <v>23</v>
      </c>
      <c r="O593" s="2">
        <v>7642.75</v>
      </c>
      <c r="P593">
        <v>25.5</v>
      </c>
      <c r="Q593">
        <v>52</v>
      </c>
      <c r="R593">
        <f>Кредиты_2000_0__22[[#This Row],[Годовой доход]]/12</f>
        <v>94472.75</v>
      </c>
      <c r="S593">
        <f>Кредиты_2000_0__22[[#This Row],[Ежемесячный платеж]]/Кредиты_2000_0__22[[#This Row],[Мес доход]]</f>
        <v>8.0898989391120724E-2</v>
      </c>
      <c r="T593" s="8">
        <f>(Кредиты_2000_0__22[[#This Row],[Кредитный рейтинг]]-MIN(J:J))/(MAX(J:J)-MIN(J:J))</f>
        <v>0.87272727272727268</v>
      </c>
      <c r="U593" s="9">
        <f>(Кредиты_2000_0__22[[#This Row],[Срок кредитной истории (лет)]]-MIN(P:P))/(MAX(P:P)-MIN(P:P))</f>
        <v>0.46052631578947367</v>
      </c>
      <c r="V593" s="9">
        <f>(Кредиты_2000_0__22[[#This Row],[Срок с последнего нарушения кредитного договора (мес.)]]-MIN(Q:Q))/(MAX(Q:Q)-MIN(Q:Q))</f>
        <v>0.63414634146341464</v>
      </c>
      <c r="W593" s="9">
        <f>(Кредиты_2000_0__22[[#This Row],[Количество кредитных карт]]-MIN(D:D))/(MAX(D:D)-MIN(D:D))</f>
        <v>0.1951219512195122</v>
      </c>
      <c r="X593" s="10">
        <f>(Кредиты_2000_0__22[[#This Row],[Число нарушений кредитных договоров]]-MIN(E:E))/(MAX(E:E)-MIN(E:E))</f>
        <v>0</v>
      </c>
      <c r="Y593" s="16">
        <f>((Кредиты_2000_0__22[[#This Row],[Размер кредита]]-AVERAGE(H:H)))/STDEV(H:H)</f>
        <v>-3.8465974755745203E-2</v>
      </c>
      <c r="Z593" s="16">
        <f>((Кредиты_2000_0__22[[#This Row],[Годовой доход]]-AVERAGE(K:K)))/STDEV(K:K)</f>
        <v>-0.264165911788875</v>
      </c>
      <c r="AA593" s="16">
        <f>((Кредиты_2000_0__22[[#This Row],[Ежемесячный платеж]]-AVERAGE(O:O)))/STDEV(O:O)</f>
        <v>-0.90959609244191775</v>
      </c>
      <c r="AB593" s="16">
        <f>((Кредиты_2000_0__22[[#This Row],[Текущий баланс кредитов]]-AVERAGE(F:F)))/STDEV(F:F)</f>
        <v>-0.27257826231465476</v>
      </c>
      <c r="AC593" s="16">
        <f>((Кредиты_2000_0__22[[#This Row],[Максимальный выданный кредит]]-AVERAGE(G:G)))/STDEV(G:G)</f>
        <v>-0.542828107751546</v>
      </c>
    </row>
    <row r="594" spans="1:29" x14ac:dyDescent="0.45">
      <c r="A594">
        <v>879</v>
      </c>
      <c r="B594" s="1" t="s">
        <v>637</v>
      </c>
      <c r="C594" s="1" t="s">
        <v>16</v>
      </c>
      <c r="D594">
        <v>9</v>
      </c>
      <c r="E594">
        <v>1</v>
      </c>
      <c r="F594">
        <v>117344</v>
      </c>
      <c r="G594">
        <v>358468</v>
      </c>
      <c r="H594" s="3">
        <v>106106</v>
      </c>
      <c r="I594" s="1" t="s">
        <v>17</v>
      </c>
      <c r="J594">
        <v>719</v>
      </c>
      <c r="K594">
        <v>954579</v>
      </c>
      <c r="L594" s="1" t="s">
        <v>27</v>
      </c>
      <c r="M594" s="1" t="s">
        <v>24</v>
      </c>
      <c r="N594" s="1" t="s">
        <v>23</v>
      </c>
      <c r="O594" s="2">
        <v>4598</v>
      </c>
      <c r="P594">
        <v>10.8</v>
      </c>
      <c r="R594">
        <f>Кредиты_2000_0__22[[#This Row],[Годовой доход]]/12</f>
        <v>79548.25</v>
      </c>
      <c r="S594">
        <f>Кредиты_2000_0__22[[#This Row],[Ежемесячный платеж]]/Кредиты_2000_0__22[[#This Row],[Мес доход]]</f>
        <v>5.7801397265181825E-2</v>
      </c>
      <c r="T594" s="8">
        <f>(Кредиты_2000_0__22[[#This Row],[Кредитный рейтинг]]-MIN(J:J))/(MAX(J:J)-MIN(J:J))</f>
        <v>0.80606060606060603</v>
      </c>
      <c r="U594" s="9">
        <f>(Кредиты_2000_0__22[[#This Row],[Срок кредитной истории (лет)]]-MIN(P:P))/(MAX(P:P)-MIN(P:P))</f>
        <v>0.13815789473684212</v>
      </c>
      <c r="V594" s="9">
        <f>(Кредиты_2000_0__22[[#This Row],[Срок с последнего нарушения кредитного договора (мес.)]]-MIN(Q:Q))/(MAX(Q:Q)-MIN(Q:Q))</f>
        <v>0</v>
      </c>
      <c r="W594" s="9">
        <f>(Кредиты_2000_0__22[[#This Row],[Количество кредитных карт]]-MIN(D:D))/(MAX(D:D)-MIN(D:D))</f>
        <v>0.17073170731707318</v>
      </c>
      <c r="X594" s="10">
        <f>(Кредиты_2000_0__22[[#This Row],[Число нарушений кредитных договоров]]-MIN(E:E))/(MAX(E:E)-MIN(E:E))</f>
        <v>0.14285714285714285</v>
      </c>
      <c r="Y594" s="16">
        <f>((Кредиты_2000_0__22[[#This Row],[Размер кредита]]-AVERAGE(H:H)))/STDEV(H:H)</f>
        <v>-1.0903251947067862</v>
      </c>
      <c r="Z594" s="16">
        <f>((Кредиты_2000_0__22[[#This Row],[Годовой доход]]-AVERAGE(K:K)))/STDEV(K:K)</f>
        <v>-0.48338201602662983</v>
      </c>
      <c r="AA594" s="16">
        <f>((Кредиты_2000_0__22[[#This Row],[Ежемесячный платеж]]-AVERAGE(O:O)))/STDEV(O:O)</f>
        <v>-1.1815752448404055</v>
      </c>
      <c r="AB594" s="16">
        <f>((Кредиты_2000_0__22[[#This Row],[Текущий баланс кредитов]]-AVERAGE(F:F)))/STDEV(F:F)</f>
        <v>-0.60765250091527345</v>
      </c>
      <c r="AC594" s="16">
        <f>((Кредиты_2000_0__22[[#This Row],[Максимальный выданный кредит]]-AVERAGE(G:G)))/STDEV(G:G)</f>
        <v>-0.43784179363861719</v>
      </c>
    </row>
    <row r="595" spans="1:29" x14ac:dyDescent="0.45">
      <c r="A595">
        <v>882</v>
      </c>
      <c r="B595" s="1" t="s">
        <v>638</v>
      </c>
      <c r="C595" s="1" t="s">
        <v>16</v>
      </c>
      <c r="D595">
        <v>18</v>
      </c>
      <c r="E595">
        <v>0</v>
      </c>
      <c r="F595">
        <v>201704</v>
      </c>
      <c r="G595">
        <v>463430</v>
      </c>
      <c r="H595" s="3">
        <v>302764</v>
      </c>
      <c r="I595" s="1" t="s">
        <v>17</v>
      </c>
      <c r="J595">
        <v>738</v>
      </c>
      <c r="K595">
        <v>1531514</v>
      </c>
      <c r="L595" s="1" t="s">
        <v>27</v>
      </c>
      <c r="M595" s="1" t="s">
        <v>29</v>
      </c>
      <c r="N595" s="1" t="s">
        <v>75</v>
      </c>
      <c r="O595" s="2">
        <v>13400.7</v>
      </c>
      <c r="P595">
        <v>11</v>
      </c>
      <c r="Q595">
        <v>44</v>
      </c>
      <c r="R595">
        <f>Кредиты_2000_0__22[[#This Row],[Годовой доход]]/12</f>
        <v>127626.16666666667</v>
      </c>
      <c r="S595">
        <f>Кредиты_2000_0__22[[#This Row],[Ежемесячный платеж]]/Кредиты_2000_0__22[[#This Row],[Мес доход]]</f>
        <v>0.10499962781926904</v>
      </c>
      <c r="T595" s="8">
        <f>(Кредиты_2000_0__22[[#This Row],[Кредитный рейтинг]]-MIN(J:J))/(MAX(J:J)-MIN(J:J))</f>
        <v>0.92121212121212126</v>
      </c>
      <c r="U595" s="9">
        <f>(Кредиты_2000_0__22[[#This Row],[Срок кредитной истории (лет)]]-MIN(P:P))/(MAX(P:P)-MIN(P:P))</f>
        <v>0.14254385964912281</v>
      </c>
      <c r="V595" s="9">
        <f>(Кредиты_2000_0__22[[#This Row],[Срок с последнего нарушения кредитного договора (мес.)]]-MIN(Q:Q))/(MAX(Q:Q)-MIN(Q:Q))</f>
        <v>0.53658536585365857</v>
      </c>
      <c r="W595" s="9">
        <f>(Кредиты_2000_0__22[[#This Row],[Количество кредитных карт]]-MIN(D:D))/(MAX(D:D)-MIN(D:D))</f>
        <v>0.3902439024390244</v>
      </c>
      <c r="X595" s="10">
        <f>(Кредиты_2000_0__22[[#This Row],[Число нарушений кредитных договоров]]-MIN(E:E))/(MAX(E:E)-MIN(E:E))</f>
        <v>0</v>
      </c>
      <c r="Y595" s="16">
        <f>((Кредиты_2000_0__22[[#This Row],[Размер кредита]]-AVERAGE(H:H)))/STDEV(H:H)</f>
        <v>-3.752376517567485E-2</v>
      </c>
      <c r="Z595" s="16">
        <f>((Кредиты_2000_0__22[[#This Row],[Годовой доход]]-AVERAGE(K:K)))/STDEV(K:K)</f>
        <v>0.22280268641124687</v>
      </c>
      <c r="AA595" s="16">
        <f>((Кредиты_2000_0__22[[#This Row],[Ежемесячный платеж]]-AVERAGE(O:O)))/STDEV(O:O)</f>
        <v>-0.39525423824933292</v>
      </c>
      <c r="AB595" s="16">
        <f>((Кредиты_2000_0__22[[#This Row],[Текущий баланс кредитов]]-AVERAGE(F:F)))/STDEV(F:F)</f>
        <v>-0.25510993707955143</v>
      </c>
      <c r="AC595" s="16">
        <f>((Кредиты_2000_0__22[[#This Row],[Максимальный выданный кредит]]-AVERAGE(G:G)))/STDEV(G:G)</f>
        <v>-0.21472833945920375</v>
      </c>
    </row>
    <row r="596" spans="1:29" x14ac:dyDescent="0.45">
      <c r="A596">
        <v>883</v>
      </c>
      <c r="B596" s="1" t="s">
        <v>639</v>
      </c>
      <c r="C596" s="1" t="s">
        <v>16</v>
      </c>
      <c r="D596">
        <v>7</v>
      </c>
      <c r="E596">
        <v>1</v>
      </c>
      <c r="F596">
        <v>167200</v>
      </c>
      <c r="G596">
        <v>222772</v>
      </c>
      <c r="H596" s="3">
        <v>747736</v>
      </c>
      <c r="I596" s="1" t="s">
        <v>26</v>
      </c>
      <c r="J596">
        <v>646</v>
      </c>
      <c r="K596">
        <v>1538696</v>
      </c>
      <c r="L596" s="1" t="s">
        <v>53</v>
      </c>
      <c r="M596" s="1" t="s">
        <v>19</v>
      </c>
      <c r="N596" s="1" t="s">
        <v>23</v>
      </c>
      <c r="O596" s="2">
        <v>20644.07</v>
      </c>
      <c r="P596">
        <v>18</v>
      </c>
      <c r="Q596">
        <v>77</v>
      </c>
      <c r="R596">
        <f>Кредиты_2000_0__22[[#This Row],[Годовой доход]]/12</f>
        <v>128224.66666666667</v>
      </c>
      <c r="S596">
        <f>Кредиты_2000_0__22[[#This Row],[Ежемесячный платеж]]/Кредиты_2000_0__22[[#This Row],[Мес доход]]</f>
        <v>0.1609992097204386</v>
      </c>
      <c r="T596" s="8">
        <f>(Кредиты_2000_0__22[[#This Row],[Кредитный рейтинг]]-MIN(J:J))/(MAX(J:J)-MIN(J:J))</f>
        <v>0.36363636363636365</v>
      </c>
      <c r="U596" s="9">
        <f>(Кредиты_2000_0__22[[#This Row],[Срок кредитной истории (лет)]]-MIN(P:P))/(MAX(P:P)-MIN(P:P))</f>
        <v>0.29605263157894735</v>
      </c>
      <c r="V596" s="9">
        <f>(Кредиты_2000_0__22[[#This Row],[Срок с последнего нарушения кредитного договора (мес.)]]-MIN(Q:Q))/(MAX(Q:Q)-MIN(Q:Q))</f>
        <v>0.93902439024390238</v>
      </c>
      <c r="W596" s="9">
        <f>(Кредиты_2000_0__22[[#This Row],[Количество кредитных карт]]-MIN(D:D))/(MAX(D:D)-MIN(D:D))</f>
        <v>0.12195121951219512</v>
      </c>
      <c r="X596" s="10">
        <f>(Кредиты_2000_0__22[[#This Row],[Число нарушений кредитных договоров]]-MIN(E:E))/(MAX(E:E)-MIN(E:E))</f>
        <v>0.14285714285714285</v>
      </c>
      <c r="Y596" s="16">
        <f>((Кредиты_2000_0__22[[#This Row],[Размер кредита]]-AVERAGE(H:H)))/STDEV(H:H)</f>
        <v>2.3446176056371968</v>
      </c>
      <c r="Z596" s="16">
        <f>((Кредиты_2000_0__22[[#This Row],[Годовой доход]]-AVERAGE(K:K)))/STDEV(K:K)</f>
        <v>0.23159365685489966</v>
      </c>
      <c r="AA596" s="16">
        <f>((Кредиты_2000_0__22[[#This Row],[Ежемесячный платеж]]-AVERAGE(O:O)))/STDEV(O:O)</f>
        <v>0.25177610352212088</v>
      </c>
      <c r="AB596" s="16">
        <f>((Кредиты_2000_0__22[[#This Row],[Текущий баланс кредитов]]-AVERAGE(F:F)))/STDEV(F:F)</f>
        <v>-0.39930302174749538</v>
      </c>
      <c r="AC596" s="16">
        <f>((Кредиты_2000_0__22[[#This Row],[Максимальный выданный кредит]]-AVERAGE(G:G)))/STDEV(G:G)</f>
        <v>-0.72628526154442774</v>
      </c>
    </row>
    <row r="597" spans="1:29" x14ac:dyDescent="0.45">
      <c r="A597">
        <v>884</v>
      </c>
      <c r="B597" s="1" t="s">
        <v>640</v>
      </c>
      <c r="C597" s="1" t="s">
        <v>16</v>
      </c>
      <c r="D597">
        <v>6</v>
      </c>
      <c r="E597">
        <v>0</v>
      </c>
      <c r="F597">
        <v>76114</v>
      </c>
      <c r="G597">
        <v>345620</v>
      </c>
      <c r="H597" s="3">
        <v>216018</v>
      </c>
      <c r="I597" s="1" t="s">
        <v>17</v>
      </c>
      <c r="J597">
        <v>736</v>
      </c>
      <c r="K597">
        <v>1212656</v>
      </c>
      <c r="L597" s="1" t="s">
        <v>36</v>
      </c>
      <c r="M597" s="1" t="s">
        <v>29</v>
      </c>
      <c r="N597" s="1" t="s">
        <v>23</v>
      </c>
      <c r="O597" s="2">
        <v>2647.65</v>
      </c>
      <c r="P597">
        <v>21.6</v>
      </c>
      <c r="R597">
        <f>Кредиты_2000_0__22[[#This Row],[Годовой доход]]/12</f>
        <v>101054.66666666667</v>
      </c>
      <c r="S597">
        <f>Кредиты_2000_0__22[[#This Row],[Ежемесячный платеж]]/Кредиты_2000_0__22[[#This Row],[Мес доход]]</f>
        <v>2.6200175482577085E-2</v>
      </c>
      <c r="T597" s="8">
        <f>(Кредиты_2000_0__22[[#This Row],[Кредитный рейтинг]]-MIN(J:J))/(MAX(J:J)-MIN(J:J))</f>
        <v>0.90909090909090906</v>
      </c>
      <c r="U597" s="9">
        <f>(Кредиты_2000_0__22[[#This Row],[Срок кредитной истории (лет)]]-MIN(P:P))/(MAX(P:P)-MIN(P:P))</f>
        <v>0.375</v>
      </c>
      <c r="V597" s="9">
        <f>(Кредиты_2000_0__22[[#This Row],[Срок с последнего нарушения кредитного договора (мес.)]]-MIN(Q:Q))/(MAX(Q:Q)-MIN(Q:Q))</f>
        <v>0</v>
      </c>
      <c r="W597" s="9">
        <f>(Кредиты_2000_0__22[[#This Row],[Количество кредитных карт]]-MIN(D:D))/(MAX(D:D)-MIN(D:D))</f>
        <v>9.7560975609756101E-2</v>
      </c>
      <c r="X597" s="10">
        <f>(Кредиты_2000_0__22[[#This Row],[Число нарушений кредитных договоров]]-MIN(E:E))/(MAX(E:E)-MIN(E:E))</f>
        <v>0</v>
      </c>
      <c r="Y597" s="16">
        <f>((Кредиты_2000_0__22[[#This Row],[Размер кредита]]-AVERAGE(H:H)))/STDEV(H:H)</f>
        <v>-0.50191531195285044</v>
      </c>
      <c r="Z597" s="16">
        <f>((Кредиты_2000_0__22[[#This Row],[Годовой доход]]-AVERAGE(K:K)))/STDEV(K:K)</f>
        <v>-0.16748849344425937</v>
      </c>
      <c r="AA597" s="16">
        <f>((Кредиты_2000_0__22[[#This Row],[Ежемесячный платеж]]-AVERAGE(O:O)))/STDEV(O:O)</f>
        <v>-1.3557946519774089</v>
      </c>
      <c r="AB597" s="16">
        <f>((Кредиты_2000_0__22[[#This Row],[Текущий баланс кредитов]]-AVERAGE(F:F)))/STDEV(F:F)</f>
        <v>-0.77995370891606552</v>
      </c>
      <c r="AC597" s="16">
        <f>((Кредиты_2000_0__22[[#This Row],[Максимальный выданный кредит]]-AVERAGE(G:G)))/STDEV(G:G)</f>
        <v>-0.46515226465953052</v>
      </c>
    </row>
    <row r="598" spans="1:29" x14ac:dyDescent="0.45">
      <c r="A598">
        <v>885</v>
      </c>
      <c r="B598" s="1" t="s">
        <v>641</v>
      </c>
      <c r="C598" s="1" t="s">
        <v>16</v>
      </c>
      <c r="D598">
        <v>5</v>
      </c>
      <c r="E598">
        <v>0</v>
      </c>
      <c r="F598">
        <v>286634</v>
      </c>
      <c r="G598">
        <v>563486</v>
      </c>
      <c r="H598" s="3">
        <v>132022</v>
      </c>
      <c r="I598" s="1" t="s">
        <v>26</v>
      </c>
      <c r="J598">
        <v>695</v>
      </c>
      <c r="K598">
        <v>665076</v>
      </c>
      <c r="L598" s="1" t="s">
        <v>28</v>
      </c>
      <c r="M598" s="1" t="s">
        <v>29</v>
      </c>
      <c r="N598" s="1" t="s">
        <v>75</v>
      </c>
      <c r="O598" s="2">
        <v>6983.26</v>
      </c>
      <c r="P598">
        <v>23</v>
      </c>
      <c r="R598">
        <f>Кредиты_2000_0__22[[#This Row],[Годовой доход]]/12</f>
        <v>55423</v>
      </c>
      <c r="S598">
        <f>Кредиты_2000_0__22[[#This Row],[Ежемесячный платеж]]/Кредиты_2000_0__22[[#This Row],[Мес доход]]</f>
        <v>0.12599931436407269</v>
      </c>
      <c r="T598" s="8">
        <f>(Кредиты_2000_0__22[[#This Row],[Кредитный рейтинг]]-MIN(J:J))/(MAX(J:J)-MIN(J:J))</f>
        <v>0.66060606060606064</v>
      </c>
      <c r="U598" s="9">
        <f>(Кредиты_2000_0__22[[#This Row],[Срок кредитной истории (лет)]]-MIN(P:P))/(MAX(P:P)-MIN(P:P))</f>
        <v>0.4057017543859649</v>
      </c>
      <c r="V598" s="9">
        <f>(Кредиты_2000_0__22[[#This Row],[Срок с последнего нарушения кредитного договора (мес.)]]-MIN(Q:Q))/(MAX(Q:Q)-MIN(Q:Q))</f>
        <v>0</v>
      </c>
      <c r="W598" s="9">
        <f>(Кредиты_2000_0__22[[#This Row],[Количество кредитных карт]]-MIN(D:D))/(MAX(D:D)-MIN(D:D))</f>
        <v>7.3170731707317069E-2</v>
      </c>
      <c r="X598" s="10">
        <f>(Кредиты_2000_0__22[[#This Row],[Число нарушений кредитных договоров]]-MIN(E:E))/(MAX(E:E)-MIN(E:E))</f>
        <v>0</v>
      </c>
      <c r="Y598" s="16">
        <f>((Кредиты_2000_0__22[[#This Row],[Размер кредита]]-AVERAGE(H:H)))/STDEV(H:H)</f>
        <v>-0.95158483404142669</v>
      </c>
      <c r="Z598" s="16">
        <f>((Кредиты_2000_0__22[[#This Row],[Годовой доход]]-AVERAGE(K:K)))/STDEV(K:K)</f>
        <v>-0.83774184843387256</v>
      </c>
      <c r="AA598" s="16">
        <f>((Кредиты_2000_0__22[[#This Row],[Ежемесячный платеж]]-AVERAGE(O:O)))/STDEV(O:O)</f>
        <v>-0.96850652226876022</v>
      </c>
      <c r="AB598" s="16">
        <f>((Кредиты_2000_0__22[[#This Row],[Текущий баланс кредитов]]-AVERAGE(F:F)))/STDEV(F:F)</f>
        <v>9.9814671106412012E-2</v>
      </c>
      <c r="AC598" s="16">
        <f>((Кредиты_2000_0__22[[#This Row],[Максимальный выданный кредит]]-AVERAGE(G:G)))/STDEV(G:G)</f>
        <v>-2.0433699333239708E-3</v>
      </c>
    </row>
    <row r="599" spans="1:29" x14ac:dyDescent="0.45">
      <c r="A599">
        <v>887</v>
      </c>
      <c r="B599" s="1" t="s">
        <v>642</v>
      </c>
      <c r="C599" s="1" t="s">
        <v>16</v>
      </c>
      <c r="D599">
        <v>4</v>
      </c>
      <c r="E599">
        <v>0</v>
      </c>
      <c r="F599">
        <v>386289</v>
      </c>
      <c r="G599">
        <v>989560</v>
      </c>
      <c r="H599" s="3">
        <v>129184</v>
      </c>
      <c r="I599" s="1" t="s">
        <v>17</v>
      </c>
      <c r="J599">
        <v>751</v>
      </c>
      <c r="K599">
        <v>1001186</v>
      </c>
      <c r="L599" s="1" t="s">
        <v>22</v>
      </c>
      <c r="M599" s="1" t="s">
        <v>19</v>
      </c>
      <c r="N599" s="1" t="s">
        <v>58</v>
      </c>
      <c r="O599" s="2">
        <v>12097.68</v>
      </c>
      <c r="P599">
        <v>24.9</v>
      </c>
      <c r="R599">
        <f>Кредиты_2000_0__22[[#This Row],[Годовой доход]]/12</f>
        <v>83432.166666666672</v>
      </c>
      <c r="S599">
        <f>Кредиты_2000_0__22[[#This Row],[Ежемесячный платеж]]/Кредиты_2000_0__22[[#This Row],[Мес доход]]</f>
        <v>0.14500018977492693</v>
      </c>
      <c r="T599" s="8">
        <f>(Кредиты_2000_0__22[[#This Row],[Кредитный рейтинг]]-MIN(J:J))/(MAX(J:J)-MIN(J:J))</f>
        <v>1</v>
      </c>
      <c r="U599" s="9">
        <f>(Кредиты_2000_0__22[[#This Row],[Срок кредитной истории (лет)]]-MIN(P:P))/(MAX(P:P)-MIN(P:P))</f>
        <v>0.44736842105263153</v>
      </c>
      <c r="V599" s="9">
        <f>(Кредиты_2000_0__22[[#This Row],[Срок с последнего нарушения кредитного договора (мес.)]]-MIN(Q:Q))/(MAX(Q:Q)-MIN(Q:Q))</f>
        <v>0</v>
      </c>
      <c r="W599" s="9">
        <f>(Кредиты_2000_0__22[[#This Row],[Количество кредитных карт]]-MIN(D:D))/(MAX(D:D)-MIN(D:D))</f>
        <v>4.878048780487805E-2</v>
      </c>
      <c r="X599" s="10">
        <f>(Кредиты_2000_0__22[[#This Row],[Число нарушений кредитных договоров]]-MIN(E:E))/(MAX(E:E)-MIN(E:E))</f>
        <v>0</v>
      </c>
      <c r="Y599" s="16">
        <f>((Кредиты_2000_0__22[[#This Row],[Размер кредита]]-AVERAGE(H:H)))/STDEV(H:H)</f>
        <v>-0.96677796352006107</v>
      </c>
      <c r="Z599" s="16">
        <f>((Кредиты_2000_0__22[[#This Row],[Годовой доход]]-AVERAGE(K:K)))/STDEV(K:K)</f>
        <v>-0.42633373428514748</v>
      </c>
      <c r="AA599" s="16">
        <f>((Кредиты_2000_0__22[[#This Row],[Ежемесячный платеж]]-AVERAGE(O:O)))/STDEV(O:O)</f>
        <v>-0.51164943495128801</v>
      </c>
      <c r="AB599" s="16">
        <f>((Кредиты_2000_0__22[[#This Row],[Текущий баланс кредитов]]-AVERAGE(F:F)))/STDEV(F:F)</f>
        <v>0.51627542500694401</v>
      </c>
      <c r="AC599" s="16">
        <f>((Кредиты_2000_0__22[[#This Row],[Максимальный выданный кредит]]-AVERAGE(G:G)))/STDEV(G:G)</f>
        <v>0.90364480174823136</v>
      </c>
    </row>
    <row r="600" spans="1:29" x14ac:dyDescent="0.45">
      <c r="A600">
        <v>888</v>
      </c>
      <c r="B600" s="1" t="s">
        <v>643</v>
      </c>
      <c r="C600" s="1" t="s">
        <v>31</v>
      </c>
      <c r="D600">
        <v>8</v>
      </c>
      <c r="E600">
        <v>0</v>
      </c>
      <c r="F600">
        <v>72200</v>
      </c>
      <c r="G600">
        <v>179014</v>
      </c>
      <c r="H600" s="3">
        <v>138160</v>
      </c>
      <c r="I600" s="1" t="s">
        <v>17</v>
      </c>
      <c r="J600">
        <v>728</v>
      </c>
      <c r="K600">
        <v>691828</v>
      </c>
      <c r="L600" s="1" t="s">
        <v>22</v>
      </c>
      <c r="M600" s="1" t="s">
        <v>19</v>
      </c>
      <c r="N600" s="1" t="s">
        <v>23</v>
      </c>
      <c r="O600" s="2">
        <v>13548.14</v>
      </c>
      <c r="P600">
        <v>20.6</v>
      </c>
      <c r="Q600">
        <v>68</v>
      </c>
      <c r="R600">
        <f>Кредиты_2000_0__22[[#This Row],[Годовой доход]]/12</f>
        <v>57652.333333333336</v>
      </c>
      <c r="S600">
        <f>Кредиты_2000_0__22[[#This Row],[Ежемесячный платеж]]/Кредиты_2000_0__22[[#This Row],[Мес доход]]</f>
        <v>0.23499725365264196</v>
      </c>
      <c r="T600" s="8">
        <f>(Кредиты_2000_0__22[[#This Row],[Кредитный рейтинг]]-MIN(J:J))/(MAX(J:J)-MIN(J:J))</f>
        <v>0.8606060606060606</v>
      </c>
      <c r="U600" s="9">
        <f>(Кредиты_2000_0__22[[#This Row],[Срок кредитной истории (лет)]]-MIN(P:P))/(MAX(P:P)-MIN(P:P))</f>
        <v>0.35307017543859653</v>
      </c>
      <c r="V600" s="9">
        <f>(Кредиты_2000_0__22[[#This Row],[Срок с последнего нарушения кредитного договора (мес.)]]-MIN(Q:Q))/(MAX(Q:Q)-MIN(Q:Q))</f>
        <v>0.82926829268292679</v>
      </c>
      <c r="W600" s="9">
        <f>(Кредиты_2000_0__22[[#This Row],[Количество кредитных карт]]-MIN(D:D))/(MAX(D:D)-MIN(D:D))</f>
        <v>0.14634146341463414</v>
      </c>
      <c r="X600" s="10">
        <f>(Кредиты_2000_0__22[[#This Row],[Число нарушений кредитных договоров]]-MIN(E:E))/(MAX(E:E)-MIN(E:E))</f>
        <v>0</v>
      </c>
      <c r="Y600" s="16">
        <f>((Кредиты_2000_0__22[[#This Row],[Размер кредита]]-AVERAGE(H:H)))/STDEV(H:H)</f>
        <v>-0.91872527493647305</v>
      </c>
      <c r="Z600" s="16">
        <f>((Кредиты_2000_0__22[[#This Row],[Годовой доход]]-AVERAGE(K:K)))/STDEV(K:K)</f>
        <v>-0.80499664635804413</v>
      </c>
      <c r="AA600" s="16">
        <f>((Кредиты_2000_0__22[[#This Row],[Ежемесячный платеж]]-AVERAGE(O:O)))/STDEV(O:O)</f>
        <v>-0.38208382812382746</v>
      </c>
      <c r="AB600" s="16">
        <f>((Кредиты_2000_0__22[[#This Row],[Текущий баланс кредитов]]-AVERAGE(F:F)))/STDEV(F:F)</f>
        <v>-0.79631041345438958</v>
      </c>
      <c r="AC600" s="16">
        <f>((Кредиты_2000_0__22[[#This Row],[Максимальный выданный кредит]]-AVERAGE(G:G)))/STDEV(G:G)</f>
        <v>-0.81929986233312058</v>
      </c>
    </row>
    <row r="601" spans="1:29" x14ac:dyDescent="0.45">
      <c r="A601">
        <v>889</v>
      </c>
      <c r="B601" s="1" t="s">
        <v>644</v>
      </c>
      <c r="C601" s="1" t="s">
        <v>16</v>
      </c>
      <c r="D601">
        <v>19</v>
      </c>
      <c r="E601">
        <v>1</v>
      </c>
      <c r="F601">
        <v>58520</v>
      </c>
      <c r="G601">
        <v>376442</v>
      </c>
      <c r="H601" s="3">
        <v>303688</v>
      </c>
      <c r="I601" s="1" t="s">
        <v>26</v>
      </c>
      <c r="J601">
        <v>703</v>
      </c>
      <c r="K601">
        <v>950285</v>
      </c>
      <c r="L601" s="1" t="s">
        <v>38</v>
      </c>
      <c r="M601" s="1" t="s">
        <v>19</v>
      </c>
      <c r="N601" s="1" t="s">
        <v>23</v>
      </c>
      <c r="O601" s="2">
        <v>14016.68</v>
      </c>
      <c r="P601">
        <v>19</v>
      </c>
      <c r="Q601">
        <v>38</v>
      </c>
      <c r="R601">
        <f>Кредиты_2000_0__22[[#This Row],[Годовой доход]]/12</f>
        <v>79190.416666666672</v>
      </c>
      <c r="S601">
        <f>Кредиты_2000_0__22[[#This Row],[Ежемесячный платеж]]/Кредиты_2000_0__22[[#This Row],[Мес доход]]</f>
        <v>0.17699970008997301</v>
      </c>
      <c r="T601" s="8">
        <f>(Кредиты_2000_0__22[[#This Row],[Кредитный рейтинг]]-MIN(J:J))/(MAX(J:J)-MIN(J:J))</f>
        <v>0.70909090909090911</v>
      </c>
      <c r="U601" s="9">
        <f>(Кредиты_2000_0__22[[#This Row],[Срок кредитной истории (лет)]]-MIN(P:P))/(MAX(P:P)-MIN(P:P))</f>
        <v>0.31798245614035087</v>
      </c>
      <c r="V601" s="9">
        <f>(Кредиты_2000_0__22[[#This Row],[Срок с последнего нарушения кредитного договора (мес.)]]-MIN(Q:Q))/(MAX(Q:Q)-MIN(Q:Q))</f>
        <v>0.46341463414634149</v>
      </c>
      <c r="W601" s="9">
        <f>(Кредиты_2000_0__22[[#This Row],[Количество кредитных карт]]-MIN(D:D))/(MAX(D:D)-MIN(D:D))</f>
        <v>0.41463414634146339</v>
      </c>
      <c r="X601" s="10">
        <f>(Кредиты_2000_0__22[[#This Row],[Число нарушений кредитных договоров]]-MIN(E:E))/(MAX(E:E)-MIN(E:E))</f>
        <v>0.14285714285714285</v>
      </c>
      <c r="Y601" s="16">
        <f>((Кредиты_2000_0__22[[#This Row],[Размер кредита]]-AVERAGE(H:H)))/STDEV(H:H)</f>
        <v>-3.2577164880305494E-2</v>
      </c>
      <c r="Z601" s="16">
        <f>((Кредиты_2000_0__22[[#This Row],[Годовой доход]]-AVERAGE(K:K)))/STDEV(K:K)</f>
        <v>-0.48863799306436934</v>
      </c>
      <c r="AA601" s="16">
        <f>((Кредиты_2000_0__22[[#This Row],[Ежемесячный платеж]]-AVERAGE(O:O)))/STDEV(O:O)</f>
        <v>-0.34023043718375434</v>
      </c>
      <c r="AB601" s="16">
        <f>((Кредиты_2000_0__22[[#This Row],[Текущий баланс кредитов]]-AVERAGE(F:F)))/STDEV(F:F)</f>
        <v>-0.85347947786018241</v>
      </c>
      <c r="AC601" s="16">
        <f>((Кредиты_2000_0__22[[#This Row],[Максимальный выданный кредит]]-AVERAGE(G:G)))/STDEV(G:G)</f>
        <v>-0.39963519291244221</v>
      </c>
    </row>
    <row r="602" spans="1:29" x14ac:dyDescent="0.45">
      <c r="A602">
        <v>890</v>
      </c>
      <c r="B602" s="1" t="s">
        <v>645</v>
      </c>
      <c r="C602" s="1" t="s">
        <v>16</v>
      </c>
      <c r="D602">
        <v>8</v>
      </c>
      <c r="E602">
        <v>0</v>
      </c>
      <c r="F602">
        <v>220932</v>
      </c>
      <c r="G602">
        <v>366498</v>
      </c>
      <c r="H602" s="3">
        <v>175604</v>
      </c>
      <c r="I602" s="1" t="s">
        <v>17</v>
      </c>
      <c r="J602">
        <v>722</v>
      </c>
      <c r="K602">
        <v>568746</v>
      </c>
      <c r="L602" s="1" t="s">
        <v>50</v>
      </c>
      <c r="M602" s="1" t="s">
        <v>24</v>
      </c>
      <c r="N602" s="1" t="s">
        <v>23</v>
      </c>
      <c r="O602" s="2">
        <v>8009.83</v>
      </c>
      <c r="P602">
        <v>31.2</v>
      </c>
      <c r="Q602">
        <v>50</v>
      </c>
      <c r="R602">
        <f>Кредиты_2000_0__22[[#This Row],[Годовой доход]]/12</f>
        <v>47395.5</v>
      </c>
      <c r="S602">
        <f>Кредиты_2000_0__22[[#This Row],[Ежемесячный платеж]]/Кредиты_2000_0__22[[#This Row],[Мес доход]]</f>
        <v>0.16899979955902986</v>
      </c>
      <c r="T602" s="8">
        <f>(Кредиты_2000_0__22[[#This Row],[Кредитный рейтинг]]-MIN(J:J))/(MAX(J:J)-MIN(J:J))</f>
        <v>0.82424242424242422</v>
      </c>
      <c r="U602" s="9">
        <f>(Кредиты_2000_0__22[[#This Row],[Срок кредитной истории (лет)]]-MIN(P:P))/(MAX(P:P)-MIN(P:P))</f>
        <v>0.58552631578947367</v>
      </c>
      <c r="V602" s="9">
        <f>(Кредиты_2000_0__22[[#This Row],[Срок с последнего нарушения кредитного договора (мес.)]]-MIN(Q:Q))/(MAX(Q:Q)-MIN(Q:Q))</f>
        <v>0.6097560975609756</v>
      </c>
      <c r="W602" s="9">
        <f>(Кредиты_2000_0__22[[#This Row],[Количество кредитных карт]]-MIN(D:D))/(MAX(D:D)-MIN(D:D))</f>
        <v>0.14634146341463414</v>
      </c>
      <c r="X602" s="10">
        <f>(Кредиты_2000_0__22[[#This Row],[Число нарушений кредитных договоров]]-MIN(E:E))/(MAX(E:E)-MIN(E:E))</f>
        <v>0</v>
      </c>
      <c r="Y602" s="16">
        <f>((Кредиты_2000_0__22[[#This Row],[Размер кредита]]-AVERAGE(H:H)))/STDEV(H:H)</f>
        <v>-0.71827018677650534</v>
      </c>
      <c r="Z602" s="16">
        <f>((Кредиты_2000_0__22[[#This Row],[Годовой доход]]-AVERAGE(K:K)))/STDEV(K:K)</f>
        <v>-0.95565248374953327</v>
      </c>
      <c r="AA602" s="16">
        <f>((Кредиты_2000_0__22[[#This Row],[Ежемесячный платеж]]-AVERAGE(O:O)))/STDEV(O:O)</f>
        <v>-0.87680584455212818</v>
      </c>
      <c r="AB602" s="16">
        <f>((Кредиты_2000_0__22[[#This Row],[Текущий баланс кредитов]]-AVERAGE(F:F)))/STDEV(F:F)</f>
        <v>-0.17475564099807603</v>
      </c>
      <c r="AC602" s="16">
        <f>((Кредиты_2000_0__22[[#This Row],[Максимальный выданный кредит]]-AVERAGE(G:G)))/STDEV(G:G)</f>
        <v>-0.42077274925054636</v>
      </c>
    </row>
    <row r="603" spans="1:29" x14ac:dyDescent="0.45">
      <c r="A603">
        <v>891</v>
      </c>
      <c r="B603" s="1" t="s">
        <v>646</v>
      </c>
      <c r="C603" s="1" t="s">
        <v>16</v>
      </c>
      <c r="D603">
        <v>7</v>
      </c>
      <c r="E603">
        <v>0</v>
      </c>
      <c r="F603">
        <v>175978</v>
      </c>
      <c r="G603">
        <v>213356</v>
      </c>
      <c r="H603" s="3">
        <v>112332</v>
      </c>
      <c r="I603" s="1" t="s">
        <v>17</v>
      </c>
      <c r="J603">
        <v>699</v>
      </c>
      <c r="K603">
        <v>873050</v>
      </c>
      <c r="L603" s="1" t="s">
        <v>21</v>
      </c>
      <c r="M603" s="1" t="s">
        <v>29</v>
      </c>
      <c r="N603" s="1" t="s">
        <v>52</v>
      </c>
      <c r="O603" s="2">
        <v>15787.48</v>
      </c>
      <c r="P603">
        <v>17.2</v>
      </c>
      <c r="R603">
        <f>Кредиты_2000_0__22[[#This Row],[Годовой доход]]/12</f>
        <v>72754.166666666672</v>
      </c>
      <c r="S603">
        <f>Кредиты_2000_0__22[[#This Row],[Ежемесячный платеж]]/Кредиты_2000_0__22[[#This Row],[Мес доход]]</f>
        <v>0.21699760609357996</v>
      </c>
      <c r="T603" s="8">
        <f>(Кредиты_2000_0__22[[#This Row],[Кредитный рейтинг]]-MIN(J:J))/(MAX(J:J)-MIN(J:J))</f>
        <v>0.68484848484848482</v>
      </c>
      <c r="U603" s="9">
        <f>(Кредиты_2000_0__22[[#This Row],[Срок кредитной истории (лет)]]-MIN(P:P))/(MAX(P:P)-MIN(P:P))</f>
        <v>0.27850877192982454</v>
      </c>
      <c r="V603" s="9">
        <f>(Кредиты_2000_0__22[[#This Row],[Срок с последнего нарушения кредитного договора (мес.)]]-MIN(Q:Q))/(MAX(Q:Q)-MIN(Q:Q))</f>
        <v>0</v>
      </c>
      <c r="W603" s="9">
        <f>(Кредиты_2000_0__22[[#This Row],[Количество кредитных карт]]-MIN(D:D))/(MAX(D:D)-MIN(D:D))</f>
        <v>0.12195121951219512</v>
      </c>
      <c r="X603" s="10">
        <f>(Кредиты_2000_0__22[[#This Row],[Число нарушений кредитных договоров]]-MIN(E:E))/(MAX(E:E)-MIN(E:E))</f>
        <v>0</v>
      </c>
      <c r="Y603" s="16">
        <f>((Кредиты_2000_0__22[[#This Row],[Размер кредита]]-AVERAGE(H:H)))/STDEV(H:H)</f>
        <v>-1.0569945308117974</v>
      </c>
      <c r="Z603" s="16">
        <f>((Кредиты_2000_0__22[[#This Row],[Годовой доход]]-AVERAGE(K:K)))/STDEV(K:K)</f>
        <v>-0.58317581013698483</v>
      </c>
      <c r="AA603" s="16">
        <f>((Кредиты_2000_0__22[[#This Row],[Ежемесячный платеж]]-AVERAGE(O:O)))/STDEV(O:O)</f>
        <v>-0.18204973825371348</v>
      </c>
      <c r="AB603" s="16">
        <f>((Кредиты_2000_0__22[[#This Row],[Текущий баланс кредитов]]-AVERAGE(F:F)))/STDEV(F:F)</f>
        <v>-0.36261953875377839</v>
      </c>
      <c r="AC603" s="16">
        <f>((Кредиты_2000_0__22[[#This Row],[Максимальный выданный кредит]]-AVERAGE(G:G)))/STDEV(G:G)</f>
        <v>-0.74630046975838471</v>
      </c>
    </row>
    <row r="604" spans="1:29" x14ac:dyDescent="0.45">
      <c r="A604">
        <v>892</v>
      </c>
      <c r="B604" s="1" t="s">
        <v>647</v>
      </c>
      <c r="C604" s="1" t="s">
        <v>31</v>
      </c>
      <c r="D604">
        <v>12</v>
      </c>
      <c r="E604">
        <v>0</v>
      </c>
      <c r="F604">
        <v>208506</v>
      </c>
      <c r="G604">
        <v>253858</v>
      </c>
      <c r="H604" s="3">
        <v>331188</v>
      </c>
      <c r="I604" s="1" t="s">
        <v>26</v>
      </c>
      <c r="J604">
        <v>641</v>
      </c>
      <c r="K604">
        <v>1525472</v>
      </c>
      <c r="L604" s="1" t="s">
        <v>33</v>
      </c>
      <c r="M604" s="1" t="s">
        <v>29</v>
      </c>
      <c r="N604" s="1" t="s">
        <v>23</v>
      </c>
      <c r="O604" s="2">
        <v>17924.22</v>
      </c>
      <c r="P604">
        <v>28.9</v>
      </c>
      <c r="Q604">
        <v>51</v>
      </c>
      <c r="R604">
        <f>Кредиты_2000_0__22[[#This Row],[Годовой доход]]/12</f>
        <v>127122.66666666667</v>
      </c>
      <c r="S604">
        <f>Кредиты_2000_0__22[[#This Row],[Ежемесячный платеж]]/Кредиты_2000_0__22[[#This Row],[Мес доход]]</f>
        <v>0.1409994021522519</v>
      </c>
      <c r="T604" s="8">
        <f>(Кредиты_2000_0__22[[#This Row],[Кредитный рейтинг]]-MIN(J:J))/(MAX(J:J)-MIN(J:J))</f>
        <v>0.33333333333333331</v>
      </c>
      <c r="U604" s="9">
        <f>(Кредиты_2000_0__22[[#This Row],[Срок кредитной истории (лет)]]-MIN(P:P))/(MAX(P:P)-MIN(P:P))</f>
        <v>0.53508771929824561</v>
      </c>
      <c r="V604" s="9">
        <f>(Кредиты_2000_0__22[[#This Row],[Срок с последнего нарушения кредитного договора (мес.)]]-MIN(Q:Q))/(MAX(Q:Q)-MIN(Q:Q))</f>
        <v>0.62195121951219512</v>
      </c>
      <c r="W604" s="9">
        <f>(Кредиты_2000_0__22[[#This Row],[Количество кредитных карт]]-MIN(D:D))/(MAX(D:D)-MIN(D:D))</f>
        <v>0.24390243902439024</v>
      </c>
      <c r="X604" s="10">
        <f>(Кредиты_2000_0__22[[#This Row],[Число нарушений кредитных договоров]]-MIN(E:E))/(MAX(E:E)-MIN(E:E))</f>
        <v>0</v>
      </c>
      <c r="Y604" s="16">
        <f>((Кредиты_2000_0__22[[#This Row],[Размер кредита]]-AVERAGE(H:H)))/STDEV(H:H)</f>
        <v>0.11464308200568726</v>
      </c>
      <c r="Z604" s="16">
        <f>((Кредиты_2000_0__22[[#This Row],[Годовой доход]]-AVERAGE(K:K)))/STDEV(K:K)</f>
        <v>0.21540710810150721</v>
      </c>
      <c r="AA604" s="16">
        <f>((Кредиты_2000_0__22[[#This Row],[Ежемесячный платеж]]-AVERAGE(O:O)))/STDEV(O:O)</f>
        <v>8.8193754981364895E-3</v>
      </c>
      <c r="AB604" s="16">
        <f>((Кредиты_2000_0__22[[#This Row],[Текущий баланс кредитов]]-AVERAGE(F:F)))/STDEV(F:F)</f>
        <v>-0.22668420783333779</v>
      </c>
      <c r="AC604" s="16">
        <f>((Кредиты_2000_0__22[[#This Row],[Максимальный выданный кредит]]-AVERAGE(G:G)))/STDEV(G:G)</f>
        <v>-0.66020701573526586</v>
      </c>
    </row>
    <row r="605" spans="1:29" x14ac:dyDescent="0.45">
      <c r="A605">
        <v>893</v>
      </c>
      <c r="B605" s="1" t="s">
        <v>648</v>
      </c>
      <c r="C605" s="1" t="s">
        <v>31</v>
      </c>
      <c r="D605">
        <v>5</v>
      </c>
      <c r="E605">
        <v>0</v>
      </c>
      <c r="F605">
        <v>65056</v>
      </c>
      <c r="G605">
        <v>269038</v>
      </c>
      <c r="H605" s="3">
        <v>107734</v>
      </c>
      <c r="I605" s="1" t="s">
        <v>17</v>
      </c>
      <c r="J605">
        <v>729</v>
      </c>
      <c r="K605">
        <v>651301</v>
      </c>
      <c r="L605" s="1" t="s">
        <v>22</v>
      </c>
      <c r="M605" s="1" t="s">
        <v>24</v>
      </c>
      <c r="N605" s="1" t="s">
        <v>75</v>
      </c>
      <c r="O605" s="2">
        <v>3180.6</v>
      </c>
      <c r="P605">
        <v>17.5</v>
      </c>
      <c r="Q605">
        <v>17</v>
      </c>
      <c r="R605">
        <f>Кредиты_2000_0__22[[#This Row],[Годовой доход]]/12</f>
        <v>54275.083333333336</v>
      </c>
      <c r="S605">
        <f>Кредиты_2000_0__22[[#This Row],[Ежемесячный платеж]]/Кредиты_2000_0__22[[#This Row],[Мес доход]]</f>
        <v>5.8601476122407299E-2</v>
      </c>
      <c r="T605" s="8">
        <f>(Кредиты_2000_0__22[[#This Row],[Кредитный рейтинг]]-MIN(J:J))/(MAX(J:J)-MIN(J:J))</f>
        <v>0.8666666666666667</v>
      </c>
      <c r="U605" s="9">
        <f>(Кредиты_2000_0__22[[#This Row],[Срок кредитной истории (лет)]]-MIN(P:P))/(MAX(P:P)-MIN(P:P))</f>
        <v>0.28508771929824561</v>
      </c>
      <c r="V605" s="9">
        <f>(Кредиты_2000_0__22[[#This Row],[Срок с последнего нарушения кредитного договора (мес.)]]-MIN(Q:Q))/(MAX(Q:Q)-MIN(Q:Q))</f>
        <v>0.2073170731707317</v>
      </c>
      <c r="W605" s="9">
        <f>(Кредиты_2000_0__22[[#This Row],[Количество кредитных карт]]-MIN(D:D))/(MAX(D:D)-MIN(D:D))</f>
        <v>7.3170731707317069E-2</v>
      </c>
      <c r="X605" s="10">
        <f>(Кредиты_2000_0__22[[#This Row],[Число нарушений кредитных договоров]]-MIN(E:E))/(MAX(E:E)-MIN(E:E))</f>
        <v>0</v>
      </c>
      <c r="Y605" s="16">
        <f>((Кредиты_2000_0__22[[#This Row],[Размер кредита]]-AVERAGE(H:H)))/STDEV(H:H)</f>
        <v>-1.0816097560911355</v>
      </c>
      <c r="Z605" s="16">
        <f>((Кредиты_2000_0__22[[#This Row],[Годовой доход]]-AVERAGE(K:K)))/STDEV(K:K)</f>
        <v>-0.85460283671865644</v>
      </c>
      <c r="AA605" s="16">
        <f>((Кредиты_2000_0__22[[#This Row],[Ежемесячный платеж]]-AVERAGE(O:O)))/STDEV(O:O)</f>
        <v>-1.3081876926964253</v>
      </c>
      <c r="AB605" s="16">
        <f>((Кредиты_2000_0__22[[#This Row],[Текущий баланс кредитов]]-AVERAGE(F:F)))/STDEV(F:F)</f>
        <v>-0.82616536931074802</v>
      </c>
      <c r="AC605" s="16">
        <f>((Кредиты_2000_0__22[[#This Row],[Максимальный выданный кредит]]-AVERAGE(G:G)))/STDEV(G:G)</f>
        <v>-0.62793950716603608</v>
      </c>
    </row>
    <row r="606" spans="1:29" x14ac:dyDescent="0.45">
      <c r="A606">
        <v>894</v>
      </c>
      <c r="B606" s="1" t="s">
        <v>649</v>
      </c>
      <c r="C606" s="1" t="s">
        <v>16</v>
      </c>
      <c r="D606">
        <v>17</v>
      </c>
      <c r="E606">
        <v>0</v>
      </c>
      <c r="F606">
        <v>220400</v>
      </c>
      <c r="G606">
        <v>2126674</v>
      </c>
      <c r="H606" s="3">
        <v>504284</v>
      </c>
      <c r="I606" s="1" t="s">
        <v>17</v>
      </c>
      <c r="J606">
        <v>718</v>
      </c>
      <c r="K606">
        <v>989919</v>
      </c>
      <c r="L606" s="1" t="s">
        <v>50</v>
      </c>
      <c r="M606" s="1" t="s">
        <v>29</v>
      </c>
      <c r="N606" s="1" t="s">
        <v>52</v>
      </c>
      <c r="O606" s="2">
        <v>12209.02</v>
      </c>
      <c r="P606">
        <v>11.4</v>
      </c>
      <c r="Q606">
        <v>9</v>
      </c>
      <c r="R606">
        <f>Кредиты_2000_0__22[[#This Row],[Годовой доход]]/12</f>
        <v>82493.25</v>
      </c>
      <c r="S606">
        <f>Кредиты_2000_0__22[[#This Row],[Ежемесячный платеж]]/Кредиты_2000_0__22[[#This Row],[Мес доход]]</f>
        <v>0.14800023032187481</v>
      </c>
      <c r="T606" s="8">
        <f>(Кредиты_2000_0__22[[#This Row],[Кредитный рейтинг]]-MIN(J:J))/(MAX(J:J)-MIN(J:J))</f>
        <v>0.8</v>
      </c>
      <c r="U606" s="9">
        <f>(Кредиты_2000_0__22[[#This Row],[Срок кредитной истории (лет)]]-MIN(P:P))/(MAX(P:P)-MIN(P:P))</f>
        <v>0.15131578947368421</v>
      </c>
      <c r="V606" s="9">
        <f>(Кредиты_2000_0__22[[#This Row],[Срок с последнего нарушения кредитного договора (мес.)]]-MIN(Q:Q))/(MAX(Q:Q)-MIN(Q:Q))</f>
        <v>0.10975609756097561</v>
      </c>
      <c r="W606" s="9">
        <f>(Кредиты_2000_0__22[[#This Row],[Количество кредитных карт]]-MIN(D:D))/(MAX(D:D)-MIN(D:D))</f>
        <v>0.36585365853658536</v>
      </c>
      <c r="X606" s="10">
        <f>(Кредиты_2000_0__22[[#This Row],[Число нарушений кредитных договоров]]-MIN(E:E))/(MAX(E:E)-MIN(E:E))</f>
        <v>0</v>
      </c>
      <c r="Y606" s="16">
        <f>((Кредиты_2000_0__22[[#This Row],[Размер кредита]]-AVERAGE(H:H)))/STDEV(H:H)</f>
        <v>1.0413062040048802</v>
      </c>
      <c r="Z606" s="16">
        <f>((Кредиты_2000_0__22[[#This Row],[Годовой доход]]-AVERAGE(K:K)))/STDEV(K:K)</f>
        <v>-0.44012485987532235</v>
      </c>
      <c r="AA606" s="16">
        <f>((Кредиты_2000_0__22[[#This Row],[Ежемесячный платеж]]-AVERAGE(O:O)))/STDEV(O:O)</f>
        <v>-0.50170373864517159</v>
      </c>
      <c r="AB606" s="16">
        <f>((Кредиты_2000_0__22[[#This Row],[Текущий баланс кредитов]]-AVERAGE(F:F)))/STDEV(F:F)</f>
        <v>-0.17697888239163465</v>
      </c>
      <c r="AC606" s="16">
        <f>((Кредиты_2000_0__22[[#This Row],[Максимальный выданный кредит]]-AVERAGE(G:G)))/STDEV(G:G)</f>
        <v>3.3207617806145784</v>
      </c>
    </row>
    <row r="607" spans="1:29" x14ac:dyDescent="0.45">
      <c r="A607">
        <v>895</v>
      </c>
      <c r="B607" s="1" t="s">
        <v>650</v>
      </c>
      <c r="C607" s="1" t="s">
        <v>16</v>
      </c>
      <c r="D607">
        <v>11</v>
      </c>
      <c r="E607">
        <v>0</v>
      </c>
      <c r="F607">
        <v>62833</v>
      </c>
      <c r="G607">
        <v>112442</v>
      </c>
      <c r="H607" s="3">
        <v>110242</v>
      </c>
      <c r="I607" s="1" t="s">
        <v>17</v>
      </c>
      <c r="J607">
        <v>716</v>
      </c>
      <c r="K607">
        <v>914014</v>
      </c>
      <c r="L607" s="1" t="s">
        <v>50</v>
      </c>
      <c r="M607" s="1" t="s">
        <v>29</v>
      </c>
      <c r="N607" s="1" t="s">
        <v>23</v>
      </c>
      <c r="O607" s="2">
        <v>13481.64</v>
      </c>
      <c r="P607">
        <v>15</v>
      </c>
      <c r="Q607">
        <v>60</v>
      </c>
      <c r="R607">
        <f>Кредиты_2000_0__22[[#This Row],[Годовой доход]]/12</f>
        <v>76167.833333333328</v>
      </c>
      <c r="S607">
        <f>Кредиты_2000_0__22[[#This Row],[Ежемесячный платеж]]/Кредиты_2000_0__22[[#This Row],[Мес доход]]</f>
        <v>0.17699912692803393</v>
      </c>
      <c r="T607" s="8">
        <f>(Кредиты_2000_0__22[[#This Row],[Кредитный рейтинг]]-MIN(J:J))/(MAX(J:J)-MIN(J:J))</f>
        <v>0.78787878787878785</v>
      </c>
      <c r="U607" s="9">
        <f>(Кредиты_2000_0__22[[#This Row],[Срок кредитной истории (лет)]]-MIN(P:P))/(MAX(P:P)-MIN(P:P))</f>
        <v>0.23026315789473684</v>
      </c>
      <c r="V607" s="9">
        <f>(Кредиты_2000_0__22[[#This Row],[Срок с последнего нарушения кредитного договора (мес.)]]-MIN(Q:Q))/(MAX(Q:Q)-MIN(Q:Q))</f>
        <v>0.73170731707317072</v>
      </c>
      <c r="W607" s="9">
        <f>(Кредиты_2000_0__22[[#This Row],[Количество кредитных карт]]-MIN(D:D))/(MAX(D:D)-MIN(D:D))</f>
        <v>0.21951219512195122</v>
      </c>
      <c r="X607" s="10">
        <f>(Кредиты_2000_0__22[[#This Row],[Число нарушений кредитных договоров]]-MIN(E:E))/(MAX(E:E)-MIN(E:E))</f>
        <v>0</v>
      </c>
      <c r="Y607" s="16">
        <f>((Кредиты_2000_0__22[[#This Row],[Размер кредита]]-AVERAGE(H:H)))/STDEV(H:H)</f>
        <v>-1.068183269575133</v>
      </c>
      <c r="Z607" s="16">
        <f>((Кредиты_2000_0__22[[#This Row],[Годовой доход]]-AVERAGE(K:K)))/STDEV(K:K)</f>
        <v>-0.53303471945837255</v>
      </c>
      <c r="AA607" s="16">
        <f>((Кредиты_2000_0__22[[#This Row],[Ежемесячный платеж]]-AVERAGE(O:O)))/STDEV(O:O)</f>
        <v>-0.38802409042270242</v>
      </c>
      <c r="AB607" s="16">
        <f>((Кредиты_2000_0__22[[#This Row],[Текущий баланс кредитов]]-AVERAGE(F:F)))/STDEV(F:F)</f>
        <v>-0.83545534227668938</v>
      </c>
      <c r="AC607" s="16">
        <f>((Кредиты_2000_0__22[[#This Row],[Максимальный выданный кредит]]-AVERAGE(G:G)))/STDEV(G:G)</f>
        <v>-0.96080925498600356</v>
      </c>
    </row>
    <row r="608" spans="1:29" x14ac:dyDescent="0.45">
      <c r="A608">
        <v>896</v>
      </c>
      <c r="B608" s="1" t="s">
        <v>651</v>
      </c>
      <c r="C608" s="1" t="s">
        <v>16</v>
      </c>
      <c r="D608">
        <v>22</v>
      </c>
      <c r="E608">
        <v>0</v>
      </c>
      <c r="F608">
        <v>357485</v>
      </c>
      <c r="G608">
        <v>621500</v>
      </c>
      <c r="H608" s="3">
        <v>401038</v>
      </c>
      <c r="I608" s="1" t="s">
        <v>17</v>
      </c>
      <c r="J608">
        <v>714</v>
      </c>
      <c r="K608">
        <v>1421941</v>
      </c>
      <c r="L608" s="1" t="s">
        <v>28</v>
      </c>
      <c r="M608" s="1" t="s">
        <v>19</v>
      </c>
      <c r="N608" s="1" t="s">
        <v>23</v>
      </c>
      <c r="O608" s="2">
        <v>10356.52</v>
      </c>
      <c r="P608">
        <v>15.3</v>
      </c>
      <c r="Q608">
        <v>58</v>
      </c>
      <c r="R608">
        <f>Кредиты_2000_0__22[[#This Row],[Годовой доход]]/12</f>
        <v>118495.08333333333</v>
      </c>
      <c r="S608">
        <f>Кредиты_2000_0__22[[#This Row],[Ежемесячный платеж]]/Кредиты_2000_0__22[[#This Row],[Мес доход]]</f>
        <v>8.7400419567337892E-2</v>
      </c>
      <c r="T608" s="8">
        <f>(Кредиты_2000_0__22[[#This Row],[Кредитный рейтинг]]-MIN(J:J))/(MAX(J:J)-MIN(J:J))</f>
        <v>0.77575757575757576</v>
      </c>
      <c r="U608" s="9">
        <f>(Кредиты_2000_0__22[[#This Row],[Срок кредитной истории (лет)]]-MIN(P:P))/(MAX(P:P)-MIN(P:P))</f>
        <v>0.23684210526315791</v>
      </c>
      <c r="V608" s="9">
        <f>(Кредиты_2000_0__22[[#This Row],[Срок с последнего нарушения кредитного договора (мес.)]]-MIN(Q:Q))/(MAX(Q:Q)-MIN(Q:Q))</f>
        <v>0.70731707317073167</v>
      </c>
      <c r="W608" s="9">
        <f>(Кредиты_2000_0__22[[#This Row],[Количество кредитных карт]]-MIN(D:D))/(MAX(D:D)-MIN(D:D))</f>
        <v>0.48780487804878048</v>
      </c>
      <c r="X608" s="10">
        <f>(Кредиты_2000_0__22[[#This Row],[Число нарушений кредитных договоров]]-MIN(E:E))/(MAX(E:E)-MIN(E:E))</f>
        <v>0</v>
      </c>
      <c r="Y608" s="16">
        <f>((Кредиты_2000_0__22[[#This Row],[Размер кредита]]-AVERAGE(H:H)))/STDEV(H:H)</f>
        <v>0.48858250909610884</v>
      </c>
      <c r="Z608" s="16">
        <f>((Кредиты_2000_0__22[[#This Row],[Годовой доход]]-AVERAGE(K:K)))/STDEV(K:K)</f>
        <v>8.8682245806628562E-2</v>
      </c>
      <c r="AA608" s="16">
        <f>((Кредиты_2000_0__22[[#This Row],[Ежемесячный платеж]]-AVERAGE(O:O)))/STDEV(O:O)</f>
        <v>-0.66718247411383036</v>
      </c>
      <c r="AB608" s="16">
        <f>((Кредиты_2000_0__22[[#This Row],[Текущий баланс кредитов]]-AVERAGE(F:F)))/STDEV(F:F)</f>
        <v>0.3959027838414137</v>
      </c>
      <c r="AC608" s="16">
        <f>((Кредиты_2000_0__22[[#This Row],[Максимальный выданный кредит]]-AVERAGE(G:G)))/STDEV(G:G)</f>
        <v>0.12127463020734114</v>
      </c>
    </row>
    <row r="609" spans="1:29" x14ac:dyDescent="0.45">
      <c r="A609">
        <v>899</v>
      </c>
      <c r="B609" s="1" t="s">
        <v>652</v>
      </c>
      <c r="C609" s="1" t="s">
        <v>16</v>
      </c>
      <c r="D609">
        <v>4</v>
      </c>
      <c r="E609">
        <v>1</v>
      </c>
      <c r="F609">
        <v>351842</v>
      </c>
      <c r="G609">
        <v>442332</v>
      </c>
      <c r="H609" s="3">
        <v>293744</v>
      </c>
      <c r="I609" s="1" t="s">
        <v>17</v>
      </c>
      <c r="J609">
        <v>686</v>
      </c>
      <c r="K609">
        <v>743318</v>
      </c>
      <c r="L609" s="1" t="s">
        <v>40</v>
      </c>
      <c r="M609" s="1" t="s">
        <v>29</v>
      </c>
      <c r="N609" s="1" t="s">
        <v>23</v>
      </c>
      <c r="O609" s="2">
        <v>11211.71</v>
      </c>
      <c r="P609">
        <v>16.8</v>
      </c>
      <c r="R609">
        <f>Кредиты_2000_0__22[[#This Row],[Годовой доход]]/12</f>
        <v>61943.166666666664</v>
      </c>
      <c r="S609">
        <f>Кредиты_2000_0__22[[#This Row],[Ежемесячный платеж]]/Кредиты_2000_0__22[[#This Row],[Мес доход]]</f>
        <v>0.18099994887786922</v>
      </c>
      <c r="T609" s="8">
        <f>(Кредиты_2000_0__22[[#This Row],[Кредитный рейтинг]]-MIN(J:J))/(MAX(J:J)-MIN(J:J))</f>
        <v>0.60606060606060608</v>
      </c>
      <c r="U609" s="9">
        <f>(Кредиты_2000_0__22[[#This Row],[Срок кредитной истории (лет)]]-MIN(P:P))/(MAX(P:P)-MIN(P:P))</f>
        <v>0.26973684210526316</v>
      </c>
      <c r="V609" s="9">
        <f>(Кредиты_2000_0__22[[#This Row],[Срок с последнего нарушения кредитного договора (мес.)]]-MIN(Q:Q))/(MAX(Q:Q)-MIN(Q:Q))</f>
        <v>0</v>
      </c>
      <c r="W609" s="9">
        <f>(Кредиты_2000_0__22[[#This Row],[Количество кредитных карт]]-MIN(D:D))/(MAX(D:D)-MIN(D:D))</f>
        <v>4.878048780487805E-2</v>
      </c>
      <c r="X609" s="10">
        <f>(Кредиты_2000_0__22[[#This Row],[Число нарушений кредитных договоров]]-MIN(E:E))/(MAX(E:E)-MIN(E:E))</f>
        <v>0.14285714285714285</v>
      </c>
      <c r="Y609" s="16">
        <f>((Кредиты_2000_0__22[[#This Row],[Размер кредита]]-AVERAGE(H:H)))/STDEV(H:H)</f>
        <v>-8.5812006154280474E-2</v>
      </c>
      <c r="Z609" s="16">
        <f>((Кредиты_2000_0__22[[#This Row],[Годовой доход]]-AVERAGE(K:K)))/STDEV(K:K)</f>
        <v>-0.74197143497630047</v>
      </c>
      <c r="AA609" s="16">
        <f>((Кредиты_2000_0__22[[#This Row],[Ежемесячный платеж]]-AVERAGE(O:O)))/STDEV(O:O)</f>
        <v>-0.59079070095029884</v>
      </c>
      <c r="AB609" s="16">
        <f>((Кредиты_2000_0__22[[#This Row],[Текущий баланс кредитов]]-AVERAGE(F:F)))/STDEV(F:F)</f>
        <v>0.37232054477402421</v>
      </c>
      <c r="AC609" s="16">
        <f>((Кредиты_2000_0__22[[#This Row],[Максимальный выданный кредит]]-AVERAGE(G:G)))/STDEV(G:G)</f>
        <v>-0.25957549991991585</v>
      </c>
    </row>
    <row r="610" spans="1:29" x14ac:dyDescent="0.45">
      <c r="A610">
        <v>900</v>
      </c>
      <c r="B610" s="1" t="s">
        <v>653</v>
      </c>
      <c r="C610" s="1" t="s">
        <v>16</v>
      </c>
      <c r="D610">
        <v>13</v>
      </c>
      <c r="E610">
        <v>0</v>
      </c>
      <c r="F610">
        <v>140049</v>
      </c>
      <c r="G610">
        <v>337106</v>
      </c>
      <c r="H610" s="3">
        <v>214456</v>
      </c>
      <c r="I610" s="1" t="s">
        <v>17</v>
      </c>
      <c r="J610">
        <v>718</v>
      </c>
      <c r="K610">
        <v>1543408</v>
      </c>
      <c r="L610" s="1" t="s">
        <v>36</v>
      </c>
      <c r="M610" s="1" t="s">
        <v>29</v>
      </c>
      <c r="N610" s="1" t="s">
        <v>23</v>
      </c>
      <c r="O610" s="2">
        <v>35627.089999999997</v>
      </c>
      <c r="P610">
        <v>14.9</v>
      </c>
      <c r="Q610">
        <v>54</v>
      </c>
      <c r="R610">
        <f>Кредиты_2000_0__22[[#This Row],[Годовой доход]]/12</f>
        <v>128617.33333333333</v>
      </c>
      <c r="S610">
        <f>Кредиты_2000_0__22[[#This Row],[Ежемесячный платеж]]/Кредиты_2000_0__22[[#This Row],[Мес доход]]</f>
        <v>0.27700068938349415</v>
      </c>
      <c r="T610" s="8">
        <f>(Кредиты_2000_0__22[[#This Row],[Кредитный рейтинг]]-MIN(J:J))/(MAX(J:J)-MIN(J:J))</f>
        <v>0.8</v>
      </c>
      <c r="U610" s="9">
        <f>(Кредиты_2000_0__22[[#This Row],[Срок кредитной истории (лет)]]-MIN(P:P))/(MAX(P:P)-MIN(P:P))</f>
        <v>0.22807017543859648</v>
      </c>
      <c r="V610" s="9">
        <f>(Кредиты_2000_0__22[[#This Row],[Срок с последнего нарушения кредитного договора (мес.)]]-MIN(Q:Q))/(MAX(Q:Q)-MIN(Q:Q))</f>
        <v>0.65853658536585369</v>
      </c>
      <c r="W610" s="9">
        <f>(Кредиты_2000_0__22[[#This Row],[Количество кредитных карт]]-MIN(D:D))/(MAX(D:D)-MIN(D:D))</f>
        <v>0.26829268292682928</v>
      </c>
      <c r="X610" s="10">
        <f>(Кредиты_2000_0__22[[#This Row],[Число нарушений кредитных договоров]]-MIN(E:E))/(MAX(E:E)-MIN(E:E))</f>
        <v>0</v>
      </c>
      <c r="Y610" s="16">
        <f>((Кредиты_2000_0__22[[#This Row],[Размер кредита]]-AVERAGE(H:H)))/STDEV(H:H)</f>
        <v>-0.51027742197597481</v>
      </c>
      <c r="Z610" s="16">
        <f>((Кредиты_2000_0__22[[#This Row],[Годовой доход]]-AVERAGE(K:K)))/STDEV(K:K)</f>
        <v>0.23736127767507401</v>
      </c>
      <c r="AA610" s="16">
        <f>((Кредиты_2000_0__22[[#This Row],[Ежемесячный платеж]]-AVERAGE(O:O)))/STDEV(O:O)</f>
        <v>1.5901681159926322</v>
      </c>
      <c r="AB610" s="16">
        <f>((Кредиты_2000_0__22[[#This Row],[Текущий баланс кредитов]]-AVERAGE(F:F)))/STDEV(F:F)</f>
        <v>-0.51276773429732581</v>
      </c>
      <c r="AC610" s="16">
        <f>((Кредиты_2000_0__22[[#This Row],[Максимальный выданный кредит]]-AVERAGE(G:G)))/STDEV(G:G)</f>
        <v>-0.48325012816140284</v>
      </c>
    </row>
    <row r="611" spans="1:29" x14ac:dyDescent="0.45">
      <c r="A611">
        <v>902</v>
      </c>
      <c r="B611" s="1" t="s">
        <v>654</v>
      </c>
      <c r="C611" s="1" t="s">
        <v>31</v>
      </c>
      <c r="D611">
        <v>11</v>
      </c>
      <c r="E611">
        <v>0</v>
      </c>
      <c r="F611">
        <v>456836</v>
      </c>
      <c r="G611">
        <v>1147432</v>
      </c>
      <c r="H611" s="3">
        <v>672804</v>
      </c>
      <c r="I611" s="1" t="s">
        <v>26</v>
      </c>
      <c r="J611">
        <v>720</v>
      </c>
      <c r="K611">
        <v>2699976</v>
      </c>
      <c r="L611" s="1" t="s">
        <v>38</v>
      </c>
      <c r="M611" s="1" t="s">
        <v>19</v>
      </c>
      <c r="N611" s="1" t="s">
        <v>23</v>
      </c>
      <c r="O611" s="2">
        <v>33299.78</v>
      </c>
      <c r="P611">
        <v>16.100000000000001</v>
      </c>
      <c r="R611">
        <f>Кредиты_2000_0__22[[#This Row],[Годовой доход]]/12</f>
        <v>224998</v>
      </c>
      <c r="S611">
        <f>Кредиты_2000_0__22[[#This Row],[Ежемесячный платеж]]/Кредиты_2000_0__22[[#This Row],[Мес доход]]</f>
        <v>0.14800033778078026</v>
      </c>
      <c r="T611" s="8">
        <f>(Кредиты_2000_0__22[[#This Row],[Кредитный рейтинг]]-MIN(J:J))/(MAX(J:J)-MIN(J:J))</f>
        <v>0.81212121212121213</v>
      </c>
      <c r="U611" s="9">
        <f>(Кредиты_2000_0__22[[#This Row],[Срок кредитной истории (лет)]]-MIN(P:P))/(MAX(P:P)-MIN(P:P))</f>
        <v>0.25438596491228072</v>
      </c>
      <c r="V611" s="9">
        <f>(Кредиты_2000_0__22[[#This Row],[Срок с последнего нарушения кредитного договора (мес.)]]-MIN(Q:Q))/(MAX(Q:Q)-MIN(Q:Q))</f>
        <v>0</v>
      </c>
      <c r="W611" s="9">
        <f>(Кредиты_2000_0__22[[#This Row],[Количество кредитных карт]]-MIN(D:D))/(MAX(D:D)-MIN(D:D))</f>
        <v>0.21951219512195122</v>
      </c>
      <c r="X611" s="10">
        <f>(Кредиты_2000_0__22[[#This Row],[Число нарушений кредитных договоров]]-MIN(E:E))/(MAX(E:E)-MIN(E:E))</f>
        <v>0</v>
      </c>
      <c r="Y611" s="16">
        <f>((Кредиты_2000_0__22[[#This Row],[Размер кредита]]-AVERAGE(H:H)))/STDEV(H:H)</f>
        <v>1.9434718769222437</v>
      </c>
      <c r="Z611" s="16">
        <f>((Кредиты_2000_0__22[[#This Row],[Годовой доход]]-AVERAGE(K:K)))/STDEV(K:K)</f>
        <v>1.6530331106010885</v>
      </c>
      <c r="AA611" s="16">
        <f>((Кредиты_2000_0__22[[#This Row],[Ежемесячный платеж]]-AVERAGE(O:O)))/STDEV(O:O)</f>
        <v>1.3822759077100066</v>
      </c>
      <c r="AB611" s="16">
        <f>((Кредиты_2000_0__22[[#This Row],[Текущий баланс кредитов]]-AVERAGE(F:F)))/STDEV(F:F)</f>
        <v>0.81109311408848372</v>
      </c>
      <c r="AC611" s="16">
        <f>((Кредиты_2000_0__22[[#This Row],[Максимальный выданный кредит]]-AVERAGE(G:G)))/STDEV(G:G)</f>
        <v>1.2392268908682209</v>
      </c>
    </row>
    <row r="612" spans="1:29" x14ac:dyDescent="0.45">
      <c r="A612">
        <v>903</v>
      </c>
      <c r="B612" s="1" t="s">
        <v>655</v>
      </c>
      <c r="C612" s="1" t="s">
        <v>31</v>
      </c>
      <c r="D612">
        <v>13</v>
      </c>
      <c r="E612">
        <v>0</v>
      </c>
      <c r="F612">
        <v>250268</v>
      </c>
      <c r="G612">
        <v>1038708</v>
      </c>
      <c r="H612" s="3">
        <v>192214</v>
      </c>
      <c r="I612" s="1" t="s">
        <v>17</v>
      </c>
      <c r="J612">
        <v>746</v>
      </c>
      <c r="K612">
        <v>1131792</v>
      </c>
      <c r="L612" s="1" t="s">
        <v>22</v>
      </c>
      <c r="M612" s="1" t="s">
        <v>19</v>
      </c>
      <c r="N612" s="1" t="s">
        <v>23</v>
      </c>
      <c r="O612" s="2">
        <v>16127.96</v>
      </c>
      <c r="P612">
        <v>17.8</v>
      </c>
      <c r="Q612">
        <v>23</v>
      </c>
      <c r="R612">
        <f>Кредиты_2000_0__22[[#This Row],[Годовой доход]]/12</f>
        <v>94316</v>
      </c>
      <c r="S612">
        <f>Кредиты_2000_0__22[[#This Row],[Ежемесячный платеж]]/Кредиты_2000_0__22[[#This Row],[Мес доход]]</f>
        <v>0.17099919419822723</v>
      </c>
      <c r="T612" s="8">
        <f>(Кредиты_2000_0__22[[#This Row],[Кредитный рейтинг]]-MIN(J:J))/(MAX(J:J)-MIN(J:J))</f>
        <v>0.96969696969696972</v>
      </c>
      <c r="U612" s="9">
        <f>(Кредиты_2000_0__22[[#This Row],[Срок кредитной истории (лет)]]-MIN(P:P))/(MAX(P:P)-MIN(P:P))</f>
        <v>0.29166666666666669</v>
      </c>
      <c r="V612" s="9">
        <f>(Кредиты_2000_0__22[[#This Row],[Срок с последнего нарушения кредитного договора (мес.)]]-MIN(Q:Q))/(MAX(Q:Q)-MIN(Q:Q))</f>
        <v>0.28048780487804881</v>
      </c>
      <c r="W612" s="9">
        <f>(Кредиты_2000_0__22[[#This Row],[Количество кредитных карт]]-MIN(D:D))/(MAX(D:D)-MIN(D:D))</f>
        <v>0.26829268292682928</v>
      </c>
      <c r="X612" s="10">
        <f>(Кредиты_2000_0__22[[#This Row],[Число нарушений кредитных договоров]]-MIN(E:E))/(MAX(E:E)-MIN(E:E))</f>
        <v>0</v>
      </c>
      <c r="Y612" s="16">
        <f>((Кредиты_2000_0__22[[#This Row],[Размер кредита]]-AVERAGE(H:H)))/STDEV(H:H)</f>
        <v>-0.62934915765736577</v>
      </c>
      <c r="Z612" s="16">
        <f>((Кредиты_2000_0__22[[#This Row],[Годовой доход]]-AVERAGE(K:K)))/STDEV(K:K)</f>
        <v>-0.26646830880983169</v>
      </c>
      <c r="AA612" s="16">
        <f>((Кредиты_2000_0__22[[#This Row],[Ежемесячный платеж]]-AVERAGE(O:O)))/STDEV(O:O)</f>
        <v>-0.15163559528347387</v>
      </c>
      <c r="AB612" s="16">
        <f>((Кредиты_2000_0__22[[#This Row],[Текущий баланс кредитов]]-AVERAGE(F:F)))/STDEV(F:F)</f>
        <v>-5.215975843898709E-2</v>
      </c>
      <c r="AC612" s="16">
        <f>((Кредиты_2000_0__22[[#This Row],[Максимальный выданный кредит]]-AVERAGE(G:G)))/STDEV(G:G)</f>
        <v>1.0081167063042593</v>
      </c>
    </row>
    <row r="613" spans="1:29" x14ac:dyDescent="0.45">
      <c r="A613">
        <v>904</v>
      </c>
      <c r="B613" s="1" t="s">
        <v>656</v>
      </c>
      <c r="C613" s="1" t="s">
        <v>16</v>
      </c>
      <c r="D613">
        <v>11</v>
      </c>
      <c r="E613">
        <v>1</v>
      </c>
      <c r="F613">
        <v>150366</v>
      </c>
      <c r="G613">
        <v>191532</v>
      </c>
      <c r="H613" s="3">
        <v>391732</v>
      </c>
      <c r="I613" s="1" t="s">
        <v>26</v>
      </c>
      <c r="J613">
        <v>716</v>
      </c>
      <c r="K613">
        <v>845766</v>
      </c>
      <c r="L613" s="1" t="s">
        <v>28</v>
      </c>
      <c r="M613" s="1" t="s">
        <v>19</v>
      </c>
      <c r="N613" s="1" t="s">
        <v>23</v>
      </c>
      <c r="O613" s="2">
        <v>14096.1</v>
      </c>
      <c r="P613">
        <v>15.6</v>
      </c>
      <c r="R613">
        <f>Кредиты_2000_0__22[[#This Row],[Годовой доход]]/12</f>
        <v>70480.5</v>
      </c>
      <c r="S613">
        <f>Кредиты_2000_0__22[[#This Row],[Ежемесячный платеж]]/Кредиты_2000_0__22[[#This Row],[Мес доход]]</f>
        <v>0.2</v>
      </c>
      <c r="T613" s="8">
        <f>(Кредиты_2000_0__22[[#This Row],[Кредитный рейтинг]]-MIN(J:J))/(MAX(J:J)-MIN(J:J))</f>
        <v>0.78787878787878785</v>
      </c>
      <c r="U613" s="9">
        <f>(Кредиты_2000_0__22[[#This Row],[Срок кредитной истории (лет)]]-MIN(P:P))/(MAX(P:P)-MIN(P:P))</f>
        <v>0.24342105263157893</v>
      </c>
      <c r="V613" s="9">
        <f>(Кредиты_2000_0__22[[#This Row],[Срок с последнего нарушения кредитного договора (мес.)]]-MIN(Q:Q))/(MAX(Q:Q)-MIN(Q:Q))</f>
        <v>0</v>
      </c>
      <c r="W613" s="9">
        <f>(Кредиты_2000_0__22[[#This Row],[Количество кредитных карт]]-MIN(D:D))/(MAX(D:D)-MIN(D:D))</f>
        <v>0.21951219512195122</v>
      </c>
      <c r="X613" s="10">
        <f>(Кредиты_2000_0__22[[#This Row],[Число нарушений кредитных договоров]]-MIN(E:E))/(MAX(E:E)-MIN(E:E))</f>
        <v>0.14285714285714285</v>
      </c>
      <c r="Y613" s="16">
        <f>((Кредиты_2000_0__22[[#This Row],[Размер кредита]]-AVERAGE(H:H)))/STDEV(H:H)</f>
        <v>0.43876317754988892</v>
      </c>
      <c r="Z613" s="16">
        <f>((Кредиты_2000_0__22[[#This Row],[Годовой доход]]-AVERAGE(K:K)))/STDEV(K:K)</f>
        <v>-0.61657219520863937</v>
      </c>
      <c r="AA613" s="16">
        <f>((Кредиты_2000_0__22[[#This Row],[Ежемесячный платеж]]-AVERAGE(O:O)))/STDEV(O:O)</f>
        <v>-0.33313606678109797</v>
      </c>
      <c r="AB613" s="16">
        <f>((Кредиты_2000_0__22[[#This Row],[Текущий баланс кредитов]]-AVERAGE(F:F)))/STDEV(F:F)</f>
        <v>-0.46965273155795706</v>
      </c>
      <c r="AC613" s="16">
        <f>((Кредиты_2000_0__22[[#This Row],[Максимальный выданный кредит]]-AVERAGE(G:G)))/STDEV(G:G)</f>
        <v>-0.79269085888979918</v>
      </c>
    </row>
    <row r="614" spans="1:29" x14ac:dyDescent="0.45">
      <c r="A614">
        <v>905</v>
      </c>
      <c r="B614" s="1" t="s">
        <v>657</v>
      </c>
      <c r="C614" s="1" t="s">
        <v>16</v>
      </c>
      <c r="D614">
        <v>6</v>
      </c>
      <c r="E614">
        <v>0</v>
      </c>
      <c r="F614">
        <v>124583</v>
      </c>
      <c r="G614">
        <v>142560</v>
      </c>
      <c r="H614" s="3">
        <v>92092</v>
      </c>
      <c r="I614" s="1" t="s">
        <v>17</v>
      </c>
      <c r="J614">
        <v>723</v>
      </c>
      <c r="K614">
        <v>852188</v>
      </c>
      <c r="L614" s="1" t="s">
        <v>18</v>
      </c>
      <c r="M614" s="1" t="s">
        <v>29</v>
      </c>
      <c r="N614" s="1" t="s">
        <v>52</v>
      </c>
      <c r="O614" s="2">
        <v>10439.17</v>
      </c>
      <c r="P614">
        <v>12.4</v>
      </c>
      <c r="R614">
        <f>Кредиты_2000_0__22[[#This Row],[Годовой доход]]/12</f>
        <v>71015.666666666672</v>
      </c>
      <c r="S614">
        <f>Кредиты_2000_0__22[[#This Row],[Ежемесячный платеж]]/Кредиты_2000_0__22[[#This Row],[Мес доход]]</f>
        <v>0.14699812717381611</v>
      </c>
      <c r="T614" s="8">
        <f>(Кредиты_2000_0__22[[#This Row],[Кредитный рейтинг]]-MIN(J:J))/(MAX(J:J)-MIN(J:J))</f>
        <v>0.83030303030303032</v>
      </c>
      <c r="U614" s="9">
        <f>(Кредиты_2000_0__22[[#This Row],[Срок кредитной истории (лет)]]-MIN(P:P))/(MAX(P:P)-MIN(P:P))</f>
        <v>0.17324561403508773</v>
      </c>
      <c r="V614" s="9">
        <f>(Кредиты_2000_0__22[[#This Row],[Срок с последнего нарушения кредитного договора (мес.)]]-MIN(Q:Q))/(MAX(Q:Q)-MIN(Q:Q))</f>
        <v>0</v>
      </c>
      <c r="W614" s="9">
        <f>(Кредиты_2000_0__22[[#This Row],[Количество кредитных карт]]-MIN(D:D))/(MAX(D:D)-MIN(D:D))</f>
        <v>9.7560975609756101E-2</v>
      </c>
      <c r="X614" s="10">
        <f>(Кредиты_2000_0__22[[#This Row],[Число нарушений кредитных договоров]]-MIN(E:E))/(MAX(E:E)-MIN(E:E))</f>
        <v>0</v>
      </c>
      <c r="Y614" s="16">
        <f>((Кредиты_2000_0__22[[#This Row],[Размер кредита]]-AVERAGE(H:H)))/STDEV(H:H)</f>
        <v>-1.1653486325198881</v>
      </c>
      <c r="Z614" s="16">
        <f>((Кредиты_2000_0__22[[#This Row],[Годовой доход]]-AVERAGE(K:K)))/STDEV(K:K)</f>
        <v>-0.6087114861875953</v>
      </c>
      <c r="AA614" s="16">
        <f>((Кредиты_2000_0__22[[#This Row],[Ежемесячный платеж]]-AVERAGE(O:O)))/STDEV(O:O)</f>
        <v>-0.65979957668522871</v>
      </c>
      <c r="AB614" s="16">
        <f>((Кредиты_2000_0__22[[#This Row],[Текущий баланс кредитов]]-AVERAGE(F:F)))/STDEV(F:F)</f>
        <v>-0.57740053766720811</v>
      </c>
      <c r="AC614" s="16">
        <f>((Кредиты_2000_0__22[[#This Row],[Максимальный выданный кредит]]-AVERAGE(G:G)))/STDEV(G:G)</f>
        <v>-0.89678864740444475</v>
      </c>
    </row>
    <row r="615" spans="1:29" x14ac:dyDescent="0.45">
      <c r="A615">
        <v>906</v>
      </c>
      <c r="B615" s="1" t="s">
        <v>658</v>
      </c>
      <c r="C615" s="1" t="s">
        <v>31</v>
      </c>
      <c r="D615">
        <v>11</v>
      </c>
      <c r="E615">
        <v>0</v>
      </c>
      <c r="F615">
        <v>14991</v>
      </c>
      <c r="G615">
        <v>168432</v>
      </c>
      <c r="H615" s="3">
        <v>495066</v>
      </c>
      <c r="I615" s="1" t="s">
        <v>17</v>
      </c>
      <c r="J615">
        <v>712</v>
      </c>
      <c r="K615">
        <v>1766012</v>
      </c>
      <c r="L615" s="1" t="s">
        <v>27</v>
      </c>
      <c r="M615" s="1" t="s">
        <v>29</v>
      </c>
      <c r="N615" s="1" t="s">
        <v>23</v>
      </c>
      <c r="O615" s="2">
        <v>23693.95</v>
      </c>
      <c r="P615">
        <v>15.6</v>
      </c>
      <c r="Q615">
        <v>45</v>
      </c>
      <c r="R615">
        <f>Кредиты_2000_0__22[[#This Row],[Годовой доход]]/12</f>
        <v>147167.66666666666</v>
      </c>
      <c r="S615">
        <f>Кредиты_2000_0__22[[#This Row],[Ежемесячный платеж]]/Кредиты_2000_0__22[[#This Row],[Мес доход]]</f>
        <v>0.16099969875629386</v>
      </c>
      <c r="T615" s="8">
        <f>(Кредиты_2000_0__22[[#This Row],[Кредитный рейтинг]]-MIN(J:J))/(MAX(J:J)-MIN(J:J))</f>
        <v>0.76363636363636367</v>
      </c>
      <c r="U615" s="9">
        <f>(Кредиты_2000_0__22[[#This Row],[Срок кредитной истории (лет)]]-MIN(P:P))/(MAX(P:P)-MIN(P:P))</f>
        <v>0.24342105263157893</v>
      </c>
      <c r="V615" s="9">
        <f>(Кредиты_2000_0__22[[#This Row],[Срок с последнего нарушения кредитного договора (мес.)]]-MIN(Q:Q))/(MAX(Q:Q)-MIN(Q:Q))</f>
        <v>0.54878048780487809</v>
      </c>
      <c r="W615" s="9">
        <f>(Кредиты_2000_0__22[[#This Row],[Количество кредитных карт]]-MIN(D:D))/(MAX(D:D)-MIN(D:D))</f>
        <v>0.21951219512195122</v>
      </c>
      <c r="X615" s="10">
        <f>(Кредиты_2000_0__22[[#This Row],[Число нарушений кредитных договоров]]-MIN(E:E))/(MAX(E:E)-MIN(E:E))</f>
        <v>0</v>
      </c>
      <c r="Y615" s="16">
        <f>((Кредиты_2000_0__22[[#This Row],[Размер кредита]]-AVERAGE(H:H)))/STDEV(H:H)</f>
        <v>0.99195797724869528</v>
      </c>
      <c r="Z615" s="16">
        <f>((Кредиты_2000_0__22[[#This Row],[Годовой доход]]-AVERAGE(K:K)))/STDEV(K:K)</f>
        <v>0.50983484835718051</v>
      </c>
      <c r="AA615" s="16">
        <f>((Кредиты_2000_0__22[[#This Row],[Ежемесячный платеж]]-AVERAGE(O:O)))/STDEV(O:O)</f>
        <v>0.52421350472652195</v>
      </c>
      <c r="AB615" s="16">
        <f>((Кредиты_2000_0__22[[#This Row],[Текущий баланс кредитов]]-AVERAGE(F:F)))/STDEV(F:F)</f>
        <v>-1.0353882647402812</v>
      </c>
      <c r="AC615" s="16">
        <f>((Кредиты_2000_0__22[[#This Row],[Максимальный выданный кредит]]-AVERAGE(G:G)))/STDEV(G:G)</f>
        <v>-0.84179358932123582</v>
      </c>
    </row>
    <row r="616" spans="1:29" x14ac:dyDescent="0.45">
      <c r="A616">
        <v>907</v>
      </c>
      <c r="B616" s="1" t="s">
        <v>659</v>
      </c>
      <c r="C616" s="1" t="s">
        <v>16</v>
      </c>
      <c r="D616">
        <v>14</v>
      </c>
      <c r="E616">
        <v>0</v>
      </c>
      <c r="F616">
        <v>343425</v>
      </c>
      <c r="G616">
        <v>649770</v>
      </c>
      <c r="H616" s="3">
        <v>614108</v>
      </c>
      <c r="I616" s="1" t="s">
        <v>26</v>
      </c>
      <c r="J616">
        <v>682</v>
      </c>
      <c r="K616">
        <v>1444722</v>
      </c>
      <c r="L616" s="1" t="s">
        <v>41</v>
      </c>
      <c r="M616" s="1" t="s">
        <v>29</v>
      </c>
      <c r="N616" s="1" t="s">
        <v>23</v>
      </c>
      <c r="O616" s="2">
        <v>39489.03</v>
      </c>
      <c r="P616">
        <v>14.2</v>
      </c>
      <c r="R616">
        <f>Кредиты_2000_0__22[[#This Row],[Годовой доход]]/12</f>
        <v>120393.5</v>
      </c>
      <c r="S616">
        <f>Кредиты_2000_0__22[[#This Row],[Ежемесячный платеж]]/Кредиты_2000_0__22[[#This Row],[Мес доход]]</f>
        <v>0.32799968436834215</v>
      </c>
      <c r="T616" s="8">
        <f>(Кредиты_2000_0__22[[#This Row],[Кредитный рейтинг]]-MIN(J:J))/(MAX(J:J)-MIN(J:J))</f>
        <v>0.58181818181818179</v>
      </c>
      <c r="U616" s="9">
        <f>(Кредиты_2000_0__22[[#This Row],[Срок кредитной истории (лет)]]-MIN(P:P))/(MAX(P:P)-MIN(P:P))</f>
        <v>0.212719298245614</v>
      </c>
      <c r="V616" s="9">
        <f>(Кредиты_2000_0__22[[#This Row],[Срок с последнего нарушения кредитного договора (мес.)]]-MIN(Q:Q))/(MAX(Q:Q)-MIN(Q:Q))</f>
        <v>0</v>
      </c>
      <c r="W616" s="9">
        <f>(Кредиты_2000_0__22[[#This Row],[Количество кредитных карт]]-MIN(D:D))/(MAX(D:D)-MIN(D:D))</f>
        <v>0.29268292682926828</v>
      </c>
      <c r="X616" s="10">
        <f>(Кредиты_2000_0__22[[#This Row],[Число нарушений кредитных договоров]]-MIN(E:E))/(MAX(E:E)-MIN(E:E))</f>
        <v>0</v>
      </c>
      <c r="Y616" s="16">
        <f>((Кредиты_2000_0__22[[#This Row],[Размер кредита]]-AVERAGE(H:H)))/STDEV(H:H)</f>
        <v>1.6292449819687806</v>
      </c>
      <c r="Z616" s="16">
        <f>((Кредиты_2000_0__22[[#This Row],[Годовой доход]]-AVERAGE(K:K)))/STDEV(K:K)</f>
        <v>0.11656683194932621</v>
      </c>
      <c r="AA616" s="16">
        <f>((Кредиты_2000_0__22[[#This Row],[Ежемесячный платеж]]-AVERAGE(O:O)))/STDEV(O:O)</f>
        <v>1.9351446059552946</v>
      </c>
      <c r="AB616" s="16">
        <f>((Кредиты_2000_0__22[[#This Row],[Текущий баланс кредитов]]-AVERAGE(F:F)))/STDEV(F:F)</f>
        <v>0.3371456898687934</v>
      </c>
      <c r="AC616" s="16">
        <f>((Кредиты_2000_0__22[[#This Row],[Максимальный выданный кредит]]-AVERAGE(G:G)))/STDEV(G:G)</f>
        <v>0.18136701935438501</v>
      </c>
    </row>
    <row r="617" spans="1:29" x14ac:dyDescent="0.45">
      <c r="A617">
        <v>908</v>
      </c>
      <c r="B617" s="1" t="s">
        <v>660</v>
      </c>
      <c r="C617" s="1" t="s">
        <v>16</v>
      </c>
      <c r="D617">
        <v>18</v>
      </c>
      <c r="E617">
        <v>1</v>
      </c>
      <c r="F617">
        <v>190779</v>
      </c>
      <c r="G617">
        <v>563508</v>
      </c>
      <c r="H617" s="3">
        <v>214896</v>
      </c>
      <c r="I617" s="1" t="s">
        <v>17</v>
      </c>
      <c r="J617">
        <v>726</v>
      </c>
      <c r="K617">
        <v>2301337</v>
      </c>
      <c r="L617" s="1" t="s">
        <v>50</v>
      </c>
      <c r="M617" s="1" t="s">
        <v>19</v>
      </c>
      <c r="N617" s="1" t="s">
        <v>20</v>
      </c>
      <c r="O617" s="2">
        <v>20328.48</v>
      </c>
      <c r="P617">
        <v>14.8</v>
      </c>
      <c r="R617">
        <f>Кредиты_2000_0__22[[#This Row],[Годовой доход]]/12</f>
        <v>191778.08333333334</v>
      </c>
      <c r="S617">
        <f>Кредиты_2000_0__22[[#This Row],[Ежемесячный платеж]]/Кредиты_2000_0__22[[#This Row],[Мес доход]]</f>
        <v>0.10600001651214054</v>
      </c>
      <c r="T617" s="8">
        <f>(Кредиты_2000_0__22[[#This Row],[Кредитный рейтинг]]-MIN(J:J))/(MAX(J:J)-MIN(J:J))</f>
        <v>0.84848484848484851</v>
      </c>
      <c r="U617" s="9">
        <f>(Кредиты_2000_0__22[[#This Row],[Срок кредитной истории (лет)]]-MIN(P:P))/(MAX(P:P)-MIN(P:P))</f>
        <v>0.22587719298245615</v>
      </c>
      <c r="V617" s="9">
        <f>(Кредиты_2000_0__22[[#This Row],[Срок с последнего нарушения кредитного договора (мес.)]]-MIN(Q:Q))/(MAX(Q:Q)-MIN(Q:Q))</f>
        <v>0</v>
      </c>
      <c r="W617" s="9">
        <f>(Кредиты_2000_0__22[[#This Row],[Количество кредитных карт]]-MIN(D:D))/(MAX(D:D)-MIN(D:D))</f>
        <v>0.3902439024390244</v>
      </c>
      <c r="X617" s="10">
        <f>(Кредиты_2000_0__22[[#This Row],[Число нарушений кредитных договоров]]-MIN(E:E))/(MAX(E:E)-MIN(E:E))</f>
        <v>0.14285714285714285</v>
      </c>
      <c r="Y617" s="16">
        <f>((Кредиты_2000_0__22[[#This Row],[Размер кредита]]-AVERAGE(H:H)))/STDEV(H:H)</f>
        <v>-0.5079218980257989</v>
      </c>
      <c r="Z617" s="16">
        <f>((Кредиты_2000_0__22[[#This Row],[Годовой доход]]-AVERAGE(K:K)))/STDEV(K:K)</f>
        <v>1.1650877379072275</v>
      </c>
      <c r="AA617" s="16">
        <f>((Кредиты_2000_0__22[[#This Row],[Ежемесячный платеж]]-AVERAGE(O:O)))/STDEV(O:O)</f>
        <v>0.22358531586946015</v>
      </c>
      <c r="AB617" s="16">
        <f>((Кредиты_2000_0__22[[#This Row],[Текущий баланс кредитов]]-AVERAGE(F:F)))/STDEV(F:F)</f>
        <v>-0.30076578712584423</v>
      </c>
      <c r="AC617" s="16">
        <f>((Кредиты_2000_0__22[[#This Row],[Максимальный выданный кредит]]-AVERAGE(G:G)))/STDEV(G:G)</f>
        <v>-1.9966054281511741E-3</v>
      </c>
    </row>
    <row r="618" spans="1:29" x14ac:dyDescent="0.45">
      <c r="A618">
        <v>909</v>
      </c>
      <c r="B618" s="1" t="s">
        <v>661</v>
      </c>
      <c r="C618" s="1" t="s">
        <v>16</v>
      </c>
      <c r="D618">
        <v>8</v>
      </c>
      <c r="E618">
        <v>1</v>
      </c>
      <c r="F618">
        <v>199253</v>
      </c>
      <c r="G618">
        <v>467060</v>
      </c>
      <c r="H618" s="3">
        <v>328790</v>
      </c>
      <c r="I618" s="1" t="s">
        <v>26</v>
      </c>
      <c r="J618">
        <v>719</v>
      </c>
      <c r="K618">
        <v>1390838</v>
      </c>
      <c r="L618" s="1" t="s">
        <v>22</v>
      </c>
      <c r="M618" s="1" t="s">
        <v>29</v>
      </c>
      <c r="N618" s="1" t="s">
        <v>23</v>
      </c>
      <c r="O618" s="2">
        <v>6687.62</v>
      </c>
      <c r="P618">
        <v>14</v>
      </c>
      <c r="Q618">
        <v>12</v>
      </c>
      <c r="R618">
        <f>Кредиты_2000_0__22[[#This Row],[Годовой доход]]/12</f>
        <v>115903.16666666667</v>
      </c>
      <c r="S618">
        <f>Кредиты_2000_0__22[[#This Row],[Ежемесячный платеж]]/Кредиты_2000_0__22[[#This Row],[Мес доход]]</f>
        <v>5.7700062839813118E-2</v>
      </c>
      <c r="T618" s="8">
        <f>(Кредиты_2000_0__22[[#This Row],[Кредитный рейтинг]]-MIN(J:J))/(MAX(J:J)-MIN(J:J))</f>
        <v>0.80606060606060603</v>
      </c>
      <c r="U618" s="9">
        <f>(Кредиты_2000_0__22[[#This Row],[Срок кредитной истории (лет)]]-MIN(P:P))/(MAX(P:P)-MIN(P:P))</f>
        <v>0.20833333333333331</v>
      </c>
      <c r="V618" s="9">
        <f>(Кредиты_2000_0__22[[#This Row],[Срок с последнего нарушения кредитного договора (мес.)]]-MIN(Q:Q))/(MAX(Q:Q)-MIN(Q:Q))</f>
        <v>0.14634146341463414</v>
      </c>
      <c r="W618" s="9">
        <f>(Кредиты_2000_0__22[[#This Row],[Количество кредитных карт]]-MIN(D:D))/(MAX(D:D)-MIN(D:D))</f>
        <v>0.14634146341463414</v>
      </c>
      <c r="X618" s="10">
        <f>(Кредиты_2000_0__22[[#This Row],[Число нарушений кредитных договоров]]-MIN(E:E))/(MAX(E:E)-MIN(E:E))</f>
        <v>0.14285714285714285</v>
      </c>
      <c r="Y618" s="16">
        <f>((Кредиты_2000_0__22[[#This Row],[Размер кредита]]-AVERAGE(H:H)))/STDEV(H:H)</f>
        <v>0.10180547647722869</v>
      </c>
      <c r="Z618" s="16">
        <f>((Кредиты_2000_0__22[[#This Row],[Годовой доход]]-AVERAGE(K:K)))/STDEV(K:K)</f>
        <v>5.0611297086364963E-2</v>
      </c>
      <c r="AA618" s="16">
        <f>((Кредиты_2000_0__22[[#This Row],[Ежемесячный платеж]]-AVERAGE(O:O)))/STDEV(O:O)</f>
        <v>-0.99491523123175862</v>
      </c>
      <c r="AB618" s="16">
        <f>((Кредиты_2000_0__22[[#This Row],[Текущий баланс кредитов]]-AVERAGE(F:F)))/STDEV(F:F)</f>
        <v>-0.26535272778558927</v>
      </c>
      <c r="AC618" s="16">
        <f>((Кредиты_2000_0__22[[#This Row],[Максимальный выданный кредит]]-AVERAGE(G:G)))/STDEV(G:G)</f>
        <v>-0.20701219610569227</v>
      </c>
    </row>
    <row r="619" spans="1:29" x14ac:dyDescent="0.45">
      <c r="A619">
        <v>910</v>
      </c>
      <c r="B619" s="1" t="s">
        <v>662</v>
      </c>
      <c r="C619" s="1" t="s">
        <v>31</v>
      </c>
      <c r="D619">
        <v>18</v>
      </c>
      <c r="E619">
        <v>0</v>
      </c>
      <c r="F619">
        <v>319143</v>
      </c>
      <c r="G619">
        <v>1144088</v>
      </c>
      <c r="H619" s="3">
        <v>325776</v>
      </c>
      <c r="I619" s="1" t="s">
        <v>17</v>
      </c>
      <c r="J619">
        <v>739</v>
      </c>
      <c r="K619">
        <v>1312976</v>
      </c>
      <c r="L619" s="1" t="s">
        <v>22</v>
      </c>
      <c r="M619" s="1" t="s">
        <v>29</v>
      </c>
      <c r="N619" s="1" t="s">
        <v>23</v>
      </c>
      <c r="O619" s="2">
        <v>23852.41</v>
      </c>
      <c r="P619">
        <v>15.6</v>
      </c>
      <c r="Q619">
        <v>20</v>
      </c>
      <c r="R619">
        <f>Кредиты_2000_0__22[[#This Row],[Годовой доход]]/12</f>
        <v>109414.66666666667</v>
      </c>
      <c r="S619">
        <f>Кредиты_2000_0__22[[#This Row],[Ежемесячный платеж]]/Кредиты_2000_0__22[[#This Row],[Мес доход]]</f>
        <v>0.21800011576753878</v>
      </c>
      <c r="T619" s="8">
        <f>(Кредиты_2000_0__22[[#This Row],[Кредитный рейтинг]]-MIN(J:J))/(MAX(J:J)-MIN(J:J))</f>
        <v>0.92727272727272725</v>
      </c>
      <c r="U619" s="9">
        <f>(Кредиты_2000_0__22[[#This Row],[Срок кредитной истории (лет)]]-MIN(P:P))/(MAX(P:P)-MIN(P:P))</f>
        <v>0.24342105263157893</v>
      </c>
      <c r="V619" s="9">
        <f>(Кредиты_2000_0__22[[#This Row],[Срок с последнего нарушения кредитного договора (мес.)]]-MIN(Q:Q))/(MAX(Q:Q)-MIN(Q:Q))</f>
        <v>0.24390243902439024</v>
      </c>
      <c r="W619" s="9">
        <f>(Кредиты_2000_0__22[[#This Row],[Количество кредитных карт]]-MIN(D:D))/(MAX(D:D)-MIN(D:D))</f>
        <v>0.3902439024390244</v>
      </c>
      <c r="X619" s="10">
        <f>(Кредиты_2000_0__22[[#This Row],[Число нарушений кредитных договоров]]-MIN(E:E))/(MAX(E:E)-MIN(E:E))</f>
        <v>0</v>
      </c>
      <c r="Y619" s="16">
        <f>((Кредиты_2000_0__22[[#This Row],[Размер кредита]]-AVERAGE(H:H)))/STDEV(H:H)</f>
        <v>8.567013741852389E-2</v>
      </c>
      <c r="Z619" s="16">
        <f>((Кредиты_2000_0__22[[#This Row],[Годовой доход]]-AVERAGE(K:K)))/STDEV(K:K)</f>
        <v>-4.4693985659902735E-2</v>
      </c>
      <c r="AA619" s="16">
        <f>((Кредиты_2000_0__22[[#This Row],[Ежемесячный платеж]]-AVERAGE(O:O)))/STDEV(O:O)</f>
        <v>0.538368301175841</v>
      </c>
      <c r="AB619" s="16">
        <f>((Кредиты_2000_0__22[[#This Row],[Текущий баланс кредитов]]-AVERAGE(F:F)))/STDEV(F:F)</f>
        <v>0.23567060054851122</v>
      </c>
      <c r="AC619" s="16">
        <f>((Кредиты_2000_0__22[[#This Row],[Максимальный выданный кредит]]-AVERAGE(G:G)))/STDEV(G:G)</f>
        <v>1.232118686081956</v>
      </c>
    </row>
    <row r="620" spans="1:29" x14ac:dyDescent="0.45">
      <c r="A620">
        <v>912</v>
      </c>
      <c r="B620" s="1" t="s">
        <v>663</v>
      </c>
      <c r="C620" s="1" t="s">
        <v>31</v>
      </c>
      <c r="D620">
        <v>10</v>
      </c>
      <c r="E620">
        <v>0</v>
      </c>
      <c r="F620">
        <v>257678</v>
      </c>
      <c r="G620">
        <v>336006</v>
      </c>
      <c r="H620" s="3">
        <v>266882</v>
      </c>
      <c r="I620" s="1" t="s">
        <v>17</v>
      </c>
      <c r="J620">
        <v>698</v>
      </c>
      <c r="K620">
        <v>1382915</v>
      </c>
      <c r="L620" s="1" t="s">
        <v>22</v>
      </c>
      <c r="M620" s="1" t="s">
        <v>29</v>
      </c>
      <c r="N620" s="1" t="s">
        <v>23</v>
      </c>
      <c r="O620" s="2">
        <v>21976.73</v>
      </c>
      <c r="P620">
        <v>22.5</v>
      </c>
      <c r="Q620">
        <v>34</v>
      </c>
      <c r="R620">
        <f>Кредиты_2000_0__22[[#This Row],[Годовой доход]]/12</f>
        <v>115242.91666666667</v>
      </c>
      <c r="S620">
        <f>Кредиты_2000_0__22[[#This Row],[Ежемесячный платеж]]/Кредиты_2000_0__22[[#This Row],[Мес доход]]</f>
        <v>0.19069918252387166</v>
      </c>
      <c r="T620" s="8">
        <f>(Кредиты_2000_0__22[[#This Row],[Кредитный рейтинг]]-MIN(J:J))/(MAX(J:J)-MIN(J:J))</f>
        <v>0.67878787878787883</v>
      </c>
      <c r="U620" s="9">
        <f>(Кредиты_2000_0__22[[#This Row],[Срок кредитной истории (лет)]]-MIN(P:P))/(MAX(P:P)-MIN(P:P))</f>
        <v>0.39473684210526316</v>
      </c>
      <c r="V620" s="9">
        <f>(Кредиты_2000_0__22[[#This Row],[Срок с последнего нарушения кредитного договора (мес.)]]-MIN(Q:Q))/(MAX(Q:Q)-MIN(Q:Q))</f>
        <v>0.41463414634146339</v>
      </c>
      <c r="W620" s="9">
        <f>(Кредиты_2000_0__22[[#This Row],[Количество кредитных карт]]-MIN(D:D))/(MAX(D:D)-MIN(D:D))</f>
        <v>0.1951219512195122</v>
      </c>
      <c r="X620" s="10">
        <f>(Кредиты_2000_0__22[[#This Row],[Число нарушений кредитных договоров]]-MIN(E:E))/(MAX(E:E)-MIN(E:E))</f>
        <v>0</v>
      </c>
      <c r="Y620" s="16">
        <f>((Кредиты_2000_0__22[[#This Row],[Размер кредита]]-AVERAGE(H:H)))/STDEV(H:H)</f>
        <v>-0.22961674331251819</v>
      </c>
      <c r="Z620" s="16">
        <f>((Кредиты_2000_0__22[[#This Row],[Годовой доход]]-AVERAGE(K:K)))/STDEV(K:K)</f>
        <v>4.0913321755668614E-2</v>
      </c>
      <c r="AA620" s="16">
        <f>((Кредиты_2000_0__22[[#This Row],[Ежемесячный платеж]]-AVERAGE(O:O)))/STDEV(O:O)</f>
        <v>0.37081895999157444</v>
      </c>
      <c r="AB620" s="16">
        <f>((Кредиты_2000_0__22[[#This Row],[Текущий баланс кредитов]]-AVERAGE(F:F)))/STDEV(F:F)</f>
        <v>-2.1193181885849344E-2</v>
      </c>
      <c r="AC620" s="16">
        <f>((Кредиты_2000_0__22[[#This Row],[Максимальный выданный кредит]]-AVERAGE(G:G)))/STDEV(G:G)</f>
        <v>-0.4855883534200427</v>
      </c>
    </row>
    <row r="621" spans="1:29" x14ac:dyDescent="0.45">
      <c r="A621">
        <v>913</v>
      </c>
      <c r="B621" s="1" t="s">
        <v>664</v>
      </c>
      <c r="C621" s="1" t="s">
        <v>16</v>
      </c>
      <c r="D621">
        <v>6</v>
      </c>
      <c r="E621">
        <v>0</v>
      </c>
      <c r="F621">
        <v>3059</v>
      </c>
      <c r="G621">
        <v>354574</v>
      </c>
      <c r="H621" s="3">
        <v>171380</v>
      </c>
      <c r="I621" s="1" t="s">
        <v>17</v>
      </c>
      <c r="J621">
        <v>747</v>
      </c>
      <c r="K621">
        <v>801762</v>
      </c>
      <c r="L621" s="1" t="s">
        <v>21</v>
      </c>
      <c r="M621" s="1" t="s">
        <v>19</v>
      </c>
      <c r="N621" s="1" t="s">
        <v>20</v>
      </c>
      <c r="O621" s="2">
        <v>9393.98</v>
      </c>
      <c r="P621">
        <v>26.1</v>
      </c>
      <c r="Q621">
        <v>44</v>
      </c>
      <c r="R621">
        <f>Кредиты_2000_0__22[[#This Row],[Годовой доход]]/12</f>
        <v>66813.5</v>
      </c>
      <c r="S621">
        <f>Кредиты_2000_0__22[[#This Row],[Ежемесячный платеж]]/Кредиты_2000_0__22[[#This Row],[Мес доход]]</f>
        <v>0.14060002843736669</v>
      </c>
      <c r="T621" s="8">
        <f>(Кредиты_2000_0__22[[#This Row],[Кредитный рейтинг]]-MIN(J:J))/(MAX(J:J)-MIN(J:J))</f>
        <v>0.97575757575757571</v>
      </c>
      <c r="U621" s="9">
        <f>(Кредиты_2000_0__22[[#This Row],[Срок кредитной истории (лет)]]-MIN(P:P))/(MAX(P:P)-MIN(P:P))</f>
        <v>0.47368421052631582</v>
      </c>
      <c r="V621" s="9">
        <f>(Кредиты_2000_0__22[[#This Row],[Срок с последнего нарушения кредитного договора (мес.)]]-MIN(Q:Q))/(MAX(Q:Q)-MIN(Q:Q))</f>
        <v>0.53658536585365857</v>
      </c>
      <c r="W621" s="9">
        <f>(Кредиты_2000_0__22[[#This Row],[Количество кредитных карт]]-MIN(D:D))/(MAX(D:D)-MIN(D:D))</f>
        <v>9.7560975609756101E-2</v>
      </c>
      <c r="X621" s="10">
        <f>(Кредиты_2000_0__22[[#This Row],[Число нарушений кредитных договоров]]-MIN(E:E))/(MAX(E:E)-MIN(E:E))</f>
        <v>0</v>
      </c>
      <c r="Y621" s="16">
        <f>((Кредиты_2000_0__22[[#This Row],[Размер кредита]]-AVERAGE(H:H)))/STDEV(H:H)</f>
        <v>-0.74088321669819379</v>
      </c>
      <c r="Z621" s="16">
        <f>((Кредиты_2000_0__22[[#This Row],[Годовой доход]]-AVERAGE(K:K)))/STDEV(K:K)</f>
        <v>-0.67043433157768673</v>
      </c>
      <c r="AA621" s="16">
        <f>((Кредиты_2000_0__22[[#This Row],[Ежемесячный платеж]]-AVERAGE(O:O)))/STDEV(O:O)</f>
        <v>-0.75316352784554574</v>
      </c>
      <c r="AB621" s="16">
        <f>((Кредиты_2000_0__22[[#This Row],[Текущий баланс кредитов]]-AVERAGE(F:F)))/STDEV(F:F)</f>
        <v>-1.0852523931386673</v>
      </c>
      <c r="AC621" s="16">
        <f>((Кредиты_2000_0__22[[#This Row],[Максимальный выданный кредит]]-AVERAGE(G:G)))/STDEV(G:G)</f>
        <v>-0.44611911105420221</v>
      </c>
    </row>
    <row r="622" spans="1:29" x14ac:dyDescent="0.45">
      <c r="A622">
        <v>914</v>
      </c>
      <c r="B622" s="1" t="s">
        <v>665</v>
      </c>
      <c r="C622" s="1" t="s">
        <v>16</v>
      </c>
      <c r="D622">
        <v>21</v>
      </c>
      <c r="E622">
        <v>0</v>
      </c>
      <c r="F622">
        <v>329593</v>
      </c>
      <c r="G622">
        <v>529320</v>
      </c>
      <c r="H622" s="3">
        <v>225126</v>
      </c>
      <c r="I622" s="1" t="s">
        <v>17</v>
      </c>
      <c r="J622">
        <v>719</v>
      </c>
      <c r="K622">
        <v>1788736</v>
      </c>
      <c r="L622" s="1" t="s">
        <v>41</v>
      </c>
      <c r="M622" s="1" t="s">
        <v>19</v>
      </c>
      <c r="N622" s="1" t="s">
        <v>34</v>
      </c>
      <c r="O622" s="2">
        <v>15055.03</v>
      </c>
      <c r="P622">
        <v>19.3</v>
      </c>
      <c r="Q622">
        <v>61</v>
      </c>
      <c r="R622">
        <f>Кредиты_2000_0__22[[#This Row],[Годовой доход]]/12</f>
        <v>149061.33333333334</v>
      </c>
      <c r="S622">
        <f>Кредиты_2000_0__22[[#This Row],[Ежемесячный платеж]]/Кредиты_2000_0__22[[#This Row],[Мес доход]]</f>
        <v>0.10099889530931339</v>
      </c>
      <c r="T622" s="8">
        <f>(Кредиты_2000_0__22[[#This Row],[Кредитный рейтинг]]-MIN(J:J))/(MAX(J:J)-MIN(J:J))</f>
        <v>0.80606060606060603</v>
      </c>
      <c r="U622" s="9">
        <f>(Кредиты_2000_0__22[[#This Row],[Срок кредитной истории (лет)]]-MIN(P:P))/(MAX(P:P)-MIN(P:P))</f>
        <v>0.32456140350877194</v>
      </c>
      <c r="V622" s="9">
        <f>(Кредиты_2000_0__22[[#This Row],[Срок с последнего нарушения кредитного договора (мес.)]]-MIN(Q:Q))/(MAX(Q:Q)-MIN(Q:Q))</f>
        <v>0.74390243902439024</v>
      </c>
      <c r="W622" s="9">
        <f>(Кредиты_2000_0__22[[#This Row],[Количество кредитных карт]]-MIN(D:D))/(MAX(D:D)-MIN(D:D))</f>
        <v>0.46341463414634149</v>
      </c>
      <c r="X622" s="10">
        <f>(Кредиты_2000_0__22[[#This Row],[Число нарушений кредитных договоров]]-MIN(E:E))/(MAX(E:E)-MIN(E:E))</f>
        <v>0</v>
      </c>
      <c r="Y622" s="16">
        <f>((Кредиты_2000_0__22[[#This Row],[Размер кредита]]-AVERAGE(H:H)))/STDEV(H:H)</f>
        <v>-0.45315596618420961</v>
      </c>
      <c r="Z622" s="16">
        <f>((Кредиты_2000_0__22[[#This Row],[Годовой доход]]-AVERAGE(K:K)))/STDEV(K:K)</f>
        <v>0.53764966489318244</v>
      </c>
      <c r="AA622" s="16">
        <f>((Кредиты_2000_0__22[[#This Row],[Ежемесячный платеж]]-AVERAGE(O:O)))/STDEV(O:O)</f>
        <v>-0.2474774844313215</v>
      </c>
      <c r="AB622" s="16">
        <f>((Кредиты_2000_0__22[[#This Row],[Текущий баланс кредитов]]-AVERAGE(F:F)))/STDEV(F:F)</f>
        <v>0.27934141363626958</v>
      </c>
      <c r="AC622" s="16">
        <f>((Кредиты_2000_0__22[[#This Row],[Максимальный выданный кредит]]-AVERAGE(G:G)))/STDEV(G:G)</f>
        <v>-7.4668646466677369E-2</v>
      </c>
    </row>
    <row r="623" spans="1:29" x14ac:dyDescent="0.45">
      <c r="A623">
        <v>916</v>
      </c>
      <c r="B623" s="1" t="s">
        <v>666</v>
      </c>
      <c r="C623" s="1" t="s">
        <v>16</v>
      </c>
      <c r="D623">
        <v>12</v>
      </c>
      <c r="E623">
        <v>0</v>
      </c>
      <c r="F623">
        <v>434872</v>
      </c>
      <c r="G623">
        <v>840620</v>
      </c>
      <c r="H623" s="3">
        <v>565840</v>
      </c>
      <c r="I623" s="1" t="s">
        <v>17</v>
      </c>
      <c r="J623">
        <v>734</v>
      </c>
      <c r="K623">
        <v>1582377</v>
      </c>
      <c r="L623" s="1" t="s">
        <v>40</v>
      </c>
      <c r="M623" s="1" t="s">
        <v>19</v>
      </c>
      <c r="N623" s="1" t="s">
        <v>23</v>
      </c>
      <c r="O623" s="2">
        <v>39032.080000000002</v>
      </c>
      <c r="P623">
        <v>15.4</v>
      </c>
      <c r="R623">
        <f>Кредиты_2000_0__22[[#This Row],[Годовой доход]]/12</f>
        <v>131864.75</v>
      </c>
      <c r="S623">
        <f>Кредиты_2000_0__22[[#This Row],[Ежемесячный платеж]]/Кредиты_2000_0__22[[#This Row],[Мес доход]]</f>
        <v>0.29600086452217139</v>
      </c>
      <c r="T623" s="8">
        <f>(Кредиты_2000_0__22[[#This Row],[Кредитный рейтинг]]-MIN(J:J))/(MAX(J:J)-MIN(J:J))</f>
        <v>0.89696969696969697</v>
      </c>
      <c r="U623" s="9">
        <f>(Кредиты_2000_0__22[[#This Row],[Срок кредитной истории (лет)]]-MIN(P:P))/(MAX(P:P)-MIN(P:P))</f>
        <v>0.23903508771929824</v>
      </c>
      <c r="V623" s="9">
        <f>(Кредиты_2000_0__22[[#This Row],[Срок с последнего нарушения кредитного договора (мес.)]]-MIN(Q:Q))/(MAX(Q:Q)-MIN(Q:Q))</f>
        <v>0</v>
      </c>
      <c r="W623" s="9">
        <f>(Кредиты_2000_0__22[[#This Row],[Количество кредитных карт]]-MIN(D:D))/(MAX(D:D)-MIN(D:D))</f>
        <v>0.24390243902439024</v>
      </c>
      <c r="X623" s="10">
        <f>(Кредиты_2000_0__22[[#This Row],[Число нарушений кредитных договоров]]-MIN(E:E))/(MAX(E:E)-MIN(E:E))</f>
        <v>0</v>
      </c>
      <c r="Y623" s="16">
        <f>((Кредиты_2000_0__22[[#This Row],[Размер кредита]]-AVERAGE(H:H)))/STDEV(H:H)</f>
        <v>1.3708440046344863</v>
      </c>
      <c r="Z623" s="16">
        <f>((Кредиты_2000_0__22[[#This Row],[Годовой доход]]-AVERAGE(K:K)))/STDEV(K:K)</f>
        <v>0.28506043211933829</v>
      </c>
      <c r="AA623" s="16">
        <f>((Кредиты_2000_0__22[[#This Row],[Ежемесячный платеж]]-AVERAGE(O:O)))/STDEV(O:O)</f>
        <v>1.8943265178730258</v>
      </c>
      <c r="AB623" s="16">
        <f>((Кредиты_2000_0__22[[#This Row],[Текущий баланс кредитов]]-AVERAGE(F:F)))/STDEV(F:F)</f>
        <v>0.71930500512584972</v>
      </c>
      <c r="AC623" s="16">
        <f>((Кредиты_2000_0__22[[#This Row],[Максимальный выданный кредит]]-AVERAGE(G:G)))/STDEV(G:G)</f>
        <v>0.58704910172839708</v>
      </c>
    </row>
    <row r="624" spans="1:29" x14ac:dyDescent="0.45">
      <c r="A624">
        <v>917</v>
      </c>
      <c r="B624" s="1" t="s">
        <v>667</v>
      </c>
      <c r="C624" s="1" t="s">
        <v>16</v>
      </c>
      <c r="D624">
        <v>24</v>
      </c>
      <c r="E624">
        <v>0</v>
      </c>
      <c r="F624">
        <v>216999</v>
      </c>
      <c r="G624">
        <v>370612</v>
      </c>
      <c r="H624" s="3">
        <v>155452</v>
      </c>
      <c r="I624" s="1" t="s">
        <v>17</v>
      </c>
      <c r="J624">
        <v>743</v>
      </c>
      <c r="K624">
        <v>1726074</v>
      </c>
      <c r="L624" s="1" t="s">
        <v>22</v>
      </c>
      <c r="M624" s="1" t="s">
        <v>19</v>
      </c>
      <c r="N624" s="1" t="s">
        <v>23</v>
      </c>
      <c r="O624" s="2">
        <v>36822.949999999997</v>
      </c>
      <c r="P624">
        <v>23</v>
      </c>
      <c r="Q624">
        <v>36</v>
      </c>
      <c r="R624">
        <f>Кредиты_2000_0__22[[#This Row],[Годовой доход]]/12</f>
        <v>143839.5</v>
      </c>
      <c r="S624">
        <f>Кредиты_2000_0__22[[#This Row],[Ежемесячный платеж]]/Кредиты_2000_0__22[[#This Row],[Мес доход]]</f>
        <v>0.25600026418334321</v>
      </c>
      <c r="T624" s="8">
        <f>(Кредиты_2000_0__22[[#This Row],[Кредитный рейтинг]]-MIN(J:J))/(MAX(J:J)-MIN(J:J))</f>
        <v>0.95151515151515154</v>
      </c>
      <c r="U624" s="9">
        <f>(Кредиты_2000_0__22[[#This Row],[Срок кредитной истории (лет)]]-MIN(P:P))/(MAX(P:P)-MIN(P:P))</f>
        <v>0.4057017543859649</v>
      </c>
      <c r="V624" s="9">
        <f>(Кредиты_2000_0__22[[#This Row],[Срок с последнего нарушения кредитного договора (мес.)]]-MIN(Q:Q))/(MAX(Q:Q)-MIN(Q:Q))</f>
        <v>0.43902439024390244</v>
      </c>
      <c r="W624" s="9">
        <f>(Кредиты_2000_0__22[[#This Row],[Количество кредитных карт]]-MIN(D:D))/(MAX(D:D)-MIN(D:D))</f>
        <v>0.53658536585365857</v>
      </c>
      <c r="X624" s="10">
        <f>(Кредиты_2000_0__22[[#This Row],[Число нарушений кредитных договоров]]-MIN(E:E))/(MAX(E:E)-MIN(E:E))</f>
        <v>0</v>
      </c>
      <c r="Y624" s="16">
        <f>((Кредиты_2000_0__22[[#This Row],[Размер кредита]]-AVERAGE(H:H)))/STDEV(H:H)</f>
        <v>-0.82615318369456081</v>
      </c>
      <c r="Z624" s="16">
        <f>((Кредиты_2000_0__22[[#This Row],[Годовой доход]]-AVERAGE(K:K)))/STDEV(K:K)</f>
        <v>0.46094961059909001</v>
      </c>
      <c r="AA624" s="16">
        <f>((Кредиты_2000_0__22[[#This Row],[Ежемесячный платеж]]-AVERAGE(O:O)))/STDEV(O:O)</f>
        <v>1.6969910043044001</v>
      </c>
      <c r="AB624" s="16">
        <f>((Кредиты_2000_0__22[[#This Row],[Текущий баланс кредитов]]-AVERAGE(F:F)))/STDEV(F:F)</f>
        <v>-0.19119174701474145</v>
      </c>
      <c r="AC624" s="16">
        <f>((Кредиты_2000_0__22[[#This Row],[Максимальный выданный кредит]]-AVERAGE(G:G)))/STDEV(G:G)</f>
        <v>-0.41202778678323337</v>
      </c>
    </row>
    <row r="625" spans="1:29" x14ac:dyDescent="0.45">
      <c r="A625">
        <v>918</v>
      </c>
      <c r="B625" s="1" t="s">
        <v>668</v>
      </c>
      <c r="C625" s="1" t="s">
        <v>16</v>
      </c>
      <c r="D625">
        <v>10</v>
      </c>
      <c r="E625">
        <v>0</v>
      </c>
      <c r="F625">
        <v>267007</v>
      </c>
      <c r="G625">
        <v>411664</v>
      </c>
      <c r="H625" s="3">
        <v>134288</v>
      </c>
      <c r="I625" s="1" t="s">
        <v>17</v>
      </c>
      <c r="J625">
        <v>723</v>
      </c>
      <c r="K625">
        <v>869801</v>
      </c>
      <c r="L625" s="1" t="s">
        <v>22</v>
      </c>
      <c r="M625" s="1" t="s">
        <v>19</v>
      </c>
      <c r="N625" s="1" t="s">
        <v>23</v>
      </c>
      <c r="O625" s="2">
        <v>13336.86</v>
      </c>
      <c r="P625">
        <v>15.4</v>
      </c>
      <c r="R625">
        <f>Кредиты_2000_0__22[[#This Row],[Годовой доход]]/12</f>
        <v>72483.416666666672</v>
      </c>
      <c r="S625">
        <f>Кредиты_2000_0__22[[#This Row],[Ежемесячный платеж]]/Кредиты_2000_0__22[[#This Row],[Мес доход]]</f>
        <v>0.18399877673168921</v>
      </c>
      <c r="T625" s="8">
        <f>(Кредиты_2000_0__22[[#This Row],[Кредитный рейтинг]]-MIN(J:J))/(MAX(J:J)-MIN(J:J))</f>
        <v>0.83030303030303032</v>
      </c>
      <c r="U625" s="9">
        <f>(Кредиты_2000_0__22[[#This Row],[Срок кредитной истории (лет)]]-MIN(P:P))/(MAX(P:P)-MIN(P:P))</f>
        <v>0.23903508771929824</v>
      </c>
      <c r="V625" s="9">
        <f>(Кредиты_2000_0__22[[#This Row],[Срок с последнего нарушения кредитного договора (мес.)]]-MIN(Q:Q))/(MAX(Q:Q)-MIN(Q:Q))</f>
        <v>0</v>
      </c>
      <c r="W625" s="9">
        <f>(Кредиты_2000_0__22[[#This Row],[Количество кредитных карт]]-MIN(D:D))/(MAX(D:D)-MIN(D:D))</f>
        <v>0.1951219512195122</v>
      </c>
      <c r="X625" s="10">
        <f>(Кредиты_2000_0__22[[#This Row],[Число нарушений кредитных договоров]]-MIN(E:E))/(MAX(E:E)-MIN(E:E))</f>
        <v>0</v>
      </c>
      <c r="Y625" s="16">
        <f>((Кредиты_2000_0__22[[#This Row],[Размер кредита]]-AVERAGE(H:H)))/STDEV(H:H)</f>
        <v>-0.93945388569802091</v>
      </c>
      <c r="Z625" s="16">
        <f>((Кредиты_2000_0__22[[#This Row],[Годовой доход]]-AVERAGE(K:K)))/STDEV(K:K)</f>
        <v>-0.58715267771863722</v>
      </c>
      <c r="AA625" s="16">
        <f>((Кредиты_2000_0__22[[#This Row],[Ежемесячный платеж]]-AVERAGE(O:O)))/STDEV(O:O)</f>
        <v>-0.40095689005625285</v>
      </c>
      <c r="AB625" s="16">
        <f>((Кредиты_2000_0__22[[#This Row],[Текущий баланс кредитов]]-AVERAGE(F:F)))/STDEV(F:F)</f>
        <v>1.7792943979767668E-2</v>
      </c>
      <c r="AC625" s="16">
        <f>((Кредиты_2000_0__22[[#This Row],[Максимальный выданный кредит]]-AVERAGE(G:G)))/STDEV(G:G)</f>
        <v>-0.32476522013079456</v>
      </c>
    </row>
    <row r="626" spans="1:29" x14ac:dyDescent="0.45">
      <c r="A626">
        <v>920</v>
      </c>
      <c r="B626" s="1" t="s">
        <v>669</v>
      </c>
      <c r="C626" s="1" t="s">
        <v>16</v>
      </c>
      <c r="D626">
        <v>10</v>
      </c>
      <c r="E626">
        <v>0</v>
      </c>
      <c r="F626">
        <v>192907</v>
      </c>
      <c r="G626">
        <v>474232</v>
      </c>
      <c r="H626" s="3">
        <v>285670</v>
      </c>
      <c r="I626" s="1" t="s">
        <v>17</v>
      </c>
      <c r="J626">
        <v>744</v>
      </c>
      <c r="K626">
        <v>934515</v>
      </c>
      <c r="L626" s="1" t="s">
        <v>38</v>
      </c>
      <c r="M626" s="1" t="s">
        <v>29</v>
      </c>
      <c r="N626" s="1" t="s">
        <v>23</v>
      </c>
      <c r="O626" s="2">
        <v>6074.3</v>
      </c>
      <c r="P626">
        <v>14.4</v>
      </c>
      <c r="R626">
        <f>Кредиты_2000_0__22[[#This Row],[Годовой доход]]/12</f>
        <v>77876.25</v>
      </c>
      <c r="S626">
        <f>Кредиты_2000_0__22[[#This Row],[Ежемесячный платеж]]/Кредиты_2000_0__22[[#This Row],[Мес доход]]</f>
        <v>7.7999390057944498E-2</v>
      </c>
      <c r="T626" s="8">
        <f>(Кредиты_2000_0__22[[#This Row],[Кредитный рейтинг]]-MIN(J:J))/(MAX(J:J)-MIN(J:J))</f>
        <v>0.95757575757575752</v>
      </c>
      <c r="U626" s="9">
        <f>(Кредиты_2000_0__22[[#This Row],[Срок кредитной истории (лет)]]-MIN(P:P))/(MAX(P:P)-MIN(P:P))</f>
        <v>0.21710526315789475</v>
      </c>
      <c r="V626" s="9">
        <f>(Кредиты_2000_0__22[[#This Row],[Срок с последнего нарушения кредитного договора (мес.)]]-MIN(Q:Q))/(MAX(Q:Q)-MIN(Q:Q))</f>
        <v>0</v>
      </c>
      <c r="W626" s="9">
        <f>(Кредиты_2000_0__22[[#This Row],[Количество кредитных карт]]-MIN(D:D))/(MAX(D:D)-MIN(D:D))</f>
        <v>0.1951219512195122</v>
      </c>
      <c r="X626" s="10">
        <f>(Кредиты_2000_0__22[[#This Row],[Число нарушений кредитных договоров]]-MIN(E:E))/(MAX(E:E)-MIN(E:E))</f>
        <v>0</v>
      </c>
      <c r="Y626" s="16">
        <f>((Кредиты_2000_0__22[[#This Row],[Размер кредита]]-AVERAGE(H:H)))/STDEV(H:H)</f>
        <v>-0.12903587064000796</v>
      </c>
      <c r="Z626" s="16">
        <f>((Кредиты_2000_0__22[[#This Row],[Годовой доход]]-AVERAGE(K:K)))/STDEV(K:K)</f>
        <v>-0.50794091758350113</v>
      </c>
      <c r="AA626" s="16">
        <f>((Кредиты_2000_0__22[[#This Row],[Ежемесячный платеж]]-AVERAGE(O:O)))/STDEV(O:O)</f>
        <v>-1.0497014218053822</v>
      </c>
      <c r="AB626" s="16">
        <f>((Кредиты_2000_0__22[[#This Row],[Текущий баланс кредитов]]-AVERAGE(F:F)))/STDEV(F:F)</f>
        <v>-0.29187282155160982</v>
      </c>
      <c r="AC626" s="16">
        <f>((Кредиты_2000_0__22[[#This Row],[Максимальный выданный кредит]]-AVERAGE(G:G)))/STDEV(G:G)</f>
        <v>-0.19176696741936053</v>
      </c>
    </row>
    <row r="627" spans="1:29" x14ac:dyDescent="0.45">
      <c r="A627">
        <v>922</v>
      </c>
      <c r="B627" s="1" t="s">
        <v>670</v>
      </c>
      <c r="C627" s="1" t="s">
        <v>16</v>
      </c>
      <c r="D627">
        <v>9</v>
      </c>
      <c r="E627">
        <v>0</v>
      </c>
      <c r="F627">
        <v>77425</v>
      </c>
      <c r="G627">
        <v>146740</v>
      </c>
      <c r="H627" s="3">
        <v>70136</v>
      </c>
      <c r="I627" s="1" t="s">
        <v>17</v>
      </c>
      <c r="J627">
        <v>705</v>
      </c>
      <c r="K627">
        <v>946295</v>
      </c>
      <c r="L627" s="1" t="s">
        <v>22</v>
      </c>
      <c r="M627" s="1" t="s">
        <v>19</v>
      </c>
      <c r="N627" s="1" t="s">
        <v>23</v>
      </c>
      <c r="O627" s="2">
        <v>23814.98</v>
      </c>
      <c r="P627">
        <v>23.1</v>
      </c>
      <c r="Q627">
        <v>18</v>
      </c>
      <c r="R627">
        <f>Кредиты_2000_0__22[[#This Row],[Годовой доход]]/12</f>
        <v>78857.916666666672</v>
      </c>
      <c r="S627">
        <f>Кредиты_2000_0__22[[#This Row],[Ежемесячный платеж]]/Кредиты_2000_0__22[[#This Row],[Мес доход]]</f>
        <v>0.3019985945186226</v>
      </c>
      <c r="T627" s="8">
        <f>(Кредиты_2000_0__22[[#This Row],[Кредитный рейтинг]]-MIN(J:J))/(MAX(J:J)-MIN(J:J))</f>
        <v>0.72121212121212119</v>
      </c>
      <c r="U627" s="9">
        <f>(Кредиты_2000_0__22[[#This Row],[Срок кредитной истории (лет)]]-MIN(P:P))/(MAX(P:P)-MIN(P:P))</f>
        <v>0.40789473684210525</v>
      </c>
      <c r="V627" s="9">
        <f>(Кредиты_2000_0__22[[#This Row],[Срок с последнего нарушения кредитного договора (мес.)]]-MIN(Q:Q))/(MAX(Q:Q)-MIN(Q:Q))</f>
        <v>0.21951219512195122</v>
      </c>
      <c r="W627" s="9">
        <f>(Кредиты_2000_0__22[[#This Row],[Количество кредитных карт]]-MIN(D:D))/(MAX(D:D)-MIN(D:D))</f>
        <v>0.17073170731707318</v>
      </c>
      <c r="X627" s="10">
        <f>(Кредиты_2000_0__22[[#This Row],[Число нарушений кредитных договоров]]-MIN(E:E))/(MAX(E:E)-MIN(E:E))</f>
        <v>0</v>
      </c>
      <c r="Y627" s="16">
        <f>((Кредиты_2000_0__22[[#This Row],[Размер кредита]]-AVERAGE(H:H)))/STDEV(H:H)</f>
        <v>-1.2828892776336647</v>
      </c>
      <c r="Z627" s="16">
        <f>((Кредиты_2000_0__22[[#This Row],[Годовой доход]]-AVERAGE(K:K)))/STDEV(K:K)</f>
        <v>-0.49352186553306532</v>
      </c>
      <c r="AA627" s="16">
        <f>((Кредиты_2000_0__22[[#This Row],[Ежемесячный платеж]]-AVERAGE(O:O)))/STDEV(O:O)</f>
        <v>0.53502478211047422</v>
      </c>
      <c r="AB627" s="16">
        <f>((Кредиты_2000_0__22[[#This Row],[Текущий баланс кредитов]]-AVERAGE(F:F)))/STDEV(F:F)</f>
        <v>-0.77447500691051041</v>
      </c>
      <c r="AC627" s="16">
        <f>((Кредиты_2000_0__22[[#This Row],[Максимальный выданный кредит]]-AVERAGE(G:G)))/STDEV(G:G)</f>
        <v>-0.88790339142161345</v>
      </c>
    </row>
    <row r="628" spans="1:29" x14ac:dyDescent="0.45">
      <c r="A628">
        <v>923</v>
      </c>
      <c r="B628" s="1" t="s">
        <v>671</v>
      </c>
      <c r="C628" s="1" t="s">
        <v>16</v>
      </c>
      <c r="D628">
        <v>10</v>
      </c>
      <c r="E628">
        <v>0</v>
      </c>
      <c r="F628">
        <v>360848</v>
      </c>
      <c r="G628">
        <v>1001968</v>
      </c>
      <c r="H628" s="3">
        <v>594000</v>
      </c>
      <c r="I628" s="1" t="s">
        <v>17</v>
      </c>
      <c r="J628">
        <v>685</v>
      </c>
      <c r="K628">
        <v>1069966</v>
      </c>
      <c r="L628" s="1" t="s">
        <v>22</v>
      </c>
      <c r="M628" s="1" t="s">
        <v>19</v>
      </c>
      <c r="N628" s="1" t="s">
        <v>20</v>
      </c>
      <c r="O628" s="2">
        <v>14979.41</v>
      </c>
      <c r="P628">
        <v>8.5</v>
      </c>
      <c r="R628">
        <f>Кредиты_2000_0__22[[#This Row],[Годовой доход]]/12</f>
        <v>89163.833333333328</v>
      </c>
      <c r="S628">
        <f>Кредиты_2000_0__22[[#This Row],[Ежемесячный платеж]]/Кредиты_2000_0__22[[#This Row],[Мес доход]]</f>
        <v>0.16799872145470043</v>
      </c>
      <c r="T628" s="8">
        <f>(Кредиты_2000_0__22[[#This Row],[Кредитный рейтинг]]-MIN(J:J))/(MAX(J:J)-MIN(J:J))</f>
        <v>0.6</v>
      </c>
      <c r="U628" s="9">
        <f>(Кредиты_2000_0__22[[#This Row],[Срок кредитной истории (лет)]]-MIN(P:P))/(MAX(P:P)-MIN(P:P))</f>
        <v>8.771929824561403E-2</v>
      </c>
      <c r="V628" s="9">
        <f>(Кредиты_2000_0__22[[#This Row],[Срок с последнего нарушения кредитного договора (мес.)]]-MIN(Q:Q))/(MAX(Q:Q)-MIN(Q:Q))</f>
        <v>0</v>
      </c>
      <c r="W628" s="9">
        <f>(Кредиты_2000_0__22[[#This Row],[Количество кредитных карт]]-MIN(D:D))/(MAX(D:D)-MIN(D:D))</f>
        <v>0.1951219512195122</v>
      </c>
      <c r="X628" s="10">
        <f>(Кредиты_2000_0__22[[#This Row],[Число нарушений кредитных договоров]]-MIN(E:E))/(MAX(E:E)-MIN(E:E))</f>
        <v>0</v>
      </c>
      <c r="Y628" s="16">
        <f>((Кредиты_2000_0__22[[#This Row],[Размер кредита]]-AVERAGE(H:H)))/STDEV(H:H)</f>
        <v>1.5215975374457429</v>
      </c>
      <c r="Z628" s="16">
        <f>((Кредиты_2000_0__22[[#This Row],[Годовой доход]]-AVERAGE(K:K)))/STDEV(K:K)</f>
        <v>-0.34214507553905449</v>
      </c>
      <c r="AA628" s="16">
        <f>((Кредиты_2000_0__22[[#This Row],[Ежемесячный платеж]]-AVERAGE(O:O)))/STDEV(O:O)</f>
        <v>-0.25423241127404222</v>
      </c>
      <c r="AB628" s="16">
        <f>((Кредиты_2000_0__22[[#This Row],[Текущий баланс кредитов]]-AVERAGE(F:F)))/STDEV(F:F)</f>
        <v>0.40995684550783779</v>
      </c>
      <c r="AC628" s="16">
        <f>((Кредиты_2000_0__22[[#This Row],[Максимальный выданный кредит]]-AVERAGE(G:G)))/STDEV(G:G)</f>
        <v>0.93001998266568875</v>
      </c>
    </row>
    <row r="629" spans="1:29" x14ac:dyDescent="0.45">
      <c r="A629">
        <v>925</v>
      </c>
      <c r="B629" s="1" t="s">
        <v>672</v>
      </c>
      <c r="C629" s="1" t="s">
        <v>16</v>
      </c>
      <c r="D629">
        <v>13</v>
      </c>
      <c r="E629">
        <v>0</v>
      </c>
      <c r="F629">
        <v>159847</v>
      </c>
      <c r="G629">
        <v>404998</v>
      </c>
      <c r="H629" s="3">
        <v>268532</v>
      </c>
      <c r="I629" s="1" t="s">
        <v>17</v>
      </c>
      <c r="J629">
        <v>720</v>
      </c>
      <c r="K629">
        <v>1855369</v>
      </c>
      <c r="L629" s="1" t="s">
        <v>28</v>
      </c>
      <c r="M629" s="1" t="s">
        <v>19</v>
      </c>
      <c r="N629" s="1" t="s">
        <v>23</v>
      </c>
      <c r="O629" s="2">
        <v>28912.87</v>
      </c>
      <c r="P629">
        <v>11</v>
      </c>
      <c r="Q629">
        <v>15</v>
      </c>
      <c r="R629">
        <f>Кредиты_2000_0__22[[#This Row],[Годовой доход]]/12</f>
        <v>154614.08333333334</v>
      </c>
      <c r="S629">
        <f>Кредиты_2000_0__22[[#This Row],[Ежемесячный платеж]]/Кредиты_2000_0__22[[#This Row],[Мес доход]]</f>
        <v>0.18700023553266221</v>
      </c>
      <c r="T629" s="8">
        <f>(Кредиты_2000_0__22[[#This Row],[Кредитный рейтинг]]-MIN(J:J))/(MAX(J:J)-MIN(J:J))</f>
        <v>0.81212121212121213</v>
      </c>
      <c r="U629" s="9">
        <f>(Кредиты_2000_0__22[[#This Row],[Срок кредитной истории (лет)]]-MIN(P:P))/(MAX(P:P)-MIN(P:P))</f>
        <v>0.14254385964912281</v>
      </c>
      <c r="V629" s="9">
        <f>(Кредиты_2000_0__22[[#This Row],[Срок с последнего нарушения кредитного договора (мес.)]]-MIN(Q:Q))/(MAX(Q:Q)-MIN(Q:Q))</f>
        <v>0.18292682926829268</v>
      </c>
      <c r="W629" s="9">
        <f>(Кредиты_2000_0__22[[#This Row],[Количество кредитных карт]]-MIN(D:D))/(MAX(D:D)-MIN(D:D))</f>
        <v>0.26829268292682928</v>
      </c>
      <c r="X629" s="10">
        <f>(Кредиты_2000_0__22[[#This Row],[Число нарушений кредитных договоров]]-MIN(E:E))/(MAX(E:E)-MIN(E:E))</f>
        <v>0</v>
      </c>
      <c r="Y629" s="16">
        <f>((Кредиты_2000_0__22[[#This Row],[Размер кредита]]-AVERAGE(H:H)))/STDEV(H:H)</f>
        <v>-0.22078352849935864</v>
      </c>
      <c r="Z629" s="16">
        <f>((Кредиты_2000_0__22[[#This Row],[Годовой доход]]-AVERAGE(K:K)))/STDEV(K:K)</f>
        <v>0.61921033512040569</v>
      </c>
      <c r="AA629" s="16">
        <f>((Кредиты_2000_0__22[[#This Row],[Ежемесячный платеж]]-AVERAGE(O:O)))/STDEV(O:O)</f>
        <v>0.9904052899422261</v>
      </c>
      <c r="AB629" s="16">
        <f>((Кредиты_2000_0__22[[#This Row],[Текущий баланс кредитов]]-AVERAGE(F:F)))/STDEV(F:F)</f>
        <v>-0.43003139386560901</v>
      </c>
      <c r="AC629" s="16">
        <f>((Кредиты_2000_0__22[[#This Row],[Максимальный выданный кредит]]-AVERAGE(G:G)))/STDEV(G:G)</f>
        <v>-0.33893486519815197</v>
      </c>
    </row>
    <row r="630" spans="1:29" x14ac:dyDescent="0.45">
      <c r="A630">
        <v>927</v>
      </c>
      <c r="B630" s="1" t="s">
        <v>673</v>
      </c>
      <c r="C630" s="1" t="s">
        <v>16</v>
      </c>
      <c r="D630">
        <v>14</v>
      </c>
      <c r="E630">
        <v>0</v>
      </c>
      <c r="F630">
        <v>605226</v>
      </c>
      <c r="G630">
        <v>1101848</v>
      </c>
      <c r="H630" s="3">
        <v>550770</v>
      </c>
      <c r="I630" s="1" t="s">
        <v>26</v>
      </c>
      <c r="J630">
        <v>715</v>
      </c>
      <c r="K630">
        <v>4090719</v>
      </c>
      <c r="L630" s="1" t="s">
        <v>18</v>
      </c>
      <c r="M630" s="1" t="s">
        <v>19</v>
      </c>
      <c r="N630" s="1" t="s">
        <v>20</v>
      </c>
      <c r="O630" s="2">
        <v>40566.14</v>
      </c>
      <c r="P630">
        <v>25.8</v>
      </c>
      <c r="Q630">
        <v>43</v>
      </c>
      <c r="R630">
        <f>Кредиты_2000_0__22[[#This Row],[Годовой доход]]/12</f>
        <v>340893.25</v>
      </c>
      <c r="S630">
        <f>Кредиты_2000_0__22[[#This Row],[Ежемесячный платеж]]/Кредиты_2000_0__22[[#This Row],[Мес доход]]</f>
        <v>0.11899954017863364</v>
      </c>
      <c r="T630" s="8">
        <f>(Кредиты_2000_0__22[[#This Row],[Кредитный рейтинг]]-MIN(J:J))/(MAX(J:J)-MIN(J:J))</f>
        <v>0.78181818181818186</v>
      </c>
      <c r="U630" s="9">
        <f>(Кредиты_2000_0__22[[#This Row],[Срок кредитной истории (лет)]]-MIN(P:P))/(MAX(P:P)-MIN(P:P))</f>
        <v>0.46710526315789475</v>
      </c>
      <c r="V630" s="9">
        <f>(Кредиты_2000_0__22[[#This Row],[Срок с последнего нарушения кредитного договора (мес.)]]-MIN(Q:Q))/(MAX(Q:Q)-MIN(Q:Q))</f>
        <v>0.52439024390243905</v>
      </c>
      <c r="W630" s="9">
        <f>(Кредиты_2000_0__22[[#This Row],[Количество кредитных карт]]-MIN(D:D))/(MAX(D:D)-MIN(D:D))</f>
        <v>0.29268292682926828</v>
      </c>
      <c r="X630" s="10">
        <f>(Кредиты_2000_0__22[[#This Row],[Число нарушений кредитных договоров]]-MIN(E:E))/(MAX(E:E)-MIN(E:E))</f>
        <v>0</v>
      </c>
      <c r="Y630" s="16">
        <f>((Кредиты_2000_0__22[[#This Row],[Размер кредита]]-AVERAGE(H:H)))/STDEV(H:H)</f>
        <v>1.2901673093409622</v>
      </c>
      <c r="Z630" s="16">
        <f>((Кредиты_2000_0__22[[#This Row],[Годовой доход]]-AVERAGE(K:K)))/STDEV(K:K)</f>
        <v>3.3553417443684279</v>
      </c>
      <c r="AA630" s="16">
        <f>((Кредиты_2000_0__22[[#This Row],[Ежемесячный платеж]]-AVERAGE(O:O)))/STDEV(O:O)</f>
        <v>2.0313598830190718</v>
      </c>
      <c r="AB630" s="16">
        <f>((Кредиты_2000_0__22[[#This Row],[Текущий баланс кредитов]]-AVERAGE(F:F)))/STDEV(F:F)</f>
        <v>1.4312186599346524</v>
      </c>
      <c r="AC630" s="16">
        <f>((Кредиты_2000_0__22[[#This Row],[Максимальный выданный кредит]]-AVERAGE(G:G)))/STDEV(G:G)</f>
        <v>1.142330836150186</v>
      </c>
    </row>
    <row r="631" spans="1:29" x14ac:dyDescent="0.45">
      <c r="A631">
        <v>929</v>
      </c>
      <c r="B631" s="1" t="s">
        <v>674</v>
      </c>
      <c r="C631" s="1" t="s">
        <v>16</v>
      </c>
      <c r="D631">
        <v>8</v>
      </c>
      <c r="E631">
        <v>1</v>
      </c>
      <c r="F631">
        <v>101004</v>
      </c>
      <c r="G631">
        <v>622072</v>
      </c>
      <c r="H631" s="3">
        <v>151096</v>
      </c>
      <c r="I631" s="1" t="s">
        <v>17</v>
      </c>
      <c r="J631">
        <v>747</v>
      </c>
      <c r="K631">
        <v>1134642</v>
      </c>
      <c r="L631" s="1" t="s">
        <v>40</v>
      </c>
      <c r="M631" s="1" t="s">
        <v>29</v>
      </c>
      <c r="N631" s="1" t="s">
        <v>23</v>
      </c>
      <c r="O631" s="2">
        <v>18437.98</v>
      </c>
      <c r="P631">
        <v>16.5</v>
      </c>
      <c r="R631">
        <f>Кредиты_2000_0__22[[#This Row],[Годовой доход]]/12</f>
        <v>94553.5</v>
      </c>
      <c r="S631">
        <f>Кредиты_2000_0__22[[#This Row],[Ежемесячный платеж]]/Кредиты_2000_0__22[[#This Row],[Мес доход]]</f>
        <v>0.19500050236109714</v>
      </c>
      <c r="T631" s="8">
        <f>(Кредиты_2000_0__22[[#This Row],[Кредитный рейтинг]]-MIN(J:J))/(MAX(J:J)-MIN(J:J))</f>
        <v>0.97575757575757571</v>
      </c>
      <c r="U631" s="9">
        <f>(Кредиты_2000_0__22[[#This Row],[Срок кредитной истории (лет)]]-MIN(P:P))/(MAX(P:P)-MIN(P:P))</f>
        <v>0.26315789473684209</v>
      </c>
      <c r="V631" s="9">
        <f>(Кредиты_2000_0__22[[#This Row],[Срок с последнего нарушения кредитного договора (мес.)]]-MIN(Q:Q))/(MAX(Q:Q)-MIN(Q:Q))</f>
        <v>0</v>
      </c>
      <c r="W631" s="9">
        <f>(Кредиты_2000_0__22[[#This Row],[Количество кредитных карт]]-MIN(D:D))/(MAX(D:D)-MIN(D:D))</f>
        <v>0.14634146341463414</v>
      </c>
      <c r="X631" s="10">
        <f>(Кредиты_2000_0__22[[#This Row],[Число нарушений кредитных договоров]]-MIN(E:E))/(MAX(E:E)-MIN(E:E))</f>
        <v>0.14285714285714285</v>
      </c>
      <c r="Y631" s="16">
        <f>((Кредиты_2000_0__22[[#This Row],[Размер кредита]]-AVERAGE(H:H)))/STDEV(H:H)</f>
        <v>-0.84947287080130207</v>
      </c>
      <c r="Z631" s="16">
        <f>((Кредиты_2000_0__22[[#This Row],[Годовой доход]]-AVERAGE(K:K)))/STDEV(K:K)</f>
        <v>-0.2629798284750488</v>
      </c>
      <c r="AA631" s="16">
        <f>((Кредиты_2000_0__22[[#This Row],[Ежемесячный платеж]]-AVERAGE(O:O)))/STDEV(O:O)</f>
        <v>5.471214480144436E-2</v>
      </c>
      <c r="AB631" s="16">
        <f>((Кредиты_2000_0__22[[#This Row],[Текущий баланс кредитов]]-AVERAGE(F:F)))/STDEV(F:F)</f>
        <v>-0.67593777228885932</v>
      </c>
      <c r="AC631" s="16">
        <f>((Кредиты_2000_0__22[[#This Row],[Максимальный выданный кредит]]-AVERAGE(G:G)))/STDEV(G:G)</f>
        <v>0.12249050734183387</v>
      </c>
    </row>
    <row r="632" spans="1:29" x14ac:dyDescent="0.45">
      <c r="A632">
        <v>931</v>
      </c>
      <c r="B632" s="1" t="s">
        <v>675</v>
      </c>
      <c r="C632" s="1" t="s">
        <v>31</v>
      </c>
      <c r="D632">
        <v>16</v>
      </c>
      <c r="E632">
        <v>0</v>
      </c>
      <c r="F632">
        <v>399152</v>
      </c>
      <c r="G632">
        <v>1343518</v>
      </c>
      <c r="H632" s="3">
        <v>769780</v>
      </c>
      <c r="I632" s="1" t="s">
        <v>26</v>
      </c>
      <c r="J632">
        <v>702</v>
      </c>
      <c r="K632">
        <v>1519544</v>
      </c>
      <c r="L632" s="1" t="s">
        <v>53</v>
      </c>
      <c r="M632" s="1" t="s">
        <v>19</v>
      </c>
      <c r="N632" s="1" t="s">
        <v>23</v>
      </c>
      <c r="O632" s="2">
        <v>26718.75</v>
      </c>
      <c r="P632">
        <v>14.2</v>
      </c>
      <c r="R632">
        <f>Кредиты_2000_0__22[[#This Row],[Годовой доход]]/12</f>
        <v>126628.66666666667</v>
      </c>
      <c r="S632">
        <f>Кредиты_2000_0__22[[#This Row],[Ежемесячный платеж]]/Кредиты_2000_0__22[[#This Row],[Мес доход]]</f>
        <v>0.21100080024007201</v>
      </c>
      <c r="T632" s="8">
        <f>(Кредиты_2000_0__22[[#This Row],[Кредитный рейтинг]]-MIN(J:J))/(MAX(J:J)-MIN(J:J))</f>
        <v>0.70303030303030301</v>
      </c>
      <c r="U632" s="9">
        <f>(Кредиты_2000_0__22[[#This Row],[Срок кредитной истории (лет)]]-MIN(P:P))/(MAX(P:P)-MIN(P:P))</f>
        <v>0.212719298245614</v>
      </c>
      <c r="V632" s="9">
        <f>(Кредиты_2000_0__22[[#This Row],[Срок с последнего нарушения кредитного договора (мес.)]]-MIN(Q:Q))/(MAX(Q:Q)-MIN(Q:Q))</f>
        <v>0</v>
      </c>
      <c r="W632" s="9">
        <f>(Кредиты_2000_0__22[[#This Row],[Количество кредитных карт]]-MIN(D:D))/(MAX(D:D)-MIN(D:D))</f>
        <v>0.34146341463414637</v>
      </c>
      <c r="X632" s="10">
        <f>(Кредиты_2000_0__22[[#This Row],[Число нарушений кредитных договоров]]-MIN(E:E))/(MAX(E:E)-MIN(E:E))</f>
        <v>0</v>
      </c>
      <c r="Y632" s="16">
        <f>((Кредиты_2000_0__22[[#This Row],[Размер кредита]]-AVERAGE(H:H)))/STDEV(H:H)</f>
        <v>2.4626293555410084</v>
      </c>
      <c r="Z632" s="16">
        <f>((Кредиты_2000_0__22[[#This Row],[Годовой доход]]-AVERAGE(K:K)))/STDEV(K:K)</f>
        <v>0.20815106900515887</v>
      </c>
      <c r="AA632" s="16">
        <f>((Кредиты_2000_0__22[[#This Row],[Ежемесячный платеж]]-AVERAGE(O:O)))/STDEV(O:O)</f>
        <v>0.79441057843534713</v>
      </c>
      <c r="AB632" s="16">
        <f>((Кредиты_2000_0__22[[#This Row],[Текущий баланс кредитов]]-AVERAGE(F:F)))/STDEV(F:F)</f>
        <v>0.57003022584405749</v>
      </c>
      <c r="AC632" s="16">
        <f>((Кредиты_2000_0__22[[#This Row],[Максимальный выданный кредит]]-AVERAGE(G:G)))/STDEV(G:G)</f>
        <v>1.6560389254733587</v>
      </c>
    </row>
    <row r="633" spans="1:29" x14ac:dyDescent="0.45">
      <c r="A633">
        <v>932</v>
      </c>
      <c r="B633" s="1" t="s">
        <v>676</v>
      </c>
      <c r="C633" s="1" t="s">
        <v>31</v>
      </c>
      <c r="D633">
        <v>10</v>
      </c>
      <c r="E633">
        <v>0</v>
      </c>
      <c r="F633">
        <v>183844</v>
      </c>
      <c r="G633">
        <v>716738</v>
      </c>
      <c r="H633" s="3">
        <v>171644</v>
      </c>
      <c r="I633" s="1" t="s">
        <v>17</v>
      </c>
      <c r="J633">
        <v>748</v>
      </c>
      <c r="K633">
        <v>1111728</v>
      </c>
      <c r="L633" s="1" t="s">
        <v>22</v>
      </c>
      <c r="M633" s="1" t="s">
        <v>29</v>
      </c>
      <c r="N633" s="1" t="s">
        <v>23</v>
      </c>
      <c r="O633" s="2">
        <v>26959.48</v>
      </c>
      <c r="P633">
        <v>17.2</v>
      </c>
      <c r="Q633">
        <v>36</v>
      </c>
      <c r="R633">
        <f>Кредиты_2000_0__22[[#This Row],[Годовой доход]]/12</f>
        <v>92644</v>
      </c>
      <c r="S633">
        <f>Кредиты_2000_0__22[[#This Row],[Ежемесячный платеж]]/Кредиты_2000_0__22[[#This Row],[Мес доход]]</f>
        <v>0.29100082034454472</v>
      </c>
      <c r="T633" s="8">
        <f>(Кредиты_2000_0__22[[#This Row],[Кредитный рейтинг]]-MIN(J:J))/(MAX(J:J)-MIN(J:J))</f>
        <v>0.98181818181818181</v>
      </c>
      <c r="U633" s="9">
        <f>(Кредиты_2000_0__22[[#This Row],[Срок кредитной истории (лет)]]-MIN(P:P))/(MAX(P:P)-MIN(P:P))</f>
        <v>0.27850877192982454</v>
      </c>
      <c r="V633" s="9">
        <f>(Кредиты_2000_0__22[[#This Row],[Срок с последнего нарушения кредитного договора (мес.)]]-MIN(Q:Q))/(MAX(Q:Q)-MIN(Q:Q))</f>
        <v>0.43902439024390244</v>
      </c>
      <c r="W633" s="9">
        <f>(Кредиты_2000_0__22[[#This Row],[Количество кредитных карт]]-MIN(D:D))/(MAX(D:D)-MIN(D:D))</f>
        <v>0.1951219512195122</v>
      </c>
      <c r="X633" s="10">
        <f>(Кредиты_2000_0__22[[#This Row],[Число нарушений кредитных договоров]]-MIN(E:E))/(MAX(E:E)-MIN(E:E))</f>
        <v>0</v>
      </c>
      <c r="Y633" s="16">
        <f>((Кредиты_2000_0__22[[#This Row],[Размер кредита]]-AVERAGE(H:H)))/STDEV(H:H)</f>
        <v>-0.73946990232808829</v>
      </c>
      <c r="Z633" s="16">
        <f>((Кредиты_2000_0__22[[#This Row],[Годовой доход]]-AVERAGE(K:K)))/STDEV(K:K)</f>
        <v>-0.29102721036670298</v>
      </c>
      <c r="AA633" s="16">
        <f>((Кредиты_2000_0__22[[#This Row],[Ежемесячный платеж]]-AVERAGE(O:O)))/STDEV(O:O)</f>
        <v>0.81591432795727437</v>
      </c>
      <c r="AB633" s="16">
        <f>((Кредиты_2000_0__22[[#This Row],[Текущий баланс кредитов]]-AVERAGE(F:F)))/STDEV(F:F)</f>
        <v>-0.32974732672044754</v>
      </c>
      <c r="AC633" s="16">
        <f>((Кредиты_2000_0__22[[#This Row],[Максимальный выданный кредит]]-AVERAGE(G:G)))/STDEV(G:G)</f>
        <v>0.32371817310037843</v>
      </c>
    </row>
    <row r="634" spans="1:29" x14ac:dyDescent="0.45">
      <c r="A634">
        <v>934</v>
      </c>
      <c r="B634" s="1" t="s">
        <v>677</v>
      </c>
      <c r="C634" s="1" t="s">
        <v>31</v>
      </c>
      <c r="D634">
        <v>19</v>
      </c>
      <c r="E634">
        <v>0</v>
      </c>
      <c r="F634">
        <v>469338</v>
      </c>
      <c r="G634">
        <v>958452</v>
      </c>
      <c r="H634" s="3">
        <v>223762</v>
      </c>
      <c r="I634" s="1" t="s">
        <v>17</v>
      </c>
      <c r="J634">
        <v>734</v>
      </c>
      <c r="K634">
        <v>618393</v>
      </c>
      <c r="L634" s="1" t="s">
        <v>21</v>
      </c>
      <c r="M634" s="1" t="s">
        <v>24</v>
      </c>
      <c r="N634" s="1" t="s">
        <v>23</v>
      </c>
      <c r="O634" s="2">
        <v>15408.24</v>
      </c>
      <c r="P634">
        <v>28.2</v>
      </c>
      <c r="Q634">
        <v>11</v>
      </c>
      <c r="R634">
        <f>Кредиты_2000_0__22[[#This Row],[Годовой доход]]/12</f>
        <v>51532.75</v>
      </c>
      <c r="S634">
        <f>Кредиты_2000_0__22[[#This Row],[Ежемесячный платеж]]/Кредиты_2000_0__22[[#This Row],[Мес доход]]</f>
        <v>0.29899898608166653</v>
      </c>
      <c r="T634" s="8">
        <f>(Кредиты_2000_0__22[[#This Row],[Кредитный рейтинг]]-MIN(J:J))/(MAX(J:J)-MIN(J:J))</f>
        <v>0.89696969696969697</v>
      </c>
      <c r="U634" s="9">
        <f>(Кредиты_2000_0__22[[#This Row],[Срок кредитной истории (лет)]]-MIN(P:P))/(MAX(P:P)-MIN(P:P))</f>
        <v>0.51973684210526316</v>
      </c>
      <c r="V634" s="9">
        <f>(Кредиты_2000_0__22[[#This Row],[Срок с последнего нарушения кредитного договора (мес.)]]-MIN(Q:Q))/(MAX(Q:Q)-MIN(Q:Q))</f>
        <v>0.13414634146341464</v>
      </c>
      <c r="W634" s="9">
        <f>(Кредиты_2000_0__22[[#This Row],[Количество кредитных карт]]-MIN(D:D))/(MAX(D:D)-MIN(D:D))</f>
        <v>0.41463414634146339</v>
      </c>
      <c r="X634" s="10">
        <f>(Кредиты_2000_0__22[[#This Row],[Число нарушений кредитных договоров]]-MIN(E:E))/(MAX(E:E)-MIN(E:E))</f>
        <v>0</v>
      </c>
      <c r="Y634" s="16">
        <f>((Кредиты_2000_0__22[[#This Row],[Размер кредита]]-AVERAGE(H:H)))/STDEV(H:H)</f>
        <v>-0.46045809042975483</v>
      </c>
      <c r="Z634" s="16">
        <f>((Кредиты_2000_0__22[[#This Row],[Годовой доход]]-AVERAGE(K:K)))/STDEV(K:K)</f>
        <v>-0.89488315631761584</v>
      </c>
      <c r="AA634" s="16">
        <f>((Кредиты_2000_0__22[[#This Row],[Ежемесячный платеж]]-AVERAGE(O:O)))/STDEV(O:O)</f>
        <v>-0.21592620553529732</v>
      </c>
      <c r="AB634" s="16">
        <f>((Кредиты_2000_0__22[[#This Row],[Текущий баланс кредитов]]-AVERAGE(F:F)))/STDEV(F:F)</f>
        <v>0.86333928683711092</v>
      </c>
      <c r="AC634" s="16">
        <f>((Кредиты_2000_0__22[[#This Row],[Максимальный выданный кредит]]-AVERAGE(G:G)))/STDEV(G:G)</f>
        <v>0.83751979143389665</v>
      </c>
    </row>
    <row r="635" spans="1:29" x14ac:dyDescent="0.45">
      <c r="A635">
        <v>935</v>
      </c>
      <c r="B635" s="1" t="s">
        <v>678</v>
      </c>
      <c r="C635" s="1" t="s">
        <v>31</v>
      </c>
      <c r="D635">
        <v>15</v>
      </c>
      <c r="E635">
        <v>0</v>
      </c>
      <c r="F635">
        <v>589095</v>
      </c>
      <c r="G635">
        <v>1188330</v>
      </c>
      <c r="H635" s="3">
        <v>522456</v>
      </c>
      <c r="I635" s="1" t="s">
        <v>26</v>
      </c>
      <c r="J635">
        <v>705</v>
      </c>
      <c r="K635">
        <v>1302469</v>
      </c>
      <c r="L635" s="1" t="s">
        <v>22</v>
      </c>
      <c r="M635" s="1" t="s">
        <v>19</v>
      </c>
      <c r="N635" s="1" t="s">
        <v>23</v>
      </c>
      <c r="O635" s="2">
        <v>35492.19</v>
      </c>
      <c r="P635">
        <v>35</v>
      </c>
      <c r="R635">
        <f>Кредиты_2000_0__22[[#This Row],[Годовой доход]]/12</f>
        <v>108539.08333333333</v>
      </c>
      <c r="S635">
        <f>Кредиты_2000_0__22[[#This Row],[Ежемесячный платеж]]/Кредиты_2000_0__22[[#This Row],[Мес доход]]</f>
        <v>0.326999168502283</v>
      </c>
      <c r="T635" s="8">
        <f>(Кредиты_2000_0__22[[#This Row],[Кредитный рейтинг]]-MIN(J:J))/(MAX(J:J)-MIN(J:J))</f>
        <v>0.72121212121212119</v>
      </c>
      <c r="U635" s="9">
        <f>(Кредиты_2000_0__22[[#This Row],[Срок кредитной истории (лет)]]-MIN(P:P))/(MAX(P:P)-MIN(P:P))</f>
        <v>0.66885964912280704</v>
      </c>
      <c r="V635" s="9">
        <f>(Кредиты_2000_0__22[[#This Row],[Срок с последнего нарушения кредитного договора (мес.)]]-MIN(Q:Q))/(MAX(Q:Q)-MIN(Q:Q))</f>
        <v>0</v>
      </c>
      <c r="W635" s="9">
        <f>(Кредиты_2000_0__22[[#This Row],[Количество кредитных карт]]-MIN(D:D))/(MAX(D:D)-MIN(D:D))</f>
        <v>0.31707317073170732</v>
      </c>
      <c r="X635" s="10">
        <f>(Кредиты_2000_0__22[[#This Row],[Число нарушений кредитных договоров]]-MIN(E:E))/(MAX(E:E)-MIN(E:E))</f>
        <v>0</v>
      </c>
      <c r="Y635" s="16">
        <f>((Кредиты_2000_0__22[[#This Row],[Размер кредита]]-AVERAGE(H:H)))/STDEV(H:H)</f>
        <v>1.1385893431471441</v>
      </c>
      <c r="Z635" s="16">
        <f>((Кредиты_2000_0__22[[#This Row],[Годовой доход]]-AVERAGE(K:K)))/STDEV(K:K)</f>
        <v>-5.7554849827468876E-2</v>
      </c>
      <c r="AA635" s="16">
        <f>((Кредиты_2000_0__22[[#This Row],[Ежемесячный платеж]]-AVERAGE(O:O)))/STDEV(O:O)</f>
        <v>1.578117869614915</v>
      </c>
      <c r="AB635" s="16">
        <f>((Кредиты_2000_0__22[[#This Row],[Текущий баланс кредитов]]-AVERAGE(F:F)))/STDEV(F:F)</f>
        <v>1.3638068048228218</v>
      </c>
      <c r="AC635" s="16">
        <f>((Кредиты_2000_0__22[[#This Row],[Максимальный выданный кредит]]-AVERAGE(G:G)))/STDEV(G:G)</f>
        <v>1.3261621059844502</v>
      </c>
    </row>
    <row r="636" spans="1:29" x14ac:dyDescent="0.45">
      <c r="A636">
        <v>938</v>
      </c>
      <c r="B636" s="1" t="s">
        <v>679</v>
      </c>
      <c r="C636" s="1" t="s">
        <v>16</v>
      </c>
      <c r="D636">
        <v>10</v>
      </c>
      <c r="E636">
        <v>0</v>
      </c>
      <c r="F636">
        <v>738834</v>
      </c>
      <c r="G636">
        <v>911064</v>
      </c>
      <c r="H636" s="3">
        <v>646206</v>
      </c>
      <c r="I636" s="1" t="s">
        <v>17</v>
      </c>
      <c r="J636">
        <v>714</v>
      </c>
      <c r="K636">
        <v>3069488</v>
      </c>
      <c r="L636" s="1" t="s">
        <v>41</v>
      </c>
      <c r="M636" s="1" t="s">
        <v>19</v>
      </c>
      <c r="N636" s="1" t="s">
        <v>54</v>
      </c>
      <c r="O636" s="2">
        <v>50902.14</v>
      </c>
      <c r="P636">
        <v>16.399999999999999</v>
      </c>
      <c r="Q636">
        <v>31</v>
      </c>
      <c r="R636">
        <f>Кредиты_2000_0__22[[#This Row],[Годовой доход]]/12</f>
        <v>255790.66666666666</v>
      </c>
      <c r="S636">
        <f>Кредиты_2000_0__22[[#This Row],[Ежемесячный платеж]]/Кредиты_2000_0__22[[#This Row],[Мес доход]]</f>
        <v>0.19899920768545112</v>
      </c>
      <c r="T636" s="8">
        <f>(Кредиты_2000_0__22[[#This Row],[Кредитный рейтинг]]-MIN(J:J))/(MAX(J:J)-MIN(J:J))</f>
        <v>0.77575757575757576</v>
      </c>
      <c r="U636" s="9">
        <f>(Кредиты_2000_0__22[[#This Row],[Срок кредитной истории (лет)]]-MIN(P:P))/(MAX(P:P)-MIN(P:P))</f>
        <v>0.26096491228070173</v>
      </c>
      <c r="V636" s="9">
        <f>(Кредиты_2000_0__22[[#This Row],[Срок с последнего нарушения кредитного договора (мес.)]]-MIN(Q:Q))/(MAX(Q:Q)-MIN(Q:Q))</f>
        <v>0.37804878048780488</v>
      </c>
      <c r="W636" s="9">
        <f>(Кредиты_2000_0__22[[#This Row],[Количество кредитных карт]]-MIN(D:D))/(MAX(D:D)-MIN(D:D))</f>
        <v>0.1951219512195122</v>
      </c>
      <c r="X636" s="10">
        <f>(Кредиты_2000_0__22[[#This Row],[Число нарушений кредитных договоров]]-MIN(E:E))/(MAX(E:E)-MIN(E:E))</f>
        <v>0</v>
      </c>
      <c r="Y636" s="16">
        <f>((Кредиты_2000_0__22[[#This Row],[Размер кредита]]-AVERAGE(H:H)))/STDEV(H:H)</f>
        <v>1.8010804541341114</v>
      </c>
      <c r="Z636" s="16">
        <f>((Кредиты_2000_0__22[[#This Row],[Годовой доход]]-AVERAGE(K:K)))/STDEV(K:K)</f>
        <v>2.1053262142734686</v>
      </c>
      <c r="AA636" s="16">
        <f>((Кредиты_2000_0__22[[#This Row],[Ежемесячный платеж]]-AVERAGE(O:O)))/STDEV(O:O)</f>
        <v>2.9546463660442033</v>
      </c>
      <c r="AB636" s="16">
        <f>((Кредиты_2000_0__22[[#This Row],[Текущий баланс кредитов]]-AVERAGE(F:F)))/STDEV(F:F)</f>
        <v>1.9895698556312285</v>
      </c>
      <c r="AC636" s="16">
        <f>((Кредиты_2000_0__22[[#This Row],[Максимальный выданный кредит]]-AVERAGE(G:G)))/STDEV(G:G)</f>
        <v>0.73678904729169237</v>
      </c>
    </row>
    <row r="637" spans="1:29" x14ac:dyDescent="0.45">
      <c r="A637">
        <v>939</v>
      </c>
      <c r="B637" s="1" t="s">
        <v>680</v>
      </c>
      <c r="C637" s="1" t="s">
        <v>16</v>
      </c>
      <c r="D637">
        <v>15</v>
      </c>
      <c r="E637">
        <v>0</v>
      </c>
      <c r="F637">
        <v>759373</v>
      </c>
      <c r="G637">
        <v>953656</v>
      </c>
      <c r="H637" s="3">
        <v>522610</v>
      </c>
      <c r="I637" s="1" t="s">
        <v>17</v>
      </c>
      <c r="J637">
        <v>728</v>
      </c>
      <c r="K637">
        <v>1067515</v>
      </c>
      <c r="L637" s="1" t="s">
        <v>33</v>
      </c>
      <c r="M637" s="1" t="s">
        <v>19</v>
      </c>
      <c r="N637" s="1" t="s">
        <v>23</v>
      </c>
      <c r="O637" s="2">
        <v>24997.54</v>
      </c>
      <c r="P637">
        <v>30</v>
      </c>
      <c r="R637">
        <f>Кредиты_2000_0__22[[#This Row],[Годовой доход]]/12</f>
        <v>88959.583333333328</v>
      </c>
      <c r="S637">
        <f>Кредиты_2000_0__22[[#This Row],[Ежемесячный платеж]]/Кредиты_2000_0__22[[#This Row],[Мес доход]]</f>
        <v>0.28099884310759105</v>
      </c>
      <c r="T637" s="8">
        <f>(Кредиты_2000_0__22[[#This Row],[Кредитный рейтинг]]-MIN(J:J))/(MAX(J:J)-MIN(J:J))</f>
        <v>0.8606060606060606</v>
      </c>
      <c r="U637" s="9">
        <f>(Кредиты_2000_0__22[[#This Row],[Срок кредитной истории (лет)]]-MIN(P:P))/(MAX(P:P)-MIN(P:P))</f>
        <v>0.55921052631578949</v>
      </c>
      <c r="V637" s="9">
        <f>(Кредиты_2000_0__22[[#This Row],[Срок с последнего нарушения кредитного договора (мес.)]]-MIN(Q:Q))/(MAX(Q:Q)-MIN(Q:Q))</f>
        <v>0</v>
      </c>
      <c r="W637" s="9">
        <f>(Кредиты_2000_0__22[[#This Row],[Количество кредитных карт]]-MIN(D:D))/(MAX(D:D)-MIN(D:D))</f>
        <v>0.31707317073170732</v>
      </c>
      <c r="X637" s="10">
        <f>(Кредиты_2000_0__22[[#This Row],[Число нарушений кредитных договоров]]-MIN(E:E))/(MAX(E:E)-MIN(E:E))</f>
        <v>0</v>
      </c>
      <c r="Y637" s="16">
        <f>((Кредиты_2000_0__22[[#This Row],[Размер кредита]]-AVERAGE(H:H)))/STDEV(H:H)</f>
        <v>1.1394137765297057</v>
      </c>
      <c r="Z637" s="16">
        <f>((Кредиты_2000_0__22[[#This Row],[Годовой доход]]-AVERAGE(K:K)))/STDEV(K:K)</f>
        <v>-0.34514516862696776</v>
      </c>
      <c r="AA637" s="16">
        <f>((Кредиты_2000_0__22[[#This Row],[Ежемесячный платеж]]-AVERAGE(O:O)))/STDEV(O:O)</f>
        <v>0.64065961796246729</v>
      </c>
      <c r="AB637" s="16">
        <f>((Кредиты_2000_0__22[[#This Row],[Текущий баланс кредитов]]-AVERAGE(F:F)))/STDEV(F:F)</f>
        <v>2.0754028537182592</v>
      </c>
      <c r="AC637" s="16">
        <f>((Кредиты_2000_0__22[[#This Row],[Максимальный выданный кредит]]-AVERAGE(G:G)))/STDEV(G:G)</f>
        <v>0.82732512930622693</v>
      </c>
    </row>
    <row r="638" spans="1:29" x14ac:dyDescent="0.45">
      <c r="A638">
        <v>940</v>
      </c>
      <c r="B638" s="1" t="s">
        <v>681</v>
      </c>
      <c r="C638" s="1" t="s">
        <v>16</v>
      </c>
      <c r="D638">
        <v>10</v>
      </c>
      <c r="E638">
        <v>0</v>
      </c>
      <c r="F638">
        <v>298490</v>
      </c>
      <c r="G638">
        <v>366498</v>
      </c>
      <c r="H638" s="3">
        <v>325292</v>
      </c>
      <c r="I638" s="1" t="s">
        <v>17</v>
      </c>
      <c r="J638">
        <v>707</v>
      </c>
      <c r="K638">
        <v>1217349</v>
      </c>
      <c r="L638" s="1" t="s">
        <v>33</v>
      </c>
      <c r="M638" s="1" t="s">
        <v>29</v>
      </c>
      <c r="N638" s="1" t="s">
        <v>23</v>
      </c>
      <c r="O638" s="2">
        <v>25361.39</v>
      </c>
      <c r="P638">
        <v>16.7</v>
      </c>
      <c r="Q638">
        <v>60</v>
      </c>
      <c r="R638">
        <f>Кредиты_2000_0__22[[#This Row],[Годовой доход]]/12</f>
        <v>101445.75</v>
      </c>
      <c r="S638">
        <f>Кредиты_2000_0__22[[#This Row],[Ежемесячный платеж]]/Кредиты_2000_0__22[[#This Row],[Мес доход]]</f>
        <v>0.24999953176944326</v>
      </c>
      <c r="T638" s="8">
        <f>(Кредиты_2000_0__22[[#This Row],[Кредитный рейтинг]]-MIN(J:J))/(MAX(J:J)-MIN(J:J))</f>
        <v>0.73333333333333328</v>
      </c>
      <c r="U638" s="9">
        <f>(Кредиты_2000_0__22[[#This Row],[Срок кредитной истории (лет)]]-MIN(P:P))/(MAX(P:P)-MIN(P:P))</f>
        <v>0.26754385964912281</v>
      </c>
      <c r="V638" s="9">
        <f>(Кредиты_2000_0__22[[#This Row],[Срок с последнего нарушения кредитного договора (мес.)]]-MIN(Q:Q))/(MAX(Q:Q)-MIN(Q:Q))</f>
        <v>0.73170731707317072</v>
      </c>
      <c r="W638" s="9">
        <f>(Кредиты_2000_0__22[[#This Row],[Количество кредитных карт]]-MIN(D:D))/(MAX(D:D)-MIN(D:D))</f>
        <v>0.1951219512195122</v>
      </c>
      <c r="X638" s="10">
        <f>(Кредиты_2000_0__22[[#This Row],[Число нарушений кредитных договоров]]-MIN(E:E))/(MAX(E:E)-MIN(E:E))</f>
        <v>0</v>
      </c>
      <c r="Y638" s="16">
        <f>((Кредиты_2000_0__22[[#This Row],[Размер кредита]]-AVERAGE(H:H)))/STDEV(H:H)</f>
        <v>8.3079061073330421E-2</v>
      </c>
      <c r="Z638" s="16">
        <f>((Кредиты_2000_0__22[[#This Row],[Годовой доход]]-AVERAGE(K:K)))/STDEV(K:K)</f>
        <v>-0.16174412915965025</v>
      </c>
      <c r="AA638" s="16">
        <f>((Кредиты_2000_0__22[[#This Row],[Ежемесячный платеж]]-AVERAGE(O:O)))/STDEV(O:O)</f>
        <v>0.67316133882631146</v>
      </c>
      <c r="AB638" s="16">
        <f>((Кредиты_2000_0__22[[#This Row],[Текущий баланс кредитов]]-AVERAGE(F:F)))/STDEV(F:F)</f>
        <v>0.14936119359143241</v>
      </c>
      <c r="AC638" s="16">
        <f>((Кредиты_2000_0__22[[#This Row],[Максимальный выданный кредит]]-AVERAGE(G:G)))/STDEV(G:G)</f>
        <v>-0.42077274925054636</v>
      </c>
    </row>
    <row r="639" spans="1:29" x14ac:dyDescent="0.45">
      <c r="A639">
        <v>941</v>
      </c>
      <c r="B639" s="1" t="s">
        <v>682</v>
      </c>
      <c r="C639" s="1" t="s">
        <v>16</v>
      </c>
      <c r="D639">
        <v>9</v>
      </c>
      <c r="E639">
        <v>0</v>
      </c>
      <c r="F639">
        <v>243637</v>
      </c>
      <c r="G639">
        <v>657602</v>
      </c>
      <c r="H639" s="3">
        <v>551166</v>
      </c>
      <c r="I639" s="1" t="s">
        <v>26</v>
      </c>
      <c r="J639">
        <v>725</v>
      </c>
      <c r="K639">
        <v>2878842</v>
      </c>
      <c r="L639" s="1" t="s">
        <v>22</v>
      </c>
      <c r="M639" s="1" t="s">
        <v>19</v>
      </c>
      <c r="N639" s="1" t="s">
        <v>1420</v>
      </c>
      <c r="O639" s="2">
        <v>35721.519999999997</v>
      </c>
      <c r="P639">
        <v>23</v>
      </c>
      <c r="R639">
        <f>Кредиты_2000_0__22[[#This Row],[Годовой доход]]/12</f>
        <v>239903.5</v>
      </c>
      <c r="S639">
        <f>Кредиты_2000_0__22[[#This Row],[Ежемесячный платеж]]/Кредиты_2000_0__22[[#This Row],[Мес доход]]</f>
        <v>0.14889953668871023</v>
      </c>
      <c r="T639" s="8">
        <f>(Кредиты_2000_0__22[[#This Row],[Кредитный рейтинг]]-MIN(J:J))/(MAX(J:J)-MIN(J:J))</f>
        <v>0.84242424242424241</v>
      </c>
      <c r="U639" s="9">
        <f>(Кредиты_2000_0__22[[#This Row],[Срок кредитной истории (лет)]]-MIN(P:P))/(MAX(P:P)-MIN(P:P))</f>
        <v>0.4057017543859649</v>
      </c>
      <c r="V639" s="9">
        <f>(Кредиты_2000_0__22[[#This Row],[Срок с последнего нарушения кредитного договора (мес.)]]-MIN(Q:Q))/(MAX(Q:Q)-MIN(Q:Q))</f>
        <v>0</v>
      </c>
      <c r="W639" s="9">
        <f>(Кредиты_2000_0__22[[#This Row],[Количество кредитных карт]]-MIN(D:D))/(MAX(D:D)-MIN(D:D))</f>
        <v>0.17073170731707318</v>
      </c>
      <c r="X639" s="10">
        <f>(Кредиты_2000_0__22[[#This Row],[Число нарушений кредитных договоров]]-MIN(E:E))/(MAX(E:E)-MIN(E:E))</f>
        <v>0</v>
      </c>
      <c r="Y639" s="16">
        <f>((Кредиты_2000_0__22[[#This Row],[Размер кредита]]-AVERAGE(H:H)))/STDEV(H:H)</f>
        <v>1.2922872808961205</v>
      </c>
      <c r="Z639" s="16">
        <f>((Кредиты_2000_0__22[[#This Row],[Годовой доход]]-AVERAGE(K:K)))/STDEV(K:K)</f>
        <v>1.8719701364120607</v>
      </c>
      <c r="AA639" s="16">
        <f>((Кредиты_2000_0__22[[#This Row],[Ежемесячный платеж]]-AVERAGE(O:O)))/STDEV(O:O)</f>
        <v>1.5986032884570345</v>
      </c>
      <c r="AB639" s="16">
        <f>((Кредиты_2000_0__22[[#This Row],[Текущий баланс кредитов]]-AVERAGE(F:F)))/STDEV(F:F)</f>
        <v>-7.9870874380128312E-2</v>
      </c>
      <c r="AC639" s="16">
        <f>((Кредиты_2000_0__22[[#This Row],[Максимальный выданный кредит]]-AVERAGE(G:G)))/STDEV(G:G)</f>
        <v>0.19801518319590067</v>
      </c>
    </row>
    <row r="640" spans="1:29" x14ac:dyDescent="0.45">
      <c r="A640">
        <v>942</v>
      </c>
      <c r="B640" s="1" t="s">
        <v>683</v>
      </c>
      <c r="C640" s="1" t="s">
        <v>16</v>
      </c>
      <c r="D640">
        <v>12</v>
      </c>
      <c r="E640">
        <v>0</v>
      </c>
      <c r="F640">
        <v>319751</v>
      </c>
      <c r="G640">
        <v>433532</v>
      </c>
      <c r="H640" s="3">
        <v>375298</v>
      </c>
      <c r="I640" s="1" t="s">
        <v>17</v>
      </c>
      <c r="J640">
        <v>728</v>
      </c>
      <c r="K640">
        <v>926041</v>
      </c>
      <c r="L640" s="1" t="s">
        <v>22</v>
      </c>
      <c r="M640" s="1" t="s">
        <v>19</v>
      </c>
      <c r="N640" s="1" t="s">
        <v>23</v>
      </c>
      <c r="O640" s="2">
        <v>17054.59</v>
      </c>
      <c r="P640">
        <v>27.9</v>
      </c>
      <c r="Q640">
        <v>17</v>
      </c>
      <c r="R640">
        <f>Кредиты_2000_0__22[[#This Row],[Годовой доход]]/12</f>
        <v>77170.083333333328</v>
      </c>
      <c r="S640">
        <f>Кредиты_2000_0__22[[#This Row],[Ежемесячный платеж]]/Кредиты_2000_0__22[[#This Row],[Мес доход]]</f>
        <v>0.2210000205174501</v>
      </c>
      <c r="T640" s="8">
        <f>(Кредиты_2000_0__22[[#This Row],[Кредитный рейтинг]]-MIN(J:J))/(MAX(J:J)-MIN(J:J))</f>
        <v>0.8606060606060606</v>
      </c>
      <c r="U640" s="9">
        <f>(Кредиты_2000_0__22[[#This Row],[Срок кредитной истории (лет)]]-MIN(P:P))/(MAX(P:P)-MIN(P:P))</f>
        <v>0.51315789473684204</v>
      </c>
      <c r="V640" s="9">
        <f>(Кредиты_2000_0__22[[#This Row],[Срок с последнего нарушения кредитного договора (мес.)]]-MIN(Q:Q))/(MAX(Q:Q)-MIN(Q:Q))</f>
        <v>0.2073170731707317</v>
      </c>
      <c r="W640" s="9">
        <f>(Кредиты_2000_0__22[[#This Row],[Количество кредитных карт]]-MIN(D:D))/(MAX(D:D)-MIN(D:D))</f>
        <v>0.24390243902439024</v>
      </c>
      <c r="X640" s="10">
        <f>(Кредиты_2000_0__22[[#This Row],[Число нарушений кредитных договоров]]-MIN(E:E))/(MAX(E:E)-MIN(E:E))</f>
        <v>0</v>
      </c>
      <c r="Y640" s="16">
        <f>((Кредиты_2000_0__22[[#This Row],[Размер кредита]]-AVERAGE(H:H)))/STDEV(H:H)</f>
        <v>0.35078435801081964</v>
      </c>
      <c r="Z640" s="16">
        <f>((Кредиты_2000_0__22[[#This Row],[Годовой доход]]-AVERAGE(K:K)))/STDEV(K:K)</f>
        <v>-0.51831333244558886</v>
      </c>
      <c r="AA640" s="16">
        <f>((Кредиты_2000_0__22[[#This Row],[Ежемесячный платеж]]-AVERAGE(O:O)))/STDEV(O:O)</f>
        <v>-6.8862283193150867E-2</v>
      </c>
      <c r="AB640" s="16">
        <f>((Кредиты_2000_0__22[[#This Row],[Текущий баланс кредитов]]-AVERAGE(F:F)))/STDEV(F:F)</f>
        <v>0.23821144785543533</v>
      </c>
      <c r="AC640" s="16">
        <f>((Кредиты_2000_0__22[[#This Row],[Максимальный выданный кредит]]-AVERAGE(G:G)))/STDEV(G:G)</f>
        <v>-0.27828130198903456</v>
      </c>
    </row>
    <row r="641" spans="1:29" x14ac:dyDescent="0.45">
      <c r="A641">
        <v>946</v>
      </c>
      <c r="B641" s="1" t="s">
        <v>684</v>
      </c>
      <c r="C641" s="1" t="s">
        <v>16</v>
      </c>
      <c r="D641">
        <v>8</v>
      </c>
      <c r="E641">
        <v>0</v>
      </c>
      <c r="F641">
        <v>282701</v>
      </c>
      <c r="G641">
        <v>743952</v>
      </c>
      <c r="H641" s="3">
        <v>120670</v>
      </c>
      <c r="I641" s="1" t="s">
        <v>17</v>
      </c>
      <c r="J641">
        <v>742</v>
      </c>
      <c r="K641">
        <v>654227</v>
      </c>
      <c r="L641" s="1" t="s">
        <v>36</v>
      </c>
      <c r="M641" s="1" t="s">
        <v>19</v>
      </c>
      <c r="N641" s="1" t="s">
        <v>23</v>
      </c>
      <c r="O641" s="2">
        <v>6324.15</v>
      </c>
      <c r="P641">
        <v>18.3</v>
      </c>
      <c r="R641">
        <f>Кредиты_2000_0__22[[#This Row],[Годовой доход]]/12</f>
        <v>54518.916666666664</v>
      </c>
      <c r="S641">
        <f>Кредиты_2000_0__22[[#This Row],[Ежемесячный платеж]]/Кредиты_2000_0__22[[#This Row],[Мес доход]]</f>
        <v>0.11599918682659077</v>
      </c>
      <c r="T641" s="8">
        <f>(Кредиты_2000_0__22[[#This Row],[Кредитный рейтинг]]-MIN(J:J))/(MAX(J:J)-MIN(J:J))</f>
        <v>0.94545454545454544</v>
      </c>
      <c r="U641" s="9">
        <f>(Кредиты_2000_0__22[[#This Row],[Срок кредитной истории (лет)]]-MIN(P:P))/(MAX(P:P)-MIN(P:P))</f>
        <v>0.30263157894736842</v>
      </c>
      <c r="V641" s="9">
        <f>(Кредиты_2000_0__22[[#This Row],[Срок с последнего нарушения кредитного договора (мес.)]]-MIN(Q:Q))/(MAX(Q:Q)-MIN(Q:Q))</f>
        <v>0</v>
      </c>
      <c r="W641" s="9">
        <f>(Кредиты_2000_0__22[[#This Row],[Количество кредитных карт]]-MIN(D:D))/(MAX(D:D)-MIN(D:D))</f>
        <v>0.14634146341463414</v>
      </c>
      <c r="X641" s="10">
        <f>(Кредиты_2000_0__22[[#This Row],[Число нарушений кредитных договоров]]-MIN(E:E))/(MAX(E:E)-MIN(E:E))</f>
        <v>0</v>
      </c>
      <c r="Y641" s="16">
        <f>((Кредиты_2000_0__22[[#This Row],[Размер кредита]]-AVERAGE(H:H)))/STDEV(H:H)</f>
        <v>-1.0123573519559645</v>
      </c>
      <c r="Z641" s="16">
        <f>((Кредиты_2000_0__22[[#This Row],[Годовой доход]]-AVERAGE(K:K)))/STDEV(K:K)</f>
        <v>-0.85102133024161264</v>
      </c>
      <c r="AA641" s="16">
        <f>((Кредиты_2000_0__22[[#This Row],[Ежемесячный платеж]]-AVERAGE(O:O)))/STDEV(O:O)</f>
        <v>-1.0273830077396093</v>
      </c>
      <c r="AB641" s="16">
        <f>((Кредиты_2000_0__22[[#This Row],[Текущий баланс кредитов]]-AVERAGE(F:F)))/STDEV(F:F)</f>
        <v>8.3378565089746587E-2</v>
      </c>
      <c r="AC641" s="16">
        <f>((Кредиты_2000_0__22[[#This Row],[Максимальный выданный кредит]]-AVERAGE(G:G)))/STDEV(G:G)</f>
        <v>0.38156586599912801</v>
      </c>
    </row>
    <row r="642" spans="1:29" x14ac:dyDescent="0.45">
      <c r="A642">
        <v>947</v>
      </c>
      <c r="B642" s="1" t="s">
        <v>685</v>
      </c>
      <c r="C642" s="1" t="s">
        <v>16</v>
      </c>
      <c r="D642">
        <v>8</v>
      </c>
      <c r="E642">
        <v>0</v>
      </c>
      <c r="F642">
        <v>139555</v>
      </c>
      <c r="G642">
        <v>299244</v>
      </c>
      <c r="H642" s="3">
        <v>162932</v>
      </c>
      <c r="I642" s="1" t="s">
        <v>17</v>
      </c>
      <c r="J642">
        <v>748</v>
      </c>
      <c r="K642">
        <v>844227</v>
      </c>
      <c r="L642" s="1" t="s">
        <v>53</v>
      </c>
      <c r="M642" s="1" t="s">
        <v>19</v>
      </c>
      <c r="N642" s="1" t="s">
        <v>20</v>
      </c>
      <c r="O642" s="2">
        <v>13380.94</v>
      </c>
      <c r="P642">
        <v>19.399999999999999</v>
      </c>
      <c r="R642">
        <f>Кредиты_2000_0__22[[#This Row],[Годовой доход]]/12</f>
        <v>70352.25</v>
      </c>
      <c r="S642">
        <f>Кредиты_2000_0__22[[#This Row],[Ежемесячный платеж]]/Кредиты_2000_0__22[[#This Row],[Мес доход]]</f>
        <v>0.19019917628789415</v>
      </c>
      <c r="T642" s="8">
        <f>(Кредиты_2000_0__22[[#This Row],[Кредитный рейтинг]]-MIN(J:J))/(MAX(J:J)-MIN(J:J))</f>
        <v>0.98181818181818181</v>
      </c>
      <c r="U642" s="9">
        <f>(Кредиты_2000_0__22[[#This Row],[Срок кредитной истории (лет)]]-MIN(P:P))/(MAX(P:P)-MIN(P:P))</f>
        <v>0.32675438596491224</v>
      </c>
      <c r="V642" s="9">
        <f>(Кредиты_2000_0__22[[#This Row],[Срок с последнего нарушения кредитного договора (мес.)]]-MIN(Q:Q))/(MAX(Q:Q)-MIN(Q:Q))</f>
        <v>0</v>
      </c>
      <c r="W642" s="9">
        <f>(Кредиты_2000_0__22[[#This Row],[Количество кредитных карт]]-MIN(D:D))/(MAX(D:D)-MIN(D:D))</f>
        <v>0.14634146341463414</v>
      </c>
      <c r="X642" s="10">
        <f>(Кредиты_2000_0__22[[#This Row],[Число нарушений кредитных договоров]]-MIN(E:E))/(MAX(E:E)-MIN(E:E))</f>
        <v>0</v>
      </c>
      <c r="Y642" s="16">
        <f>((Кредиты_2000_0__22[[#This Row],[Размер кредита]]-AVERAGE(H:H)))/STDEV(H:H)</f>
        <v>-0.78610927654157081</v>
      </c>
      <c r="Z642" s="16">
        <f>((Кредиты_2000_0__22[[#This Row],[Годовой доход]]-AVERAGE(K:K)))/STDEV(K:K)</f>
        <v>-0.61845597458942214</v>
      </c>
      <c r="AA642" s="16">
        <f>((Кредиты_2000_0__22[[#This Row],[Ежемесячный платеж]]-AVERAGE(O:O)))/STDEV(O:O)</f>
        <v>-0.39701934476099859</v>
      </c>
      <c r="AB642" s="16">
        <f>((Кредиты_2000_0__22[[#This Row],[Текущий баланс кредитов]]-AVERAGE(F:F)))/STDEV(F:F)</f>
        <v>-0.51483217273420157</v>
      </c>
      <c r="AC642" s="16">
        <f>((Кредиты_2000_0__22[[#This Row],[Максимальный выданный кредит]]-AVERAGE(G:G)))/STDEV(G:G)</f>
        <v>-0.56373184156378608</v>
      </c>
    </row>
    <row r="643" spans="1:29" x14ac:dyDescent="0.45">
      <c r="A643">
        <v>948</v>
      </c>
      <c r="B643" s="1" t="s">
        <v>686</v>
      </c>
      <c r="C643" s="1" t="s">
        <v>16</v>
      </c>
      <c r="D643">
        <v>14</v>
      </c>
      <c r="E643">
        <v>0</v>
      </c>
      <c r="F643">
        <v>593769</v>
      </c>
      <c r="G643">
        <v>887128</v>
      </c>
      <c r="H643" s="3">
        <v>520542</v>
      </c>
      <c r="I643" s="1" t="s">
        <v>17</v>
      </c>
      <c r="J643">
        <v>743</v>
      </c>
      <c r="K643">
        <v>1251435</v>
      </c>
      <c r="L643" s="1" t="s">
        <v>38</v>
      </c>
      <c r="M643" s="1" t="s">
        <v>19</v>
      </c>
      <c r="N643" s="1" t="s">
        <v>23</v>
      </c>
      <c r="O643" s="2">
        <v>25132.82</v>
      </c>
      <c r="P643">
        <v>15.7</v>
      </c>
      <c r="R643">
        <f>Кредиты_2000_0__22[[#This Row],[Годовой доход]]/12</f>
        <v>104286.25</v>
      </c>
      <c r="S643">
        <f>Кредиты_2000_0__22[[#This Row],[Ежемесячный платеж]]/Кредиты_2000_0__22[[#This Row],[Мес доход]]</f>
        <v>0.24099840583010704</v>
      </c>
      <c r="T643" s="8">
        <f>(Кредиты_2000_0__22[[#This Row],[Кредитный рейтинг]]-MIN(J:J))/(MAX(J:J)-MIN(J:J))</f>
        <v>0.95151515151515154</v>
      </c>
      <c r="U643" s="9">
        <f>(Кредиты_2000_0__22[[#This Row],[Срок кредитной истории (лет)]]-MIN(P:P))/(MAX(P:P)-MIN(P:P))</f>
        <v>0.24561403508771928</v>
      </c>
      <c r="V643" s="9">
        <f>(Кредиты_2000_0__22[[#This Row],[Срок с последнего нарушения кредитного договора (мес.)]]-MIN(Q:Q))/(MAX(Q:Q)-MIN(Q:Q))</f>
        <v>0</v>
      </c>
      <c r="W643" s="9">
        <f>(Кредиты_2000_0__22[[#This Row],[Количество кредитных карт]]-MIN(D:D))/(MAX(D:D)-MIN(D:D))</f>
        <v>0.29268292682926828</v>
      </c>
      <c r="X643" s="10">
        <f>(Кредиты_2000_0__22[[#This Row],[Число нарушений кредитных договоров]]-MIN(E:E))/(MAX(E:E)-MIN(E:E))</f>
        <v>0</v>
      </c>
      <c r="Y643" s="16">
        <f>((Кредиты_2000_0__22[[#This Row],[Размер кредита]]-AVERAGE(H:H)))/STDEV(H:H)</f>
        <v>1.1283428139638789</v>
      </c>
      <c r="Z643" s="16">
        <f>((Кредиты_2000_0__22[[#This Row],[Годовой доход]]-AVERAGE(K:K)))/STDEV(K:K)</f>
        <v>-0.12002190435564726</v>
      </c>
      <c r="AA643" s="16">
        <f>((Кредиты_2000_0__22[[#This Row],[Ежемесячный платеж]]-AVERAGE(O:O)))/STDEV(O:O)</f>
        <v>0.65274380869617854</v>
      </c>
      <c r="AB643" s="16">
        <f>((Кредиты_2000_0__22[[#This Row],[Текущий баланс кредитов]]-AVERAGE(F:F)))/STDEV(F:F)</f>
        <v>1.3833395684948011</v>
      </c>
      <c r="AC643" s="16">
        <f>((Кредиты_2000_0__22[[#This Row],[Максимальный выданный кредит]]-AVERAGE(G:G)))/STDEV(G:G)</f>
        <v>0.68590926566368948</v>
      </c>
    </row>
    <row r="644" spans="1:29" x14ac:dyDescent="0.45">
      <c r="A644">
        <v>950</v>
      </c>
      <c r="B644" s="1" t="s">
        <v>687</v>
      </c>
      <c r="C644" s="1" t="s">
        <v>31</v>
      </c>
      <c r="D644">
        <v>18</v>
      </c>
      <c r="E644">
        <v>0</v>
      </c>
      <c r="F644">
        <v>336775</v>
      </c>
      <c r="G644">
        <v>432784</v>
      </c>
      <c r="H644" s="3">
        <v>391248</v>
      </c>
      <c r="I644" s="1" t="s">
        <v>26</v>
      </c>
      <c r="J644">
        <v>669</v>
      </c>
      <c r="K644">
        <v>1392719</v>
      </c>
      <c r="L644" s="1" t="s">
        <v>22</v>
      </c>
      <c r="M644" s="1" t="s">
        <v>19</v>
      </c>
      <c r="N644" s="1" t="s">
        <v>20</v>
      </c>
      <c r="O644" s="2">
        <v>33773.26</v>
      </c>
      <c r="P644">
        <v>14.9</v>
      </c>
      <c r="R644">
        <f>Кредиты_2000_0__22[[#This Row],[Годовой доход]]/12</f>
        <v>116059.91666666667</v>
      </c>
      <c r="S644">
        <f>Кредиты_2000_0__22[[#This Row],[Ежемесячный платеж]]/Кредиты_2000_0__22[[#This Row],[Мес доход]]</f>
        <v>0.29099848569596598</v>
      </c>
      <c r="T644" s="8">
        <f>(Кредиты_2000_0__22[[#This Row],[Кредитный рейтинг]]-MIN(J:J))/(MAX(J:J)-MIN(J:J))</f>
        <v>0.50303030303030305</v>
      </c>
      <c r="U644" s="9">
        <f>(Кредиты_2000_0__22[[#This Row],[Срок кредитной истории (лет)]]-MIN(P:P))/(MAX(P:P)-MIN(P:P))</f>
        <v>0.22807017543859648</v>
      </c>
      <c r="V644" s="9">
        <f>(Кредиты_2000_0__22[[#This Row],[Срок с последнего нарушения кредитного договора (мес.)]]-MIN(Q:Q))/(MAX(Q:Q)-MIN(Q:Q))</f>
        <v>0</v>
      </c>
      <c r="W644" s="9">
        <f>(Кредиты_2000_0__22[[#This Row],[Количество кредитных карт]]-MIN(D:D))/(MAX(D:D)-MIN(D:D))</f>
        <v>0.3902439024390244</v>
      </c>
      <c r="X644" s="10">
        <f>(Кредиты_2000_0__22[[#This Row],[Число нарушений кредитных договоров]]-MIN(E:E))/(MAX(E:E)-MIN(E:E))</f>
        <v>0</v>
      </c>
      <c r="Y644" s="16">
        <f>((Кредиты_2000_0__22[[#This Row],[Размер кредита]]-AVERAGE(H:H)))/STDEV(H:H)</f>
        <v>0.43617210120469546</v>
      </c>
      <c r="Z644" s="16">
        <f>((Кредиты_2000_0__22[[#This Row],[Годовой доход]]-AVERAGE(K:K)))/STDEV(K:K)</f>
        <v>5.2913694107321649E-2</v>
      </c>
      <c r="AA644" s="16">
        <f>((Кредиты_2000_0__22[[#This Row],[Ежемесячный платеж]]-AVERAGE(O:O)))/STDEV(O:O)</f>
        <v>1.4245705752779965</v>
      </c>
      <c r="AB644" s="16">
        <f>((Кредиты_2000_0__22[[#This Row],[Текущий баланс кредитов]]-AVERAGE(F:F)))/STDEV(F:F)</f>
        <v>0.30935517244931077</v>
      </c>
      <c r="AC644" s="16">
        <f>((Кредиты_2000_0__22[[#This Row],[Максимальный выданный кредит]]-AVERAGE(G:G)))/STDEV(G:G)</f>
        <v>-0.27987129516490966</v>
      </c>
    </row>
    <row r="645" spans="1:29" x14ac:dyDescent="0.45">
      <c r="A645">
        <v>952</v>
      </c>
      <c r="B645" s="1" t="s">
        <v>688</v>
      </c>
      <c r="C645" s="1" t="s">
        <v>16</v>
      </c>
      <c r="D645">
        <v>4</v>
      </c>
      <c r="E645">
        <v>0</v>
      </c>
      <c r="F645">
        <v>48868</v>
      </c>
      <c r="G645">
        <v>239778</v>
      </c>
      <c r="H645" s="3">
        <v>108834</v>
      </c>
      <c r="I645" s="1" t="s">
        <v>26</v>
      </c>
      <c r="J645">
        <v>704</v>
      </c>
      <c r="K645">
        <v>1447344</v>
      </c>
      <c r="L645" s="1" t="s">
        <v>18</v>
      </c>
      <c r="M645" s="1" t="s">
        <v>29</v>
      </c>
      <c r="N645" s="1" t="s">
        <v>52</v>
      </c>
      <c r="O645" s="2">
        <v>11168.58</v>
      </c>
      <c r="P645">
        <v>11</v>
      </c>
      <c r="Q645">
        <v>31</v>
      </c>
      <c r="R645">
        <f>Кредиты_2000_0__22[[#This Row],[Годовой доход]]/12</f>
        <v>120612</v>
      </c>
      <c r="S645">
        <f>Кредиты_2000_0__22[[#This Row],[Ежемесячный платеж]]/Кредиты_2000_0__22[[#This Row],[Мес доход]]</f>
        <v>9.2599243856332697E-2</v>
      </c>
      <c r="T645" s="8">
        <f>(Кредиты_2000_0__22[[#This Row],[Кредитный рейтинг]]-MIN(J:J))/(MAX(J:J)-MIN(J:J))</f>
        <v>0.7151515151515152</v>
      </c>
      <c r="U645" s="9">
        <f>(Кредиты_2000_0__22[[#This Row],[Срок кредитной истории (лет)]]-MIN(P:P))/(MAX(P:P)-MIN(P:P))</f>
        <v>0.14254385964912281</v>
      </c>
      <c r="V645" s="9">
        <f>(Кредиты_2000_0__22[[#This Row],[Срок с последнего нарушения кредитного договора (мес.)]]-MIN(Q:Q))/(MAX(Q:Q)-MIN(Q:Q))</f>
        <v>0.37804878048780488</v>
      </c>
      <c r="W645" s="9">
        <f>(Кредиты_2000_0__22[[#This Row],[Количество кредитных карт]]-MIN(D:D))/(MAX(D:D)-MIN(D:D))</f>
        <v>4.878048780487805E-2</v>
      </c>
      <c r="X645" s="10">
        <f>(Кредиты_2000_0__22[[#This Row],[Число нарушений кредитных договоров]]-MIN(E:E))/(MAX(E:E)-MIN(E:E))</f>
        <v>0</v>
      </c>
      <c r="Y645" s="16">
        <f>((Кредиты_2000_0__22[[#This Row],[Размер кредита]]-AVERAGE(H:H)))/STDEV(H:H)</f>
        <v>-1.0757209462156958</v>
      </c>
      <c r="Z645" s="16">
        <f>((Кредиты_2000_0__22[[#This Row],[Годовой доход]]-AVERAGE(K:K)))/STDEV(K:K)</f>
        <v>0.11977623385732644</v>
      </c>
      <c r="AA645" s="16">
        <f>((Кредиты_2000_0__22[[#This Row],[Ежемесячный платеж]]-AVERAGE(O:O)))/STDEV(O:O)</f>
        <v>-0.59464338535556915</v>
      </c>
      <c r="AB645" s="16">
        <f>((Кредиты_2000_0__22[[#This Row],[Текущий баланс кредитов]]-AVERAGE(F:F)))/STDEV(F:F)</f>
        <v>-0.89381542885760279</v>
      </c>
      <c r="AC645" s="16">
        <f>((Кредиты_2000_0__22[[#This Row],[Максимальный выданный кредит]]-AVERAGE(G:G)))/STDEV(G:G)</f>
        <v>-0.69013629904585583</v>
      </c>
    </row>
    <row r="646" spans="1:29" x14ac:dyDescent="0.45">
      <c r="A646">
        <v>954</v>
      </c>
      <c r="B646" s="1" t="s">
        <v>689</v>
      </c>
      <c r="C646" s="1" t="s">
        <v>31</v>
      </c>
      <c r="D646">
        <v>8</v>
      </c>
      <c r="E646">
        <v>0</v>
      </c>
      <c r="F646">
        <v>289864</v>
      </c>
      <c r="G646">
        <v>509300</v>
      </c>
      <c r="H646" s="3">
        <v>264616</v>
      </c>
      <c r="I646" s="1" t="s">
        <v>26</v>
      </c>
      <c r="J646">
        <v>731</v>
      </c>
      <c r="K646">
        <v>1333059</v>
      </c>
      <c r="L646" s="1" t="s">
        <v>22</v>
      </c>
      <c r="M646" s="1" t="s">
        <v>19</v>
      </c>
      <c r="N646" s="1" t="s">
        <v>23</v>
      </c>
      <c r="O646" s="2">
        <v>23995.1</v>
      </c>
      <c r="P646">
        <v>24</v>
      </c>
      <c r="R646">
        <f>Кредиты_2000_0__22[[#This Row],[Годовой доход]]/12</f>
        <v>111088.25</v>
      </c>
      <c r="S646">
        <f>Кредиты_2000_0__22[[#This Row],[Ежемесячный платеж]]/Кредиты_2000_0__22[[#This Row],[Мес доход]]</f>
        <v>0.21600034207038096</v>
      </c>
      <c r="T646" s="8">
        <f>(Кредиты_2000_0__22[[#This Row],[Кредитный рейтинг]]-MIN(J:J))/(MAX(J:J)-MIN(J:J))</f>
        <v>0.87878787878787878</v>
      </c>
      <c r="U646" s="9">
        <f>(Кредиты_2000_0__22[[#This Row],[Срок кредитной истории (лет)]]-MIN(P:P))/(MAX(P:P)-MIN(P:P))</f>
        <v>0.42763157894736842</v>
      </c>
      <c r="V646" s="9">
        <f>(Кредиты_2000_0__22[[#This Row],[Срок с последнего нарушения кредитного договора (мес.)]]-MIN(Q:Q))/(MAX(Q:Q)-MIN(Q:Q))</f>
        <v>0</v>
      </c>
      <c r="W646" s="9">
        <f>(Кредиты_2000_0__22[[#This Row],[Количество кредитных карт]]-MIN(D:D))/(MAX(D:D)-MIN(D:D))</f>
        <v>0.14634146341463414</v>
      </c>
      <c r="X646" s="10">
        <f>(Кредиты_2000_0__22[[#This Row],[Число нарушений кредитных договоров]]-MIN(E:E))/(MAX(E:E)-MIN(E:E))</f>
        <v>0</v>
      </c>
      <c r="Y646" s="16">
        <f>((Кредиты_2000_0__22[[#This Row],[Размер кредита]]-AVERAGE(H:H)))/STDEV(H:H)</f>
        <v>-0.241747691655924</v>
      </c>
      <c r="Z646" s="16">
        <f>((Кредиты_2000_0__22[[#This Row],[Годовой доход]]-AVERAGE(K:K)))/STDEV(K:K)</f>
        <v>-2.0111827567466191E-2</v>
      </c>
      <c r="AA646" s="16">
        <f>((Кредиты_2000_0__22[[#This Row],[Ежемесячный платеж]]-AVERAGE(O:O)))/STDEV(O:O)</f>
        <v>0.55111440685142676</v>
      </c>
      <c r="AB646" s="16">
        <f>((Кредиты_2000_0__22[[#This Row],[Текущий баланс кредитов]]-AVERAGE(F:F)))/STDEV(F:F)</f>
        <v>0.11331292242444642</v>
      </c>
      <c r="AC646" s="16">
        <f>((Кредиты_2000_0__22[[#This Row],[Максимальный выданный кредит]]-AVERAGE(G:G)))/STDEV(G:G)</f>
        <v>-0.11722434617392244</v>
      </c>
    </row>
    <row r="647" spans="1:29" x14ac:dyDescent="0.45">
      <c r="A647">
        <v>958</v>
      </c>
      <c r="B647" s="1" t="s">
        <v>690</v>
      </c>
      <c r="C647" s="1" t="s">
        <v>16</v>
      </c>
      <c r="D647">
        <v>14</v>
      </c>
      <c r="E647">
        <v>1</v>
      </c>
      <c r="F647">
        <v>282131</v>
      </c>
      <c r="G647">
        <v>540870</v>
      </c>
      <c r="H647" s="3">
        <v>155254</v>
      </c>
      <c r="I647" s="1" t="s">
        <v>17</v>
      </c>
      <c r="J647">
        <v>730</v>
      </c>
      <c r="K647">
        <v>1448028</v>
      </c>
      <c r="L647" s="1" t="s">
        <v>22</v>
      </c>
      <c r="M647" s="1" t="s">
        <v>19</v>
      </c>
      <c r="N647" s="1" t="s">
        <v>52</v>
      </c>
      <c r="O647" s="2">
        <v>15928.46</v>
      </c>
      <c r="P647">
        <v>18.7</v>
      </c>
      <c r="R647">
        <f>Кредиты_2000_0__22[[#This Row],[Годовой доход]]/12</f>
        <v>120669</v>
      </c>
      <c r="S647">
        <f>Кредиты_2000_0__22[[#This Row],[Ежемесячный платеж]]/Кредиты_2000_0__22[[#This Row],[Мес доход]]</f>
        <v>0.13200125964415052</v>
      </c>
      <c r="T647" s="8">
        <f>(Кредиты_2000_0__22[[#This Row],[Кредитный рейтинг]]-MIN(J:J))/(MAX(J:J)-MIN(J:J))</f>
        <v>0.87272727272727268</v>
      </c>
      <c r="U647" s="9">
        <f>(Кредиты_2000_0__22[[#This Row],[Срок кредитной истории (лет)]]-MIN(P:P))/(MAX(P:P)-MIN(P:P))</f>
        <v>0.31140350877192979</v>
      </c>
      <c r="V647" s="9">
        <f>(Кредиты_2000_0__22[[#This Row],[Срок с последнего нарушения кредитного договора (мес.)]]-MIN(Q:Q))/(MAX(Q:Q)-MIN(Q:Q))</f>
        <v>0</v>
      </c>
      <c r="W647" s="9">
        <f>(Кредиты_2000_0__22[[#This Row],[Количество кредитных карт]]-MIN(D:D))/(MAX(D:D)-MIN(D:D))</f>
        <v>0.29268292682926828</v>
      </c>
      <c r="X647" s="10">
        <f>(Кредиты_2000_0__22[[#This Row],[Число нарушений кредитных договоров]]-MIN(E:E))/(MAX(E:E)-MIN(E:E))</f>
        <v>0.14285714285714285</v>
      </c>
      <c r="Y647" s="16">
        <f>((Кредиты_2000_0__22[[#This Row],[Размер кредита]]-AVERAGE(H:H)))/STDEV(H:H)</f>
        <v>-0.82721316947213996</v>
      </c>
      <c r="Z647" s="16">
        <f>((Кредиты_2000_0__22[[#This Row],[Годовой доход]]-AVERAGE(K:K)))/STDEV(K:K)</f>
        <v>0.12061346913767433</v>
      </c>
      <c r="AA647" s="16">
        <f>((Кредиты_2000_0__22[[#This Row],[Ежемесячный платеж]]-AVERAGE(O:O)))/STDEV(O:O)</f>
        <v>-0.16945638218009867</v>
      </c>
      <c r="AB647" s="16">
        <f>((Кредиты_2000_0__22[[#This Row],[Текущий баланс кредитов]]-AVERAGE(F:F)))/STDEV(F:F)</f>
        <v>8.0996520739505223E-2</v>
      </c>
      <c r="AC647" s="16">
        <f>((Кредиты_2000_0__22[[#This Row],[Максимальный выданный кредит]]-AVERAGE(G:G)))/STDEV(G:G)</f>
        <v>-5.0117281250959066E-2</v>
      </c>
    </row>
    <row r="648" spans="1:29" x14ac:dyDescent="0.45">
      <c r="A648">
        <v>959</v>
      </c>
      <c r="B648" s="1" t="s">
        <v>691</v>
      </c>
      <c r="C648" s="1" t="s">
        <v>31</v>
      </c>
      <c r="D648">
        <v>9</v>
      </c>
      <c r="E648">
        <v>0</v>
      </c>
      <c r="F648">
        <v>99180</v>
      </c>
      <c r="G648">
        <v>256916</v>
      </c>
      <c r="H648" s="3">
        <v>109692</v>
      </c>
      <c r="I648" s="1" t="s">
        <v>17</v>
      </c>
      <c r="J648">
        <v>735</v>
      </c>
      <c r="K648">
        <v>625252</v>
      </c>
      <c r="L648" s="1" t="s">
        <v>28</v>
      </c>
      <c r="M648" s="1" t="s">
        <v>29</v>
      </c>
      <c r="N648" s="1" t="s">
        <v>23</v>
      </c>
      <c r="O648" s="2">
        <v>5679.29</v>
      </c>
      <c r="P648">
        <v>17.399999999999999</v>
      </c>
      <c r="Q648">
        <v>71</v>
      </c>
      <c r="R648">
        <f>Кредиты_2000_0__22[[#This Row],[Годовой доход]]/12</f>
        <v>52104.333333333336</v>
      </c>
      <c r="S648">
        <f>Кредиты_2000_0__22[[#This Row],[Ежемесячный платеж]]/Кредиты_2000_0__22[[#This Row],[Мес доход]]</f>
        <v>0.10899841983712166</v>
      </c>
      <c r="T648" s="8">
        <f>(Кредиты_2000_0__22[[#This Row],[Кредитный рейтинг]]-MIN(J:J))/(MAX(J:J)-MIN(J:J))</f>
        <v>0.90303030303030307</v>
      </c>
      <c r="U648" s="9">
        <f>(Кредиты_2000_0__22[[#This Row],[Срок кредитной истории (лет)]]-MIN(P:P))/(MAX(P:P)-MIN(P:P))</f>
        <v>0.2828947368421052</v>
      </c>
      <c r="V648" s="9">
        <f>(Кредиты_2000_0__22[[#This Row],[Срок с последнего нарушения кредитного договора (мес.)]]-MIN(Q:Q))/(MAX(Q:Q)-MIN(Q:Q))</f>
        <v>0.86585365853658536</v>
      </c>
      <c r="W648" s="9">
        <f>(Кредиты_2000_0__22[[#This Row],[Количество кредитных карт]]-MIN(D:D))/(MAX(D:D)-MIN(D:D))</f>
        <v>0.17073170731707318</v>
      </c>
      <c r="X648" s="10">
        <f>(Кредиты_2000_0__22[[#This Row],[Число нарушений кредитных договоров]]-MIN(E:E))/(MAX(E:E)-MIN(E:E))</f>
        <v>0</v>
      </c>
      <c r="Y648" s="16">
        <f>((Кредиты_2000_0__22[[#This Row],[Размер кредита]]-AVERAGE(H:H)))/STDEV(H:H)</f>
        <v>-1.0711276745128528</v>
      </c>
      <c r="Z648" s="16">
        <f>((Кредиты_2000_0__22[[#This Row],[Годовой доход]]-AVERAGE(K:K)))/STDEV(K:K)</f>
        <v>-0.88648754697857179</v>
      </c>
      <c r="AA648" s="16">
        <f>((Кредиты_2000_0__22[[#This Row],[Ежемесячный платеж]]-AVERAGE(O:O)))/STDEV(O:O)</f>
        <v>-1.084986579860699</v>
      </c>
      <c r="AB648" s="16">
        <f>((Кредиты_2000_0__22[[#This Row],[Текущий баланс кредитов]]-AVERAGE(F:F)))/STDEV(F:F)</f>
        <v>-0.68356031420963159</v>
      </c>
      <c r="AC648" s="16">
        <f>((Кредиты_2000_0__22[[#This Row],[Максимальный выданный кредит]]-AVERAGE(G:G)))/STDEV(G:G)</f>
        <v>-0.65370674951624708</v>
      </c>
    </row>
    <row r="649" spans="1:29" x14ac:dyDescent="0.45">
      <c r="A649">
        <v>960</v>
      </c>
      <c r="B649" s="1" t="s">
        <v>692</v>
      </c>
      <c r="C649" s="1" t="s">
        <v>16</v>
      </c>
      <c r="D649">
        <v>6</v>
      </c>
      <c r="E649">
        <v>0</v>
      </c>
      <c r="F649">
        <v>356117</v>
      </c>
      <c r="G649">
        <v>556468</v>
      </c>
      <c r="H649" s="3">
        <v>312818</v>
      </c>
      <c r="I649" s="1" t="s">
        <v>17</v>
      </c>
      <c r="J649">
        <v>740</v>
      </c>
      <c r="K649">
        <v>1088111</v>
      </c>
      <c r="L649" s="1" t="s">
        <v>53</v>
      </c>
      <c r="M649" s="1" t="s">
        <v>29</v>
      </c>
      <c r="N649" s="1" t="s">
        <v>23</v>
      </c>
      <c r="O649" s="2">
        <v>20220.75</v>
      </c>
      <c r="P649">
        <v>11.3</v>
      </c>
      <c r="R649">
        <f>Кредиты_2000_0__22[[#This Row],[Годовой доход]]/12</f>
        <v>90675.916666666672</v>
      </c>
      <c r="S649">
        <f>Кредиты_2000_0__22[[#This Row],[Ежемесячный платеж]]/Кредиты_2000_0__22[[#This Row],[Мес доход]]</f>
        <v>0.2230002269988999</v>
      </c>
      <c r="T649" s="8">
        <f>(Кредиты_2000_0__22[[#This Row],[Кредитный рейтинг]]-MIN(J:J))/(MAX(J:J)-MIN(J:J))</f>
        <v>0.93333333333333335</v>
      </c>
      <c r="U649" s="9">
        <f>(Кредиты_2000_0__22[[#This Row],[Срок кредитной истории (лет)]]-MIN(P:P))/(MAX(P:P)-MIN(P:P))</f>
        <v>0.14912280701754388</v>
      </c>
      <c r="V649" s="9">
        <f>(Кредиты_2000_0__22[[#This Row],[Срок с последнего нарушения кредитного договора (мес.)]]-MIN(Q:Q))/(MAX(Q:Q)-MIN(Q:Q))</f>
        <v>0</v>
      </c>
      <c r="W649" s="9">
        <f>(Кредиты_2000_0__22[[#This Row],[Количество кредитных карт]]-MIN(D:D))/(MAX(D:D)-MIN(D:D))</f>
        <v>9.7560975609756101E-2</v>
      </c>
      <c r="X649" s="10">
        <f>(Кредиты_2000_0__22[[#This Row],[Число нарушений кредитных договоров]]-MIN(E:E))/(MAX(E:E)-MIN(E:E))</f>
        <v>0</v>
      </c>
      <c r="Y649" s="16">
        <f>((Кредиты_2000_0__22[[#This Row],[Размер кредита]]-AVERAGE(H:H)))/STDEV(H:H)</f>
        <v>1.62999570858441E-2</v>
      </c>
      <c r="Z649" s="16">
        <f>((Кредиты_2000_0__22[[#This Row],[Годовой доход]]-AVERAGE(K:K)))/STDEV(K:K)</f>
        <v>-0.31993508407427029</v>
      </c>
      <c r="AA649" s="16">
        <f>((Кредиты_2000_0__22[[#This Row],[Ежемесячный платеж]]-AVERAGE(O:O)))/STDEV(O:O)</f>
        <v>0.21396209094528282</v>
      </c>
      <c r="AB649" s="16">
        <f>((Кредиты_2000_0__22[[#This Row],[Текущий баланс кредитов]]-AVERAGE(F:F)))/STDEV(F:F)</f>
        <v>0.39018587740083444</v>
      </c>
      <c r="AC649" s="16">
        <f>((Кредиты_2000_0__22[[#This Row],[Максимальный выданный кредит]]-AVERAGE(G:G)))/STDEV(G:G)</f>
        <v>-1.6961247083446145E-2</v>
      </c>
    </row>
    <row r="650" spans="1:29" x14ac:dyDescent="0.45">
      <c r="A650">
        <v>961</v>
      </c>
      <c r="B650" s="1" t="s">
        <v>693</v>
      </c>
      <c r="C650" s="1" t="s">
        <v>31</v>
      </c>
      <c r="D650">
        <v>9</v>
      </c>
      <c r="E650">
        <v>0</v>
      </c>
      <c r="F650">
        <v>87286</v>
      </c>
      <c r="G650">
        <v>279202</v>
      </c>
      <c r="H650" s="3">
        <v>414414</v>
      </c>
      <c r="I650" s="1" t="s">
        <v>17</v>
      </c>
      <c r="J650">
        <v>740</v>
      </c>
      <c r="K650">
        <v>813732</v>
      </c>
      <c r="L650" s="1" t="s">
        <v>28</v>
      </c>
      <c r="M650" s="1" t="s">
        <v>19</v>
      </c>
      <c r="N650" s="1" t="s">
        <v>23</v>
      </c>
      <c r="O650" s="2">
        <v>4428.1400000000003</v>
      </c>
      <c r="P650">
        <v>9.1999999999999993</v>
      </c>
      <c r="R650">
        <f>Кредиты_2000_0__22[[#This Row],[Годовой доход]]/12</f>
        <v>67811</v>
      </c>
      <c r="S650">
        <f>Кредиты_2000_0__22[[#This Row],[Ежемесячный платеж]]/Кредиты_2000_0__22[[#This Row],[Мес доход]]</f>
        <v>6.530120481927712E-2</v>
      </c>
      <c r="T650" s="8">
        <f>(Кредиты_2000_0__22[[#This Row],[Кредитный рейтинг]]-MIN(J:J))/(MAX(J:J)-MIN(J:J))</f>
        <v>0.93333333333333335</v>
      </c>
      <c r="U650" s="9">
        <f>(Кредиты_2000_0__22[[#This Row],[Срок кредитной истории (лет)]]-MIN(P:P))/(MAX(P:P)-MIN(P:P))</f>
        <v>0.10307017543859648</v>
      </c>
      <c r="V650" s="9">
        <f>(Кредиты_2000_0__22[[#This Row],[Срок с последнего нарушения кредитного договора (мес.)]]-MIN(Q:Q))/(MAX(Q:Q)-MIN(Q:Q))</f>
        <v>0</v>
      </c>
      <c r="W650" s="9">
        <f>(Кредиты_2000_0__22[[#This Row],[Количество кредитных карт]]-MIN(D:D))/(MAX(D:D)-MIN(D:D))</f>
        <v>0.17073170731707318</v>
      </c>
      <c r="X650" s="10">
        <f>(Кредиты_2000_0__22[[#This Row],[Число нарушений кредитных договоров]]-MIN(E:E))/(MAX(E:E)-MIN(E:E))</f>
        <v>0</v>
      </c>
      <c r="Y650" s="16">
        <f>((Кредиты_2000_0__22[[#This Row],[Размер кредита]]-AVERAGE(H:H)))/STDEV(H:H)</f>
        <v>0.56019043718145578</v>
      </c>
      <c r="Z650" s="16">
        <f>((Кредиты_2000_0__22[[#This Row],[Годовой доход]]-AVERAGE(K:K)))/STDEV(K:K)</f>
        <v>-0.65578271417159872</v>
      </c>
      <c r="AA650" s="16">
        <f>((Кредиты_2000_0__22[[#This Row],[Ежемесячный платеж]]-AVERAGE(O:O)))/STDEV(O:O)</f>
        <v>-1.1967483719695318</v>
      </c>
      <c r="AB650" s="16">
        <f>((Кредиты_2000_0__22[[#This Row],[Текущий баланс кредитов]]-AVERAGE(F:F)))/STDEV(F:F)</f>
        <v>-0.73326563965133484</v>
      </c>
      <c r="AC650" s="16">
        <f>((Кредиты_2000_0__22[[#This Row],[Максимальный выданный кредит]]-AVERAGE(G:G)))/STDEV(G:G)</f>
        <v>-0.60633430577620395</v>
      </c>
    </row>
    <row r="651" spans="1:29" x14ac:dyDescent="0.45">
      <c r="A651">
        <v>962</v>
      </c>
      <c r="B651" s="1" t="s">
        <v>694</v>
      </c>
      <c r="C651" s="1" t="s">
        <v>16</v>
      </c>
      <c r="D651">
        <v>7</v>
      </c>
      <c r="E651">
        <v>0</v>
      </c>
      <c r="F651">
        <v>227278</v>
      </c>
      <c r="G651">
        <v>359502</v>
      </c>
      <c r="H651" s="3">
        <v>43824</v>
      </c>
      <c r="I651" s="1" t="s">
        <v>17</v>
      </c>
      <c r="J651">
        <v>720</v>
      </c>
      <c r="K651">
        <v>408709</v>
      </c>
      <c r="L651" s="1" t="s">
        <v>21</v>
      </c>
      <c r="M651" s="1" t="s">
        <v>19</v>
      </c>
      <c r="N651" s="1" t="s">
        <v>20</v>
      </c>
      <c r="O651" s="2">
        <v>8106.16</v>
      </c>
      <c r="P651">
        <v>26</v>
      </c>
      <c r="Q651">
        <v>9</v>
      </c>
      <c r="R651">
        <f>Кредиты_2000_0__22[[#This Row],[Годовой доход]]/12</f>
        <v>34059.083333333336</v>
      </c>
      <c r="S651">
        <f>Кредиты_2000_0__22[[#This Row],[Ежемесячный платеж]]/Кредиты_2000_0__22[[#This Row],[Мес доход]]</f>
        <v>0.23800288224629257</v>
      </c>
      <c r="T651" s="8">
        <f>(Кредиты_2000_0__22[[#This Row],[Кредитный рейтинг]]-MIN(J:J))/(MAX(J:J)-MIN(J:J))</f>
        <v>0.81212121212121213</v>
      </c>
      <c r="U651" s="9">
        <f>(Кредиты_2000_0__22[[#This Row],[Срок кредитной истории (лет)]]-MIN(P:P))/(MAX(P:P)-MIN(P:P))</f>
        <v>0.47149122807017541</v>
      </c>
      <c r="V651" s="9">
        <f>(Кредиты_2000_0__22[[#This Row],[Срок с последнего нарушения кредитного договора (мес.)]]-MIN(Q:Q))/(MAX(Q:Q)-MIN(Q:Q))</f>
        <v>0.10975609756097561</v>
      </c>
      <c r="W651" s="9">
        <f>(Кредиты_2000_0__22[[#This Row],[Количество кредитных карт]]-MIN(D:D))/(MAX(D:D)-MIN(D:D))</f>
        <v>0.12195121951219512</v>
      </c>
      <c r="X651" s="10">
        <f>(Кредиты_2000_0__22[[#This Row],[Число нарушений кредитных договоров]]-MIN(E:E))/(MAX(E:E)-MIN(E:E))</f>
        <v>0</v>
      </c>
      <c r="Y651" s="16">
        <f>((Кредиты_2000_0__22[[#This Row],[Размер кредита]]-AVERAGE(H:H)))/STDEV(H:H)</f>
        <v>-1.4237496098541826</v>
      </c>
      <c r="Z651" s="16">
        <f>((Кредиты_2000_0__22[[#This Row],[Годовой доход]]-AVERAGE(K:K)))/STDEV(K:K)</f>
        <v>-1.1515422828153734</v>
      </c>
      <c r="AA651" s="16">
        <f>((Кредиты_2000_0__22[[#This Row],[Ежемесячный платеж]]-AVERAGE(O:O)))/STDEV(O:O)</f>
        <v>-0.8682009503077579</v>
      </c>
      <c r="AB651" s="16">
        <f>((Кредиты_2000_0__22[[#This Row],[Текущий баланс кредитов]]-AVERAGE(F:F)))/STDEV(F:F)</f>
        <v>-0.14823554723205548</v>
      </c>
      <c r="AC651" s="16">
        <f>((Кредиты_2000_0__22[[#This Row],[Максимальный выданный кредит]]-AVERAGE(G:G)))/STDEV(G:G)</f>
        <v>-0.43564386189549575</v>
      </c>
    </row>
    <row r="652" spans="1:29" x14ac:dyDescent="0.45">
      <c r="A652">
        <v>963</v>
      </c>
      <c r="B652" s="1" t="s">
        <v>695</v>
      </c>
      <c r="C652" s="1" t="s">
        <v>16</v>
      </c>
      <c r="D652">
        <v>12</v>
      </c>
      <c r="E652">
        <v>1</v>
      </c>
      <c r="F652">
        <v>109269</v>
      </c>
      <c r="G652">
        <v>213708</v>
      </c>
      <c r="H652" s="3">
        <v>172700</v>
      </c>
      <c r="I652" s="1" t="s">
        <v>17</v>
      </c>
      <c r="J652">
        <v>723</v>
      </c>
      <c r="K652">
        <v>775542</v>
      </c>
      <c r="L652" s="1" t="s">
        <v>22</v>
      </c>
      <c r="M652" s="1" t="s">
        <v>29</v>
      </c>
      <c r="N652" s="1" t="s">
        <v>23</v>
      </c>
      <c r="O652" s="2">
        <v>19840.939999999999</v>
      </c>
      <c r="P652">
        <v>14.9</v>
      </c>
      <c r="R652">
        <f>Кредиты_2000_0__22[[#This Row],[Годовой доход]]/12</f>
        <v>64628.5</v>
      </c>
      <c r="S652">
        <f>Кредиты_2000_0__22[[#This Row],[Ежемесячный платеж]]/Кредиты_2000_0__22[[#This Row],[Мес доход]]</f>
        <v>0.30699985300602672</v>
      </c>
      <c r="T652" s="8">
        <f>(Кредиты_2000_0__22[[#This Row],[Кредитный рейтинг]]-MIN(J:J))/(MAX(J:J)-MIN(J:J))</f>
        <v>0.83030303030303032</v>
      </c>
      <c r="U652" s="9">
        <f>(Кредиты_2000_0__22[[#This Row],[Срок кредитной истории (лет)]]-MIN(P:P))/(MAX(P:P)-MIN(P:P))</f>
        <v>0.22807017543859648</v>
      </c>
      <c r="V652" s="9">
        <f>(Кредиты_2000_0__22[[#This Row],[Срок с последнего нарушения кредитного договора (мес.)]]-MIN(Q:Q))/(MAX(Q:Q)-MIN(Q:Q))</f>
        <v>0</v>
      </c>
      <c r="W652" s="9">
        <f>(Кредиты_2000_0__22[[#This Row],[Количество кредитных карт]]-MIN(D:D))/(MAX(D:D)-MIN(D:D))</f>
        <v>0.24390243902439024</v>
      </c>
      <c r="X652" s="10">
        <f>(Кредиты_2000_0__22[[#This Row],[Число нарушений кредитных договоров]]-MIN(E:E))/(MAX(E:E)-MIN(E:E))</f>
        <v>0.14285714285714285</v>
      </c>
      <c r="Y652" s="16">
        <f>((Кредиты_2000_0__22[[#This Row],[Размер кредита]]-AVERAGE(H:H)))/STDEV(H:H)</f>
        <v>-0.73381664484766618</v>
      </c>
      <c r="Z652" s="16">
        <f>((Кредиты_2000_0__22[[#This Row],[Годовой доход]]-AVERAGE(K:K)))/STDEV(K:K)</f>
        <v>-0.70252835065768904</v>
      </c>
      <c r="AA652" s="16">
        <f>((Кредиты_2000_0__22[[#This Row],[Ежемесячный платеж]]-AVERAGE(O:O)))/STDEV(O:O)</f>
        <v>0.18003470712970845</v>
      </c>
      <c r="AB652" s="16">
        <f>((Кредиты_2000_0__22[[#This Row],[Текущий баланс кредитов]]-AVERAGE(F:F)))/STDEV(F:F)</f>
        <v>-0.64139812921035944</v>
      </c>
      <c r="AC652" s="16">
        <f>((Кредиты_2000_0__22[[#This Row],[Максимальный выданный кредит]]-AVERAGE(G:G)))/STDEV(G:G)</f>
        <v>-0.74555223767561996</v>
      </c>
    </row>
    <row r="653" spans="1:29" x14ac:dyDescent="0.45">
      <c r="A653">
        <v>965</v>
      </c>
      <c r="B653" s="1" t="s">
        <v>696</v>
      </c>
      <c r="C653" s="1" t="s">
        <v>16</v>
      </c>
      <c r="D653">
        <v>20</v>
      </c>
      <c r="E653">
        <v>1</v>
      </c>
      <c r="F653">
        <v>182020</v>
      </c>
      <c r="G653">
        <v>609158</v>
      </c>
      <c r="H653" s="3">
        <v>269104</v>
      </c>
      <c r="I653" s="1" t="s">
        <v>26</v>
      </c>
      <c r="J653">
        <v>715</v>
      </c>
      <c r="K653">
        <v>1297567</v>
      </c>
      <c r="L653" s="1" t="s">
        <v>22</v>
      </c>
      <c r="M653" s="1" t="s">
        <v>19</v>
      </c>
      <c r="N653" s="1" t="s">
        <v>20</v>
      </c>
      <c r="O653" s="2">
        <v>13624.52</v>
      </c>
      <c r="P653">
        <v>20.3</v>
      </c>
      <c r="Q653">
        <v>48</v>
      </c>
      <c r="R653">
        <f>Кредиты_2000_0__22[[#This Row],[Годовой доход]]/12</f>
        <v>108130.58333333333</v>
      </c>
      <c r="S653">
        <f>Кредиты_2000_0__22[[#This Row],[Ежемесячный платеж]]/Кредиты_2000_0__22[[#This Row],[Мес доход]]</f>
        <v>0.12600061499714466</v>
      </c>
      <c r="T653" s="8">
        <f>(Кредиты_2000_0__22[[#This Row],[Кредитный рейтинг]]-MIN(J:J))/(MAX(J:J)-MIN(J:J))</f>
        <v>0.78181818181818186</v>
      </c>
      <c r="U653" s="9">
        <f>(Кредиты_2000_0__22[[#This Row],[Срок кредитной истории (лет)]]-MIN(P:P))/(MAX(P:P)-MIN(P:P))</f>
        <v>0.34649122807017546</v>
      </c>
      <c r="V653" s="9">
        <f>(Кредиты_2000_0__22[[#This Row],[Срок с последнего нарушения кредитного договора (мес.)]]-MIN(Q:Q))/(MAX(Q:Q)-MIN(Q:Q))</f>
        <v>0.58536585365853655</v>
      </c>
      <c r="W653" s="9">
        <f>(Кредиты_2000_0__22[[#This Row],[Количество кредитных карт]]-MIN(D:D))/(MAX(D:D)-MIN(D:D))</f>
        <v>0.43902439024390244</v>
      </c>
      <c r="X653" s="10">
        <f>(Кредиты_2000_0__22[[#This Row],[Число нарушений кредитных договоров]]-MIN(E:E))/(MAX(E:E)-MIN(E:E))</f>
        <v>0.14285714285714285</v>
      </c>
      <c r="Y653" s="16">
        <f>((Кредиты_2000_0__22[[#This Row],[Размер кредита]]-AVERAGE(H:H)))/STDEV(H:H)</f>
        <v>-0.21772134736412999</v>
      </c>
      <c r="Z653" s="16">
        <f>((Кредиты_2000_0__22[[#This Row],[Годовой доход]]-AVERAGE(K:K)))/STDEV(K:K)</f>
        <v>-6.3555036003295387E-2</v>
      </c>
      <c r="AA653" s="16">
        <f>((Кредиты_2000_0__22[[#This Row],[Ежемесячный платеж]]-AVERAGE(O:O)))/STDEV(O:O)</f>
        <v>-0.37526101256911959</v>
      </c>
      <c r="AB653" s="16">
        <f>((Кредиты_2000_0__22[[#This Row],[Текущий баланс кредитов]]-AVERAGE(F:F)))/STDEV(F:F)</f>
        <v>-0.33736986864121987</v>
      </c>
      <c r="AC653" s="16">
        <f>((Кредиты_2000_0__22[[#This Row],[Максимальный выданный кредит]]-AVERAGE(G:G)))/STDEV(G:G)</f>
        <v>9.5039742805402144E-2</v>
      </c>
    </row>
    <row r="654" spans="1:29" x14ac:dyDescent="0.45">
      <c r="A654">
        <v>966</v>
      </c>
      <c r="B654" s="1" t="s">
        <v>697</v>
      </c>
      <c r="C654" s="1" t="s">
        <v>16</v>
      </c>
      <c r="D654">
        <v>17</v>
      </c>
      <c r="E654">
        <v>2</v>
      </c>
      <c r="F654">
        <v>178524</v>
      </c>
      <c r="G654">
        <v>410124</v>
      </c>
      <c r="H654" s="3">
        <v>327096</v>
      </c>
      <c r="I654" s="1" t="s">
        <v>17</v>
      </c>
      <c r="J654">
        <v>735</v>
      </c>
      <c r="K654">
        <v>903982</v>
      </c>
      <c r="L654" s="1" t="s">
        <v>36</v>
      </c>
      <c r="M654" s="1" t="s">
        <v>19</v>
      </c>
      <c r="N654" s="1" t="s">
        <v>23</v>
      </c>
      <c r="O654" s="2">
        <v>25612.57</v>
      </c>
      <c r="P654">
        <v>17.899999999999999</v>
      </c>
      <c r="R654">
        <f>Кредиты_2000_0__22[[#This Row],[Годовой доход]]/12</f>
        <v>75331.833333333328</v>
      </c>
      <c r="S654">
        <f>Кредиты_2000_0__22[[#This Row],[Ежемесячный платеж]]/Кредиты_2000_0__22[[#This Row],[Мес доход]]</f>
        <v>0.33999663710118122</v>
      </c>
      <c r="T654" s="8">
        <f>(Кредиты_2000_0__22[[#This Row],[Кредитный рейтинг]]-MIN(J:J))/(MAX(J:J)-MIN(J:J))</f>
        <v>0.90303030303030307</v>
      </c>
      <c r="U654" s="9">
        <f>(Кредиты_2000_0__22[[#This Row],[Срок кредитной истории (лет)]]-MIN(P:P))/(MAX(P:P)-MIN(P:P))</f>
        <v>0.29385964912280699</v>
      </c>
      <c r="V654" s="9">
        <f>(Кредиты_2000_0__22[[#This Row],[Срок с последнего нарушения кредитного договора (мес.)]]-MIN(Q:Q))/(MAX(Q:Q)-MIN(Q:Q))</f>
        <v>0</v>
      </c>
      <c r="W654" s="9">
        <f>(Кредиты_2000_0__22[[#This Row],[Количество кредитных карт]]-MIN(D:D))/(MAX(D:D)-MIN(D:D))</f>
        <v>0.36585365853658536</v>
      </c>
      <c r="X654" s="10">
        <f>(Кредиты_2000_0__22[[#This Row],[Число нарушений кредитных договоров]]-MIN(E:E))/(MAX(E:E)-MIN(E:E))</f>
        <v>0.2857142857142857</v>
      </c>
      <c r="Y654" s="16">
        <f>((Кредиты_2000_0__22[[#This Row],[Размер кредита]]-AVERAGE(H:H)))/STDEV(H:H)</f>
        <v>9.2736709269051545E-2</v>
      </c>
      <c r="Z654" s="16">
        <f>((Кредиты_2000_0__22[[#This Row],[Годовой доход]]-AVERAGE(K:K)))/STDEV(K:K)</f>
        <v>-0.54531417023680817</v>
      </c>
      <c r="AA654" s="16">
        <f>((Кредиты_2000_0__22[[#This Row],[Ежемесячный платеж]]-AVERAGE(O:O)))/STDEV(O:O)</f>
        <v>0.69559855813806193</v>
      </c>
      <c r="AB654" s="16">
        <f>((Кредиты_2000_0__22[[#This Row],[Текущий баланс кредитов]]-AVERAGE(F:F)))/STDEV(F:F)</f>
        <v>-0.3519797406560336</v>
      </c>
      <c r="AC654" s="16">
        <f>((Кредиты_2000_0__22[[#This Row],[Максимальный выданный кредит]]-AVERAGE(G:G)))/STDEV(G:G)</f>
        <v>-0.32803873549289037</v>
      </c>
    </row>
    <row r="655" spans="1:29" x14ac:dyDescent="0.45">
      <c r="A655">
        <v>967</v>
      </c>
      <c r="B655" s="1" t="s">
        <v>698</v>
      </c>
      <c r="C655" s="1" t="s">
        <v>16</v>
      </c>
      <c r="D655">
        <v>17</v>
      </c>
      <c r="E655">
        <v>0</v>
      </c>
      <c r="F655">
        <v>523697</v>
      </c>
      <c r="G655">
        <v>1295668</v>
      </c>
      <c r="H655" s="3">
        <v>449636</v>
      </c>
      <c r="I655" s="1" t="s">
        <v>17</v>
      </c>
      <c r="J655">
        <v>721</v>
      </c>
      <c r="K655">
        <v>2524093</v>
      </c>
      <c r="L655" s="1" t="s">
        <v>33</v>
      </c>
      <c r="M655" s="1" t="s">
        <v>29</v>
      </c>
      <c r="N655" s="1" t="s">
        <v>23</v>
      </c>
      <c r="O655" s="2">
        <v>20339.88</v>
      </c>
      <c r="P655">
        <v>16.399999999999999</v>
      </c>
      <c r="R655">
        <f>Кредиты_2000_0__22[[#This Row],[Годовой доход]]/12</f>
        <v>210341.08333333334</v>
      </c>
      <c r="S655">
        <f>Кредиты_2000_0__22[[#This Row],[Ежемесячный платеж]]/Кредиты_2000_0__22[[#This Row],[Мес доход]]</f>
        <v>9.6699511468079827E-2</v>
      </c>
      <c r="T655" s="8">
        <f>(Кредиты_2000_0__22[[#This Row],[Кредитный рейтинг]]-MIN(J:J))/(MAX(J:J)-MIN(J:J))</f>
        <v>0.81818181818181823</v>
      </c>
      <c r="U655" s="9">
        <f>(Кредиты_2000_0__22[[#This Row],[Срок кредитной истории (лет)]]-MIN(P:P))/(MAX(P:P)-MIN(P:P))</f>
        <v>0.26096491228070173</v>
      </c>
      <c r="V655" s="9">
        <f>(Кредиты_2000_0__22[[#This Row],[Срок с последнего нарушения кредитного договора (мес.)]]-MIN(Q:Q))/(MAX(Q:Q)-MIN(Q:Q))</f>
        <v>0</v>
      </c>
      <c r="W655" s="9">
        <f>(Кредиты_2000_0__22[[#This Row],[Количество кредитных карт]]-MIN(D:D))/(MAX(D:D)-MIN(D:D))</f>
        <v>0.36585365853658536</v>
      </c>
      <c r="X655" s="10">
        <f>(Кредиты_2000_0__22[[#This Row],[Число нарушений кредитных договоров]]-MIN(E:E))/(MAX(E:E)-MIN(E:E))</f>
        <v>0</v>
      </c>
      <c r="Y655" s="16">
        <f>((Кредиты_2000_0__22[[#This Row],[Размер кредита]]-AVERAGE(H:H)))/STDEV(H:H)</f>
        <v>0.7487501293930352</v>
      </c>
      <c r="Z655" s="16">
        <f>((Кредиты_2000_0__22[[#This Row],[Годовой доход]]-AVERAGE(K:K)))/STDEV(K:K)</f>
        <v>1.4377473608738556</v>
      </c>
      <c r="AA655" s="16">
        <f>((Кредиты_2000_0__22[[#This Row],[Ежемесячный платеж]]-AVERAGE(O:O)))/STDEV(O:O)</f>
        <v>0.22460364654926743</v>
      </c>
      <c r="AB655" s="16">
        <f>((Кредиты_2000_0__22[[#This Row],[Текущий баланс кредитов]]-AVERAGE(F:F)))/STDEV(F:F)</f>
        <v>1.0905069163717958</v>
      </c>
      <c r="AC655" s="16">
        <f>((Кредиты_2000_0__22[[#This Row],[Максимальный выданный кредит]]-AVERAGE(G:G)))/STDEV(G:G)</f>
        <v>1.5543261267225257</v>
      </c>
    </row>
    <row r="656" spans="1:29" x14ac:dyDescent="0.45">
      <c r="A656">
        <v>969</v>
      </c>
      <c r="B656" s="1" t="s">
        <v>699</v>
      </c>
      <c r="C656" s="1" t="s">
        <v>16</v>
      </c>
      <c r="D656">
        <v>5</v>
      </c>
      <c r="E656">
        <v>1</v>
      </c>
      <c r="F656">
        <v>127452</v>
      </c>
      <c r="G656">
        <v>163064</v>
      </c>
      <c r="H656" s="3">
        <v>214566</v>
      </c>
      <c r="I656" s="1" t="s">
        <v>17</v>
      </c>
      <c r="J656">
        <v>694</v>
      </c>
      <c r="K656">
        <v>965105</v>
      </c>
      <c r="L656" s="1" t="s">
        <v>41</v>
      </c>
      <c r="M656" s="1" t="s">
        <v>29</v>
      </c>
      <c r="N656" s="1" t="s">
        <v>23</v>
      </c>
      <c r="O656" s="2">
        <v>8525.11</v>
      </c>
      <c r="P656">
        <v>14.8</v>
      </c>
      <c r="R656">
        <f>Кредиты_2000_0__22[[#This Row],[Годовой доход]]/12</f>
        <v>80425.416666666672</v>
      </c>
      <c r="S656">
        <f>Кредиты_2000_0__22[[#This Row],[Ежемесячный платеж]]/Кредиты_2000_0__22[[#This Row],[Мес доход]]</f>
        <v>0.10600019686977065</v>
      </c>
      <c r="T656" s="8">
        <f>(Кредиты_2000_0__22[[#This Row],[Кредитный рейтинг]]-MIN(J:J))/(MAX(J:J)-MIN(J:J))</f>
        <v>0.65454545454545454</v>
      </c>
      <c r="U656" s="9">
        <f>(Кредиты_2000_0__22[[#This Row],[Срок кредитной истории (лет)]]-MIN(P:P))/(MAX(P:P)-MIN(P:P))</f>
        <v>0.22587719298245615</v>
      </c>
      <c r="V656" s="9">
        <f>(Кредиты_2000_0__22[[#This Row],[Срок с последнего нарушения кредитного договора (мес.)]]-MIN(Q:Q))/(MAX(Q:Q)-MIN(Q:Q))</f>
        <v>0</v>
      </c>
      <c r="W656" s="9">
        <f>(Кредиты_2000_0__22[[#This Row],[Количество кредитных карт]]-MIN(D:D))/(MAX(D:D)-MIN(D:D))</f>
        <v>7.3170731707317069E-2</v>
      </c>
      <c r="X656" s="10">
        <f>(Кредиты_2000_0__22[[#This Row],[Число нарушений кредитных договоров]]-MIN(E:E))/(MAX(E:E)-MIN(E:E))</f>
        <v>0.14285714285714285</v>
      </c>
      <c r="Y656" s="16">
        <f>((Кредиты_2000_0__22[[#This Row],[Размер кредита]]-AVERAGE(H:H)))/STDEV(H:H)</f>
        <v>-0.50968854098843086</v>
      </c>
      <c r="Z656" s="16">
        <f>((Кредиты_2000_0__22[[#This Row],[Годовой доход]]-AVERAGE(K:K)))/STDEV(K:K)</f>
        <v>-0.47049789532349845</v>
      </c>
      <c r="AA656" s="16">
        <f>((Кредиты_2000_0__22[[#This Row],[Ежемесячный платеж]]-AVERAGE(O:O)))/STDEV(O:O)</f>
        <v>-0.83077729782484577</v>
      </c>
      <c r="AB656" s="16">
        <f>((Кредиты_2000_0__22[[#This Row],[Текущий баланс кредитов]]-AVERAGE(F:F)))/STDEV(F:F)</f>
        <v>-0.56541091443765989</v>
      </c>
      <c r="AC656" s="16">
        <f>((Кредиты_2000_0__22[[#This Row],[Максимальный выданный кредит]]-AVERAGE(G:G)))/STDEV(G:G)</f>
        <v>-0.85320412858339822</v>
      </c>
    </row>
    <row r="657" spans="1:29" x14ac:dyDescent="0.45">
      <c r="A657">
        <v>972</v>
      </c>
      <c r="B657" s="1" t="s">
        <v>700</v>
      </c>
      <c r="C657" s="1" t="s">
        <v>16</v>
      </c>
      <c r="D657">
        <v>9</v>
      </c>
      <c r="E657">
        <v>0</v>
      </c>
      <c r="F657">
        <v>315609</v>
      </c>
      <c r="G657">
        <v>609070</v>
      </c>
      <c r="H657" s="3">
        <v>87252</v>
      </c>
      <c r="I657" s="1" t="s">
        <v>17</v>
      </c>
      <c r="J657">
        <v>746</v>
      </c>
      <c r="K657">
        <v>1789667</v>
      </c>
      <c r="L657" s="1" t="s">
        <v>36</v>
      </c>
      <c r="M657" s="1" t="s">
        <v>19</v>
      </c>
      <c r="N657" s="1" t="s">
        <v>23</v>
      </c>
      <c r="O657" s="2">
        <v>16121.88</v>
      </c>
      <c r="P657">
        <v>14.6</v>
      </c>
      <c r="R657">
        <f>Кредиты_2000_0__22[[#This Row],[Годовой доход]]/12</f>
        <v>149138.91666666666</v>
      </c>
      <c r="S657">
        <f>Кредиты_2000_0__22[[#This Row],[Ежемесячный платеж]]/Кредиты_2000_0__22[[#This Row],[Мес доход]]</f>
        <v>0.10809975263554616</v>
      </c>
      <c r="T657" s="8">
        <f>(Кредиты_2000_0__22[[#This Row],[Кредитный рейтинг]]-MIN(J:J))/(MAX(J:J)-MIN(J:J))</f>
        <v>0.96969696969696972</v>
      </c>
      <c r="U657" s="9">
        <f>(Кредиты_2000_0__22[[#This Row],[Срок кредитной истории (лет)]]-MIN(P:P))/(MAX(P:P)-MIN(P:P))</f>
        <v>0.22149122807017543</v>
      </c>
      <c r="V657" s="9">
        <f>(Кредиты_2000_0__22[[#This Row],[Срок с последнего нарушения кредитного договора (мес.)]]-MIN(Q:Q))/(MAX(Q:Q)-MIN(Q:Q))</f>
        <v>0</v>
      </c>
      <c r="W657" s="9">
        <f>(Кредиты_2000_0__22[[#This Row],[Количество кредитных карт]]-MIN(D:D))/(MAX(D:D)-MIN(D:D))</f>
        <v>0.17073170731707318</v>
      </c>
      <c r="X657" s="10">
        <f>(Кредиты_2000_0__22[[#This Row],[Число нарушений кредитных договоров]]-MIN(E:E))/(MAX(E:E)-MIN(E:E))</f>
        <v>0</v>
      </c>
      <c r="Y657" s="16">
        <f>((Кредиты_2000_0__22[[#This Row],[Размер кредита]]-AVERAGE(H:H)))/STDEV(H:H)</f>
        <v>-1.191259395971823</v>
      </c>
      <c r="Z657" s="16">
        <f>((Кредиты_2000_0__22[[#This Row],[Годовой доход]]-AVERAGE(K:K)))/STDEV(K:K)</f>
        <v>0.53878923513587818</v>
      </c>
      <c r="AA657" s="16">
        <f>((Кредиты_2000_0__22[[#This Row],[Ежемесячный платеж]]-AVERAGE(O:O)))/STDEV(O:O)</f>
        <v>-0.152178704979371</v>
      </c>
      <c r="AB657" s="16">
        <f>((Кредиты_2000_0__22[[#This Row],[Текущий баланс кредитов]]-AVERAGE(F:F)))/STDEV(F:F)</f>
        <v>0.22090192557701474</v>
      </c>
      <c r="AC657" s="16">
        <f>((Кредиты_2000_0__22[[#This Row],[Максимальный выданный кредит]]-AVERAGE(G:G)))/STDEV(G:G)</f>
        <v>9.4852684784710956E-2</v>
      </c>
    </row>
    <row r="658" spans="1:29" x14ac:dyDescent="0.45">
      <c r="A658">
        <v>973</v>
      </c>
      <c r="B658" s="1" t="s">
        <v>701</v>
      </c>
      <c r="C658" s="1" t="s">
        <v>16</v>
      </c>
      <c r="D658">
        <v>12</v>
      </c>
      <c r="E658">
        <v>1</v>
      </c>
      <c r="F658">
        <v>148504</v>
      </c>
      <c r="G658">
        <v>428824</v>
      </c>
      <c r="H658" s="3">
        <v>143506</v>
      </c>
      <c r="I658" s="1" t="s">
        <v>17</v>
      </c>
      <c r="J658">
        <v>739</v>
      </c>
      <c r="K658">
        <v>896135</v>
      </c>
      <c r="L658" s="1" t="s">
        <v>40</v>
      </c>
      <c r="M658" s="1" t="s">
        <v>29</v>
      </c>
      <c r="N658" s="1" t="s">
        <v>23</v>
      </c>
      <c r="O658" s="2">
        <v>13740.61</v>
      </c>
      <c r="P658">
        <v>10.4</v>
      </c>
      <c r="R658">
        <f>Кредиты_2000_0__22[[#This Row],[Годовой доход]]/12</f>
        <v>74677.916666666672</v>
      </c>
      <c r="S658">
        <f>Кредиты_2000_0__22[[#This Row],[Ежемесячный платеж]]/Кредиты_2000_0__22[[#This Row],[Мес доход]]</f>
        <v>0.18399830382699034</v>
      </c>
      <c r="T658" s="8">
        <f>(Кредиты_2000_0__22[[#This Row],[Кредитный рейтинг]]-MIN(J:J))/(MAX(J:J)-MIN(J:J))</f>
        <v>0.92727272727272725</v>
      </c>
      <c r="U658" s="9">
        <f>(Кредиты_2000_0__22[[#This Row],[Срок кредитной истории (лет)]]-MIN(P:P))/(MAX(P:P)-MIN(P:P))</f>
        <v>0.12938596491228072</v>
      </c>
      <c r="V658" s="9">
        <f>(Кредиты_2000_0__22[[#This Row],[Срок с последнего нарушения кредитного договора (мес.)]]-MIN(Q:Q))/(MAX(Q:Q)-MIN(Q:Q))</f>
        <v>0</v>
      </c>
      <c r="W658" s="9">
        <f>(Кредиты_2000_0__22[[#This Row],[Количество кредитных карт]]-MIN(D:D))/(MAX(D:D)-MIN(D:D))</f>
        <v>0.24390243902439024</v>
      </c>
      <c r="X658" s="10">
        <f>(Кредиты_2000_0__22[[#This Row],[Число нарушений кредитных договоров]]-MIN(E:E))/(MAX(E:E)-MIN(E:E))</f>
        <v>0.14285714285714285</v>
      </c>
      <c r="Y658" s="16">
        <f>((Кредиты_2000_0__22[[#This Row],[Размер кредита]]-AVERAGE(H:H)))/STDEV(H:H)</f>
        <v>-0.89010565894183613</v>
      </c>
      <c r="Z658" s="16">
        <f>((Кредиты_2000_0__22[[#This Row],[Годовой доход]]-AVERAGE(K:K)))/STDEV(K:K)</f>
        <v>-0.55491911942524363</v>
      </c>
      <c r="AA658" s="16">
        <f>((Кредиты_2000_0__22[[#This Row],[Ежемесячный платеж]]-AVERAGE(O:O)))/STDEV(O:O)</f>
        <v>-0.36489101181308364</v>
      </c>
      <c r="AB658" s="16">
        <f>((Кредиты_2000_0__22[[#This Row],[Текущий баланс кредитов]]-AVERAGE(F:F)))/STDEV(F:F)</f>
        <v>-0.47743407643541219</v>
      </c>
      <c r="AC658" s="16">
        <f>((Кредиты_2000_0__22[[#This Row],[Максимальный выданный кредит]]-AVERAGE(G:G)))/STDEV(G:G)</f>
        <v>-0.2882889060960131</v>
      </c>
    </row>
    <row r="659" spans="1:29" x14ac:dyDescent="0.45">
      <c r="A659">
        <v>975</v>
      </c>
      <c r="B659" s="1" t="s">
        <v>702</v>
      </c>
      <c r="C659" s="1" t="s">
        <v>16</v>
      </c>
      <c r="D659">
        <v>6</v>
      </c>
      <c r="E659">
        <v>0</v>
      </c>
      <c r="F659">
        <v>26961</v>
      </c>
      <c r="G659">
        <v>90464</v>
      </c>
      <c r="H659" s="3">
        <v>92642</v>
      </c>
      <c r="I659" s="1" t="s">
        <v>26</v>
      </c>
      <c r="J659">
        <v>689</v>
      </c>
      <c r="K659">
        <v>571539</v>
      </c>
      <c r="L659" s="1" t="s">
        <v>36</v>
      </c>
      <c r="M659" s="1" t="s">
        <v>29</v>
      </c>
      <c r="N659" s="1" t="s">
        <v>20</v>
      </c>
      <c r="O659" s="2">
        <v>5924.96</v>
      </c>
      <c r="P659">
        <v>12.1</v>
      </c>
      <c r="Q659">
        <v>10</v>
      </c>
      <c r="R659">
        <f>Кредиты_2000_0__22[[#This Row],[Годовой доход]]/12</f>
        <v>47628.25</v>
      </c>
      <c r="S659">
        <f>Кредиты_2000_0__22[[#This Row],[Ежемесячный платеж]]/Кредиты_2000_0__22[[#This Row],[Мес доход]]</f>
        <v>0.12440011967687245</v>
      </c>
      <c r="T659" s="8">
        <f>(Кредиты_2000_0__22[[#This Row],[Кредитный рейтинг]]-MIN(J:J))/(MAX(J:J)-MIN(J:J))</f>
        <v>0.62424242424242427</v>
      </c>
      <c r="U659" s="9">
        <f>(Кредиты_2000_0__22[[#This Row],[Срок кредитной истории (лет)]]-MIN(P:P))/(MAX(P:P)-MIN(P:P))</f>
        <v>0.16666666666666666</v>
      </c>
      <c r="V659" s="9">
        <f>(Кредиты_2000_0__22[[#This Row],[Срок с последнего нарушения кредитного договора (мес.)]]-MIN(Q:Q))/(MAX(Q:Q)-MIN(Q:Q))</f>
        <v>0.12195121951219512</v>
      </c>
      <c r="W659" s="9">
        <f>(Кредиты_2000_0__22[[#This Row],[Количество кредитных карт]]-MIN(D:D))/(MAX(D:D)-MIN(D:D))</f>
        <v>9.7560975609756101E-2</v>
      </c>
      <c r="X659" s="10">
        <f>(Кредиты_2000_0__22[[#This Row],[Число нарушений кредитных договоров]]-MIN(E:E))/(MAX(E:E)-MIN(E:E))</f>
        <v>0</v>
      </c>
      <c r="Y659" s="16">
        <f>((Кредиты_2000_0__22[[#This Row],[Размер кредита]]-AVERAGE(H:H)))/STDEV(H:H)</f>
        <v>-1.1624042275821682</v>
      </c>
      <c r="Z659" s="16">
        <f>((Кредиты_2000_0__22[[#This Row],[Годовой доход]]-AVERAGE(K:K)))/STDEV(K:K)</f>
        <v>-0.95223377302144607</v>
      </c>
      <c r="AA659" s="16">
        <f>((Кредиты_2000_0__22[[#This Row],[Ежемесячный платеж]]-AVERAGE(O:O)))/STDEV(O:O)</f>
        <v>-1.0630415537108555</v>
      </c>
      <c r="AB659" s="16">
        <f>((Кредиты_2000_0__22[[#This Row],[Текущий баланс кредитов]]-AVERAGE(F:F)))/STDEV(F:F)</f>
        <v>-0.98536533338521259</v>
      </c>
      <c r="AC659" s="16">
        <f>((Кредиты_2000_0__22[[#This Row],[Максимальный выданный кредит]]-AVERAGE(G:G)))/STDEV(G:G)</f>
        <v>-1.0075269956536277</v>
      </c>
    </row>
    <row r="660" spans="1:29" x14ac:dyDescent="0.45">
      <c r="A660">
        <v>976</v>
      </c>
      <c r="B660" s="1" t="s">
        <v>703</v>
      </c>
      <c r="C660" s="1" t="s">
        <v>16</v>
      </c>
      <c r="D660">
        <v>10</v>
      </c>
      <c r="E660">
        <v>0</v>
      </c>
      <c r="F660">
        <v>155477</v>
      </c>
      <c r="G660">
        <v>346214</v>
      </c>
      <c r="H660" s="3">
        <v>214874</v>
      </c>
      <c r="I660" s="1" t="s">
        <v>26</v>
      </c>
      <c r="J660">
        <v>731</v>
      </c>
      <c r="K660">
        <v>1540254</v>
      </c>
      <c r="L660" s="1" t="s">
        <v>22</v>
      </c>
      <c r="M660" s="1" t="s">
        <v>29</v>
      </c>
      <c r="N660" s="1" t="s">
        <v>23</v>
      </c>
      <c r="O660" s="2">
        <v>19766.650000000001</v>
      </c>
      <c r="P660">
        <v>13.5</v>
      </c>
      <c r="Q660">
        <v>2</v>
      </c>
      <c r="R660">
        <f>Кредиты_2000_0__22[[#This Row],[Годовой доход]]/12</f>
        <v>128354.5</v>
      </c>
      <c r="S660">
        <f>Кредиты_2000_0__22[[#This Row],[Ежемесячный платеж]]/Кредиты_2000_0__22[[#This Row],[Мес доход]]</f>
        <v>0.15400044408259939</v>
      </c>
      <c r="T660" s="8">
        <f>(Кредиты_2000_0__22[[#This Row],[Кредитный рейтинг]]-MIN(J:J))/(MAX(J:J)-MIN(J:J))</f>
        <v>0.87878787878787878</v>
      </c>
      <c r="U660" s="9">
        <f>(Кредиты_2000_0__22[[#This Row],[Срок кредитной истории (лет)]]-MIN(P:P))/(MAX(P:P)-MIN(P:P))</f>
        <v>0.19736842105263158</v>
      </c>
      <c r="V660" s="9">
        <f>(Кредиты_2000_0__22[[#This Row],[Срок с последнего нарушения кредитного договора (мес.)]]-MIN(Q:Q))/(MAX(Q:Q)-MIN(Q:Q))</f>
        <v>2.4390243902439025E-2</v>
      </c>
      <c r="W660" s="9">
        <f>(Кредиты_2000_0__22[[#This Row],[Количество кредитных карт]]-MIN(D:D))/(MAX(D:D)-MIN(D:D))</f>
        <v>0.1951219512195122</v>
      </c>
      <c r="X660" s="10">
        <f>(Кредиты_2000_0__22[[#This Row],[Число нарушений кредитных договоров]]-MIN(E:E))/(MAX(E:E)-MIN(E:E))</f>
        <v>0</v>
      </c>
      <c r="Y660" s="16">
        <f>((Кредиты_2000_0__22[[#This Row],[Размер кредита]]-AVERAGE(H:H)))/STDEV(H:H)</f>
        <v>-0.50803967422330765</v>
      </c>
      <c r="Z660" s="16">
        <f>((Кредиты_2000_0__22[[#This Row],[Годовой доход]]-AVERAGE(K:K)))/STDEV(K:K)</f>
        <v>0.23350069277124763</v>
      </c>
      <c r="AA660" s="16">
        <f>((Кредиты_2000_0__22[[#This Row],[Ежемесячный платеж]]-AVERAGE(O:O)))/STDEV(O:O)</f>
        <v>0.17339858553296558</v>
      </c>
      <c r="AB660" s="16">
        <f>((Кредиты_2000_0__22[[#This Row],[Текущий баланс кредитов]]-AVERAGE(F:F)))/STDEV(F:F)</f>
        <v>-0.44829373388412613</v>
      </c>
      <c r="AC660" s="16">
        <f>((Кредиты_2000_0__22[[#This Row],[Максимальный выданный кредит]]-AVERAGE(G:G)))/STDEV(G:G)</f>
        <v>-0.46388962301986497</v>
      </c>
    </row>
    <row r="661" spans="1:29" x14ac:dyDescent="0.45">
      <c r="A661">
        <v>977</v>
      </c>
      <c r="B661" s="1" t="s">
        <v>704</v>
      </c>
      <c r="C661" s="1" t="s">
        <v>16</v>
      </c>
      <c r="D661">
        <v>6</v>
      </c>
      <c r="E661">
        <v>0</v>
      </c>
      <c r="F661">
        <v>147269</v>
      </c>
      <c r="G661">
        <v>212608</v>
      </c>
      <c r="H661" s="3">
        <v>372196</v>
      </c>
      <c r="I661" s="1" t="s">
        <v>26</v>
      </c>
      <c r="J661">
        <v>665</v>
      </c>
      <c r="K661">
        <v>1243645</v>
      </c>
      <c r="L661" s="1" t="s">
        <v>28</v>
      </c>
      <c r="M661" s="1" t="s">
        <v>19</v>
      </c>
      <c r="N661" s="1" t="s">
        <v>23</v>
      </c>
      <c r="O661" s="2">
        <v>10778.13</v>
      </c>
      <c r="P661">
        <v>16</v>
      </c>
      <c r="R661">
        <f>Кредиты_2000_0__22[[#This Row],[Годовой доход]]/12</f>
        <v>103637.08333333333</v>
      </c>
      <c r="S661">
        <f>Кредиты_2000_0__22[[#This Row],[Ежемесячный платеж]]/Кредиты_2000_0__22[[#This Row],[Мес доход]]</f>
        <v>0.10399877778626537</v>
      </c>
      <c r="T661" s="8">
        <f>(Кредиты_2000_0__22[[#This Row],[Кредитный рейтинг]]-MIN(J:J))/(MAX(J:J)-MIN(J:J))</f>
        <v>0.47878787878787876</v>
      </c>
      <c r="U661" s="9">
        <f>(Кредиты_2000_0__22[[#This Row],[Срок кредитной истории (лет)]]-MIN(P:P))/(MAX(P:P)-MIN(P:P))</f>
        <v>0.25219298245614036</v>
      </c>
      <c r="V661" s="9">
        <f>(Кредиты_2000_0__22[[#This Row],[Срок с последнего нарушения кредитного договора (мес.)]]-MIN(Q:Q))/(MAX(Q:Q)-MIN(Q:Q))</f>
        <v>0</v>
      </c>
      <c r="W661" s="9">
        <f>(Кредиты_2000_0__22[[#This Row],[Количество кредитных карт]]-MIN(D:D))/(MAX(D:D)-MIN(D:D))</f>
        <v>9.7560975609756101E-2</v>
      </c>
      <c r="X661" s="10">
        <f>(Кредиты_2000_0__22[[#This Row],[Число нарушений кредитных договоров]]-MIN(E:E))/(MAX(E:E)-MIN(E:E))</f>
        <v>0</v>
      </c>
      <c r="Y661" s="16">
        <f>((Кредиты_2000_0__22[[#This Row],[Размер кредита]]-AVERAGE(H:H)))/STDEV(H:H)</f>
        <v>0.33417791416207965</v>
      </c>
      <c r="Z661" s="16">
        <f>((Кредиты_2000_0__22[[#This Row],[Годовой доход]]-AVERAGE(K:K)))/STDEV(K:K)</f>
        <v>-0.12955708393738707</v>
      </c>
      <c r="AA661" s="16">
        <f>((Кредиты_2000_0__22[[#This Row],[Ежемесячный платеж]]-AVERAGE(O:O)))/STDEV(O:O)</f>
        <v>-0.62952121113896342</v>
      </c>
      <c r="AB661" s="16">
        <f>((Кредиты_2000_0__22[[#This Row],[Текущий баланс кредитов]]-AVERAGE(F:F)))/STDEV(F:F)</f>
        <v>-0.48259517252760181</v>
      </c>
      <c r="AC661" s="16">
        <f>((Кредиты_2000_0__22[[#This Row],[Максимальный выданный кредит]]-AVERAGE(G:G)))/STDEV(G:G)</f>
        <v>-0.74789046293425987</v>
      </c>
    </row>
    <row r="662" spans="1:29" x14ac:dyDescent="0.45">
      <c r="A662">
        <v>978</v>
      </c>
      <c r="B662" s="1" t="s">
        <v>705</v>
      </c>
      <c r="C662" s="1" t="s">
        <v>16</v>
      </c>
      <c r="D662">
        <v>8</v>
      </c>
      <c r="E662">
        <v>0</v>
      </c>
      <c r="F662">
        <v>72637</v>
      </c>
      <c r="G662">
        <v>426976</v>
      </c>
      <c r="H662" s="3">
        <v>153780</v>
      </c>
      <c r="I662" s="1" t="s">
        <v>17</v>
      </c>
      <c r="J662">
        <v>710</v>
      </c>
      <c r="K662">
        <v>531202</v>
      </c>
      <c r="L662" s="1" t="s">
        <v>27</v>
      </c>
      <c r="M662" s="1" t="s">
        <v>24</v>
      </c>
      <c r="N662" s="1" t="s">
        <v>52</v>
      </c>
      <c r="O662" s="2">
        <v>8632.08</v>
      </c>
      <c r="P662">
        <v>18</v>
      </c>
      <c r="R662">
        <f>Кредиты_2000_0__22[[#This Row],[Годовой доход]]/12</f>
        <v>44266.833333333336</v>
      </c>
      <c r="S662">
        <f>Кредиты_2000_0__22[[#This Row],[Ежемесячный платеж]]/Кредиты_2000_0__22[[#This Row],[Мес доход]]</f>
        <v>0.19500107303812861</v>
      </c>
      <c r="T662" s="8">
        <f>(Кредиты_2000_0__22[[#This Row],[Кредитный рейтинг]]-MIN(J:J))/(MAX(J:J)-MIN(J:J))</f>
        <v>0.75151515151515147</v>
      </c>
      <c r="U662" s="9">
        <f>(Кредиты_2000_0__22[[#This Row],[Срок кредитной истории (лет)]]-MIN(P:P))/(MAX(P:P)-MIN(P:P))</f>
        <v>0.29605263157894735</v>
      </c>
      <c r="V662" s="9">
        <f>(Кредиты_2000_0__22[[#This Row],[Срок с последнего нарушения кредитного договора (мес.)]]-MIN(Q:Q))/(MAX(Q:Q)-MIN(Q:Q))</f>
        <v>0</v>
      </c>
      <c r="W662" s="9">
        <f>(Кредиты_2000_0__22[[#This Row],[Количество кредитных карт]]-MIN(D:D))/(MAX(D:D)-MIN(D:D))</f>
        <v>0.14634146341463414</v>
      </c>
      <c r="X662" s="10">
        <f>(Кредиты_2000_0__22[[#This Row],[Число нарушений кредитных договоров]]-MIN(E:E))/(MAX(E:E)-MIN(E:E))</f>
        <v>0</v>
      </c>
      <c r="Y662" s="16">
        <f>((Кредиты_2000_0__22[[#This Row],[Размер кредита]]-AVERAGE(H:H)))/STDEV(H:H)</f>
        <v>-0.83510417470522924</v>
      </c>
      <c r="Z662" s="16">
        <f>((Кредиты_2000_0__22[[#This Row],[Годовой доход]]-AVERAGE(K:K)))/STDEV(K:K)</f>
        <v>-1.001607398026406</v>
      </c>
      <c r="AA662" s="16">
        <f>((Кредиты_2000_0__22[[#This Row],[Ежемесячный платеж]]-AVERAGE(O:O)))/STDEV(O:O)</f>
        <v>-0.82122196161265559</v>
      </c>
      <c r="AB662" s="16">
        <f>((Кредиты_2000_0__22[[#This Row],[Текущий баланс кредитов]]-AVERAGE(F:F)))/STDEV(F:F)</f>
        <v>-0.79448417945253791</v>
      </c>
      <c r="AC662" s="16">
        <f>((Кредиты_2000_0__22[[#This Row],[Максимальный выданный кредит]]-AVERAGE(G:G)))/STDEV(G:G)</f>
        <v>-0.29221712453052801</v>
      </c>
    </row>
    <row r="663" spans="1:29" x14ac:dyDescent="0.45">
      <c r="A663">
        <v>979</v>
      </c>
      <c r="B663" s="1" t="s">
        <v>706</v>
      </c>
      <c r="C663" s="1" t="s">
        <v>16</v>
      </c>
      <c r="D663">
        <v>17</v>
      </c>
      <c r="E663">
        <v>0</v>
      </c>
      <c r="F663">
        <v>362406</v>
      </c>
      <c r="G663">
        <v>670340</v>
      </c>
      <c r="H663" s="3">
        <v>787644</v>
      </c>
      <c r="I663" s="1" t="s">
        <v>26</v>
      </c>
      <c r="J663">
        <v>683</v>
      </c>
      <c r="K663">
        <v>1749159</v>
      </c>
      <c r="L663" s="1" t="s">
        <v>22</v>
      </c>
      <c r="M663" s="1" t="s">
        <v>19</v>
      </c>
      <c r="N663" s="1" t="s">
        <v>23</v>
      </c>
      <c r="O663" s="2">
        <v>24634.07</v>
      </c>
      <c r="P663">
        <v>22.1</v>
      </c>
      <c r="Q663">
        <v>5</v>
      </c>
      <c r="R663">
        <f>Кредиты_2000_0__22[[#This Row],[Годовой доход]]/12</f>
        <v>145763.25</v>
      </c>
      <c r="S663">
        <f>Кредиты_2000_0__22[[#This Row],[Ежемесячный платеж]]/Кредиты_2000_0__22[[#This Row],[Мес доход]]</f>
        <v>0.16900055398051292</v>
      </c>
      <c r="T663" s="8">
        <f>(Кредиты_2000_0__22[[#This Row],[Кредитный рейтинг]]-MIN(J:J))/(MAX(J:J)-MIN(J:J))</f>
        <v>0.58787878787878789</v>
      </c>
      <c r="U663" s="9">
        <f>(Кредиты_2000_0__22[[#This Row],[Срок кредитной истории (лет)]]-MIN(P:P))/(MAX(P:P)-MIN(P:P))</f>
        <v>0.38596491228070179</v>
      </c>
      <c r="V663" s="9">
        <f>(Кредиты_2000_0__22[[#This Row],[Срок с последнего нарушения кредитного договора (мес.)]]-MIN(Q:Q))/(MAX(Q:Q)-MIN(Q:Q))</f>
        <v>6.097560975609756E-2</v>
      </c>
      <c r="W663" s="9">
        <f>(Кредиты_2000_0__22[[#This Row],[Количество кредитных карт]]-MIN(D:D))/(MAX(D:D)-MIN(D:D))</f>
        <v>0.36585365853658536</v>
      </c>
      <c r="X663" s="10">
        <f>(Кредиты_2000_0__22[[#This Row],[Число нарушений кредитных договоров]]-MIN(E:E))/(MAX(E:E)-MIN(E:E))</f>
        <v>0</v>
      </c>
      <c r="Y663" s="16">
        <f>((Кредиты_2000_0__22[[#This Row],[Размер кредита]]-AVERAGE(H:H)))/STDEV(H:H)</f>
        <v>2.5582636279181492</v>
      </c>
      <c r="Z663" s="16">
        <f>((Кредиты_2000_0__22[[#This Row],[Годовой доход]]-AVERAGE(K:K)))/STDEV(K:K)</f>
        <v>0.48920630131083115</v>
      </c>
      <c r="AA663" s="16">
        <f>((Кредиты_2000_0__22[[#This Row],[Ежемесячный платеж]]-AVERAGE(O:O)))/STDEV(O:O)</f>
        <v>0.60819184145461658</v>
      </c>
      <c r="AB663" s="16">
        <f>((Кредиты_2000_0__22[[#This Row],[Текущий баланс кредитов]]-AVERAGE(F:F)))/STDEV(F:F)</f>
        <v>0.41646776673183084</v>
      </c>
      <c r="AC663" s="16">
        <f>((Кредиты_2000_0__22[[#This Row],[Максимальный выданный кредит]]-AVERAGE(G:G)))/STDEV(G:G)</f>
        <v>0.22509183169095001</v>
      </c>
    </row>
    <row r="664" spans="1:29" x14ac:dyDescent="0.45">
      <c r="A664">
        <v>980</v>
      </c>
      <c r="B664" s="1" t="s">
        <v>707</v>
      </c>
      <c r="C664" s="1" t="s">
        <v>31</v>
      </c>
      <c r="D664">
        <v>7</v>
      </c>
      <c r="E664">
        <v>1</v>
      </c>
      <c r="F664">
        <v>71079</v>
      </c>
      <c r="G664">
        <v>104720</v>
      </c>
      <c r="H664" s="3">
        <v>222816</v>
      </c>
      <c r="I664" s="1" t="s">
        <v>17</v>
      </c>
      <c r="J664">
        <v>725</v>
      </c>
      <c r="K664">
        <v>1520209</v>
      </c>
      <c r="L664" s="1" t="s">
        <v>41</v>
      </c>
      <c r="M664" s="1" t="s">
        <v>29</v>
      </c>
      <c r="N664" s="1" t="s">
        <v>23</v>
      </c>
      <c r="O664" s="2">
        <v>12491.17</v>
      </c>
      <c r="P664">
        <v>17.5</v>
      </c>
      <c r="Q664">
        <v>28</v>
      </c>
      <c r="R664">
        <f>Кредиты_2000_0__22[[#This Row],[Годовой доход]]/12</f>
        <v>126684.08333333333</v>
      </c>
      <c r="S664">
        <f>Кредиты_2000_0__22[[#This Row],[Ежемесячный платеж]]/Кредиты_2000_0__22[[#This Row],[Мес доход]]</f>
        <v>9.8600942370424077E-2</v>
      </c>
      <c r="T664" s="8">
        <f>(Кредиты_2000_0__22[[#This Row],[Кредитный рейтинг]]-MIN(J:J))/(MAX(J:J)-MIN(J:J))</f>
        <v>0.84242424242424241</v>
      </c>
      <c r="U664" s="9">
        <f>(Кредиты_2000_0__22[[#This Row],[Срок кредитной истории (лет)]]-MIN(P:P))/(MAX(P:P)-MIN(P:P))</f>
        <v>0.28508771929824561</v>
      </c>
      <c r="V664" s="9">
        <f>(Кредиты_2000_0__22[[#This Row],[Срок с последнего нарушения кредитного договора (мес.)]]-MIN(Q:Q))/(MAX(Q:Q)-MIN(Q:Q))</f>
        <v>0.34146341463414637</v>
      </c>
      <c r="W664" s="9">
        <f>(Кредиты_2000_0__22[[#This Row],[Количество кредитных карт]]-MIN(D:D))/(MAX(D:D)-MIN(D:D))</f>
        <v>0.12195121951219512</v>
      </c>
      <c r="X664" s="10">
        <f>(Кредиты_2000_0__22[[#This Row],[Число нарушений кредитных договоров]]-MIN(E:E))/(MAX(E:E)-MIN(E:E))</f>
        <v>0.14285714285714285</v>
      </c>
      <c r="Y664" s="16">
        <f>((Кредиты_2000_0__22[[#This Row],[Размер кредита]]-AVERAGE(H:H)))/STDEV(H:H)</f>
        <v>-0.46552246692263299</v>
      </c>
      <c r="Z664" s="16">
        <f>((Кредиты_2000_0__22[[#This Row],[Годовой доход]]-AVERAGE(K:K)))/STDEV(K:K)</f>
        <v>0.20896504774994151</v>
      </c>
      <c r="AA664" s="16">
        <f>((Кредиты_2000_0__22[[#This Row],[Ежемесячный платеж]]-AVERAGE(O:O)))/STDEV(O:O)</f>
        <v>-0.47650005431994519</v>
      </c>
      <c r="AB664" s="16">
        <f>((Кредиты_2000_0__22[[#This Row],[Текущий баланс кредитов]]-AVERAGE(F:F)))/STDEV(F:F)</f>
        <v>-0.8009951006765309</v>
      </c>
      <c r="AC664" s="16">
        <f>((Кредиты_2000_0__22[[#This Row],[Максимальный выданный кредит]]-AVERAGE(G:G)))/STDEV(G:G)</f>
        <v>-0.97722359630165523</v>
      </c>
    </row>
    <row r="665" spans="1:29" x14ac:dyDescent="0.45">
      <c r="A665">
        <v>982</v>
      </c>
      <c r="B665" s="1" t="s">
        <v>708</v>
      </c>
      <c r="C665" s="1" t="s">
        <v>31</v>
      </c>
      <c r="D665">
        <v>6</v>
      </c>
      <c r="E665">
        <v>0</v>
      </c>
      <c r="F665">
        <v>265677</v>
      </c>
      <c r="G665">
        <v>383086</v>
      </c>
      <c r="H665" s="3">
        <v>268730</v>
      </c>
      <c r="I665" s="1" t="s">
        <v>26</v>
      </c>
      <c r="J665">
        <v>681</v>
      </c>
      <c r="K665">
        <v>1218432</v>
      </c>
      <c r="L665" s="1" t="s">
        <v>36</v>
      </c>
      <c r="M665" s="1" t="s">
        <v>29</v>
      </c>
      <c r="N665" s="1" t="s">
        <v>23</v>
      </c>
      <c r="O665" s="2">
        <v>19819.66</v>
      </c>
      <c r="P665">
        <v>16.3</v>
      </c>
      <c r="R665">
        <f>Кредиты_2000_0__22[[#This Row],[Годовой доход]]/12</f>
        <v>101536</v>
      </c>
      <c r="S665">
        <f>Кредиты_2000_0__22[[#This Row],[Ежемесячный платеж]]/Кредиты_2000_0__22[[#This Row],[Мес доход]]</f>
        <v>0.19519835329341317</v>
      </c>
      <c r="T665" s="8">
        <f>(Кредиты_2000_0__22[[#This Row],[Кредитный рейтинг]]-MIN(J:J))/(MAX(J:J)-MIN(J:J))</f>
        <v>0.5757575757575758</v>
      </c>
      <c r="U665" s="9">
        <f>(Кредиты_2000_0__22[[#This Row],[Срок кредитной истории (лет)]]-MIN(P:P))/(MAX(P:P)-MIN(P:P))</f>
        <v>0.25877192982456143</v>
      </c>
      <c r="V665" s="9">
        <f>(Кредиты_2000_0__22[[#This Row],[Срок с последнего нарушения кредитного договора (мес.)]]-MIN(Q:Q))/(MAX(Q:Q)-MIN(Q:Q))</f>
        <v>0</v>
      </c>
      <c r="W665" s="9">
        <f>(Кредиты_2000_0__22[[#This Row],[Количество кредитных карт]]-MIN(D:D))/(MAX(D:D)-MIN(D:D))</f>
        <v>9.7560975609756101E-2</v>
      </c>
      <c r="X665" s="10">
        <f>(Кредиты_2000_0__22[[#This Row],[Число нарушений кредитных договоров]]-MIN(E:E))/(MAX(E:E)-MIN(E:E))</f>
        <v>0</v>
      </c>
      <c r="Y665" s="16">
        <f>((Кредиты_2000_0__22[[#This Row],[Размер кредита]]-AVERAGE(H:H)))/STDEV(H:H)</f>
        <v>-0.21972354272177949</v>
      </c>
      <c r="Z665" s="16">
        <f>((Кредиты_2000_0__22[[#This Row],[Годовой доход]]-AVERAGE(K:K)))/STDEV(K:K)</f>
        <v>-0.16041850663243276</v>
      </c>
      <c r="AA665" s="16">
        <f>((Кредиты_2000_0__22[[#This Row],[Ежемесячный платеж]]-AVERAGE(O:O)))/STDEV(O:O)</f>
        <v>0.17813382319406859</v>
      </c>
      <c r="AB665" s="16">
        <f>((Кредиты_2000_0__22[[#This Row],[Текущий баланс кредитов]]-AVERAGE(F:F)))/STDEV(F:F)</f>
        <v>1.223484049587115E-2</v>
      </c>
      <c r="AC665" s="16">
        <f>((Кредиты_2000_0__22[[#This Row],[Максимальный выданный кредит]]-AVERAGE(G:G)))/STDEV(G:G)</f>
        <v>-0.38551231235025757</v>
      </c>
    </row>
    <row r="666" spans="1:29" x14ac:dyDescent="0.45">
      <c r="A666">
        <v>985</v>
      </c>
      <c r="B666" s="1" t="s">
        <v>709</v>
      </c>
      <c r="C666" s="1" t="s">
        <v>16</v>
      </c>
      <c r="D666">
        <v>16</v>
      </c>
      <c r="E666">
        <v>0</v>
      </c>
      <c r="F666">
        <v>674956</v>
      </c>
      <c r="G666">
        <v>1289640</v>
      </c>
      <c r="H666" s="3">
        <v>479490</v>
      </c>
      <c r="I666" s="1" t="s">
        <v>26</v>
      </c>
      <c r="J666">
        <v>680</v>
      </c>
      <c r="K666">
        <v>2032924</v>
      </c>
      <c r="L666" s="1" t="s">
        <v>22</v>
      </c>
      <c r="M666" s="1" t="s">
        <v>24</v>
      </c>
      <c r="N666" s="1" t="s">
        <v>23</v>
      </c>
      <c r="O666" s="2">
        <v>29477.360000000001</v>
      </c>
      <c r="P666">
        <v>12.8</v>
      </c>
      <c r="R666">
        <f>Кредиты_2000_0__22[[#This Row],[Годовой доход]]/12</f>
        <v>169410.33333333334</v>
      </c>
      <c r="S666">
        <f>Кредиты_2000_0__22[[#This Row],[Ежемесячный платеж]]/Кредиты_2000_0__22[[#This Row],[Мес доход]]</f>
        <v>0.17399977569254924</v>
      </c>
      <c r="T666" s="8">
        <f>(Кредиты_2000_0__22[[#This Row],[Кредитный рейтинг]]-MIN(J:J))/(MAX(J:J)-MIN(J:J))</f>
        <v>0.5696969696969697</v>
      </c>
      <c r="U666" s="9">
        <f>(Кредиты_2000_0__22[[#This Row],[Срок кредитной истории (лет)]]-MIN(P:P))/(MAX(P:P)-MIN(P:P))</f>
        <v>0.18201754385964913</v>
      </c>
      <c r="V666" s="9">
        <f>(Кредиты_2000_0__22[[#This Row],[Срок с последнего нарушения кредитного договора (мес.)]]-MIN(Q:Q))/(MAX(Q:Q)-MIN(Q:Q))</f>
        <v>0</v>
      </c>
      <c r="W666" s="9">
        <f>(Кредиты_2000_0__22[[#This Row],[Количество кредитных карт]]-MIN(D:D))/(MAX(D:D)-MIN(D:D))</f>
        <v>0.34146341463414637</v>
      </c>
      <c r="X666" s="10">
        <f>(Кредиты_2000_0__22[[#This Row],[Число нарушений кредитных договоров]]-MIN(E:E))/(MAX(E:E)-MIN(E:E))</f>
        <v>0</v>
      </c>
      <c r="Y666" s="16">
        <f>((Кредиты_2000_0__22[[#This Row],[Размер кредита]]-AVERAGE(H:H)))/STDEV(H:H)</f>
        <v>0.90857242941246896</v>
      </c>
      <c r="Z666" s="16">
        <f>((Кредиты_2000_0__22[[#This Row],[Годовой доход]]-AVERAGE(K:K)))/STDEV(K:K)</f>
        <v>0.83654265997737776</v>
      </c>
      <c r="AA666" s="16">
        <f>((Кредиты_2000_0__22[[#This Row],[Ежемесячный платеж]]-AVERAGE(O:O)))/STDEV(O:O)</f>
        <v>1.0408296307706759</v>
      </c>
      <c r="AB666" s="16">
        <f>((Кредиты_2000_0__22[[#This Row],[Текущий баланс кредитов]]-AVERAGE(F:F)))/STDEV(F:F)</f>
        <v>1.7226220854475127</v>
      </c>
      <c r="AC666" s="16">
        <f>((Кредиты_2000_0__22[[#This Row],[Максимальный выданный кредит]]-AVERAGE(G:G)))/STDEV(G:G)</f>
        <v>1.5415126523051794</v>
      </c>
    </row>
    <row r="667" spans="1:29" x14ac:dyDescent="0.45">
      <c r="A667">
        <v>989</v>
      </c>
      <c r="B667" s="1" t="s">
        <v>710</v>
      </c>
      <c r="C667" s="1" t="s">
        <v>31</v>
      </c>
      <c r="D667">
        <v>10</v>
      </c>
      <c r="E667">
        <v>0</v>
      </c>
      <c r="F667">
        <v>651358</v>
      </c>
      <c r="G667">
        <v>836132</v>
      </c>
      <c r="H667" s="3">
        <v>760298</v>
      </c>
      <c r="I667" s="1" t="s">
        <v>26</v>
      </c>
      <c r="J667">
        <v>654</v>
      </c>
      <c r="K667">
        <v>2251272</v>
      </c>
      <c r="L667" s="1" t="s">
        <v>28</v>
      </c>
      <c r="M667" s="1" t="s">
        <v>29</v>
      </c>
      <c r="N667" s="1" t="s">
        <v>52</v>
      </c>
      <c r="O667" s="2">
        <v>20261.41</v>
      </c>
      <c r="P667">
        <v>14.7</v>
      </c>
      <c r="R667">
        <f>Кредиты_2000_0__22[[#This Row],[Годовой доход]]/12</f>
        <v>187606</v>
      </c>
      <c r="S667">
        <f>Кредиты_2000_0__22[[#This Row],[Ежемесячный платеж]]/Кредиты_2000_0__22[[#This Row],[Мес доход]]</f>
        <v>0.10799979744784281</v>
      </c>
      <c r="T667" s="8">
        <f>(Кредиты_2000_0__22[[#This Row],[Кредитный рейтинг]]-MIN(J:J))/(MAX(J:J)-MIN(J:J))</f>
        <v>0.41212121212121211</v>
      </c>
      <c r="U667" s="9">
        <f>(Кредиты_2000_0__22[[#This Row],[Срок кредитной истории (лет)]]-MIN(P:P))/(MAX(P:P)-MIN(P:P))</f>
        <v>0.22368421052631576</v>
      </c>
      <c r="V667" s="9">
        <f>(Кредиты_2000_0__22[[#This Row],[Срок с последнего нарушения кредитного договора (мес.)]]-MIN(Q:Q))/(MAX(Q:Q)-MIN(Q:Q))</f>
        <v>0</v>
      </c>
      <c r="W667" s="9">
        <f>(Кредиты_2000_0__22[[#This Row],[Количество кредитных карт]]-MIN(D:D))/(MAX(D:D)-MIN(D:D))</f>
        <v>0.1951219512195122</v>
      </c>
      <c r="X667" s="10">
        <f>(Кредиты_2000_0__22[[#This Row],[Число нарушений кредитных договоров]]-MIN(E:E))/(MAX(E:E)-MIN(E:E))</f>
        <v>0</v>
      </c>
      <c r="Y667" s="16">
        <f>((Кредиты_2000_0__22[[#This Row],[Размер кредита]]-AVERAGE(H:H)))/STDEV(H:H)</f>
        <v>2.4118678144147183</v>
      </c>
      <c r="Z667" s="16">
        <f>((Кредиты_2000_0__22[[#This Row],[Годовой доход]]-AVERAGE(K:K)))/STDEV(K:K)</f>
        <v>1.1038067666928753</v>
      </c>
      <c r="AA667" s="16">
        <f>((Кредиты_2000_0__22[[#This Row],[Ежемесячный платеж]]-AVERAGE(O:O)))/STDEV(O:O)</f>
        <v>0.21759413703659489</v>
      </c>
      <c r="AB667" s="16">
        <f>((Кредиты_2000_0__22[[#This Row],[Текущий баланс кредитов]]-AVERAGE(F:F)))/STDEV(F:F)</f>
        <v>1.6240054493475202</v>
      </c>
      <c r="AC667" s="16">
        <f>((Кредиты_2000_0__22[[#This Row],[Максимальный выданный кредит]]-AVERAGE(G:G)))/STDEV(G:G)</f>
        <v>0.57750914267314657</v>
      </c>
    </row>
    <row r="668" spans="1:29" x14ac:dyDescent="0.45">
      <c r="A668">
        <v>990</v>
      </c>
      <c r="B668" s="1" t="s">
        <v>711</v>
      </c>
      <c r="C668" s="1" t="s">
        <v>16</v>
      </c>
      <c r="D668">
        <v>3</v>
      </c>
      <c r="E668">
        <v>0</v>
      </c>
      <c r="F668">
        <v>49495</v>
      </c>
      <c r="G668">
        <v>119372</v>
      </c>
      <c r="H668" s="3">
        <v>151822</v>
      </c>
      <c r="I668" s="1" t="s">
        <v>17</v>
      </c>
      <c r="J668">
        <v>723</v>
      </c>
      <c r="K668">
        <v>936605</v>
      </c>
      <c r="L668" s="1" t="s">
        <v>38</v>
      </c>
      <c r="M668" s="1" t="s">
        <v>29</v>
      </c>
      <c r="N668" s="1" t="s">
        <v>23</v>
      </c>
      <c r="O668" s="2">
        <v>7625.46</v>
      </c>
      <c r="P668">
        <v>12.1</v>
      </c>
      <c r="Q668">
        <v>28</v>
      </c>
      <c r="R668">
        <f>Кредиты_2000_0__22[[#This Row],[Годовой доход]]/12</f>
        <v>78050.416666666672</v>
      </c>
      <c r="S668">
        <f>Кредиты_2000_0__22[[#This Row],[Ежемесячный платеж]]/Кредиты_2000_0__22[[#This Row],[Мес доход]]</f>
        <v>9.7699158129627747E-2</v>
      </c>
      <c r="T668" s="8">
        <f>(Кредиты_2000_0__22[[#This Row],[Кредитный рейтинг]]-MIN(J:J))/(MAX(J:J)-MIN(J:J))</f>
        <v>0.83030303030303032</v>
      </c>
      <c r="U668" s="9">
        <f>(Кредиты_2000_0__22[[#This Row],[Срок кредитной истории (лет)]]-MIN(P:P))/(MAX(P:P)-MIN(P:P))</f>
        <v>0.16666666666666666</v>
      </c>
      <c r="V668" s="9">
        <f>(Кредиты_2000_0__22[[#This Row],[Срок с последнего нарушения кредитного договора (мес.)]]-MIN(Q:Q))/(MAX(Q:Q)-MIN(Q:Q))</f>
        <v>0.34146341463414637</v>
      </c>
      <c r="W668" s="9">
        <f>(Кредиты_2000_0__22[[#This Row],[Количество кредитных карт]]-MIN(D:D))/(MAX(D:D)-MIN(D:D))</f>
        <v>2.4390243902439025E-2</v>
      </c>
      <c r="X668" s="10">
        <f>(Кредиты_2000_0__22[[#This Row],[Число нарушений кредитных договоров]]-MIN(E:E))/(MAX(E:E)-MIN(E:E))</f>
        <v>0</v>
      </c>
      <c r="Y668" s="16">
        <f>((Кредиты_2000_0__22[[#This Row],[Размер кредита]]-AVERAGE(H:H)))/STDEV(H:H)</f>
        <v>-0.84558625628351192</v>
      </c>
      <c r="Z668" s="16">
        <f>((Кредиты_2000_0__22[[#This Row],[Годовой доход]]-AVERAGE(K:K)))/STDEV(K:K)</f>
        <v>-0.50538269867132701</v>
      </c>
      <c r="AA668" s="16">
        <f>((Кредиты_2000_0__22[[#This Row],[Ежемесячный платеж]]-AVERAGE(O:O)))/STDEV(O:O)</f>
        <v>-0.91114056063962534</v>
      </c>
      <c r="AB668" s="16">
        <f>((Кредиты_2000_0__22[[#This Row],[Текущий баланс кредитов]]-AVERAGE(F:F)))/STDEV(F:F)</f>
        <v>-0.89119518007233733</v>
      </c>
      <c r="AC668" s="16">
        <f>((Кредиты_2000_0__22[[#This Row],[Максимальный выданный кредит]]-AVERAGE(G:G)))/STDEV(G:G)</f>
        <v>-0.94607843585657259</v>
      </c>
    </row>
    <row r="669" spans="1:29" x14ac:dyDescent="0.45">
      <c r="A669">
        <v>991</v>
      </c>
      <c r="B669" s="1" t="s">
        <v>712</v>
      </c>
      <c r="C669" s="1" t="s">
        <v>16</v>
      </c>
      <c r="D669">
        <v>16</v>
      </c>
      <c r="E669">
        <v>0</v>
      </c>
      <c r="F669">
        <v>240103</v>
      </c>
      <c r="G669">
        <v>476080</v>
      </c>
      <c r="H669" s="3">
        <v>46486</v>
      </c>
      <c r="I669" s="1" t="s">
        <v>17</v>
      </c>
      <c r="J669">
        <v>747</v>
      </c>
      <c r="K669">
        <v>420679</v>
      </c>
      <c r="L669" s="1" t="s">
        <v>50</v>
      </c>
      <c r="M669" s="1" t="s">
        <v>19</v>
      </c>
      <c r="N669" s="1" t="s">
        <v>23</v>
      </c>
      <c r="O669" s="2">
        <v>8974.27</v>
      </c>
      <c r="P669">
        <v>26.1</v>
      </c>
      <c r="R669">
        <f>Кредиты_2000_0__22[[#This Row],[Годовой доход]]/12</f>
        <v>35056.583333333336</v>
      </c>
      <c r="S669">
        <f>Кредиты_2000_0__22[[#This Row],[Ежемесячный платеж]]/Кредиты_2000_0__22[[#This Row],[Мес доход]]</f>
        <v>0.25599385754934284</v>
      </c>
      <c r="T669" s="8">
        <f>(Кредиты_2000_0__22[[#This Row],[Кредитный рейтинг]]-MIN(J:J))/(MAX(J:J)-MIN(J:J))</f>
        <v>0.97575757575757571</v>
      </c>
      <c r="U669" s="9">
        <f>(Кредиты_2000_0__22[[#This Row],[Срок кредитной истории (лет)]]-MIN(P:P))/(MAX(P:P)-MIN(P:P))</f>
        <v>0.47368421052631582</v>
      </c>
      <c r="V669" s="9">
        <f>(Кредиты_2000_0__22[[#This Row],[Срок с последнего нарушения кредитного договора (мес.)]]-MIN(Q:Q))/(MAX(Q:Q)-MIN(Q:Q))</f>
        <v>0</v>
      </c>
      <c r="W669" s="9">
        <f>(Кредиты_2000_0__22[[#This Row],[Количество кредитных карт]]-MIN(D:D))/(MAX(D:D)-MIN(D:D))</f>
        <v>0.34146341463414637</v>
      </c>
      <c r="X669" s="10">
        <f>(Кредиты_2000_0__22[[#This Row],[Число нарушений кредитных договоров]]-MIN(E:E))/(MAX(E:E)-MIN(E:E))</f>
        <v>0</v>
      </c>
      <c r="Y669" s="16">
        <f>((Кредиты_2000_0__22[[#This Row],[Размер кредита]]-AVERAGE(H:H)))/STDEV(H:H)</f>
        <v>-1.4094986899556186</v>
      </c>
      <c r="Z669" s="16">
        <f>((Кредиты_2000_0__22[[#This Row],[Годовой доход]]-AVERAGE(K:K)))/STDEV(K:K)</f>
        <v>-1.1368906654092854</v>
      </c>
      <c r="AA669" s="16">
        <f>((Кредиты_2000_0__22[[#This Row],[Ежемесячный платеж]]-AVERAGE(O:O)))/STDEV(O:O)</f>
        <v>-0.79065506904044491</v>
      </c>
      <c r="AB669" s="16">
        <f>((Кредиты_2000_0__22[[#This Row],[Текущий баланс кредитов]]-AVERAGE(F:F)))/STDEV(F:F)</f>
        <v>-9.4639549351624774E-2</v>
      </c>
      <c r="AC669" s="16">
        <f>((Кредиты_2000_0__22[[#This Row],[Максимальный выданный кредит]]-AVERAGE(G:G)))/STDEV(G:G)</f>
        <v>-0.18783874898484559</v>
      </c>
    </row>
    <row r="670" spans="1:29" x14ac:dyDescent="0.45">
      <c r="A670">
        <v>993</v>
      </c>
      <c r="B670" s="1" t="s">
        <v>713</v>
      </c>
      <c r="C670" s="1" t="s">
        <v>31</v>
      </c>
      <c r="D670">
        <v>12</v>
      </c>
      <c r="E670">
        <v>0</v>
      </c>
      <c r="F670">
        <v>442757</v>
      </c>
      <c r="G670">
        <v>845988</v>
      </c>
      <c r="H670" s="3">
        <v>562826</v>
      </c>
      <c r="I670" s="1" t="s">
        <v>26</v>
      </c>
      <c r="J670">
        <v>699</v>
      </c>
      <c r="K670">
        <v>1060884</v>
      </c>
      <c r="L670" s="1" t="s">
        <v>22</v>
      </c>
      <c r="M670" s="1" t="s">
        <v>19</v>
      </c>
      <c r="N670" s="1" t="s">
        <v>23</v>
      </c>
      <c r="O670" s="2">
        <v>25107.74</v>
      </c>
      <c r="P670">
        <v>21.4</v>
      </c>
      <c r="Q670">
        <v>14</v>
      </c>
      <c r="R670">
        <f>Кредиты_2000_0__22[[#This Row],[Годовой доход]]/12</f>
        <v>88407</v>
      </c>
      <c r="S670">
        <f>Кредиты_2000_0__22[[#This Row],[Ежемесячный платеж]]/Кредиты_2000_0__22[[#This Row],[Мес доход]]</f>
        <v>0.28400171932086826</v>
      </c>
      <c r="T670" s="8">
        <f>(Кредиты_2000_0__22[[#This Row],[Кредитный рейтинг]]-MIN(J:J))/(MAX(J:J)-MIN(J:J))</f>
        <v>0.68484848484848482</v>
      </c>
      <c r="U670" s="9">
        <f>(Кредиты_2000_0__22[[#This Row],[Срок кредитной истории (лет)]]-MIN(P:P))/(MAX(P:P)-MIN(P:P))</f>
        <v>0.37061403508771923</v>
      </c>
      <c r="V670" s="9">
        <f>(Кредиты_2000_0__22[[#This Row],[Срок с последнего нарушения кредитного договора (мес.)]]-MIN(Q:Q))/(MAX(Q:Q)-MIN(Q:Q))</f>
        <v>0.17073170731707318</v>
      </c>
      <c r="W670" s="9">
        <f>(Кредиты_2000_0__22[[#This Row],[Количество кредитных карт]]-MIN(D:D))/(MAX(D:D)-MIN(D:D))</f>
        <v>0.24390243902439024</v>
      </c>
      <c r="X670" s="10">
        <f>(Кредиты_2000_0__22[[#This Row],[Число нарушений кредитных договоров]]-MIN(E:E))/(MAX(E:E)-MIN(E:E))</f>
        <v>0</v>
      </c>
      <c r="Y670" s="16">
        <f>((Кредиты_2000_0__22[[#This Row],[Размер кредита]]-AVERAGE(H:H)))/STDEV(H:H)</f>
        <v>1.3547086655757814</v>
      </c>
      <c r="Z670" s="16">
        <f>((Кредиты_2000_0__22[[#This Row],[Годовой доход]]-AVERAGE(K:K)))/STDEV(K:K)</f>
        <v>-0.3532616995392292</v>
      </c>
      <c r="AA670" s="16">
        <f>((Кредиты_2000_0__22[[#This Row],[Ежемесячный платеж]]-AVERAGE(O:O)))/STDEV(O:O)</f>
        <v>0.65050348120060297</v>
      </c>
      <c r="AB670" s="16">
        <f>((Кредиты_2000_0__22[[#This Row],[Текущий баланс кредитов]]-AVERAGE(F:F)))/STDEV(F:F)</f>
        <v>0.75225661863752191</v>
      </c>
      <c r="AC670" s="16">
        <f>((Кредиты_2000_0__22[[#This Row],[Максимальный выданный кредит]]-AVERAGE(G:G)))/STDEV(G:G)</f>
        <v>0.59845964099055948</v>
      </c>
    </row>
    <row r="671" spans="1:29" x14ac:dyDescent="0.45">
      <c r="A671">
        <v>994</v>
      </c>
      <c r="B671" s="1" t="s">
        <v>714</v>
      </c>
      <c r="C671" s="1" t="s">
        <v>16</v>
      </c>
      <c r="D671">
        <v>18</v>
      </c>
      <c r="E671">
        <v>0</v>
      </c>
      <c r="F671">
        <v>122227</v>
      </c>
      <c r="G671">
        <v>550660</v>
      </c>
      <c r="H671" s="3">
        <v>168102</v>
      </c>
      <c r="I671" s="1" t="s">
        <v>17</v>
      </c>
      <c r="J671">
        <v>714</v>
      </c>
      <c r="K671">
        <v>427272</v>
      </c>
      <c r="L671" s="1" t="s">
        <v>28</v>
      </c>
      <c r="M671" s="1" t="s">
        <v>29</v>
      </c>
      <c r="N671" s="1" t="s">
        <v>23</v>
      </c>
      <c r="O671" s="2">
        <v>13815.28</v>
      </c>
      <c r="P671">
        <v>9.9</v>
      </c>
      <c r="Q671">
        <v>14</v>
      </c>
      <c r="R671">
        <f>Кредиты_2000_0__22[[#This Row],[Годовой доход]]/12</f>
        <v>35606</v>
      </c>
      <c r="S671">
        <f>Кредиты_2000_0__22[[#This Row],[Ежемесячный платеж]]/Кредиты_2000_0__22[[#This Row],[Мес доход]]</f>
        <v>0.38800426894343654</v>
      </c>
      <c r="T671" s="8">
        <f>(Кредиты_2000_0__22[[#This Row],[Кредитный рейтинг]]-MIN(J:J))/(MAX(J:J)-MIN(J:J))</f>
        <v>0.77575757575757576</v>
      </c>
      <c r="U671" s="9">
        <f>(Кредиты_2000_0__22[[#This Row],[Срок кредитной истории (лет)]]-MIN(P:P))/(MAX(P:P)-MIN(P:P))</f>
        <v>0.11842105263157895</v>
      </c>
      <c r="V671" s="9">
        <f>(Кредиты_2000_0__22[[#This Row],[Срок с последнего нарушения кредитного договора (мес.)]]-MIN(Q:Q))/(MAX(Q:Q)-MIN(Q:Q))</f>
        <v>0.17073170731707318</v>
      </c>
      <c r="W671" s="9">
        <f>(Кредиты_2000_0__22[[#This Row],[Количество кредитных карт]]-MIN(D:D))/(MAX(D:D)-MIN(D:D))</f>
        <v>0.3902439024390244</v>
      </c>
      <c r="X671" s="10">
        <f>(Кредиты_2000_0__22[[#This Row],[Число нарушений кредитных договоров]]-MIN(E:E))/(MAX(E:E)-MIN(E:E))</f>
        <v>0</v>
      </c>
      <c r="Y671" s="16">
        <f>((Кредиты_2000_0__22[[#This Row],[Размер кредита]]-AVERAGE(H:H)))/STDEV(H:H)</f>
        <v>-0.75843187012700419</v>
      </c>
      <c r="Z671" s="16">
        <f>((Кредиты_2000_0__22[[#This Row],[Годовой доход]]-AVERAGE(K:K)))/STDEV(K:K)</f>
        <v>-1.1288206475681544</v>
      </c>
      <c r="AA671" s="16">
        <f>((Кредиты_2000_0__22[[#This Row],[Ежемесячный платеж]]-AVERAGE(O:O)))/STDEV(O:O)</f>
        <v>-0.35822094586034692</v>
      </c>
      <c r="AB671" s="16">
        <f>((Кредиты_2000_0__22[[#This Row],[Текущий баланс кредитов]]-AVERAGE(F:F)))/STDEV(F:F)</f>
        <v>-0.58724632098153906</v>
      </c>
      <c r="AC671" s="16">
        <f>((Кредиты_2000_0__22[[#This Row],[Максимальный выданный кредит]]-AVERAGE(G:G)))/STDEV(G:G)</f>
        <v>-2.9307076449064495E-2</v>
      </c>
    </row>
    <row r="672" spans="1:29" x14ac:dyDescent="0.45">
      <c r="A672">
        <v>997</v>
      </c>
      <c r="B672" s="1" t="s">
        <v>715</v>
      </c>
      <c r="C672" s="1" t="s">
        <v>31</v>
      </c>
      <c r="D672">
        <v>4</v>
      </c>
      <c r="E672">
        <v>0</v>
      </c>
      <c r="F672">
        <v>436012</v>
      </c>
      <c r="G672">
        <v>873444</v>
      </c>
      <c r="H672" s="3">
        <v>218284</v>
      </c>
      <c r="I672" s="1" t="s">
        <v>26</v>
      </c>
      <c r="J672">
        <v>721</v>
      </c>
      <c r="K672">
        <v>1319626</v>
      </c>
      <c r="L672" s="1" t="s">
        <v>22</v>
      </c>
      <c r="M672" s="1" t="s">
        <v>29</v>
      </c>
      <c r="N672" s="1" t="s">
        <v>23</v>
      </c>
      <c r="O672" s="2">
        <v>13086.44</v>
      </c>
      <c r="P672">
        <v>14.6</v>
      </c>
      <c r="R672">
        <f>Кредиты_2000_0__22[[#This Row],[Годовой доход]]/12</f>
        <v>109968.83333333333</v>
      </c>
      <c r="S672">
        <f>Кредиты_2000_0__22[[#This Row],[Ежемесячный платеж]]/Кредиты_2000_0__22[[#This Row],[Мес доход]]</f>
        <v>0.11900135341377027</v>
      </c>
      <c r="T672" s="8">
        <f>(Кредиты_2000_0__22[[#This Row],[Кредитный рейтинг]]-MIN(J:J))/(MAX(J:J)-MIN(J:J))</f>
        <v>0.81818181818181823</v>
      </c>
      <c r="U672" s="9">
        <f>(Кредиты_2000_0__22[[#This Row],[Срок кредитной истории (лет)]]-MIN(P:P))/(MAX(P:P)-MIN(P:P))</f>
        <v>0.22149122807017543</v>
      </c>
      <c r="V672" s="9">
        <f>(Кредиты_2000_0__22[[#This Row],[Срок с последнего нарушения кредитного договора (мес.)]]-MIN(Q:Q))/(MAX(Q:Q)-MIN(Q:Q))</f>
        <v>0</v>
      </c>
      <c r="W672" s="9">
        <f>(Кредиты_2000_0__22[[#This Row],[Количество кредитных карт]]-MIN(D:D))/(MAX(D:D)-MIN(D:D))</f>
        <v>4.878048780487805E-2</v>
      </c>
      <c r="X672" s="10">
        <f>(Кредиты_2000_0__22[[#This Row],[Число нарушений кредитных договоров]]-MIN(E:E))/(MAX(E:E)-MIN(E:E))</f>
        <v>0</v>
      </c>
      <c r="Y672" s="16">
        <f>((Кредиты_2000_0__22[[#This Row],[Размер кредита]]-AVERAGE(H:H)))/STDEV(H:H)</f>
        <v>-0.48978436360944461</v>
      </c>
      <c r="Z672" s="16">
        <f>((Кредиты_2000_0__22[[#This Row],[Годовой доход]]-AVERAGE(K:K)))/STDEV(K:K)</f>
        <v>-3.6554198212076068E-2</v>
      </c>
      <c r="AA672" s="16">
        <f>((Кредиты_2000_0__22[[#This Row],[Ежемесячный платеж]]-AVERAGE(O:O)))/STDEV(O:O)</f>
        <v>-0.42332622065601616</v>
      </c>
      <c r="AB672" s="16">
        <f>((Кредиты_2000_0__22[[#This Row],[Текущий баланс кредитов]]-AVERAGE(F:F)))/STDEV(F:F)</f>
        <v>0.72406909382633244</v>
      </c>
      <c r="AC672" s="16">
        <f>((Кредиты_2000_0__22[[#This Row],[Максимальный выданный кредит]]-AVERAGE(G:G)))/STDEV(G:G)</f>
        <v>0.65682174344620992</v>
      </c>
    </row>
    <row r="673" spans="1:29" x14ac:dyDescent="0.45">
      <c r="A673">
        <v>998</v>
      </c>
      <c r="B673" s="1" t="s">
        <v>716</v>
      </c>
      <c r="C673" s="1" t="s">
        <v>16</v>
      </c>
      <c r="D673">
        <v>3</v>
      </c>
      <c r="E673">
        <v>0</v>
      </c>
      <c r="F673">
        <v>234422</v>
      </c>
      <c r="G673">
        <v>380688</v>
      </c>
      <c r="H673" s="3">
        <v>387310</v>
      </c>
      <c r="I673" s="1" t="s">
        <v>26</v>
      </c>
      <c r="J673">
        <v>708</v>
      </c>
      <c r="K673">
        <v>1368418</v>
      </c>
      <c r="L673" s="1" t="s">
        <v>22</v>
      </c>
      <c r="M673" s="1" t="s">
        <v>29</v>
      </c>
      <c r="N673" s="1" t="s">
        <v>23</v>
      </c>
      <c r="O673" s="2">
        <v>14368.37</v>
      </c>
      <c r="P673">
        <v>22.9</v>
      </c>
      <c r="Q673">
        <v>24</v>
      </c>
      <c r="R673">
        <f>Кредиты_2000_0__22[[#This Row],[Годовой доход]]/12</f>
        <v>114034.83333333333</v>
      </c>
      <c r="S673">
        <f>Кредиты_2000_0__22[[#This Row],[Ежемесячный платеж]]/Кредиты_2000_0__22[[#This Row],[Мес доход]]</f>
        <v>0.12599983338424373</v>
      </c>
      <c r="T673" s="8">
        <f>(Кредиты_2000_0__22[[#This Row],[Кредитный рейтинг]]-MIN(J:J))/(MAX(J:J)-MIN(J:J))</f>
        <v>0.73939393939393938</v>
      </c>
      <c r="U673" s="9">
        <f>(Кредиты_2000_0__22[[#This Row],[Срок кредитной истории (лет)]]-MIN(P:P))/(MAX(P:P)-MIN(P:P))</f>
        <v>0.40350877192982454</v>
      </c>
      <c r="V673" s="9">
        <f>(Кредиты_2000_0__22[[#This Row],[Срок с последнего нарушения кредитного договора (мес.)]]-MIN(Q:Q))/(MAX(Q:Q)-MIN(Q:Q))</f>
        <v>0.29268292682926828</v>
      </c>
      <c r="W673" s="9">
        <f>(Кредиты_2000_0__22[[#This Row],[Количество кредитных карт]]-MIN(D:D))/(MAX(D:D)-MIN(D:D))</f>
        <v>2.4390243902439025E-2</v>
      </c>
      <c r="X673" s="10">
        <f>(Кредиты_2000_0__22[[#This Row],[Число нарушений кредитных договоров]]-MIN(E:E))/(MAX(E:E)-MIN(E:E))</f>
        <v>0</v>
      </c>
      <c r="Y673" s="16">
        <f>((Кредиты_2000_0__22[[#This Row],[Размер кредита]]-AVERAGE(H:H)))/STDEV(H:H)</f>
        <v>0.41509016185062125</v>
      </c>
      <c r="Z673" s="16">
        <f>((Кредиты_2000_0__22[[#This Row],[Годовой доход]]-AVERAGE(K:K)))/STDEV(K:K)</f>
        <v>2.3168585119406473E-2</v>
      </c>
      <c r="AA673" s="16">
        <f>((Кредиты_2000_0__22[[#This Row],[Ежемесячный платеж]]-AVERAGE(O:O)))/STDEV(O:O)</f>
        <v>-0.30881493571170432</v>
      </c>
      <c r="AB673" s="16">
        <f>((Кредиты_2000_0__22[[#This Row],[Текущий баланс кредитов]]-AVERAGE(F:F)))/STDEV(F:F)</f>
        <v>-0.11838059137569705</v>
      </c>
      <c r="AC673" s="16">
        <f>((Кредиты_2000_0__22[[#This Row],[Максимальный выданный кредит]]-AVERAGE(G:G)))/STDEV(G:G)</f>
        <v>-0.39060964341409243</v>
      </c>
    </row>
    <row r="674" spans="1:29" x14ac:dyDescent="0.45">
      <c r="A674">
        <v>1000</v>
      </c>
      <c r="B674" s="1" t="s">
        <v>717</v>
      </c>
      <c r="C674" s="1" t="s">
        <v>16</v>
      </c>
      <c r="D674">
        <v>10</v>
      </c>
      <c r="E674">
        <v>0</v>
      </c>
      <c r="F674">
        <v>95950</v>
      </c>
      <c r="G674">
        <v>178310</v>
      </c>
      <c r="H674" s="3">
        <v>334092</v>
      </c>
      <c r="I674" s="1" t="s">
        <v>17</v>
      </c>
      <c r="J674">
        <v>737</v>
      </c>
      <c r="K674">
        <v>1442670</v>
      </c>
      <c r="L674" s="1" t="s">
        <v>22</v>
      </c>
      <c r="M674" s="1" t="s">
        <v>19</v>
      </c>
      <c r="N674" s="1" t="s">
        <v>20</v>
      </c>
      <c r="O674" s="2">
        <v>16350.26</v>
      </c>
      <c r="P674">
        <v>26.5</v>
      </c>
      <c r="Q674">
        <v>21</v>
      </c>
      <c r="R674">
        <f>Кредиты_2000_0__22[[#This Row],[Годовой доход]]/12</f>
        <v>120222.5</v>
      </c>
      <c r="S674">
        <f>Кредиты_2000_0__22[[#This Row],[Ежемесячный платеж]]/Кредиты_2000_0__22[[#This Row],[Мес доход]]</f>
        <v>0.13600000000000001</v>
      </c>
      <c r="T674" s="8">
        <f>(Кредиты_2000_0__22[[#This Row],[Кредитный рейтинг]]-MIN(J:J))/(MAX(J:J)-MIN(J:J))</f>
        <v>0.91515151515151516</v>
      </c>
      <c r="U674" s="9">
        <f>(Кредиты_2000_0__22[[#This Row],[Срок кредитной истории (лет)]]-MIN(P:P))/(MAX(P:P)-MIN(P:P))</f>
        <v>0.48245614035087719</v>
      </c>
      <c r="V674" s="9">
        <f>(Кредиты_2000_0__22[[#This Row],[Срок с последнего нарушения кредитного договора (мес.)]]-MIN(Q:Q))/(MAX(Q:Q)-MIN(Q:Q))</f>
        <v>0.25609756097560976</v>
      </c>
      <c r="W674" s="9">
        <f>(Кредиты_2000_0__22[[#This Row],[Количество кредитных карт]]-MIN(D:D))/(MAX(D:D)-MIN(D:D))</f>
        <v>0.1951219512195122</v>
      </c>
      <c r="X674" s="10">
        <f>(Кредиты_2000_0__22[[#This Row],[Число нарушений кредитных договоров]]-MIN(E:E))/(MAX(E:E)-MIN(E:E))</f>
        <v>0</v>
      </c>
      <c r="Y674" s="16">
        <f>((Кредиты_2000_0__22[[#This Row],[Размер кредита]]-AVERAGE(H:H)))/STDEV(H:H)</f>
        <v>0.1301895400768481</v>
      </c>
      <c r="Z674" s="16">
        <f>((Кредиты_2000_0__22[[#This Row],[Годовой доход]]-AVERAGE(K:K)))/STDEV(K:K)</f>
        <v>0.11405512610828256</v>
      </c>
      <c r="AA674" s="16">
        <f>((Кредиты_2000_0__22[[#This Row],[Ежемесячный платеж]]-AVERAGE(O:O)))/STDEV(O:O)</f>
        <v>-0.13177814702723473</v>
      </c>
      <c r="AB674" s="16">
        <f>((Кредиты_2000_0__22[[#This Row],[Текущий баланс кредитов]]-AVERAGE(F:F)))/STDEV(F:F)</f>
        <v>-0.6970585655276661</v>
      </c>
      <c r="AC674" s="16">
        <f>((Кредиты_2000_0__22[[#This Row],[Максимальный выданный кредит]]-AVERAGE(G:G)))/STDEV(G:G)</f>
        <v>-0.82079632649865009</v>
      </c>
    </row>
    <row r="675" spans="1:29" x14ac:dyDescent="0.45">
      <c r="A675">
        <v>1001</v>
      </c>
      <c r="B675" s="1" t="s">
        <v>718</v>
      </c>
      <c r="C675" s="1" t="s">
        <v>16</v>
      </c>
      <c r="D675">
        <v>14</v>
      </c>
      <c r="E675">
        <v>0</v>
      </c>
      <c r="F675">
        <v>941963</v>
      </c>
      <c r="G675">
        <v>1076702</v>
      </c>
      <c r="H675" s="3">
        <v>776776</v>
      </c>
      <c r="I675" s="1" t="s">
        <v>26</v>
      </c>
      <c r="J675">
        <v>702</v>
      </c>
      <c r="K675">
        <v>2491736</v>
      </c>
      <c r="L675" s="1" t="s">
        <v>22</v>
      </c>
      <c r="M675" s="1" t="s">
        <v>19</v>
      </c>
      <c r="N675" s="1" t="s">
        <v>23</v>
      </c>
      <c r="O675" s="2">
        <v>42774.89</v>
      </c>
      <c r="P675">
        <v>29.9</v>
      </c>
      <c r="Q675">
        <v>33</v>
      </c>
      <c r="R675">
        <f>Кредиты_2000_0__22[[#This Row],[Годовой доход]]/12</f>
        <v>207644.66666666666</v>
      </c>
      <c r="S675">
        <f>Кредиты_2000_0__22[[#This Row],[Ежемесячный платеж]]/Кредиты_2000_0__22[[#This Row],[Мес доход]]</f>
        <v>0.20600042701152932</v>
      </c>
      <c r="T675" s="8">
        <f>(Кредиты_2000_0__22[[#This Row],[Кредитный рейтинг]]-MIN(J:J))/(MAX(J:J)-MIN(J:J))</f>
        <v>0.70303030303030301</v>
      </c>
      <c r="U675" s="9">
        <f>(Кредиты_2000_0__22[[#This Row],[Срок кредитной истории (лет)]]-MIN(P:P))/(MAX(P:P)-MIN(P:P))</f>
        <v>0.55701754385964908</v>
      </c>
      <c r="V675" s="9">
        <f>(Кредиты_2000_0__22[[#This Row],[Срок с последнего нарушения кредитного договора (мес.)]]-MIN(Q:Q))/(MAX(Q:Q)-MIN(Q:Q))</f>
        <v>0.40243902439024393</v>
      </c>
      <c r="W675" s="9">
        <f>(Кредиты_2000_0__22[[#This Row],[Количество кредитных карт]]-MIN(D:D))/(MAX(D:D)-MIN(D:D))</f>
        <v>0.29268292682926828</v>
      </c>
      <c r="X675" s="10">
        <f>(Кредиты_2000_0__22[[#This Row],[Число нарушений кредитных договоров]]-MIN(E:E))/(MAX(E:E)-MIN(E:E))</f>
        <v>0</v>
      </c>
      <c r="Y675" s="16">
        <f>((Кредиты_2000_0__22[[#This Row],[Размер кредита]]-AVERAGE(H:H)))/STDEV(H:H)</f>
        <v>2.5000821863488052</v>
      </c>
      <c r="Z675" s="16">
        <f>((Кредиты_2000_0__22[[#This Row],[Годовой доход]]-AVERAGE(K:K)))/STDEV(K:K)</f>
        <v>1.3981414808062875</v>
      </c>
      <c r="AA675" s="16">
        <f>((Кредиты_2000_0__22[[#This Row],[Ежемесячный платеж]]-AVERAGE(O:O)))/STDEV(O:O)</f>
        <v>2.228661452231703</v>
      </c>
      <c r="AB675" s="16">
        <f>((Кредиты_2000_0__22[[#This Row],[Текущий баланс кредитов]]-AVERAGE(F:F)))/STDEV(F:F)</f>
        <v>2.8384510605789095</v>
      </c>
      <c r="AC675" s="16">
        <f>((Кредиты_2000_0__22[[#This Row],[Максимальный выданный кредит]]-AVERAGE(G:G)))/STDEV(G:G)</f>
        <v>1.0888790067376795</v>
      </c>
    </row>
    <row r="676" spans="1:29" x14ac:dyDescent="0.45">
      <c r="A676">
        <v>1002</v>
      </c>
      <c r="B676" s="1" t="s">
        <v>719</v>
      </c>
      <c r="C676" s="1" t="s">
        <v>16</v>
      </c>
      <c r="D676">
        <v>10</v>
      </c>
      <c r="E676">
        <v>0</v>
      </c>
      <c r="F676">
        <v>104538</v>
      </c>
      <c r="G676">
        <v>500170</v>
      </c>
      <c r="H676" s="3">
        <v>274274</v>
      </c>
      <c r="I676" s="1" t="s">
        <v>17</v>
      </c>
      <c r="J676">
        <v>747</v>
      </c>
      <c r="K676">
        <v>1540672</v>
      </c>
      <c r="L676" s="1" t="s">
        <v>27</v>
      </c>
      <c r="M676" s="1" t="s">
        <v>29</v>
      </c>
      <c r="N676" s="1" t="s">
        <v>23</v>
      </c>
      <c r="O676" s="2">
        <v>8640.6299999999992</v>
      </c>
      <c r="P676">
        <v>7.8</v>
      </c>
      <c r="R676">
        <f>Кредиты_2000_0__22[[#This Row],[Годовой доход]]/12</f>
        <v>128389.33333333333</v>
      </c>
      <c r="S676">
        <f>Кредиты_2000_0__22[[#This Row],[Ежемесячный платеж]]/Кредиты_2000_0__22[[#This Row],[Мес доход]]</f>
        <v>6.7300217048145219E-2</v>
      </c>
      <c r="T676" s="8">
        <f>(Кредиты_2000_0__22[[#This Row],[Кредитный рейтинг]]-MIN(J:J))/(MAX(J:J)-MIN(J:J))</f>
        <v>0.97575757575757571</v>
      </c>
      <c r="U676" s="9">
        <f>(Кредиты_2000_0__22[[#This Row],[Срок кредитной истории (лет)]]-MIN(P:P))/(MAX(P:P)-MIN(P:P))</f>
        <v>7.2368421052631568E-2</v>
      </c>
      <c r="V676" s="9">
        <f>(Кредиты_2000_0__22[[#This Row],[Срок с последнего нарушения кредитного договора (мес.)]]-MIN(Q:Q))/(MAX(Q:Q)-MIN(Q:Q))</f>
        <v>0</v>
      </c>
      <c r="W676" s="9">
        <f>(Кредиты_2000_0__22[[#This Row],[Количество кредитных карт]]-MIN(D:D))/(MAX(D:D)-MIN(D:D))</f>
        <v>0.1951219512195122</v>
      </c>
      <c r="X676" s="10">
        <f>(Кредиты_2000_0__22[[#This Row],[Число нарушений кредитных договоров]]-MIN(E:E))/(MAX(E:E)-MIN(E:E))</f>
        <v>0</v>
      </c>
      <c r="Y676" s="16">
        <f>((Кредиты_2000_0__22[[#This Row],[Размер кредита]]-AVERAGE(H:H)))/STDEV(H:H)</f>
        <v>-0.19004394094956334</v>
      </c>
      <c r="Z676" s="16">
        <f>((Кредиты_2000_0__22[[#This Row],[Годовой доход]]-AVERAGE(K:K)))/STDEV(K:K)</f>
        <v>0.23401233655368245</v>
      </c>
      <c r="AA676" s="16">
        <f>((Кредиты_2000_0__22[[#This Row],[Ежемесячный платеж]]-AVERAGE(O:O)))/STDEV(O:O)</f>
        <v>-0.82045821360280036</v>
      </c>
      <c r="AB676" s="16">
        <f>((Кредиты_2000_0__22[[#This Row],[Текущий баланс кредитов]]-AVERAGE(F:F)))/STDEV(F:F)</f>
        <v>-0.66116909731736284</v>
      </c>
      <c r="AC676" s="16">
        <f>((Кредиты_2000_0__22[[#This Row],[Максимальный выданный кредит]]-AVERAGE(G:G)))/STDEV(G:G)</f>
        <v>-0.1366316158206331</v>
      </c>
    </row>
    <row r="677" spans="1:29" x14ac:dyDescent="0.45">
      <c r="A677">
        <v>1005</v>
      </c>
      <c r="B677" s="1" t="s">
        <v>720</v>
      </c>
      <c r="C677" s="1" t="s">
        <v>16</v>
      </c>
      <c r="D677">
        <v>8</v>
      </c>
      <c r="E677">
        <v>0</v>
      </c>
      <c r="F677">
        <v>142082</v>
      </c>
      <c r="G677">
        <v>413358</v>
      </c>
      <c r="H677" s="3">
        <v>172040</v>
      </c>
      <c r="I677" s="1" t="s">
        <v>17</v>
      </c>
      <c r="J677">
        <v>705</v>
      </c>
      <c r="K677">
        <v>722988</v>
      </c>
      <c r="L677" s="1" t="s">
        <v>27</v>
      </c>
      <c r="M677" s="1" t="s">
        <v>29</v>
      </c>
      <c r="N677" s="1" t="s">
        <v>23</v>
      </c>
      <c r="O677" s="2">
        <v>5850.1</v>
      </c>
      <c r="P677">
        <v>11.4</v>
      </c>
      <c r="Q677">
        <v>22</v>
      </c>
      <c r="R677">
        <f>Кредиты_2000_0__22[[#This Row],[Годовой доход]]/12</f>
        <v>60249</v>
      </c>
      <c r="S677">
        <f>Кредиты_2000_0__22[[#This Row],[Ежемесячный платеж]]/Кредиты_2000_0__22[[#This Row],[Мес доход]]</f>
        <v>9.7098707032481871E-2</v>
      </c>
      <c r="T677" s="8">
        <f>(Кредиты_2000_0__22[[#This Row],[Кредитный рейтинг]]-MIN(J:J))/(MAX(J:J)-MIN(J:J))</f>
        <v>0.72121212121212119</v>
      </c>
      <c r="U677" s="9">
        <f>(Кредиты_2000_0__22[[#This Row],[Срок кредитной истории (лет)]]-MIN(P:P))/(MAX(P:P)-MIN(P:P))</f>
        <v>0.15131578947368421</v>
      </c>
      <c r="V677" s="9">
        <f>(Кредиты_2000_0__22[[#This Row],[Срок с последнего нарушения кредитного договора (мес.)]]-MIN(Q:Q))/(MAX(Q:Q)-MIN(Q:Q))</f>
        <v>0.26829268292682928</v>
      </c>
      <c r="W677" s="9">
        <f>(Кредиты_2000_0__22[[#This Row],[Количество кредитных карт]]-MIN(D:D))/(MAX(D:D)-MIN(D:D))</f>
        <v>0.14634146341463414</v>
      </c>
      <c r="X677" s="10">
        <f>(Кредиты_2000_0__22[[#This Row],[Число нарушений кредитных договоров]]-MIN(E:E))/(MAX(E:E)-MIN(E:E))</f>
        <v>0</v>
      </c>
      <c r="Y677" s="16">
        <f>((Кредиты_2000_0__22[[#This Row],[Размер кредита]]-AVERAGE(H:H)))/STDEV(H:H)</f>
        <v>-0.73734993077292998</v>
      </c>
      <c r="Z677" s="16">
        <f>((Кредиты_2000_0__22[[#This Row],[Годовой доход]]-AVERAGE(K:K)))/STDEV(K:K)</f>
        <v>-0.76685592803108493</v>
      </c>
      <c r="AA677" s="16">
        <f>((Кредиты_2000_0__22[[#This Row],[Ежемесячный платеж]]-AVERAGE(O:O)))/STDEV(O:O)</f>
        <v>-1.0697285918415891</v>
      </c>
      <c r="AB677" s="16">
        <f>((Кредиты_2000_0__22[[#This Row],[Текущий баланс кредитов]]-AVERAGE(F:F)))/STDEV(F:F)</f>
        <v>-0.50427177611479823</v>
      </c>
      <c r="AC677" s="16">
        <f>((Кредиты_2000_0__22[[#This Row],[Максимальный выданный кредит]]-AVERAGE(G:G)))/STDEV(G:G)</f>
        <v>-0.32116435323248921</v>
      </c>
    </row>
    <row r="678" spans="1:29" x14ac:dyDescent="0.45">
      <c r="A678">
        <v>1006</v>
      </c>
      <c r="B678" s="1" t="s">
        <v>721</v>
      </c>
      <c r="C678" s="1" t="s">
        <v>16</v>
      </c>
      <c r="D678">
        <v>9</v>
      </c>
      <c r="E678">
        <v>0</v>
      </c>
      <c r="F678">
        <v>198265</v>
      </c>
      <c r="G678">
        <v>565422</v>
      </c>
      <c r="H678" s="3">
        <v>67584</v>
      </c>
      <c r="I678" s="1" t="s">
        <v>17</v>
      </c>
      <c r="J678">
        <v>716</v>
      </c>
      <c r="K678">
        <v>856140</v>
      </c>
      <c r="L678" s="1" t="s">
        <v>22</v>
      </c>
      <c r="M678" s="1" t="s">
        <v>19</v>
      </c>
      <c r="N678" s="1" t="s">
        <v>23</v>
      </c>
      <c r="O678" s="2">
        <v>9417.5400000000009</v>
      </c>
      <c r="P678">
        <v>12.3</v>
      </c>
      <c r="Q678">
        <v>48</v>
      </c>
      <c r="R678">
        <f>Кредиты_2000_0__22[[#This Row],[Годовой доход]]/12</f>
        <v>71345</v>
      </c>
      <c r="S678">
        <f>Кредиты_2000_0__22[[#This Row],[Ежемесячный платеж]]/Кредиты_2000_0__22[[#This Row],[Мес доход]]</f>
        <v>0.13200000000000001</v>
      </c>
      <c r="T678" s="8">
        <f>(Кредиты_2000_0__22[[#This Row],[Кредитный рейтинг]]-MIN(J:J))/(MAX(J:J)-MIN(J:J))</f>
        <v>0.78787878787878785</v>
      </c>
      <c r="U678" s="9">
        <f>(Кредиты_2000_0__22[[#This Row],[Срок кредитной истории (лет)]]-MIN(P:P))/(MAX(P:P)-MIN(P:P))</f>
        <v>0.17105263157894737</v>
      </c>
      <c r="V678" s="9">
        <f>(Кредиты_2000_0__22[[#This Row],[Срок с последнего нарушения кредитного договора (мес.)]]-MIN(Q:Q))/(MAX(Q:Q)-MIN(Q:Q))</f>
        <v>0.58536585365853655</v>
      </c>
      <c r="W678" s="9">
        <f>(Кредиты_2000_0__22[[#This Row],[Количество кредитных карт]]-MIN(D:D))/(MAX(D:D)-MIN(D:D))</f>
        <v>0.17073170731707318</v>
      </c>
      <c r="X678" s="10">
        <f>(Кредиты_2000_0__22[[#This Row],[Число нарушений кредитных договоров]]-MIN(E:E))/(MAX(E:E)-MIN(E:E))</f>
        <v>0</v>
      </c>
      <c r="Y678" s="16">
        <f>((Кредиты_2000_0__22[[#This Row],[Размер кредита]]-AVERAGE(H:H)))/STDEV(H:H)</f>
        <v>-1.2965513165446849</v>
      </c>
      <c r="Z678" s="16">
        <f>((Кредиты_2000_0__22[[#This Row],[Годовой доход]]-AVERAGE(K:K)))/STDEV(K:K)</f>
        <v>-0.60387412679002972</v>
      </c>
      <c r="AA678" s="16">
        <f>((Кредиты_2000_0__22[[#This Row],[Ежемесячный платеж]]-AVERAGE(O:O)))/STDEV(O:O)</f>
        <v>-0.75105897777394426</v>
      </c>
      <c r="AB678" s="16">
        <f>((Кредиты_2000_0__22[[#This Row],[Текущий баланс кредитов]]-AVERAGE(F:F)))/STDEV(F:F)</f>
        <v>-0.26948160465934096</v>
      </c>
      <c r="AC678" s="16">
        <f>((Кредиты_2000_0__22[[#This Row],[Максимальный выданный кредит]]-AVERAGE(G:G)))/STDEV(G:G)</f>
        <v>2.0719065218821457E-3</v>
      </c>
    </row>
    <row r="679" spans="1:29" x14ac:dyDescent="0.45">
      <c r="A679">
        <v>1007</v>
      </c>
      <c r="B679" s="1" t="s">
        <v>722</v>
      </c>
      <c r="C679" s="1" t="s">
        <v>16</v>
      </c>
      <c r="D679">
        <v>8</v>
      </c>
      <c r="E679">
        <v>2</v>
      </c>
      <c r="F679">
        <v>50787</v>
      </c>
      <c r="G679">
        <v>187308</v>
      </c>
      <c r="H679" s="3">
        <v>258060</v>
      </c>
      <c r="I679" s="1" t="s">
        <v>17</v>
      </c>
      <c r="J679">
        <v>695</v>
      </c>
      <c r="K679">
        <v>1634380</v>
      </c>
      <c r="L679" s="1" t="s">
        <v>22</v>
      </c>
      <c r="M679" s="1" t="s">
        <v>19</v>
      </c>
      <c r="N679" s="1" t="s">
        <v>20</v>
      </c>
      <c r="O679" s="2">
        <v>3895.19</v>
      </c>
      <c r="P679">
        <v>19.399999999999999</v>
      </c>
      <c r="Q679">
        <v>20</v>
      </c>
      <c r="R679">
        <f>Кредиты_2000_0__22[[#This Row],[Годовой доход]]/12</f>
        <v>136198.33333333334</v>
      </c>
      <c r="S679">
        <f>Кредиты_2000_0__22[[#This Row],[Ежемесячный платеж]]/Кредиты_2000_0__22[[#This Row],[Мес доход]]</f>
        <v>2.8599395489421062E-2</v>
      </c>
      <c r="T679" s="8">
        <f>(Кредиты_2000_0__22[[#This Row],[Кредитный рейтинг]]-MIN(J:J))/(MAX(J:J)-MIN(J:J))</f>
        <v>0.66060606060606064</v>
      </c>
      <c r="U679" s="9">
        <f>(Кредиты_2000_0__22[[#This Row],[Срок кредитной истории (лет)]]-MIN(P:P))/(MAX(P:P)-MIN(P:P))</f>
        <v>0.32675438596491224</v>
      </c>
      <c r="V679" s="9">
        <f>(Кредиты_2000_0__22[[#This Row],[Срок с последнего нарушения кредитного договора (мес.)]]-MIN(Q:Q))/(MAX(Q:Q)-MIN(Q:Q))</f>
        <v>0.24390243902439024</v>
      </c>
      <c r="W679" s="9">
        <f>(Кредиты_2000_0__22[[#This Row],[Количество кредитных карт]]-MIN(D:D))/(MAX(D:D)-MIN(D:D))</f>
        <v>0.14634146341463414</v>
      </c>
      <c r="X679" s="10">
        <f>(Кредиты_2000_0__22[[#This Row],[Число нарушений кредитных договоров]]-MIN(E:E))/(MAX(E:E)-MIN(E:E))</f>
        <v>0.2857142857142857</v>
      </c>
      <c r="Y679" s="16">
        <f>((Кредиты_2000_0__22[[#This Row],[Размер кредита]]-AVERAGE(H:H)))/STDEV(H:H)</f>
        <v>-0.27684499851354466</v>
      </c>
      <c r="Z679" s="16">
        <f>((Кредиты_2000_0__22[[#This Row],[Годовой доход]]-AVERAGE(K:K)))/STDEV(K:K)</f>
        <v>0.34871356996134284</v>
      </c>
      <c r="AA679" s="16">
        <f>((Кредиты_2000_0__22[[#This Row],[Ежемесячный платеж]]-AVERAGE(O:O)))/STDEV(O:O)</f>
        <v>-1.2443553312505151</v>
      </c>
      <c r="AB679" s="16">
        <f>((Кредиты_2000_0__22[[#This Row],[Текущий баланс кредитов]]-AVERAGE(F:F)))/STDEV(F:F)</f>
        <v>-0.88579587954512351</v>
      </c>
      <c r="AC679" s="16">
        <f>((Кредиты_2000_0__22[[#This Row],[Максимальный выданный кредит]]-AVERAGE(G:G)))/STDEV(G:G)</f>
        <v>-0.80166964388297612</v>
      </c>
    </row>
    <row r="680" spans="1:29" x14ac:dyDescent="0.45">
      <c r="A680">
        <v>1009</v>
      </c>
      <c r="B680" s="1" t="s">
        <v>723</v>
      </c>
      <c r="C680" s="1" t="s">
        <v>16</v>
      </c>
      <c r="D680">
        <v>7</v>
      </c>
      <c r="E680">
        <v>0</v>
      </c>
      <c r="F680">
        <v>190684</v>
      </c>
      <c r="G680">
        <v>307934</v>
      </c>
      <c r="H680" s="3">
        <v>196658</v>
      </c>
      <c r="I680" s="1" t="s">
        <v>17</v>
      </c>
      <c r="J680">
        <v>732</v>
      </c>
      <c r="K680">
        <v>650655</v>
      </c>
      <c r="L680" s="1" t="s">
        <v>33</v>
      </c>
      <c r="M680" s="1" t="s">
        <v>29</v>
      </c>
      <c r="N680" s="1" t="s">
        <v>23</v>
      </c>
      <c r="O680" s="2">
        <v>15073.46</v>
      </c>
      <c r="P680">
        <v>15</v>
      </c>
      <c r="R680">
        <f>Кредиты_2000_0__22[[#This Row],[Годовой доход]]/12</f>
        <v>54221.25</v>
      </c>
      <c r="S680">
        <f>Кредиты_2000_0__22[[#This Row],[Ежемесячный платеж]]/Кредиты_2000_0__22[[#This Row],[Мес доход]]</f>
        <v>0.27799912395970211</v>
      </c>
      <c r="T680" s="8">
        <f>(Кредиты_2000_0__22[[#This Row],[Кредитный рейтинг]]-MIN(J:J))/(MAX(J:J)-MIN(J:J))</f>
        <v>0.88484848484848488</v>
      </c>
      <c r="U680" s="9">
        <f>(Кредиты_2000_0__22[[#This Row],[Срок кредитной истории (лет)]]-MIN(P:P))/(MAX(P:P)-MIN(P:P))</f>
        <v>0.23026315789473684</v>
      </c>
      <c r="V680" s="9">
        <f>(Кредиты_2000_0__22[[#This Row],[Срок с последнего нарушения кредитного договора (мес.)]]-MIN(Q:Q))/(MAX(Q:Q)-MIN(Q:Q))</f>
        <v>0</v>
      </c>
      <c r="W680" s="9">
        <f>(Кредиты_2000_0__22[[#This Row],[Количество кредитных карт]]-MIN(D:D))/(MAX(D:D)-MIN(D:D))</f>
        <v>0.12195121951219512</v>
      </c>
      <c r="X680" s="10">
        <f>(Кредиты_2000_0__22[[#This Row],[Число нарушений кредитных договоров]]-MIN(E:E))/(MAX(E:E)-MIN(E:E))</f>
        <v>0</v>
      </c>
      <c r="Y680" s="16">
        <f>((Кредиты_2000_0__22[[#This Row],[Размер кредита]]-AVERAGE(H:H)))/STDEV(H:H)</f>
        <v>-0.6055583657605893</v>
      </c>
      <c r="Z680" s="16">
        <f>((Кредиты_2000_0__22[[#This Row],[Годовой доход]]-AVERAGE(K:K)))/STDEV(K:K)</f>
        <v>-0.85539355892787383</v>
      </c>
      <c r="AA680" s="16">
        <f>((Кредиты_2000_0__22[[#This Row],[Ежемесячный платеж]]-AVERAGE(O:O)))/STDEV(O:O)</f>
        <v>-0.24583118316563343</v>
      </c>
      <c r="AB680" s="16">
        <f>((Кредиты_2000_0__22[[#This Row],[Текущий баланс кредитов]]-AVERAGE(F:F)))/STDEV(F:F)</f>
        <v>-0.30116279451755112</v>
      </c>
      <c r="AC680" s="16">
        <f>((Кредиты_2000_0__22[[#This Row],[Максимальный выданный кредит]]-AVERAGE(G:G)))/STDEV(G:G)</f>
        <v>-0.54525986202053134</v>
      </c>
    </row>
    <row r="681" spans="1:29" x14ac:dyDescent="0.45">
      <c r="A681">
        <v>1013</v>
      </c>
      <c r="B681" s="1" t="s">
        <v>724</v>
      </c>
      <c r="C681" s="1" t="s">
        <v>16</v>
      </c>
      <c r="D681">
        <v>12</v>
      </c>
      <c r="E681">
        <v>0</v>
      </c>
      <c r="F681">
        <v>226974</v>
      </c>
      <c r="G681">
        <v>722018</v>
      </c>
      <c r="H681" s="3">
        <v>335720</v>
      </c>
      <c r="I681" s="1" t="s">
        <v>17</v>
      </c>
      <c r="J681">
        <v>728</v>
      </c>
      <c r="K681">
        <v>966435</v>
      </c>
      <c r="L681" s="1" t="s">
        <v>18</v>
      </c>
      <c r="M681" s="1" t="s">
        <v>29</v>
      </c>
      <c r="N681" s="1" t="s">
        <v>23</v>
      </c>
      <c r="O681" s="2">
        <v>9181.18</v>
      </c>
      <c r="P681">
        <v>8.6999999999999993</v>
      </c>
      <c r="Q681">
        <v>30</v>
      </c>
      <c r="R681">
        <f>Кредиты_2000_0__22[[#This Row],[Годовой доход]]/12</f>
        <v>80536.25</v>
      </c>
      <c r="S681">
        <f>Кредиты_2000_0__22[[#This Row],[Ежемесячный платеж]]/Кредиты_2000_0__22[[#This Row],[Мес доход]]</f>
        <v>0.11400058979652021</v>
      </c>
      <c r="T681" s="8">
        <f>(Кредиты_2000_0__22[[#This Row],[Кредитный рейтинг]]-MIN(J:J))/(MAX(J:J)-MIN(J:J))</f>
        <v>0.8606060606060606</v>
      </c>
      <c r="U681" s="9">
        <f>(Кредиты_2000_0__22[[#This Row],[Срок кредитной истории (лет)]]-MIN(P:P))/(MAX(P:P)-MIN(P:P))</f>
        <v>9.2105263157894718E-2</v>
      </c>
      <c r="V681" s="9">
        <f>(Кредиты_2000_0__22[[#This Row],[Срок с последнего нарушения кредитного договора (мес.)]]-MIN(Q:Q))/(MAX(Q:Q)-MIN(Q:Q))</f>
        <v>0.36585365853658536</v>
      </c>
      <c r="W681" s="9">
        <f>(Кредиты_2000_0__22[[#This Row],[Количество кредитных карт]]-MIN(D:D))/(MAX(D:D)-MIN(D:D))</f>
        <v>0.24390243902439024</v>
      </c>
      <c r="X681" s="10">
        <f>(Кредиты_2000_0__22[[#This Row],[Число нарушений кредитных договоров]]-MIN(E:E))/(MAX(E:E)-MIN(E:E))</f>
        <v>0</v>
      </c>
      <c r="Y681" s="16">
        <f>((Кредиты_2000_0__22[[#This Row],[Размер кредита]]-AVERAGE(H:H)))/STDEV(H:H)</f>
        <v>0.13890497869249888</v>
      </c>
      <c r="Z681" s="16">
        <f>((Кредиты_2000_0__22[[#This Row],[Годовой доход]]-AVERAGE(K:K)))/STDEV(K:K)</f>
        <v>-0.4688699378339331</v>
      </c>
      <c r="AA681" s="16">
        <f>((Кредиты_2000_0__22[[#This Row],[Ежемесячный платеж]]-AVERAGE(O:O)))/STDEV(O:O)</f>
        <v>-0.77217236720194549</v>
      </c>
      <c r="AB681" s="16">
        <f>((Кредиты_2000_0__22[[#This Row],[Текущий баланс кредитов]]-AVERAGE(F:F)))/STDEV(F:F)</f>
        <v>-0.14950597088551756</v>
      </c>
      <c r="AC681" s="16">
        <f>((Кредиты_2000_0__22[[#This Row],[Максимальный выданный кредит]]-AVERAGE(G:G)))/STDEV(G:G)</f>
        <v>0.33494165434184964</v>
      </c>
    </row>
    <row r="682" spans="1:29" x14ac:dyDescent="0.45">
      <c r="A682">
        <v>1014</v>
      </c>
      <c r="B682" s="1" t="s">
        <v>725</v>
      </c>
      <c r="C682" s="1" t="s">
        <v>16</v>
      </c>
      <c r="D682">
        <v>9</v>
      </c>
      <c r="E682">
        <v>0</v>
      </c>
      <c r="F682">
        <v>134216</v>
      </c>
      <c r="G682">
        <v>636878</v>
      </c>
      <c r="H682" s="3">
        <v>178508</v>
      </c>
      <c r="I682" s="1" t="s">
        <v>17</v>
      </c>
      <c r="J682">
        <v>739</v>
      </c>
      <c r="K682">
        <v>2312604</v>
      </c>
      <c r="L682" s="1" t="s">
        <v>50</v>
      </c>
      <c r="M682" s="1" t="s">
        <v>24</v>
      </c>
      <c r="N682" s="1" t="s">
        <v>23</v>
      </c>
      <c r="O682" s="2">
        <v>21777.040000000001</v>
      </c>
      <c r="P682">
        <v>21.3</v>
      </c>
      <c r="Q682">
        <v>18</v>
      </c>
      <c r="R682">
        <f>Кредиты_2000_0__22[[#This Row],[Годовой доход]]/12</f>
        <v>192717</v>
      </c>
      <c r="S682">
        <f>Кредиты_2000_0__22[[#This Row],[Ежемесячный платеж]]/Кредиты_2000_0__22[[#This Row],[Мес доход]]</f>
        <v>0.11300009859016071</v>
      </c>
      <c r="T682" s="8">
        <f>(Кредиты_2000_0__22[[#This Row],[Кредитный рейтинг]]-MIN(J:J))/(MAX(J:J)-MIN(J:J))</f>
        <v>0.92727272727272725</v>
      </c>
      <c r="U682" s="9">
        <f>(Кредиты_2000_0__22[[#This Row],[Срок кредитной истории (лет)]]-MIN(P:P))/(MAX(P:P)-MIN(P:P))</f>
        <v>0.36842105263157893</v>
      </c>
      <c r="V682" s="9">
        <f>(Кредиты_2000_0__22[[#This Row],[Срок с последнего нарушения кредитного договора (мес.)]]-MIN(Q:Q))/(MAX(Q:Q)-MIN(Q:Q))</f>
        <v>0.21951219512195122</v>
      </c>
      <c r="W682" s="9">
        <f>(Кредиты_2000_0__22[[#This Row],[Количество кредитных карт]]-MIN(D:D))/(MAX(D:D)-MIN(D:D))</f>
        <v>0.17073170731707318</v>
      </c>
      <c r="X682" s="10">
        <f>(Кредиты_2000_0__22[[#This Row],[Число нарушений кредитных договоров]]-MIN(E:E))/(MAX(E:E)-MIN(E:E))</f>
        <v>0</v>
      </c>
      <c r="Y682" s="16">
        <f>((Кредиты_2000_0__22[[#This Row],[Размер кредита]]-AVERAGE(H:H)))/STDEV(H:H)</f>
        <v>-0.7027237287053445</v>
      </c>
      <c r="Z682" s="16">
        <f>((Кредиты_2000_0__22[[#This Row],[Годовой доход]]-AVERAGE(K:K)))/STDEV(K:K)</f>
        <v>1.1788788634974023</v>
      </c>
      <c r="AA682" s="16">
        <f>((Кредиты_2000_0__22[[#This Row],[Ежемесячный платеж]]-AVERAGE(O:O)))/STDEV(O:O)</f>
        <v>0.35298120091695301</v>
      </c>
      <c r="AB682" s="16">
        <f>((Кредиты_2000_0__22[[#This Row],[Текущий баланс кредитов]]-AVERAGE(F:F)))/STDEV(F:F)</f>
        <v>-0.53714398814812903</v>
      </c>
      <c r="AC682" s="16">
        <f>((Кредиты_2000_0__22[[#This Row],[Максимальный выданный кредит]]-AVERAGE(G:G)))/STDEV(G:G)</f>
        <v>0.15396301932312609</v>
      </c>
    </row>
    <row r="683" spans="1:29" x14ac:dyDescent="0.45">
      <c r="A683">
        <v>1015</v>
      </c>
      <c r="B683" s="1" t="s">
        <v>726</v>
      </c>
      <c r="C683" s="1" t="s">
        <v>16</v>
      </c>
      <c r="D683">
        <v>8</v>
      </c>
      <c r="E683">
        <v>0</v>
      </c>
      <c r="F683">
        <v>307724</v>
      </c>
      <c r="G683">
        <v>525514</v>
      </c>
      <c r="H683" s="3">
        <v>346258</v>
      </c>
      <c r="I683" s="1" t="s">
        <v>17</v>
      </c>
      <c r="J683">
        <v>742</v>
      </c>
      <c r="K683">
        <v>1626058</v>
      </c>
      <c r="L683" s="1" t="s">
        <v>22</v>
      </c>
      <c r="M683" s="1" t="s">
        <v>19</v>
      </c>
      <c r="N683" s="1" t="s">
        <v>23</v>
      </c>
      <c r="O683" s="2">
        <v>4634.29</v>
      </c>
      <c r="P683">
        <v>15</v>
      </c>
      <c r="Q683">
        <v>74</v>
      </c>
      <c r="R683">
        <f>Кредиты_2000_0__22[[#This Row],[Годовой доход]]/12</f>
        <v>135504.83333333334</v>
      </c>
      <c r="S683">
        <f>Кредиты_2000_0__22[[#This Row],[Ежемесячный платеж]]/Кредиты_2000_0__22[[#This Row],[Мес доход]]</f>
        <v>3.4200182281320837E-2</v>
      </c>
      <c r="T683" s="8">
        <f>(Кредиты_2000_0__22[[#This Row],[Кредитный рейтинг]]-MIN(J:J))/(MAX(J:J)-MIN(J:J))</f>
        <v>0.94545454545454544</v>
      </c>
      <c r="U683" s="9">
        <f>(Кредиты_2000_0__22[[#This Row],[Срок кредитной истории (лет)]]-MIN(P:P))/(MAX(P:P)-MIN(P:P))</f>
        <v>0.23026315789473684</v>
      </c>
      <c r="V683" s="9">
        <f>(Кредиты_2000_0__22[[#This Row],[Срок с последнего нарушения кредитного договора (мес.)]]-MIN(Q:Q))/(MAX(Q:Q)-MIN(Q:Q))</f>
        <v>0.90243902439024393</v>
      </c>
      <c r="W683" s="9">
        <f>(Кредиты_2000_0__22[[#This Row],[Количество кредитных карт]]-MIN(D:D))/(MAX(D:D)-MIN(D:D))</f>
        <v>0.14634146341463414</v>
      </c>
      <c r="X683" s="10">
        <f>(Кредиты_2000_0__22[[#This Row],[Число нарушений кредитных договоров]]-MIN(E:E))/(MAX(E:E)-MIN(E:E))</f>
        <v>0</v>
      </c>
      <c r="Y683" s="16">
        <f>((Кредиты_2000_0__22[[#This Row],[Размер кредита]]-AVERAGE(H:H)))/STDEV(H:H)</f>
        <v>0.19531977729921129</v>
      </c>
      <c r="Z683" s="16">
        <f>((Кредиты_2000_0__22[[#This Row],[Годовой доход]]-AVERAGE(K:K)))/STDEV(K:K)</f>
        <v>0.3385272073837769</v>
      </c>
      <c r="AA683" s="16">
        <f>((Кредиты_2000_0__22[[#This Row],[Ежемесячный платеж]]-AVERAGE(O:O)))/STDEV(O:O)</f>
        <v>-1.1783335588430195</v>
      </c>
      <c r="AB683" s="16">
        <f>((Кредиты_2000_0__22[[#This Row],[Текущий баланс кредитов]]-AVERAGE(F:F)))/STDEV(F:F)</f>
        <v>0.18795031206534252</v>
      </c>
      <c r="AC683" s="16">
        <f>((Кредиты_2000_0__22[[#This Row],[Максимальный выданный кредит]]-AVERAGE(G:G)))/STDEV(G:G)</f>
        <v>-8.2758905861571211E-2</v>
      </c>
    </row>
    <row r="684" spans="1:29" x14ac:dyDescent="0.45">
      <c r="A684">
        <v>1016</v>
      </c>
      <c r="B684" s="1" t="s">
        <v>727</v>
      </c>
      <c r="C684" s="1" t="s">
        <v>16</v>
      </c>
      <c r="D684">
        <v>9</v>
      </c>
      <c r="E684">
        <v>1</v>
      </c>
      <c r="F684">
        <v>107578</v>
      </c>
      <c r="G684">
        <v>177936</v>
      </c>
      <c r="H684" s="3">
        <v>132968</v>
      </c>
      <c r="I684" s="1" t="s">
        <v>17</v>
      </c>
      <c r="J684">
        <v>728</v>
      </c>
      <c r="K684">
        <v>880460</v>
      </c>
      <c r="L684" s="1" t="s">
        <v>22</v>
      </c>
      <c r="M684" s="1" t="s">
        <v>29</v>
      </c>
      <c r="N684" s="1" t="s">
        <v>23</v>
      </c>
      <c r="O684" s="2">
        <v>9465.0400000000009</v>
      </c>
      <c r="P684">
        <v>21.9</v>
      </c>
      <c r="R684">
        <f>Кредиты_2000_0__22[[#This Row],[Годовой доход]]/12</f>
        <v>73371.666666666672</v>
      </c>
      <c r="S684">
        <f>Кредиты_2000_0__22[[#This Row],[Ежемесячный платеж]]/Кредиты_2000_0__22[[#This Row],[Мес доход]]</f>
        <v>0.12900129477772981</v>
      </c>
      <c r="T684" s="8">
        <f>(Кредиты_2000_0__22[[#This Row],[Кредитный рейтинг]]-MIN(J:J))/(MAX(J:J)-MIN(J:J))</f>
        <v>0.8606060606060606</v>
      </c>
      <c r="U684" s="9">
        <f>(Кредиты_2000_0__22[[#This Row],[Срок кредитной истории (лет)]]-MIN(P:P))/(MAX(P:P)-MIN(P:P))</f>
        <v>0.38157894736842102</v>
      </c>
      <c r="V684" s="9">
        <f>(Кредиты_2000_0__22[[#This Row],[Срок с последнего нарушения кредитного договора (мес.)]]-MIN(Q:Q))/(MAX(Q:Q)-MIN(Q:Q))</f>
        <v>0</v>
      </c>
      <c r="W684" s="9">
        <f>(Кредиты_2000_0__22[[#This Row],[Количество кредитных карт]]-MIN(D:D))/(MAX(D:D)-MIN(D:D))</f>
        <v>0.17073170731707318</v>
      </c>
      <c r="X684" s="10">
        <f>(Кредиты_2000_0__22[[#This Row],[Число нарушений кредитных договоров]]-MIN(E:E))/(MAX(E:E)-MIN(E:E))</f>
        <v>0.14285714285714285</v>
      </c>
      <c r="Y684" s="16">
        <f>((Кредиты_2000_0__22[[#This Row],[Размер кредита]]-AVERAGE(H:H)))/STDEV(H:H)</f>
        <v>-0.94652045754854852</v>
      </c>
      <c r="Z684" s="16">
        <f>((Кредиты_2000_0__22[[#This Row],[Годовой доход]]-AVERAGE(K:K)))/STDEV(K:K)</f>
        <v>-0.57410576126654933</v>
      </c>
      <c r="AA684" s="16">
        <f>((Кредиты_2000_0__22[[#This Row],[Ежемесячный платеж]]-AVERAGE(O:O)))/STDEV(O:O)</f>
        <v>-0.74681593327474793</v>
      </c>
      <c r="AB684" s="16">
        <f>((Кредиты_2000_0__22[[#This Row],[Текущий баланс кредитов]]-AVERAGE(F:F)))/STDEV(F:F)</f>
        <v>-0.64846486078274224</v>
      </c>
      <c r="AC684" s="16">
        <f>((Кредиты_2000_0__22[[#This Row],[Максимальный выданный кредит]]-AVERAGE(G:G)))/STDEV(G:G)</f>
        <v>-0.82159132308658755</v>
      </c>
    </row>
    <row r="685" spans="1:29" x14ac:dyDescent="0.45">
      <c r="A685">
        <v>1017</v>
      </c>
      <c r="B685" s="1" t="s">
        <v>728</v>
      </c>
      <c r="C685" s="1" t="s">
        <v>16</v>
      </c>
      <c r="D685">
        <v>9</v>
      </c>
      <c r="E685">
        <v>0</v>
      </c>
      <c r="F685">
        <v>171551</v>
      </c>
      <c r="G685">
        <v>928180</v>
      </c>
      <c r="H685" s="3">
        <v>218900</v>
      </c>
      <c r="I685" s="1" t="s">
        <v>17</v>
      </c>
      <c r="J685">
        <v>748</v>
      </c>
      <c r="K685">
        <v>1890500</v>
      </c>
      <c r="L685" s="1" t="s">
        <v>50</v>
      </c>
      <c r="M685" s="1" t="s">
        <v>29</v>
      </c>
      <c r="N685" s="1" t="s">
        <v>23</v>
      </c>
      <c r="O685" s="2">
        <v>12745.2</v>
      </c>
      <c r="P685">
        <v>10.8</v>
      </c>
      <c r="Q685">
        <v>39</v>
      </c>
      <c r="R685">
        <f>Кредиты_2000_0__22[[#This Row],[Годовой доход]]/12</f>
        <v>157541.66666666666</v>
      </c>
      <c r="S685">
        <f>Кредиты_2000_0__22[[#This Row],[Ежемесячный платеж]]/Кредиты_2000_0__22[[#This Row],[Мес доход]]</f>
        <v>8.0900502512562825E-2</v>
      </c>
      <c r="T685" s="8">
        <f>(Кредиты_2000_0__22[[#This Row],[Кредитный рейтинг]]-MIN(J:J))/(MAX(J:J)-MIN(J:J))</f>
        <v>0.98181818181818181</v>
      </c>
      <c r="U685" s="9">
        <f>(Кредиты_2000_0__22[[#This Row],[Срок кредитной истории (лет)]]-MIN(P:P))/(MAX(P:P)-MIN(P:P))</f>
        <v>0.13815789473684212</v>
      </c>
      <c r="V685" s="9">
        <f>(Кредиты_2000_0__22[[#This Row],[Срок с последнего нарушения кредитного договора (мес.)]]-MIN(Q:Q))/(MAX(Q:Q)-MIN(Q:Q))</f>
        <v>0.47560975609756095</v>
      </c>
      <c r="W685" s="9">
        <f>(Кредиты_2000_0__22[[#This Row],[Количество кредитных карт]]-MIN(D:D))/(MAX(D:D)-MIN(D:D))</f>
        <v>0.17073170731707318</v>
      </c>
      <c r="X685" s="10">
        <f>(Кредиты_2000_0__22[[#This Row],[Число нарушений кредитных договоров]]-MIN(E:E))/(MAX(E:E)-MIN(E:E))</f>
        <v>0</v>
      </c>
      <c r="Y685" s="16">
        <f>((Кредиты_2000_0__22[[#This Row],[Размер кредита]]-AVERAGE(H:H)))/STDEV(H:H)</f>
        <v>-0.48648663007919835</v>
      </c>
      <c r="Z685" s="16">
        <f>((Кредиты_2000_0__22[[#This Row],[Годовой доход]]-AVERAGE(K:K)))/STDEV(K:K)</f>
        <v>0.66221166938049569</v>
      </c>
      <c r="AA685" s="16">
        <f>((Кредиты_2000_0__22[[#This Row],[Ежемесячный платеж]]-AVERAGE(O:O)))/STDEV(O:O)</f>
        <v>-0.4538082523382429</v>
      </c>
      <c r="AB685" s="16">
        <f>((Кредиты_2000_0__22[[#This Row],[Текущий баланс кредитов]]-AVERAGE(F:F)))/STDEV(F:F)</f>
        <v>-0.38112008320731966</v>
      </c>
      <c r="AC685" s="16">
        <f>((Кредиты_2000_0__22[[#This Row],[Максимальный выданный кредит]]-AVERAGE(G:G)))/STDEV(G:G)</f>
        <v>0.77317183231612829</v>
      </c>
    </row>
    <row r="686" spans="1:29" x14ac:dyDescent="0.45">
      <c r="A686">
        <v>1018</v>
      </c>
      <c r="B686" s="1" t="s">
        <v>729</v>
      </c>
      <c r="C686" s="1" t="s">
        <v>16</v>
      </c>
      <c r="D686">
        <v>8</v>
      </c>
      <c r="E686">
        <v>0</v>
      </c>
      <c r="F686">
        <v>361665</v>
      </c>
      <c r="G686">
        <v>549582</v>
      </c>
      <c r="H686" s="3">
        <v>510334</v>
      </c>
      <c r="I686" s="1" t="s">
        <v>26</v>
      </c>
      <c r="J686">
        <v>718</v>
      </c>
      <c r="K686">
        <v>900239</v>
      </c>
      <c r="L686" s="1" t="s">
        <v>50</v>
      </c>
      <c r="M686" s="1" t="s">
        <v>29</v>
      </c>
      <c r="N686" s="1" t="s">
        <v>23</v>
      </c>
      <c r="O686" s="2">
        <v>15266.5</v>
      </c>
      <c r="P686">
        <v>23.6</v>
      </c>
      <c r="R686">
        <f>Кредиты_2000_0__22[[#This Row],[Годовой доход]]/12</f>
        <v>75019.916666666672</v>
      </c>
      <c r="S686">
        <f>Кредиты_2000_0__22[[#This Row],[Ежемесячный платеж]]/Кредиты_2000_0__22[[#This Row],[Мес доход]]</f>
        <v>0.20349929296553471</v>
      </c>
      <c r="T686" s="8">
        <f>(Кредиты_2000_0__22[[#This Row],[Кредитный рейтинг]]-MIN(J:J))/(MAX(J:J)-MIN(J:J))</f>
        <v>0.8</v>
      </c>
      <c r="U686" s="9">
        <f>(Кредиты_2000_0__22[[#This Row],[Срок кредитной истории (лет)]]-MIN(P:P))/(MAX(P:P)-MIN(P:P))</f>
        <v>0.41885964912280704</v>
      </c>
      <c r="V686" s="9">
        <f>(Кредиты_2000_0__22[[#This Row],[Срок с последнего нарушения кредитного договора (мес.)]]-MIN(Q:Q))/(MAX(Q:Q)-MIN(Q:Q))</f>
        <v>0</v>
      </c>
      <c r="W686" s="9">
        <f>(Кредиты_2000_0__22[[#This Row],[Количество кредитных карт]]-MIN(D:D))/(MAX(D:D)-MIN(D:D))</f>
        <v>0.14634146341463414</v>
      </c>
      <c r="X686" s="10">
        <f>(Кредиты_2000_0__22[[#This Row],[Число нарушений кредитных договоров]]-MIN(E:E))/(MAX(E:E)-MIN(E:E))</f>
        <v>0</v>
      </c>
      <c r="Y686" s="16">
        <f>((Кредиты_2000_0__22[[#This Row],[Размер кредита]]-AVERAGE(H:H)))/STDEV(H:H)</f>
        <v>1.0736946583197984</v>
      </c>
      <c r="Z686" s="16">
        <f>((Кредиты_2000_0__22[[#This Row],[Годовой доход]]-AVERAGE(K:K)))/STDEV(K:K)</f>
        <v>-0.54989570774315633</v>
      </c>
      <c r="AA686" s="16">
        <f>((Кредиты_2000_0__22[[#This Row],[Ежемесячный платеж]]-AVERAGE(O:O)))/STDEV(O:O)</f>
        <v>-0.2285874503208993</v>
      </c>
      <c r="AB686" s="16">
        <f>((Кредиты_2000_0__22[[#This Row],[Текущий баланс кредитов]]-AVERAGE(F:F)))/STDEV(F:F)</f>
        <v>0.41337110907651708</v>
      </c>
      <c r="AC686" s="16">
        <f>((Кредиты_2000_0__22[[#This Row],[Максимальный выданный кредит]]-AVERAGE(G:G)))/STDEV(G:G)</f>
        <v>-3.1598537202531536E-2</v>
      </c>
    </row>
    <row r="687" spans="1:29" x14ac:dyDescent="0.45">
      <c r="A687">
        <v>1019</v>
      </c>
      <c r="B687" s="1" t="s">
        <v>730</v>
      </c>
      <c r="C687" s="1" t="s">
        <v>16</v>
      </c>
      <c r="D687">
        <v>14</v>
      </c>
      <c r="E687">
        <v>0</v>
      </c>
      <c r="F687">
        <v>692075</v>
      </c>
      <c r="G687">
        <v>1282138</v>
      </c>
      <c r="H687" s="3">
        <v>759308</v>
      </c>
      <c r="I687" s="1" t="s">
        <v>17</v>
      </c>
      <c r="J687">
        <v>680</v>
      </c>
      <c r="K687">
        <v>2950909</v>
      </c>
      <c r="L687" s="1" t="s">
        <v>33</v>
      </c>
      <c r="M687" s="1" t="s">
        <v>19</v>
      </c>
      <c r="N687" s="1" t="s">
        <v>20</v>
      </c>
      <c r="O687" s="2">
        <v>30738.77</v>
      </c>
      <c r="P687">
        <v>28.3</v>
      </c>
      <c r="R687">
        <f>Кредиты_2000_0__22[[#This Row],[Годовой доход]]/12</f>
        <v>245909.08333333334</v>
      </c>
      <c r="S687">
        <f>Кредиты_2000_0__22[[#This Row],[Ежемесячный платеж]]/Кредиты_2000_0__22[[#This Row],[Мес доход]]</f>
        <v>0.12500054728898791</v>
      </c>
      <c r="T687" s="8">
        <f>(Кредиты_2000_0__22[[#This Row],[Кредитный рейтинг]]-MIN(J:J))/(MAX(J:J)-MIN(J:J))</f>
        <v>0.5696969696969697</v>
      </c>
      <c r="U687" s="9">
        <f>(Кредиты_2000_0__22[[#This Row],[Срок кредитной истории (лет)]]-MIN(P:P))/(MAX(P:P)-MIN(P:P))</f>
        <v>0.52192982456140347</v>
      </c>
      <c r="V687" s="9">
        <f>(Кредиты_2000_0__22[[#This Row],[Срок с последнего нарушения кредитного договора (мес.)]]-MIN(Q:Q))/(MAX(Q:Q)-MIN(Q:Q))</f>
        <v>0</v>
      </c>
      <c r="W687" s="9">
        <f>(Кредиты_2000_0__22[[#This Row],[Количество кредитных карт]]-MIN(D:D))/(MAX(D:D)-MIN(D:D))</f>
        <v>0.29268292682926828</v>
      </c>
      <c r="X687" s="10">
        <f>(Кредиты_2000_0__22[[#This Row],[Число нарушений кредитных договоров]]-MIN(E:E))/(MAX(E:E)-MIN(E:E))</f>
        <v>0</v>
      </c>
      <c r="Y687" s="16">
        <f>((Кредиты_2000_0__22[[#This Row],[Размер кредита]]-AVERAGE(H:H)))/STDEV(H:H)</f>
        <v>2.4065678855268224</v>
      </c>
      <c r="Z687" s="16">
        <f>((Кредиты_2000_0__22[[#This Row],[Годовой доход]]-AVERAGE(K:K)))/STDEV(K:K)</f>
        <v>1.9601821758109366</v>
      </c>
      <c r="AA687" s="16">
        <f>((Кредиты_2000_0__22[[#This Row],[Ежемесячный платеж]]-AVERAGE(O:O)))/STDEV(O:O)</f>
        <v>1.153507920491335</v>
      </c>
      <c r="AB687" s="16">
        <f>((Кредиты_2000_0__22[[#This Row],[Текущий баланс кредитов]]-AVERAGE(F:F)))/STDEV(F:F)</f>
        <v>1.794162817433095</v>
      </c>
      <c r="AC687" s="16">
        <f>((Кредиты_2000_0__22[[#This Row],[Максимальный выданный кредит]]-AVERAGE(G:G)))/STDEV(G:G)</f>
        <v>1.5255659560412558</v>
      </c>
    </row>
    <row r="688" spans="1:29" x14ac:dyDescent="0.45">
      <c r="A688">
        <v>1020</v>
      </c>
      <c r="B688" s="1" t="s">
        <v>731</v>
      </c>
      <c r="C688" s="1" t="s">
        <v>16</v>
      </c>
      <c r="D688">
        <v>14</v>
      </c>
      <c r="E688">
        <v>1</v>
      </c>
      <c r="F688">
        <v>178391</v>
      </c>
      <c r="G688">
        <v>320760</v>
      </c>
      <c r="H688" s="3">
        <v>132550</v>
      </c>
      <c r="I688" s="1" t="s">
        <v>17</v>
      </c>
      <c r="J688">
        <v>654</v>
      </c>
      <c r="K688">
        <v>622478</v>
      </c>
      <c r="L688" s="1" t="s">
        <v>28</v>
      </c>
      <c r="M688" s="1" t="s">
        <v>29</v>
      </c>
      <c r="N688" s="1" t="s">
        <v>23</v>
      </c>
      <c r="O688" s="2">
        <v>14213.14</v>
      </c>
      <c r="P688">
        <v>15.6</v>
      </c>
      <c r="Q688">
        <v>19</v>
      </c>
      <c r="R688">
        <f>Кредиты_2000_0__22[[#This Row],[Годовой доход]]/12</f>
        <v>51873.166666666664</v>
      </c>
      <c r="S688">
        <f>Кредиты_2000_0__22[[#This Row],[Ежемесячный платеж]]/Кредиты_2000_0__22[[#This Row],[Мес доход]]</f>
        <v>0.27399792442463833</v>
      </c>
      <c r="T688" s="8">
        <f>(Кредиты_2000_0__22[[#This Row],[Кредитный рейтинг]]-MIN(J:J))/(MAX(J:J)-MIN(J:J))</f>
        <v>0.41212121212121211</v>
      </c>
      <c r="U688" s="9">
        <f>(Кредиты_2000_0__22[[#This Row],[Срок кредитной истории (лет)]]-MIN(P:P))/(MAX(P:P)-MIN(P:P))</f>
        <v>0.24342105263157893</v>
      </c>
      <c r="V688" s="9">
        <f>(Кредиты_2000_0__22[[#This Row],[Срок с последнего нарушения кредитного договора (мес.)]]-MIN(Q:Q))/(MAX(Q:Q)-MIN(Q:Q))</f>
        <v>0.23170731707317074</v>
      </c>
      <c r="W688" s="9">
        <f>(Кредиты_2000_0__22[[#This Row],[Количество кредитных карт]]-MIN(D:D))/(MAX(D:D)-MIN(D:D))</f>
        <v>0.29268292682926828</v>
      </c>
      <c r="X688" s="10">
        <f>(Кредиты_2000_0__22[[#This Row],[Число нарушений кредитных договоров]]-MIN(E:E))/(MAX(E:E)-MIN(E:E))</f>
        <v>0.14285714285714285</v>
      </c>
      <c r="Y688" s="16">
        <f>((Кредиты_2000_0__22[[#This Row],[Размер кредита]]-AVERAGE(H:H)))/STDEV(H:H)</f>
        <v>-0.94875820530121557</v>
      </c>
      <c r="Z688" s="16">
        <f>((Кредиты_2000_0__22[[#This Row],[Годовой доход]]-AVERAGE(K:K)))/STDEV(K:K)</f>
        <v>-0.88988300117109376</v>
      </c>
      <c r="AA688" s="16">
        <f>((Кредиты_2000_0__22[[#This Row],[Ежемесячный платеж]]-AVERAGE(O:O)))/STDEV(O:O)</f>
        <v>-0.3226812051350782</v>
      </c>
      <c r="AB688" s="16">
        <f>((Кредиты_2000_0__22[[#This Row],[Текущий баланс кредитов]]-AVERAGE(F:F)))/STDEV(F:F)</f>
        <v>-0.35253555100442324</v>
      </c>
      <c r="AC688" s="16">
        <f>((Кредиты_2000_0__22[[#This Row],[Максимальный выданный кредит]]-AVERAGE(G:G)))/STDEV(G:G)</f>
        <v>-0.51799615550479083</v>
      </c>
    </row>
    <row r="689" spans="1:29" x14ac:dyDescent="0.45">
      <c r="A689">
        <v>1021</v>
      </c>
      <c r="B689" s="1" t="s">
        <v>732</v>
      </c>
      <c r="C689" s="1" t="s">
        <v>16</v>
      </c>
      <c r="D689">
        <v>10</v>
      </c>
      <c r="E689">
        <v>0</v>
      </c>
      <c r="F689">
        <v>170525</v>
      </c>
      <c r="G689">
        <v>399674</v>
      </c>
      <c r="H689" s="3">
        <v>307538</v>
      </c>
      <c r="I689" s="1" t="s">
        <v>17</v>
      </c>
      <c r="J689">
        <v>739</v>
      </c>
      <c r="K689">
        <v>1043442</v>
      </c>
      <c r="L689" s="1" t="s">
        <v>53</v>
      </c>
      <c r="M689" s="1" t="s">
        <v>29</v>
      </c>
      <c r="N689" s="1" t="s">
        <v>23</v>
      </c>
      <c r="O689" s="2">
        <v>22259.83</v>
      </c>
      <c r="P689">
        <v>9</v>
      </c>
      <c r="R689">
        <f>Кредиты_2000_0__22[[#This Row],[Годовой доход]]/12</f>
        <v>86953.5</v>
      </c>
      <c r="S689">
        <f>Кредиты_2000_0__22[[#This Row],[Ежемесячный платеж]]/Кредиты_2000_0__22[[#This Row],[Мес доход]]</f>
        <v>0.25599694089369607</v>
      </c>
      <c r="T689" s="8">
        <f>(Кредиты_2000_0__22[[#This Row],[Кредитный рейтинг]]-MIN(J:J))/(MAX(J:J)-MIN(J:J))</f>
        <v>0.92727272727272725</v>
      </c>
      <c r="U689" s="9">
        <f>(Кредиты_2000_0__22[[#This Row],[Срок кредитной истории (лет)]]-MIN(P:P))/(MAX(P:P)-MIN(P:P))</f>
        <v>9.8684210526315791E-2</v>
      </c>
      <c r="V689" s="9">
        <f>(Кредиты_2000_0__22[[#This Row],[Срок с последнего нарушения кредитного договора (мес.)]]-MIN(Q:Q))/(MAX(Q:Q)-MIN(Q:Q))</f>
        <v>0</v>
      </c>
      <c r="W689" s="9">
        <f>(Кредиты_2000_0__22[[#This Row],[Количество кредитных карт]]-MIN(D:D))/(MAX(D:D)-MIN(D:D))</f>
        <v>0.1951219512195122</v>
      </c>
      <c r="X689" s="10">
        <f>(Кредиты_2000_0__22[[#This Row],[Число нарушений кредитных договоров]]-MIN(E:E))/(MAX(E:E)-MIN(E:E))</f>
        <v>0</v>
      </c>
      <c r="Y689" s="16">
        <f>((Кредиты_2000_0__22[[#This Row],[Размер кредита]]-AVERAGE(H:H)))/STDEV(H:H)</f>
        <v>-1.1966330316266508E-2</v>
      </c>
      <c r="Z689" s="16">
        <f>((Кредиты_2000_0__22[[#This Row],[Годовой доход]]-AVERAGE(K:K)))/STDEV(K:K)</f>
        <v>-0.37461119918810026</v>
      </c>
      <c r="AA689" s="16">
        <f>((Кредиты_2000_0__22[[#This Row],[Ежемесячный платеж]]-AVERAGE(O:O)))/STDEV(O:O)</f>
        <v>0.39610750520678506</v>
      </c>
      <c r="AB689" s="16">
        <f>((Кредиты_2000_0__22[[#This Row],[Текущий баланс кредитов]]-AVERAGE(F:F)))/STDEV(F:F)</f>
        <v>-0.38540776303775409</v>
      </c>
      <c r="AC689" s="16">
        <f>((Кредиты_2000_0__22[[#This Row],[Максимальный выданный кредит]]-AVERAGE(G:G)))/STDEV(G:G)</f>
        <v>-0.35025187544996883</v>
      </c>
    </row>
    <row r="690" spans="1:29" x14ac:dyDescent="0.45">
      <c r="A690">
        <v>1022</v>
      </c>
      <c r="B690" s="1" t="s">
        <v>733</v>
      </c>
      <c r="C690" s="1" t="s">
        <v>31</v>
      </c>
      <c r="D690">
        <v>12</v>
      </c>
      <c r="E690">
        <v>0</v>
      </c>
      <c r="F690">
        <v>373255</v>
      </c>
      <c r="G690">
        <v>1445422</v>
      </c>
      <c r="H690" s="3">
        <v>582912</v>
      </c>
      <c r="I690" s="1" t="s">
        <v>26</v>
      </c>
      <c r="J690">
        <v>685</v>
      </c>
      <c r="K690">
        <v>1411472</v>
      </c>
      <c r="L690" s="1" t="s">
        <v>53</v>
      </c>
      <c r="M690" s="1" t="s">
        <v>19</v>
      </c>
      <c r="N690" s="1" t="s">
        <v>23</v>
      </c>
      <c r="O690" s="2">
        <v>10162.530000000001</v>
      </c>
      <c r="P690">
        <v>14.7</v>
      </c>
      <c r="Q690">
        <v>48</v>
      </c>
      <c r="R690">
        <f>Кредиты_2000_0__22[[#This Row],[Годовой доход]]/12</f>
        <v>117622.66666666667</v>
      </c>
      <c r="S690">
        <f>Кредиты_2000_0__22[[#This Row],[Ежемесячный платеж]]/Кредиты_2000_0__22[[#This Row],[Мес доход]]</f>
        <v>8.6399418479431403E-2</v>
      </c>
      <c r="T690" s="8">
        <f>(Кредиты_2000_0__22[[#This Row],[Кредитный рейтинг]]-MIN(J:J))/(MAX(J:J)-MIN(J:J))</f>
        <v>0.6</v>
      </c>
      <c r="U690" s="9">
        <f>(Кредиты_2000_0__22[[#This Row],[Срок кредитной истории (лет)]]-MIN(P:P))/(MAX(P:P)-MIN(P:P))</f>
        <v>0.22368421052631576</v>
      </c>
      <c r="V690" s="9">
        <f>(Кредиты_2000_0__22[[#This Row],[Срок с последнего нарушения кредитного договора (мес.)]]-MIN(Q:Q))/(MAX(Q:Q)-MIN(Q:Q))</f>
        <v>0.58536585365853655</v>
      </c>
      <c r="W690" s="9">
        <f>(Кредиты_2000_0__22[[#This Row],[Количество кредитных карт]]-MIN(D:D))/(MAX(D:D)-MIN(D:D))</f>
        <v>0.24390243902439024</v>
      </c>
      <c r="X690" s="10">
        <f>(Кредиты_2000_0__22[[#This Row],[Число нарушений кредитных договоров]]-MIN(E:E))/(MAX(E:E)-MIN(E:E))</f>
        <v>0</v>
      </c>
      <c r="Y690" s="16">
        <f>((Кредиты_2000_0__22[[#This Row],[Размер кредита]]-AVERAGE(H:H)))/STDEV(H:H)</f>
        <v>1.4622383339013105</v>
      </c>
      <c r="Z690" s="16">
        <f>((Кредиты_2000_0__22[[#This Row],[Годовой доход]]-AVERAGE(K:K)))/STDEV(K:K)</f>
        <v>7.5867894710192854E-2</v>
      </c>
      <c r="AA690" s="16">
        <f>((Кредиты_2000_0__22[[#This Row],[Ежемесячный платеж]]-AVERAGE(O:O)))/STDEV(O:O)</f>
        <v>-0.68451106784854832</v>
      </c>
      <c r="AB690" s="16">
        <f>((Кредиты_2000_0__22[[#This Row],[Текущий баланс кредитов]]-AVERAGE(F:F)))/STDEV(F:F)</f>
        <v>0.46180601086475814</v>
      </c>
      <c r="AC690" s="16">
        <f>((Кредиты_2000_0__22[[#This Row],[Максимальный выданный кредит]]-AVERAGE(G:G)))/STDEV(G:G)</f>
        <v>1.8726521134337535</v>
      </c>
    </row>
    <row r="691" spans="1:29" x14ac:dyDescent="0.45">
      <c r="A691">
        <v>1023</v>
      </c>
      <c r="B691" s="1" t="s">
        <v>734</v>
      </c>
      <c r="C691" s="1" t="s">
        <v>16</v>
      </c>
      <c r="D691">
        <v>15</v>
      </c>
      <c r="E691">
        <v>0</v>
      </c>
      <c r="F691">
        <v>335825</v>
      </c>
      <c r="G691">
        <v>430144</v>
      </c>
      <c r="H691" s="3">
        <v>98252</v>
      </c>
      <c r="I691" s="1" t="s">
        <v>17</v>
      </c>
      <c r="J691">
        <v>725</v>
      </c>
      <c r="K691">
        <v>1602897</v>
      </c>
      <c r="L691" s="1" t="s">
        <v>22</v>
      </c>
      <c r="M691" s="1" t="s">
        <v>19</v>
      </c>
      <c r="N691" s="1" t="s">
        <v>20</v>
      </c>
      <c r="O691" s="2">
        <v>34328.629999999997</v>
      </c>
      <c r="P691">
        <v>34.299999999999997</v>
      </c>
      <c r="R691">
        <f>Кредиты_2000_0__22[[#This Row],[Годовой доход]]/12</f>
        <v>133574.75</v>
      </c>
      <c r="S691">
        <f>Кредиты_2000_0__22[[#This Row],[Ежемесячный платеж]]/Кредиты_2000_0__22[[#This Row],[Мес доход]]</f>
        <v>0.2569993954695779</v>
      </c>
      <c r="T691" s="8">
        <f>(Кредиты_2000_0__22[[#This Row],[Кредитный рейтинг]]-MIN(J:J))/(MAX(J:J)-MIN(J:J))</f>
        <v>0.84242424242424241</v>
      </c>
      <c r="U691" s="9">
        <f>(Кредиты_2000_0__22[[#This Row],[Срок кредитной истории (лет)]]-MIN(P:P))/(MAX(P:P)-MIN(P:P))</f>
        <v>0.65350877192982448</v>
      </c>
      <c r="V691" s="9">
        <f>(Кредиты_2000_0__22[[#This Row],[Срок с последнего нарушения кредитного договора (мес.)]]-MIN(Q:Q))/(MAX(Q:Q)-MIN(Q:Q))</f>
        <v>0</v>
      </c>
      <c r="W691" s="9">
        <f>(Кредиты_2000_0__22[[#This Row],[Количество кредитных карт]]-MIN(D:D))/(MAX(D:D)-MIN(D:D))</f>
        <v>0.31707317073170732</v>
      </c>
      <c r="X691" s="10">
        <f>(Кредиты_2000_0__22[[#This Row],[Число нарушений кредитных договоров]]-MIN(E:E))/(MAX(E:E)-MIN(E:E))</f>
        <v>0</v>
      </c>
      <c r="Y691" s="16">
        <f>((Кредиты_2000_0__22[[#This Row],[Размер кредита]]-AVERAGE(H:H)))/STDEV(H:H)</f>
        <v>-1.1323712972174258</v>
      </c>
      <c r="Z691" s="16">
        <f>((Кредиты_2000_0__22[[#This Row],[Годовой доход]]-AVERAGE(K:K)))/STDEV(K:K)</f>
        <v>0.31017749052977489</v>
      </c>
      <c r="AA691" s="16">
        <f>((Кредиты_2000_0__22[[#This Row],[Ежемесячный платеж]]-AVERAGE(O:O)))/STDEV(O:O)</f>
        <v>1.4741802515626001</v>
      </c>
      <c r="AB691" s="16">
        <f>((Кредиты_2000_0__22[[#This Row],[Текущий баланс кредитов]]-AVERAGE(F:F)))/STDEV(F:F)</f>
        <v>0.30538509853224183</v>
      </c>
      <c r="AC691" s="16">
        <f>((Кредиты_2000_0__22[[#This Row],[Максимальный выданный кредит]]-AVERAGE(G:G)))/STDEV(G:G)</f>
        <v>-0.28548303578564527</v>
      </c>
    </row>
    <row r="692" spans="1:29" x14ac:dyDescent="0.45">
      <c r="A692">
        <v>1025</v>
      </c>
      <c r="B692" s="1" t="s">
        <v>735</v>
      </c>
      <c r="C692" s="1" t="s">
        <v>16</v>
      </c>
      <c r="D692">
        <v>29</v>
      </c>
      <c r="E692">
        <v>0</v>
      </c>
      <c r="F692">
        <v>957752</v>
      </c>
      <c r="G692">
        <v>2128522</v>
      </c>
      <c r="H692" s="3">
        <v>751300</v>
      </c>
      <c r="I692" s="1" t="s">
        <v>17</v>
      </c>
      <c r="J692">
        <v>716</v>
      </c>
      <c r="K692">
        <v>3614978</v>
      </c>
      <c r="L692" s="1" t="s">
        <v>53</v>
      </c>
      <c r="M692" s="1" t="s">
        <v>19</v>
      </c>
      <c r="N692" s="1" t="s">
        <v>23</v>
      </c>
      <c r="O692" s="2">
        <v>72600.710000000006</v>
      </c>
      <c r="P692">
        <v>11.9</v>
      </c>
      <c r="Q692">
        <v>69</v>
      </c>
      <c r="R692">
        <f>Кредиты_2000_0__22[[#This Row],[Годовой доход]]/12</f>
        <v>301248.16666666669</v>
      </c>
      <c r="S692">
        <f>Кредиты_2000_0__22[[#This Row],[Ежемесячный платеж]]/Кредиты_2000_0__22[[#This Row],[Мес доход]]</f>
        <v>0.24099967413356319</v>
      </c>
      <c r="T692" s="8">
        <f>(Кредиты_2000_0__22[[#This Row],[Кредитный рейтинг]]-MIN(J:J))/(MAX(J:J)-MIN(J:J))</f>
        <v>0.78787878787878785</v>
      </c>
      <c r="U692" s="9">
        <f>(Кредиты_2000_0__22[[#This Row],[Срок кредитной истории (лет)]]-MIN(P:P))/(MAX(P:P)-MIN(P:P))</f>
        <v>0.16228070175438597</v>
      </c>
      <c r="V692" s="9">
        <f>(Кредиты_2000_0__22[[#This Row],[Срок с последнего нарушения кредитного договора (мес.)]]-MIN(Q:Q))/(MAX(Q:Q)-MIN(Q:Q))</f>
        <v>0.84146341463414631</v>
      </c>
      <c r="W692" s="9">
        <f>(Кредиты_2000_0__22[[#This Row],[Количество кредитных карт]]-MIN(D:D))/(MAX(D:D)-MIN(D:D))</f>
        <v>0.65853658536585369</v>
      </c>
      <c r="X692" s="10">
        <f>(Кредиты_2000_0__22[[#This Row],[Число нарушений кредитных договоров]]-MIN(E:E))/(MAX(E:E)-MIN(E:E))</f>
        <v>0</v>
      </c>
      <c r="Y692" s="16">
        <f>((Кредиты_2000_0__22[[#This Row],[Размер кредита]]-AVERAGE(H:H)))/STDEV(H:H)</f>
        <v>2.3636973496336213</v>
      </c>
      <c r="Z692" s="16">
        <f>((Кредиты_2000_0__22[[#This Row],[Годовой доход]]-AVERAGE(K:K)))/STDEV(K:K)</f>
        <v>2.7730213503509078</v>
      </c>
      <c r="AA692" s="16">
        <f>((Кредиты_2000_0__22[[#This Row],[Ежемесячный платеж]]-AVERAGE(O:O)))/STDEV(O:O)</f>
        <v>4.8929200098110988</v>
      </c>
      <c r="AB692" s="16">
        <f>((Кредиты_2000_0__22[[#This Row],[Текущий баланс кредитов]]-AVERAGE(F:F)))/STDEV(F:F)</f>
        <v>2.9044336890805953</v>
      </c>
      <c r="AC692" s="16">
        <f>((Кредиты_2000_0__22[[#This Row],[Максимальный выданный кредит]]-AVERAGE(G:G)))/STDEV(G:G)</f>
        <v>3.3246899990490935</v>
      </c>
    </row>
    <row r="693" spans="1:29" x14ac:dyDescent="0.45">
      <c r="A693">
        <v>1026</v>
      </c>
      <c r="B693" s="1" t="s">
        <v>736</v>
      </c>
      <c r="C693" s="1" t="s">
        <v>16</v>
      </c>
      <c r="D693">
        <v>6</v>
      </c>
      <c r="E693">
        <v>0</v>
      </c>
      <c r="F693">
        <v>51585</v>
      </c>
      <c r="G693">
        <v>136378</v>
      </c>
      <c r="H693" s="3">
        <v>248248</v>
      </c>
      <c r="I693" s="1" t="s">
        <v>17</v>
      </c>
      <c r="J693">
        <v>710</v>
      </c>
      <c r="K693">
        <v>618089</v>
      </c>
      <c r="L693" s="1" t="s">
        <v>22</v>
      </c>
      <c r="M693" s="1" t="s">
        <v>29</v>
      </c>
      <c r="N693" s="1" t="s">
        <v>52</v>
      </c>
      <c r="O693" s="2">
        <v>6953.62</v>
      </c>
      <c r="P693">
        <v>12.8</v>
      </c>
      <c r="Q693">
        <v>77</v>
      </c>
      <c r="R693">
        <f>Кредиты_2000_0__22[[#This Row],[Годовой доход]]/12</f>
        <v>51507.416666666664</v>
      </c>
      <c r="S693">
        <f>Кредиты_2000_0__22[[#This Row],[Ежемесячный платеж]]/Кредиты_2000_0__22[[#This Row],[Мес доход]]</f>
        <v>0.13500230549322184</v>
      </c>
      <c r="T693" s="8">
        <f>(Кредиты_2000_0__22[[#This Row],[Кредитный рейтинг]]-MIN(J:J))/(MAX(J:J)-MIN(J:J))</f>
        <v>0.75151515151515147</v>
      </c>
      <c r="U693" s="9">
        <f>(Кредиты_2000_0__22[[#This Row],[Срок кредитной истории (лет)]]-MIN(P:P))/(MAX(P:P)-MIN(P:P))</f>
        <v>0.18201754385964913</v>
      </c>
      <c r="V693" s="9">
        <f>(Кредиты_2000_0__22[[#This Row],[Срок с последнего нарушения кредитного договора (мес.)]]-MIN(Q:Q))/(MAX(Q:Q)-MIN(Q:Q))</f>
        <v>0.93902439024390238</v>
      </c>
      <c r="W693" s="9">
        <f>(Кредиты_2000_0__22[[#This Row],[Количество кредитных карт]]-MIN(D:D))/(MAX(D:D)-MIN(D:D))</f>
        <v>9.7560975609756101E-2</v>
      </c>
      <c r="X693" s="10">
        <f>(Кредиты_2000_0__22[[#This Row],[Число нарушений кредитных договоров]]-MIN(E:E))/(MAX(E:E)-MIN(E:E))</f>
        <v>0</v>
      </c>
      <c r="Y693" s="16">
        <f>((Кредиты_2000_0__22[[#This Row],[Размер кредита]]-AVERAGE(H:H)))/STDEV(H:H)</f>
        <v>-0.3293731826024669</v>
      </c>
      <c r="Z693" s="16">
        <f>((Кредиты_2000_0__22[[#This Row],[Годовой доход]]-AVERAGE(K:K)))/STDEV(K:K)</f>
        <v>-0.8952552608866593</v>
      </c>
      <c r="AA693" s="16">
        <f>((Кредиты_2000_0__22[[#This Row],[Ежемесячный платеж]]-AVERAGE(O:O)))/STDEV(O:O)</f>
        <v>-0.97115418203625892</v>
      </c>
      <c r="AB693" s="16">
        <f>((Кредиты_2000_0__22[[#This Row],[Текущий баланс кредитов]]-AVERAGE(F:F)))/STDEV(F:F)</f>
        <v>-0.88246101745478567</v>
      </c>
      <c r="AC693" s="16">
        <f>((Кредиты_2000_0__22[[#This Row],[Максимальный выданный кредит]]-AVERAGE(G:G)))/STDEV(G:G)</f>
        <v>-0.90992947335800067</v>
      </c>
    </row>
    <row r="694" spans="1:29" x14ac:dyDescent="0.45">
      <c r="A694">
        <v>1027</v>
      </c>
      <c r="B694" s="1" t="s">
        <v>737</v>
      </c>
      <c r="C694" s="1" t="s">
        <v>16</v>
      </c>
      <c r="D694">
        <v>8</v>
      </c>
      <c r="E694">
        <v>0</v>
      </c>
      <c r="F694">
        <v>157016</v>
      </c>
      <c r="G694">
        <v>242088</v>
      </c>
      <c r="H694" s="3">
        <v>82126</v>
      </c>
      <c r="I694" s="1" t="s">
        <v>17</v>
      </c>
      <c r="J694">
        <v>717</v>
      </c>
      <c r="K694">
        <v>2015672</v>
      </c>
      <c r="L694" s="1" t="s">
        <v>50</v>
      </c>
      <c r="M694" s="1" t="s">
        <v>29</v>
      </c>
      <c r="N694" s="1" t="s">
        <v>23</v>
      </c>
      <c r="O694" s="2">
        <v>23180.38</v>
      </c>
      <c r="P694">
        <v>24</v>
      </c>
      <c r="R694">
        <f>Кредиты_2000_0__22[[#This Row],[Годовой доход]]/12</f>
        <v>167972.66666666666</v>
      </c>
      <c r="S694">
        <f>Кредиты_2000_0__22[[#This Row],[Ежемесячный платеж]]/Кредиты_2000_0__22[[#This Row],[Мес доход]]</f>
        <v>0.13800090490913205</v>
      </c>
      <c r="T694" s="8">
        <f>(Кредиты_2000_0__22[[#This Row],[Кредитный рейтинг]]-MIN(J:J))/(MAX(J:J)-MIN(J:J))</f>
        <v>0.79393939393939394</v>
      </c>
      <c r="U694" s="9">
        <f>(Кредиты_2000_0__22[[#This Row],[Срок кредитной истории (лет)]]-MIN(P:P))/(MAX(P:P)-MIN(P:P))</f>
        <v>0.42763157894736842</v>
      </c>
      <c r="V694" s="9">
        <f>(Кредиты_2000_0__22[[#This Row],[Срок с последнего нарушения кредитного договора (мес.)]]-MIN(Q:Q))/(MAX(Q:Q)-MIN(Q:Q))</f>
        <v>0</v>
      </c>
      <c r="W694" s="9">
        <f>(Кредиты_2000_0__22[[#This Row],[Количество кредитных карт]]-MIN(D:D))/(MAX(D:D)-MIN(D:D))</f>
        <v>0.14634146341463414</v>
      </c>
      <c r="X694" s="10">
        <f>(Кредиты_2000_0__22[[#This Row],[Число нарушений кредитных договоров]]-MIN(E:E))/(MAX(E:E)-MIN(E:E))</f>
        <v>0</v>
      </c>
      <c r="Y694" s="16">
        <f>((Кредиты_2000_0__22[[#This Row],[Размер кредита]]-AVERAGE(H:H)))/STDEV(H:H)</f>
        <v>-1.2187012499913719</v>
      </c>
      <c r="Z694" s="16">
        <f>((Кредиты_2000_0__22[[#This Row],[Годовой доход]]-AVERAGE(K:K)))/STDEV(K:K)</f>
        <v>0.81542572568415894</v>
      </c>
      <c r="AA694" s="16">
        <f>((Кредиты_2000_0__22[[#This Row],[Ежемесячный платеж]]-AVERAGE(O:O)))/STDEV(O:O)</f>
        <v>0.47833770760121075</v>
      </c>
      <c r="AB694" s="16">
        <f>((Кредиты_2000_0__22[[#This Row],[Текущий баланс кредитов]]-AVERAGE(F:F)))/STDEV(F:F)</f>
        <v>-0.44186221413847443</v>
      </c>
      <c r="AC694" s="16">
        <f>((Кредиты_2000_0__22[[#This Row],[Максимальный выданный кредит]]-AVERAGE(G:G)))/STDEV(G:G)</f>
        <v>-0.68522602600271221</v>
      </c>
    </row>
    <row r="695" spans="1:29" x14ac:dyDescent="0.45">
      <c r="A695">
        <v>1029</v>
      </c>
      <c r="B695" s="1" t="s">
        <v>738</v>
      </c>
      <c r="C695" s="1" t="s">
        <v>31</v>
      </c>
      <c r="D695">
        <v>10</v>
      </c>
      <c r="E695">
        <v>0</v>
      </c>
      <c r="F695">
        <v>339055</v>
      </c>
      <c r="G695">
        <v>594836</v>
      </c>
      <c r="H695" s="3">
        <v>523204</v>
      </c>
      <c r="I695" s="1" t="s">
        <v>26</v>
      </c>
      <c r="J695">
        <v>739</v>
      </c>
      <c r="K695">
        <v>1694439</v>
      </c>
      <c r="L695" s="1" t="s">
        <v>22</v>
      </c>
      <c r="M695" s="1" t="s">
        <v>19</v>
      </c>
      <c r="N695" s="1" t="s">
        <v>23</v>
      </c>
      <c r="O695" s="2">
        <v>28240.65</v>
      </c>
      <c r="P695">
        <v>19.600000000000001</v>
      </c>
      <c r="R695">
        <f>Кредиты_2000_0__22[[#This Row],[Годовой доход]]/12</f>
        <v>141203.25</v>
      </c>
      <c r="S695">
        <f>Кредиты_2000_0__22[[#This Row],[Ежемесячный платеж]]/Кредиты_2000_0__22[[#This Row],[Мес доход]]</f>
        <v>0.2</v>
      </c>
      <c r="T695" s="8">
        <f>(Кредиты_2000_0__22[[#This Row],[Кредитный рейтинг]]-MIN(J:J))/(MAX(J:J)-MIN(J:J))</f>
        <v>0.92727272727272725</v>
      </c>
      <c r="U695" s="9">
        <f>(Кредиты_2000_0__22[[#This Row],[Срок кредитной истории (лет)]]-MIN(P:P))/(MAX(P:P)-MIN(P:P))</f>
        <v>0.33114035087719301</v>
      </c>
      <c r="V695" s="9">
        <f>(Кредиты_2000_0__22[[#This Row],[Срок с последнего нарушения кредитного договора (мес.)]]-MIN(Q:Q))/(MAX(Q:Q)-MIN(Q:Q))</f>
        <v>0</v>
      </c>
      <c r="W695" s="9">
        <f>(Кредиты_2000_0__22[[#This Row],[Количество кредитных карт]]-MIN(D:D))/(MAX(D:D)-MIN(D:D))</f>
        <v>0.1951219512195122</v>
      </c>
      <c r="X695" s="10">
        <f>(Кредиты_2000_0__22[[#This Row],[Число нарушений кредитных договоров]]-MIN(E:E))/(MAX(E:E)-MIN(E:E))</f>
        <v>0</v>
      </c>
      <c r="Y695" s="16">
        <f>((Кредиты_2000_0__22[[#This Row],[Размер кредита]]-AVERAGE(H:H)))/STDEV(H:H)</f>
        <v>1.142593733862443</v>
      </c>
      <c r="Z695" s="16">
        <f>((Кредиты_2000_0__22[[#This Row],[Годовой доход]]-AVERAGE(K:K)))/STDEV(K:K)</f>
        <v>0.42222747888300027</v>
      </c>
      <c r="AA695" s="16">
        <f>((Кредиты_2000_0__22[[#This Row],[Ежемесячный платеж]]-AVERAGE(O:O)))/STDEV(O:O)</f>
        <v>0.93035772418959917</v>
      </c>
      <c r="AB695" s="16">
        <f>((Кредиты_2000_0__22[[#This Row],[Текущий баланс кредитов]]-AVERAGE(F:F)))/STDEV(F:F)</f>
        <v>0.31888334985027622</v>
      </c>
      <c r="AC695" s="16">
        <f>((Кредиты_2000_0__22[[#This Row],[Максимальный выданный кредит]]-AVERAGE(G:G)))/STDEV(G:G)</f>
        <v>6.4596049937911446E-2</v>
      </c>
    </row>
    <row r="696" spans="1:29" x14ac:dyDescent="0.45">
      <c r="A696">
        <v>1035</v>
      </c>
      <c r="B696" s="1" t="s">
        <v>739</v>
      </c>
      <c r="C696" s="1" t="s">
        <v>16</v>
      </c>
      <c r="D696">
        <v>14</v>
      </c>
      <c r="E696">
        <v>0</v>
      </c>
      <c r="F696">
        <v>209836</v>
      </c>
      <c r="G696">
        <v>310684</v>
      </c>
      <c r="H696" s="3">
        <v>332970</v>
      </c>
      <c r="I696" s="1" t="s">
        <v>26</v>
      </c>
      <c r="J696">
        <v>723</v>
      </c>
      <c r="K696">
        <v>996892</v>
      </c>
      <c r="L696" s="1" t="s">
        <v>33</v>
      </c>
      <c r="M696" s="1" t="s">
        <v>29</v>
      </c>
      <c r="N696" s="1" t="s">
        <v>23</v>
      </c>
      <c r="O696" s="2">
        <v>19190.189999999999</v>
      </c>
      <c r="P696">
        <v>12.8</v>
      </c>
      <c r="R696">
        <f>Кредиты_2000_0__22[[#This Row],[Годовой доход]]/12</f>
        <v>83074.333333333328</v>
      </c>
      <c r="S696">
        <f>Кредиты_2000_0__22[[#This Row],[Ежемесячный платеж]]/Кредиты_2000_0__22[[#This Row],[Мес доход]]</f>
        <v>0.23100022871083326</v>
      </c>
      <c r="T696" s="8">
        <f>(Кредиты_2000_0__22[[#This Row],[Кредитный рейтинг]]-MIN(J:J))/(MAX(J:J)-MIN(J:J))</f>
        <v>0.83030303030303032</v>
      </c>
      <c r="U696" s="9">
        <f>(Кредиты_2000_0__22[[#This Row],[Срок кредитной истории (лет)]]-MIN(P:P))/(MAX(P:P)-MIN(P:P))</f>
        <v>0.18201754385964913</v>
      </c>
      <c r="V696" s="9">
        <f>(Кредиты_2000_0__22[[#This Row],[Срок с последнего нарушения кредитного договора (мес.)]]-MIN(Q:Q))/(MAX(Q:Q)-MIN(Q:Q))</f>
        <v>0</v>
      </c>
      <c r="W696" s="9">
        <f>(Кредиты_2000_0__22[[#This Row],[Количество кредитных карт]]-MIN(D:D))/(MAX(D:D)-MIN(D:D))</f>
        <v>0.29268292682926828</v>
      </c>
      <c r="X696" s="10">
        <f>(Кредиты_2000_0__22[[#This Row],[Число нарушений кредитных договоров]]-MIN(E:E))/(MAX(E:E)-MIN(E:E))</f>
        <v>0</v>
      </c>
      <c r="Y696" s="16">
        <f>((Кредиты_2000_0__22[[#This Row],[Размер кредита]]-AVERAGE(H:H)))/STDEV(H:H)</f>
        <v>0.12418295400389959</v>
      </c>
      <c r="Z696" s="16">
        <f>((Кредиты_2000_0__22[[#This Row],[Годовой доход]]-AVERAGE(K:K)))/STDEV(K:K)</f>
        <v>-0.43158971132288698</v>
      </c>
      <c r="AA696" s="16">
        <f>((Кредиты_2000_0__22[[#This Row],[Ежемесячный платеж]]-AVERAGE(O:O)))/STDEV(O:O)</f>
        <v>0.12190499749071811</v>
      </c>
      <c r="AB696" s="16">
        <f>((Кредиты_2000_0__22[[#This Row],[Текущий баланс кредитов]]-AVERAGE(F:F)))/STDEV(F:F)</f>
        <v>-0.22112610434944127</v>
      </c>
      <c r="AC696" s="16">
        <f>((Кредиты_2000_0__22[[#This Row],[Максимальный выданный кредит]]-AVERAGE(G:G)))/STDEV(G:G)</f>
        <v>-0.53941429887393177</v>
      </c>
    </row>
    <row r="697" spans="1:29" x14ac:dyDescent="0.45">
      <c r="A697">
        <v>1039</v>
      </c>
      <c r="B697" s="1" t="s">
        <v>740</v>
      </c>
      <c r="C697" s="1" t="s">
        <v>31</v>
      </c>
      <c r="D697">
        <v>13</v>
      </c>
      <c r="E697">
        <v>0</v>
      </c>
      <c r="F697">
        <v>326097</v>
      </c>
      <c r="G697">
        <v>733172</v>
      </c>
      <c r="H697" s="3">
        <v>481470</v>
      </c>
      <c r="I697" s="1" t="s">
        <v>26</v>
      </c>
      <c r="J697">
        <v>722</v>
      </c>
      <c r="K697">
        <v>717630</v>
      </c>
      <c r="L697" s="1" t="s">
        <v>38</v>
      </c>
      <c r="M697" s="1" t="s">
        <v>19</v>
      </c>
      <c r="N697" s="1" t="s">
        <v>54</v>
      </c>
      <c r="O697" s="2">
        <v>13850.43</v>
      </c>
      <c r="P697">
        <v>18.5</v>
      </c>
      <c r="R697">
        <f>Кредиты_2000_0__22[[#This Row],[Годовой доход]]/12</f>
        <v>59802.5</v>
      </c>
      <c r="S697">
        <f>Кредиты_2000_0__22[[#This Row],[Ежемесячный платеж]]/Кредиты_2000_0__22[[#This Row],[Мес доход]]</f>
        <v>0.23160285941223194</v>
      </c>
      <c r="T697" s="8">
        <f>(Кредиты_2000_0__22[[#This Row],[Кредитный рейтинг]]-MIN(J:J))/(MAX(J:J)-MIN(J:J))</f>
        <v>0.82424242424242422</v>
      </c>
      <c r="U697" s="9">
        <f>(Кредиты_2000_0__22[[#This Row],[Срок кредитной истории (лет)]]-MIN(P:P))/(MAX(P:P)-MIN(P:P))</f>
        <v>0.30701754385964913</v>
      </c>
      <c r="V697" s="9">
        <f>(Кредиты_2000_0__22[[#This Row],[Срок с последнего нарушения кредитного договора (мес.)]]-MIN(Q:Q))/(MAX(Q:Q)-MIN(Q:Q))</f>
        <v>0</v>
      </c>
      <c r="W697" s="9">
        <f>(Кредиты_2000_0__22[[#This Row],[Количество кредитных карт]]-MIN(D:D))/(MAX(D:D)-MIN(D:D))</f>
        <v>0.26829268292682928</v>
      </c>
      <c r="X697" s="10">
        <f>(Кредиты_2000_0__22[[#This Row],[Число нарушений кредитных договоров]]-MIN(E:E))/(MAX(E:E)-MIN(E:E))</f>
        <v>0</v>
      </c>
      <c r="Y697" s="16">
        <f>((Кредиты_2000_0__22[[#This Row],[Размер кредита]]-AVERAGE(H:H)))/STDEV(H:H)</f>
        <v>0.9191722871882605</v>
      </c>
      <c r="Z697" s="16">
        <f>((Кредиты_2000_0__22[[#This Row],[Годовой доход]]-AVERAGE(K:K)))/STDEV(K:K)</f>
        <v>-0.77341427106047667</v>
      </c>
      <c r="AA697" s="16">
        <f>((Кредиты_2000_0__22[[#This Row],[Ежемесячный платеж]]-AVERAGE(O:O)))/STDEV(O:O)</f>
        <v>-0.35508109293094164</v>
      </c>
      <c r="AB697" s="16">
        <f>((Кредиты_2000_0__22[[#This Row],[Текущий баланс кредитов]]-AVERAGE(F:F)))/STDEV(F:F)</f>
        <v>0.26473154162145585</v>
      </c>
      <c r="AC697" s="16">
        <f>((Кредиты_2000_0__22[[#This Row],[Максимальный выданный кредит]]-AVERAGE(G:G)))/STDEV(G:G)</f>
        <v>0.35865125846445761</v>
      </c>
    </row>
    <row r="698" spans="1:29" x14ac:dyDescent="0.45">
      <c r="A698">
        <v>1041</v>
      </c>
      <c r="B698" s="1" t="s">
        <v>741</v>
      </c>
      <c r="C698" s="1" t="s">
        <v>16</v>
      </c>
      <c r="D698">
        <v>8</v>
      </c>
      <c r="E698">
        <v>2</v>
      </c>
      <c r="F698">
        <v>67792</v>
      </c>
      <c r="G698">
        <v>130372</v>
      </c>
      <c r="H698" s="3">
        <v>154594</v>
      </c>
      <c r="I698" s="1" t="s">
        <v>17</v>
      </c>
      <c r="J698">
        <v>722</v>
      </c>
      <c r="K698">
        <v>434853</v>
      </c>
      <c r="L698" s="1" t="s">
        <v>21</v>
      </c>
      <c r="M698" s="1" t="s">
        <v>19</v>
      </c>
      <c r="N698" s="1" t="s">
        <v>23</v>
      </c>
      <c r="O698" s="2">
        <v>2290.2600000000002</v>
      </c>
      <c r="P698">
        <v>33.700000000000003</v>
      </c>
      <c r="Q698">
        <v>23</v>
      </c>
      <c r="R698">
        <f>Кредиты_2000_0__22[[#This Row],[Годовой доход]]/12</f>
        <v>36237.75</v>
      </c>
      <c r="S698">
        <f>Кредиты_2000_0__22[[#This Row],[Ежемесячный платеж]]/Кредиты_2000_0__22[[#This Row],[Мес доход]]</f>
        <v>6.3200943767204101E-2</v>
      </c>
      <c r="T698" s="8">
        <f>(Кредиты_2000_0__22[[#This Row],[Кредитный рейтинг]]-MIN(J:J))/(MAX(J:J)-MIN(J:J))</f>
        <v>0.82424242424242422</v>
      </c>
      <c r="U698" s="9">
        <f>(Кредиты_2000_0__22[[#This Row],[Срок кредитной истории (лет)]]-MIN(P:P))/(MAX(P:P)-MIN(P:P))</f>
        <v>0.64035087719298245</v>
      </c>
      <c r="V698" s="9">
        <f>(Кредиты_2000_0__22[[#This Row],[Срок с последнего нарушения кредитного договора (мес.)]]-MIN(Q:Q))/(MAX(Q:Q)-MIN(Q:Q))</f>
        <v>0.28048780487804881</v>
      </c>
      <c r="W698" s="9">
        <f>(Кредиты_2000_0__22[[#This Row],[Количество кредитных карт]]-MIN(D:D))/(MAX(D:D)-MIN(D:D))</f>
        <v>0.14634146341463414</v>
      </c>
      <c r="X698" s="10">
        <f>(Кредиты_2000_0__22[[#This Row],[Число нарушений кредитных договоров]]-MIN(E:E))/(MAX(E:E)-MIN(E:E))</f>
        <v>0.2857142857142857</v>
      </c>
      <c r="Y698" s="16">
        <f>((Кредиты_2000_0__22[[#This Row],[Размер кредита]]-AVERAGE(H:H)))/STDEV(H:H)</f>
        <v>-0.83074645539740377</v>
      </c>
      <c r="Z698" s="16">
        <f>((Кредиты_2000_0__22[[#This Row],[Годовой доход]]-AVERAGE(K:K)))/STDEV(K:K)</f>
        <v>-1.119541289877632</v>
      </c>
      <c r="AA698" s="16">
        <f>((Кредиты_2000_0__22[[#This Row],[Ежемесячный платеж]]-AVERAGE(O:O)))/STDEV(O:O)</f>
        <v>-1.3877193187893624</v>
      </c>
      <c r="AB698" s="16">
        <f>((Кредиты_2000_0__22[[#This Row],[Текущий баланс кредитов]]-AVERAGE(F:F)))/STDEV(F:F)</f>
        <v>-0.8147315564295895</v>
      </c>
      <c r="AC698" s="16">
        <f>((Кредиты_2000_0__22[[#This Row],[Максимальный выданный кредит]]-AVERAGE(G:G)))/STDEV(G:G)</f>
        <v>-0.92269618327017422</v>
      </c>
    </row>
    <row r="699" spans="1:29" x14ac:dyDescent="0.45">
      <c r="A699">
        <v>1042</v>
      </c>
      <c r="B699" s="1" t="s">
        <v>742</v>
      </c>
      <c r="C699" s="1" t="s">
        <v>31</v>
      </c>
      <c r="D699">
        <v>12</v>
      </c>
      <c r="E699">
        <v>0</v>
      </c>
      <c r="F699">
        <v>338352</v>
      </c>
      <c r="G699">
        <v>590018</v>
      </c>
      <c r="H699" s="3">
        <v>367796</v>
      </c>
      <c r="I699" s="1" t="s">
        <v>17</v>
      </c>
      <c r="J699">
        <v>710</v>
      </c>
      <c r="K699">
        <v>1172566</v>
      </c>
      <c r="L699" s="1" t="s">
        <v>28</v>
      </c>
      <c r="M699" s="1" t="s">
        <v>19</v>
      </c>
      <c r="N699" s="1" t="s">
        <v>23</v>
      </c>
      <c r="O699" s="2">
        <v>34101.96</v>
      </c>
      <c r="P699">
        <v>11.5</v>
      </c>
      <c r="R699">
        <f>Кредиты_2000_0__22[[#This Row],[Годовой доход]]/12</f>
        <v>97713.833333333328</v>
      </c>
      <c r="S699">
        <f>Кредиты_2000_0__22[[#This Row],[Ежемесячный платеж]]/Кредиты_2000_0__22[[#This Row],[Мес доход]]</f>
        <v>0.34899828239945557</v>
      </c>
      <c r="T699" s="8">
        <f>(Кредиты_2000_0__22[[#This Row],[Кредитный рейтинг]]-MIN(J:J))/(MAX(J:J)-MIN(J:J))</f>
        <v>0.75151515151515147</v>
      </c>
      <c r="U699" s="9">
        <f>(Кредиты_2000_0__22[[#This Row],[Срок кредитной истории (лет)]]-MIN(P:P))/(MAX(P:P)-MIN(P:P))</f>
        <v>0.15350877192982457</v>
      </c>
      <c r="V699" s="9">
        <f>(Кредиты_2000_0__22[[#This Row],[Срок с последнего нарушения кредитного договора (мес.)]]-MIN(Q:Q))/(MAX(Q:Q)-MIN(Q:Q))</f>
        <v>0</v>
      </c>
      <c r="W699" s="9">
        <f>(Кредиты_2000_0__22[[#This Row],[Количество кредитных карт]]-MIN(D:D))/(MAX(D:D)-MIN(D:D))</f>
        <v>0.24390243902439024</v>
      </c>
      <c r="X699" s="10">
        <f>(Кредиты_2000_0__22[[#This Row],[Число нарушений кредитных договоров]]-MIN(E:E))/(MAX(E:E)-MIN(E:E))</f>
        <v>0</v>
      </c>
      <c r="Y699" s="16">
        <f>((Кредиты_2000_0__22[[#This Row],[Размер кредита]]-AVERAGE(H:H)))/STDEV(H:H)</f>
        <v>0.31062267466032084</v>
      </c>
      <c r="Z699" s="16">
        <f>((Кредиты_2000_0__22[[#This Row],[Годовой доход]]-AVERAGE(K:K)))/STDEV(K:K)</f>
        <v>-0.21655978348687158</v>
      </c>
      <c r="AA699" s="16">
        <f>((Кредиты_2000_0__22[[#This Row],[Ежемесячный платеж]]-AVERAGE(O:O)))/STDEV(O:O)</f>
        <v>1.4539324432124352</v>
      </c>
      <c r="AB699" s="16">
        <f>((Кредиты_2000_0__22[[#This Row],[Текущий баланс кредитов]]-AVERAGE(F:F)))/STDEV(F:F)</f>
        <v>0.31594549515164522</v>
      </c>
      <c r="AC699" s="16">
        <f>((Кредиты_2000_0__22[[#This Row],[Максимальный выданный кредит]]-AVERAGE(G:G)))/STDEV(G:G)</f>
        <v>5.4354623305068947E-2</v>
      </c>
    </row>
    <row r="700" spans="1:29" x14ac:dyDescent="0.45">
      <c r="A700">
        <v>1043</v>
      </c>
      <c r="B700" s="1" t="s">
        <v>743</v>
      </c>
      <c r="C700" s="1" t="s">
        <v>31</v>
      </c>
      <c r="D700">
        <v>6</v>
      </c>
      <c r="E700">
        <v>0</v>
      </c>
      <c r="F700">
        <v>210349</v>
      </c>
      <c r="G700">
        <v>727056</v>
      </c>
      <c r="H700" s="3">
        <v>769230</v>
      </c>
      <c r="I700" s="1" t="s">
        <v>26</v>
      </c>
      <c r="J700">
        <v>738</v>
      </c>
      <c r="K700">
        <v>2694257</v>
      </c>
      <c r="L700" s="1" t="s">
        <v>22</v>
      </c>
      <c r="M700" s="1" t="s">
        <v>19</v>
      </c>
      <c r="N700" s="1" t="s">
        <v>23</v>
      </c>
      <c r="O700" s="2">
        <v>10081.02</v>
      </c>
      <c r="P700">
        <v>27.1</v>
      </c>
      <c r="Q700">
        <v>38</v>
      </c>
      <c r="R700">
        <f>Кредиты_2000_0__22[[#This Row],[Годовой доход]]/12</f>
        <v>224521.41666666666</v>
      </c>
      <c r="S700">
        <f>Кредиты_2000_0__22[[#This Row],[Ежемесячный платеж]]/Кредиты_2000_0__22[[#This Row],[Мес доход]]</f>
        <v>4.4900037375796002E-2</v>
      </c>
      <c r="T700" s="8">
        <f>(Кредиты_2000_0__22[[#This Row],[Кредитный рейтинг]]-MIN(J:J))/(MAX(J:J)-MIN(J:J))</f>
        <v>0.92121212121212126</v>
      </c>
      <c r="U700" s="9">
        <f>(Кредиты_2000_0__22[[#This Row],[Срок кредитной истории (лет)]]-MIN(P:P))/(MAX(P:P)-MIN(P:P))</f>
        <v>0.49561403508771934</v>
      </c>
      <c r="V700" s="9">
        <f>(Кредиты_2000_0__22[[#This Row],[Срок с последнего нарушения кредитного договора (мес.)]]-MIN(Q:Q))/(MAX(Q:Q)-MIN(Q:Q))</f>
        <v>0.46341463414634149</v>
      </c>
      <c r="W700" s="9">
        <f>(Кредиты_2000_0__22[[#This Row],[Количество кредитных карт]]-MIN(D:D))/(MAX(D:D)-MIN(D:D))</f>
        <v>9.7560975609756101E-2</v>
      </c>
      <c r="X700" s="10">
        <f>(Кредиты_2000_0__22[[#This Row],[Число нарушений кредитных договоров]]-MIN(E:E))/(MAX(E:E)-MIN(E:E))</f>
        <v>0</v>
      </c>
      <c r="Y700" s="16">
        <f>((Кредиты_2000_0__22[[#This Row],[Размер кредита]]-AVERAGE(H:H)))/STDEV(H:H)</f>
        <v>2.4596849506032887</v>
      </c>
      <c r="Z700" s="16">
        <f>((Кредиты_2000_0__22[[#This Row],[Годовой доход]]-AVERAGE(K:K)))/STDEV(K:K)</f>
        <v>1.6460328933959576</v>
      </c>
      <c r="AA700" s="16">
        <f>((Кредиты_2000_0__22[[#This Row],[Ежемесячный платеж]]-AVERAGE(O:O)))/STDEV(O:O)</f>
        <v>-0.69179213220916935</v>
      </c>
      <c r="AB700" s="16">
        <f>((Кредиты_2000_0__22[[#This Row],[Текущий баланс кредитов]]-AVERAGE(F:F)))/STDEV(F:F)</f>
        <v>-0.21898226443422403</v>
      </c>
      <c r="AC700" s="16">
        <f>((Кредиты_2000_0__22[[#This Row],[Максимальный выданный кредит]]-AVERAGE(G:G)))/STDEV(G:G)</f>
        <v>0.34565072602642011</v>
      </c>
    </row>
    <row r="701" spans="1:29" x14ac:dyDescent="0.45">
      <c r="A701">
        <v>1047</v>
      </c>
      <c r="B701" s="1" t="s">
        <v>744</v>
      </c>
      <c r="C701" s="1" t="s">
        <v>16</v>
      </c>
      <c r="D701">
        <v>21</v>
      </c>
      <c r="E701">
        <v>0</v>
      </c>
      <c r="F701">
        <v>325109</v>
      </c>
      <c r="G701">
        <v>484484</v>
      </c>
      <c r="H701" s="3">
        <v>333168</v>
      </c>
      <c r="I701" s="1" t="s">
        <v>26</v>
      </c>
      <c r="J701">
        <v>682</v>
      </c>
      <c r="K701">
        <v>1163750</v>
      </c>
      <c r="L701" s="1" t="s">
        <v>28</v>
      </c>
      <c r="M701" s="1" t="s">
        <v>19</v>
      </c>
      <c r="N701" s="1" t="s">
        <v>23</v>
      </c>
      <c r="O701" s="2">
        <v>24632.55</v>
      </c>
      <c r="P701">
        <v>8.5</v>
      </c>
      <c r="R701">
        <f>Кредиты_2000_0__22[[#This Row],[Годовой доход]]/12</f>
        <v>96979.166666666672</v>
      </c>
      <c r="S701">
        <f>Кредиты_2000_0__22[[#This Row],[Ежемесячный платеж]]/Кредиты_2000_0__22[[#This Row],[Мес доход]]</f>
        <v>0.25399836734693876</v>
      </c>
      <c r="T701" s="8">
        <f>(Кредиты_2000_0__22[[#This Row],[Кредитный рейтинг]]-MIN(J:J))/(MAX(J:J)-MIN(J:J))</f>
        <v>0.58181818181818179</v>
      </c>
      <c r="U701" s="9">
        <f>(Кредиты_2000_0__22[[#This Row],[Срок кредитной истории (лет)]]-MIN(P:P))/(MAX(P:P)-MIN(P:P))</f>
        <v>8.771929824561403E-2</v>
      </c>
      <c r="V701" s="9">
        <f>(Кредиты_2000_0__22[[#This Row],[Срок с последнего нарушения кредитного договора (мес.)]]-MIN(Q:Q))/(MAX(Q:Q)-MIN(Q:Q))</f>
        <v>0</v>
      </c>
      <c r="W701" s="9">
        <f>(Кредиты_2000_0__22[[#This Row],[Количество кредитных карт]]-MIN(D:D))/(MAX(D:D)-MIN(D:D))</f>
        <v>0.46341463414634149</v>
      </c>
      <c r="X701" s="10">
        <f>(Кредиты_2000_0__22[[#This Row],[Число нарушений кредитных договоров]]-MIN(E:E))/(MAX(E:E)-MIN(E:E))</f>
        <v>0</v>
      </c>
      <c r="Y701" s="16">
        <f>((Кредиты_2000_0__22[[#This Row],[Размер кредита]]-AVERAGE(H:H)))/STDEV(H:H)</f>
        <v>0.12524293978147874</v>
      </c>
      <c r="Z701" s="16">
        <f>((Кредиты_2000_0__22[[#This Row],[Годовой доход]]-AVERAGE(K:K)))/STDEV(K:K)</f>
        <v>-0.2273508159891332</v>
      </c>
      <c r="AA701" s="16">
        <f>((Кредиты_2000_0__22[[#This Row],[Ежемесячный платеж]]-AVERAGE(O:O)))/STDEV(O:O)</f>
        <v>0.60805606403064227</v>
      </c>
      <c r="AB701" s="16">
        <f>((Кредиты_2000_0__22[[#This Row],[Текущий баланс кредитов]]-AVERAGE(F:F)))/STDEV(F:F)</f>
        <v>0.26060266474770416</v>
      </c>
      <c r="AC701" s="16">
        <f>((Кредиты_2000_0__22[[#This Row],[Максимальный выданный кредит]]-AVERAGE(G:G)))/STDEV(G:G)</f>
        <v>-0.16997470800883721</v>
      </c>
    </row>
    <row r="702" spans="1:29" x14ac:dyDescent="0.45">
      <c r="A702">
        <v>1050</v>
      </c>
      <c r="B702" s="1" t="s">
        <v>745</v>
      </c>
      <c r="C702" s="1" t="s">
        <v>16</v>
      </c>
      <c r="D702">
        <v>17</v>
      </c>
      <c r="E702">
        <v>0</v>
      </c>
      <c r="F702">
        <v>148200</v>
      </c>
      <c r="G702">
        <v>1372734</v>
      </c>
      <c r="H702" s="3">
        <v>667062</v>
      </c>
      <c r="I702" s="1" t="s">
        <v>17</v>
      </c>
      <c r="J702">
        <v>725</v>
      </c>
      <c r="K702">
        <v>1843513</v>
      </c>
      <c r="L702" s="1" t="s">
        <v>22</v>
      </c>
      <c r="M702" s="1" t="s">
        <v>19</v>
      </c>
      <c r="N702" s="1" t="s">
        <v>20</v>
      </c>
      <c r="O702" s="2">
        <v>31800.68</v>
      </c>
      <c r="P702">
        <v>18.5</v>
      </c>
      <c r="R702">
        <f>Кредиты_2000_0__22[[#This Row],[Годовой доход]]/12</f>
        <v>153626.08333333334</v>
      </c>
      <c r="S702">
        <f>Кредиты_2000_0__22[[#This Row],[Ежемесячный платеж]]/Кредиты_2000_0__22[[#This Row],[Мес доход]]</f>
        <v>0.20700052562688734</v>
      </c>
      <c r="T702" s="8">
        <f>(Кредиты_2000_0__22[[#This Row],[Кредитный рейтинг]]-MIN(J:J))/(MAX(J:J)-MIN(J:J))</f>
        <v>0.84242424242424241</v>
      </c>
      <c r="U702" s="9">
        <f>(Кредиты_2000_0__22[[#This Row],[Срок кредитной истории (лет)]]-MIN(P:P))/(MAX(P:P)-MIN(P:P))</f>
        <v>0.30701754385964913</v>
      </c>
      <c r="V702" s="9">
        <f>(Кредиты_2000_0__22[[#This Row],[Срок с последнего нарушения кредитного договора (мес.)]]-MIN(Q:Q))/(MAX(Q:Q)-MIN(Q:Q))</f>
        <v>0</v>
      </c>
      <c r="W702" s="9">
        <f>(Кредиты_2000_0__22[[#This Row],[Количество кредитных карт]]-MIN(D:D))/(MAX(D:D)-MIN(D:D))</f>
        <v>0.36585365853658536</v>
      </c>
      <c r="X702" s="10">
        <f>(Кредиты_2000_0__22[[#This Row],[Число нарушений кредитных договоров]]-MIN(E:E))/(MAX(E:E)-MIN(E:E))</f>
        <v>0</v>
      </c>
      <c r="Y702" s="16">
        <f>((Кредиты_2000_0__22[[#This Row],[Размер кредита]]-AVERAGE(H:H)))/STDEV(H:H)</f>
        <v>1.9127322893724483</v>
      </c>
      <c r="Z702" s="16">
        <f>((Кредиты_2000_0__22[[#This Row],[Годовой доход]]-AVERAGE(K:K)))/STDEV(K:K)</f>
        <v>0.60469825692770895</v>
      </c>
      <c r="AA702" s="16">
        <f>((Кредиты_2000_0__22[[#This Row],[Ежемесячный платеж]]-AVERAGE(O:O)))/STDEV(O:O)</f>
        <v>1.2483654233153691</v>
      </c>
      <c r="AB702" s="16">
        <f>((Кредиты_2000_0__22[[#This Row],[Текущий баланс кредитов]]-AVERAGE(F:F)))/STDEV(F:F)</f>
        <v>-0.47870450008887422</v>
      </c>
      <c r="AC702" s="16">
        <f>((Кредиты_2000_0__22[[#This Row],[Максимальный выданный кредит]]-AVERAGE(G:G)))/STDEV(G:G)</f>
        <v>1.7181421883428329</v>
      </c>
    </row>
    <row r="703" spans="1:29" x14ac:dyDescent="0.45">
      <c r="A703">
        <v>1051</v>
      </c>
      <c r="B703" s="1" t="s">
        <v>746</v>
      </c>
      <c r="C703" s="1" t="s">
        <v>31</v>
      </c>
      <c r="D703">
        <v>14</v>
      </c>
      <c r="E703">
        <v>1</v>
      </c>
      <c r="F703">
        <v>72257</v>
      </c>
      <c r="G703">
        <v>228624</v>
      </c>
      <c r="H703" s="3">
        <v>181984</v>
      </c>
      <c r="I703" s="1" t="s">
        <v>17</v>
      </c>
      <c r="J703">
        <v>693</v>
      </c>
      <c r="K703">
        <v>562932</v>
      </c>
      <c r="L703" s="1" t="s">
        <v>22</v>
      </c>
      <c r="M703" s="1" t="s">
        <v>19</v>
      </c>
      <c r="N703" s="1" t="s">
        <v>23</v>
      </c>
      <c r="O703" s="2">
        <v>15434.08</v>
      </c>
      <c r="P703">
        <v>22.5</v>
      </c>
      <c r="Q703">
        <v>4</v>
      </c>
      <c r="R703">
        <f>Кредиты_2000_0__22[[#This Row],[Годовой доход]]/12</f>
        <v>46911</v>
      </c>
      <c r="S703">
        <f>Кредиты_2000_0__22[[#This Row],[Ежемесячный платеж]]/Кредиты_2000_0__22[[#This Row],[Мес доход]]</f>
        <v>0.32900769542324826</v>
      </c>
      <c r="T703" s="8">
        <f>(Кредиты_2000_0__22[[#This Row],[Кредитный рейтинг]]-MIN(J:J))/(MAX(J:J)-MIN(J:J))</f>
        <v>0.64848484848484844</v>
      </c>
      <c r="U703" s="9">
        <f>(Кредиты_2000_0__22[[#This Row],[Срок кредитной истории (лет)]]-MIN(P:P))/(MAX(P:P)-MIN(P:P))</f>
        <v>0.39473684210526316</v>
      </c>
      <c r="V703" s="9">
        <f>(Кредиты_2000_0__22[[#This Row],[Срок с последнего нарушения кредитного договора (мес.)]]-MIN(Q:Q))/(MAX(Q:Q)-MIN(Q:Q))</f>
        <v>4.878048780487805E-2</v>
      </c>
      <c r="W703" s="9">
        <f>(Кредиты_2000_0__22[[#This Row],[Количество кредитных карт]]-MIN(D:D))/(MAX(D:D)-MIN(D:D))</f>
        <v>0.29268292682926828</v>
      </c>
      <c r="X703" s="10">
        <f>(Кредиты_2000_0__22[[#This Row],[Число нарушений кредитных договоров]]-MIN(E:E))/(MAX(E:E)-MIN(E:E))</f>
        <v>0.14285714285714285</v>
      </c>
      <c r="Y703" s="16">
        <f>((Кредиты_2000_0__22[[#This Row],[Размер кредита]]-AVERAGE(H:H)))/STDEV(H:H)</f>
        <v>-0.68411508949895505</v>
      </c>
      <c r="Z703" s="16">
        <f>((Кредиты_2000_0__22[[#This Row],[Годовой доход]]-AVERAGE(K:K)))/STDEV(K:K)</f>
        <v>-0.9627689836324903</v>
      </c>
      <c r="AA703" s="16">
        <f>((Кредиты_2000_0__22[[#This Row],[Ежемесячный платеж]]-AVERAGE(O:O)))/STDEV(O:O)</f>
        <v>-0.21361798932773449</v>
      </c>
      <c r="AB703" s="16">
        <f>((Кредиты_2000_0__22[[#This Row],[Текущий баланс кредитов]]-AVERAGE(F:F)))/STDEV(F:F)</f>
        <v>-0.79607220901936548</v>
      </c>
      <c r="AC703" s="16">
        <f>((Кредиты_2000_0__22[[#This Row],[Максимальный выданный кредит]]-AVERAGE(G:G)))/STDEV(G:G)</f>
        <v>-0.71384590316846375</v>
      </c>
    </row>
    <row r="704" spans="1:29" x14ac:dyDescent="0.45">
      <c r="A704">
        <v>1052</v>
      </c>
      <c r="B704" s="1" t="s">
        <v>747</v>
      </c>
      <c r="C704" s="1" t="s">
        <v>31</v>
      </c>
      <c r="D704">
        <v>10</v>
      </c>
      <c r="E704">
        <v>1</v>
      </c>
      <c r="F704">
        <v>165699</v>
      </c>
      <c r="G704">
        <v>436018</v>
      </c>
      <c r="H704" s="3">
        <v>382690</v>
      </c>
      <c r="I704" s="1" t="s">
        <v>17</v>
      </c>
      <c r="J704">
        <v>730</v>
      </c>
      <c r="K704">
        <v>756504</v>
      </c>
      <c r="L704" s="1" t="s">
        <v>36</v>
      </c>
      <c r="M704" s="1" t="s">
        <v>29</v>
      </c>
      <c r="N704" s="1" t="s">
        <v>23</v>
      </c>
      <c r="O704" s="2">
        <v>17147.5</v>
      </c>
      <c r="P704">
        <v>13</v>
      </c>
      <c r="Q704">
        <v>78</v>
      </c>
      <c r="R704">
        <f>Кредиты_2000_0__22[[#This Row],[Годовой доход]]/12</f>
        <v>63042</v>
      </c>
      <c r="S704">
        <f>Кредиты_2000_0__22[[#This Row],[Ежемесячный платеж]]/Кредиты_2000_0__22[[#This Row],[Мес доход]]</f>
        <v>0.27200120554550933</v>
      </c>
      <c r="T704" s="8">
        <f>(Кредиты_2000_0__22[[#This Row],[Кредитный рейтинг]]-MIN(J:J))/(MAX(J:J)-MIN(J:J))</f>
        <v>0.87272727272727268</v>
      </c>
      <c r="U704" s="9">
        <f>(Кредиты_2000_0__22[[#This Row],[Срок кредитной истории (лет)]]-MIN(P:P))/(MAX(P:P)-MIN(P:P))</f>
        <v>0.18640350877192982</v>
      </c>
      <c r="V704" s="9">
        <f>(Кредиты_2000_0__22[[#This Row],[Срок с последнего нарушения кредитного договора (мес.)]]-MIN(Q:Q))/(MAX(Q:Q)-MIN(Q:Q))</f>
        <v>0.95121951219512191</v>
      </c>
      <c r="W704" s="9">
        <f>(Кредиты_2000_0__22[[#This Row],[Количество кредитных карт]]-MIN(D:D))/(MAX(D:D)-MIN(D:D))</f>
        <v>0.1951219512195122</v>
      </c>
      <c r="X704" s="10">
        <f>(Кредиты_2000_0__22[[#This Row],[Число нарушений кредитных договоров]]-MIN(E:E))/(MAX(E:E)-MIN(E:E))</f>
        <v>0.14285714285714285</v>
      </c>
      <c r="Y704" s="16">
        <f>((Кредиты_2000_0__22[[#This Row],[Размер кредита]]-AVERAGE(H:H)))/STDEV(H:H)</f>
        <v>0.39035716037377449</v>
      </c>
      <c r="Z704" s="16">
        <f>((Кредиты_2000_0__22[[#This Row],[Годовой доход]]-AVERAGE(K:K)))/STDEV(K:K)</f>
        <v>-0.7258313992940385</v>
      </c>
      <c r="AA704" s="16">
        <f>((Кредиты_2000_0__22[[#This Row],[Ежемесячный платеж]]-AVERAGE(O:O)))/STDEV(O:O)</f>
        <v>-6.0562888152722767E-2</v>
      </c>
      <c r="AB704" s="16">
        <f>((Кредиты_2000_0__22[[#This Row],[Текущий баланс кредитов]]-AVERAGE(F:F)))/STDEV(F:F)</f>
        <v>-0.40557573853646434</v>
      </c>
      <c r="AC704" s="16">
        <f>((Кредиты_2000_0__22[[#This Row],[Максимальный выданный кредит]]-AVERAGE(G:G)))/STDEV(G:G)</f>
        <v>-0.2729969129045085</v>
      </c>
    </row>
    <row r="705" spans="1:29" x14ac:dyDescent="0.45">
      <c r="A705">
        <v>1053</v>
      </c>
      <c r="B705" s="1" t="s">
        <v>748</v>
      </c>
      <c r="C705" s="1" t="s">
        <v>16</v>
      </c>
      <c r="D705">
        <v>8</v>
      </c>
      <c r="E705">
        <v>1</v>
      </c>
      <c r="F705">
        <v>85291</v>
      </c>
      <c r="G705">
        <v>216590</v>
      </c>
      <c r="H705" s="3">
        <v>142186</v>
      </c>
      <c r="I705" s="1" t="s">
        <v>17</v>
      </c>
      <c r="J705">
        <v>705</v>
      </c>
      <c r="K705">
        <v>793459</v>
      </c>
      <c r="L705" s="1" t="s">
        <v>50</v>
      </c>
      <c r="M705" s="1" t="s">
        <v>19</v>
      </c>
      <c r="N705" s="1" t="s">
        <v>23</v>
      </c>
      <c r="O705" s="2">
        <v>16464.07</v>
      </c>
      <c r="P705">
        <v>28.9</v>
      </c>
      <c r="Q705">
        <v>62</v>
      </c>
      <c r="R705">
        <f>Кредиты_2000_0__22[[#This Row],[Годовой доход]]/12</f>
        <v>66121.583333333328</v>
      </c>
      <c r="S705">
        <f>Кредиты_2000_0__22[[#This Row],[Ежемесячный платеж]]/Кредиты_2000_0__22[[#This Row],[Мес доход]]</f>
        <v>0.24899691099351071</v>
      </c>
      <c r="T705" s="8">
        <f>(Кредиты_2000_0__22[[#This Row],[Кредитный рейтинг]]-MIN(J:J))/(MAX(J:J)-MIN(J:J))</f>
        <v>0.72121212121212119</v>
      </c>
      <c r="U705" s="9">
        <f>(Кредиты_2000_0__22[[#This Row],[Срок кредитной истории (лет)]]-MIN(P:P))/(MAX(P:P)-MIN(P:P))</f>
        <v>0.53508771929824561</v>
      </c>
      <c r="V705" s="9">
        <f>(Кредиты_2000_0__22[[#This Row],[Срок с последнего нарушения кредитного договора (мес.)]]-MIN(Q:Q))/(MAX(Q:Q)-MIN(Q:Q))</f>
        <v>0.75609756097560976</v>
      </c>
      <c r="W705" s="9">
        <f>(Кредиты_2000_0__22[[#This Row],[Количество кредитных карт]]-MIN(D:D))/(MAX(D:D)-MIN(D:D))</f>
        <v>0.14634146341463414</v>
      </c>
      <c r="X705" s="10">
        <f>(Кредиты_2000_0__22[[#This Row],[Число нарушений кредитных договоров]]-MIN(E:E))/(MAX(E:E)-MIN(E:E))</f>
        <v>0.14285714285714285</v>
      </c>
      <c r="Y705" s="16">
        <f>((Кредиты_2000_0__22[[#This Row],[Размер кредита]]-AVERAGE(H:H)))/STDEV(H:H)</f>
        <v>-0.89717223079236375</v>
      </c>
      <c r="Z705" s="16">
        <f>((Кредиты_2000_0__22[[#This Row],[Годовой доход]]-AVERAGE(K:K)))/STDEV(K:K)</f>
        <v>-0.68059743761968738</v>
      </c>
      <c r="AA705" s="16">
        <f>((Кредиты_2000_0__22[[#This Row],[Ежемесячный платеж]]-AVERAGE(O:O)))/STDEV(O:O)</f>
        <v>-0.12161181240716026</v>
      </c>
      <c r="AB705" s="16">
        <f>((Кредиты_2000_0__22[[#This Row],[Текущий баланс кредитов]]-AVERAGE(F:F)))/STDEV(F:F)</f>
        <v>-0.74160279487717962</v>
      </c>
      <c r="AC705" s="16">
        <f>((Кредиты_2000_0__22[[#This Row],[Максимальный выданный кредит]]-AVERAGE(G:G)))/STDEV(G:G)</f>
        <v>-0.73942608749798366</v>
      </c>
    </row>
    <row r="706" spans="1:29" x14ac:dyDescent="0.45">
      <c r="A706">
        <v>1054</v>
      </c>
      <c r="B706" s="1" t="s">
        <v>749</v>
      </c>
      <c r="C706" s="1" t="s">
        <v>16</v>
      </c>
      <c r="D706">
        <v>11</v>
      </c>
      <c r="E706">
        <v>1</v>
      </c>
      <c r="F706">
        <v>270579</v>
      </c>
      <c r="G706">
        <v>417758</v>
      </c>
      <c r="H706" s="3">
        <v>225830</v>
      </c>
      <c r="I706" s="1" t="s">
        <v>26</v>
      </c>
      <c r="J706">
        <v>681</v>
      </c>
      <c r="K706">
        <v>2250360</v>
      </c>
      <c r="L706" s="1" t="s">
        <v>41</v>
      </c>
      <c r="M706" s="1" t="s">
        <v>19</v>
      </c>
      <c r="N706" s="1" t="s">
        <v>23</v>
      </c>
      <c r="O706" s="2">
        <v>27004.32</v>
      </c>
      <c r="P706">
        <v>18.899999999999999</v>
      </c>
      <c r="R706">
        <f>Кредиты_2000_0__22[[#This Row],[Годовой доход]]/12</f>
        <v>187530</v>
      </c>
      <c r="S706">
        <f>Кредиты_2000_0__22[[#This Row],[Ежемесячный платеж]]/Кредиты_2000_0__22[[#This Row],[Мес доход]]</f>
        <v>0.14399999999999999</v>
      </c>
      <c r="T706" s="8">
        <f>(Кредиты_2000_0__22[[#This Row],[Кредитный рейтинг]]-MIN(J:J))/(MAX(J:J)-MIN(J:J))</f>
        <v>0.5757575757575758</v>
      </c>
      <c r="U706" s="9">
        <f>(Кредиты_2000_0__22[[#This Row],[Срок кредитной истории (лет)]]-MIN(P:P))/(MAX(P:P)-MIN(P:P))</f>
        <v>0.31578947368421051</v>
      </c>
      <c r="V706" s="9">
        <f>(Кредиты_2000_0__22[[#This Row],[Срок с последнего нарушения кредитного договора (мес.)]]-MIN(Q:Q))/(MAX(Q:Q)-MIN(Q:Q))</f>
        <v>0</v>
      </c>
      <c r="W706" s="9">
        <f>(Кредиты_2000_0__22[[#This Row],[Количество кредитных карт]]-MIN(D:D))/(MAX(D:D)-MIN(D:D))</f>
        <v>0.21951219512195122</v>
      </c>
      <c r="X706" s="10">
        <f>(Кредиты_2000_0__22[[#This Row],[Число нарушений кредитных договоров]]-MIN(E:E))/(MAX(E:E)-MIN(E:E))</f>
        <v>0.14285714285714285</v>
      </c>
      <c r="Y706" s="16">
        <f>((Кредиты_2000_0__22[[#This Row],[Размер кредита]]-AVERAGE(H:H)))/STDEV(H:H)</f>
        <v>-0.4493871278639282</v>
      </c>
      <c r="Z706" s="16">
        <f>((Кредиты_2000_0__22[[#This Row],[Годовой доход]]-AVERAGE(K:K)))/STDEV(K:K)</f>
        <v>1.1026904529857446</v>
      </c>
      <c r="AA706" s="16">
        <f>((Кредиты_2000_0__22[[#This Row],[Ежемесячный платеж]]-AVERAGE(O:O)))/STDEV(O:O)</f>
        <v>0.81991976196451577</v>
      </c>
      <c r="AB706" s="16">
        <f>((Кредиты_2000_0__22[[#This Row],[Текущий баланс кредитов]]-AVERAGE(F:F)))/STDEV(F:F)</f>
        <v>3.2720421907946891E-2</v>
      </c>
      <c r="AC706" s="16">
        <f>((Кредиты_2000_0__22[[#This Row],[Максимальный выданный кредит]]-AVERAGE(G:G)))/STDEV(G:G)</f>
        <v>-0.31181145219792988</v>
      </c>
    </row>
    <row r="707" spans="1:29" x14ac:dyDescent="0.45">
      <c r="A707">
        <v>1060</v>
      </c>
      <c r="B707" s="1" t="s">
        <v>750</v>
      </c>
      <c r="C707" s="1" t="s">
        <v>16</v>
      </c>
      <c r="D707">
        <v>9</v>
      </c>
      <c r="E707">
        <v>0</v>
      </c>
      <c r="F707">
        <v>215422</v>
      </c>
      <c r="G707">
        <v>376794</v>
      </c>
      <c r="H707" s="3">
        <v>403810</v>
      </c>
      <c r="I707" s="1" t="s">
        <v>26</v>
      </c>
      <c r="J707">
        <v>674</v>
      </c>
      <c r="K707">
        <v>1375581</v>
      </c>
      <c r="L707" s="1" t="s">
        <v>36</v>
      </c>
      <c r="M707" s="1" t="s">
        <v>29</v>
      </c>
      <c r="N707" s="1" t="s">
        <v>23</v>
      </c>
      <c r="O707" s="2">
        <v>13182.58</v>
      </c>
      <c r="P707">
        <v>28.4</v>
      </c>
      <c r="Q707">
        <v>6</v>
      </c>
      <c r="R707">
        <f>Кредиты_2000_0__22[[#This Row],[Годовой доход]]/12</f>
        <v>114631.75</v>
      </c>
      <c r="S707">
        <f>Кредиты_2000_0__22[[#This Row],[Ежемесячный платеж]]/Кредиты_2000_0__22[[#This Row],[Мес доход]]</f>
        <v>0.11499937844445365</v>
      </c>
      <c r="T707" s="8">
        <f>(Кредиты_2000_0__22[[#This Row],[Кредитный рейтинг]]-MIN(J:J))/(MAX(J:J)-MIN(J:J))</f>
        <v>0.53333333333333333</v>
      </c>
      <c r="U707" s="9">
        <f>(Кредиты_2000_0__22[[#This Row],[Срок кредитной истории (лет)]]-MIN(P:P))/(MAX(P:P)-MIN(P:P))</f>
        <v>0.52412280701754377</v>
      </c>
      <c r="V707" s="9">
        <f>(Кредиты_2000_0__22[[#This Row],[Срок с последнего нарушения кредитного договора (мес.)]]-MIN(Q:Q))/(MAX(Q:Q)-MIN(Q:Q))</f>
        <v>7.3170731707317069E-2</v>
      </c>
      <c r="W707" s="9">
        <f>(Кредиты_2000_0__22[[#This Row],[Количество кредитных карт]]-MIN(D:D))/(MAX(D:D)-MIN(D:D))</f>
        <v>0.17073170731707318</v>
      </c>
      <c r="X707" s="10">
        <f>(Кредиты_2000_0__22[[#This Row],[Число нарушений кредитных договоров]]-MIN(E:E))/(MAX(E:E)-MIN(E:E))</f>
        <v>0</v>
      </c>
      <c r="Y707" s="16">
        <f>((Кредиты_2000_0__22[[#This Row],[Размер кредита]]-AVERAGE(H:H)))/STDEV(H:H)</f>
        <v>0.50342230998221693</v>
      </c>
      <c r="Z707" s="16">
        <f>((Кредиты_2000_0__22[[#This Row],[Годовой доход]]-AVERAGE(K:K)))/STDEV(K:K)</f>
        <v>3.1936299027494057E-2</v>
      </c>
      <c r="AA707" s="16">
        <f>((Кредиты_2000_0__22[[#This Row],[Ежемесячный платеж]]-AVERAGE(O:O)))/STDEV(O:O)</f>
        <v>-0.41473829858964273</v>
      </c>
      <c r="AB707" s="16">
        <f>((Кредиты_2000_0__22[[#This Row],[Текущий баланс кредитов]]-AVERAGE(F:F)))/STDEV(F:F)</f>
        <v>-0.19778206971707588</v>
      </c>
      <c r="AC707" s="16">
        <f>((Кредиты_2000_0__22[[#This Row],[Максимальный выданный кредит]]-AVERAGE(G:G)))/STDEV(G:G)</f>
        <v>-0.39888696082967745</v>
      </c>
    </row>
    <row r="708" spans="1:29" x14ac:dyDescent="0.45">
      <c r="A708">
        <v>1061</v>
      </c>
      <c r="B708" s="1" t="s">
        <v>751</v>
      </c>
      <c r="C708" s="1" t="s">
        <v>16</v>
      </c>
      <c r="D708">
        <v>12</v>
      </c>
      <c r="E708">
        <v>0</v>
      </c>
      <c r="F708">
        <v>65018</v>
      </c>
      <c r="G708">
        <v>173448</v>
      </c>
      <c r="H708" s="3">
        <v>133496</v>
      </c>
      <c r="I708" s="1" t="s">
        <v>17</v>
      </c>
      <c r="J708">
        <v>709</v>
      </c>
      <c r="K708">
        <v>480415</v>
      </c>
      <c r="L708" s="1" t="s">
        <v>53</v>
      </c>
      <c r="M708" s="1" t="s">
        <v>29</v>
      </c>
      <c r="N708" s="1" t="s">
        <v>23</v>
      </c>
      <c r="O708" s="2">
        <v>11209.62</v>
      </c>
      <c r="P708">
        <v>17.5</v>
      </c>
      <c r="Q708">
        <v>40</v>
      </c>
      <c r="R708">
        <f>Кредиты_2000_0__22[[#This Row],[Годовой доход]]/12</f>
        <v>40034.583333333336</v>
      </c>
      <c r="S708">
        <f>Кредиты_2000_0__22[[#This Row],[Ежемесячный платеж]]/Кредиты_2000_0__22[[#This Row],[Мес доход]]</f>
        <v>0.27999841803440778</v>
      </c>
      <c r="T708" s="8">
        <f>(Кредиты_2000_0__22[[#This Row],[Кредитный рейтинг]]-MIN(J:J))/(MAX(J:J)-MIN(J:J))</f>
        <v>0.74545454545454548</v>
      </c>
      <c r="U708" s="9">
        <f>(Кредиты_2000_0__22[[#This Row],[Срок кредитной истории (лет)]]-MIN(P:P))/(MAX(P:P)-MIN(P:P))</f>
        <v>0.28508771929824561</v>
      </c>
      <c r="V708" s="9">
        <f>(Кредиты_2000_0__22[[#This Row],[Срок с последнего нарушения кредитного договора (мес.)]]-MIN(Q:Q))/(MAX(Q:Q)-MIN(Q:Q))</f>
        <v>0.48780487804878048</v>
      </c>
      <c r="W708" s="9">
        <f>(Кредиты_2000_0__22[[#This Row],[Количество кредитных карт]]-MIN(D:D))/(MAX(D:D)-MIN(D:D))</f>
        <v>0.24390243902439024</v>
      </c>
      <c r="X708" s="10">
        <f>(Кредиты_2000_0__22[[#This Row],[Число нарушений кредитных договоров]]-MIN(E:E))/(MAX(E:E)-MIN(E:E))</f>
        <v>0</v>
      </c>
      <c r="Y708" s="16">
        <f>((Кредиты_2000_0__22[[#This Row],[Размер кредита]]-AVERAGE(H:H)))/STDEV(H:H)</f>
        <v>-0.94369382880833741</v>
      </c>
      <c r="Z708" s="16">
        <f>((Кредиты_2000_0__22[[#This Row],[Годовой доход]]-AVERAGE(K:K)))/STDEV(K:K)</f>
        <v>-1.0637721175922366</v>
      </c>
      <c r="AA708" s="16">
        <f>((Кредиты_2000_0__22[[#This Row],[Ежемесячный платеж]]-AVERAGE(O:O)))/STDEV(O:O)</f>
        <v>-0.5909773949082634</v>
      </c>
      <c r="AB708" s="16">
        <f>((Кредиты_2000_0__22[[#This Row],[Текущий баланс кредитов]]-AVERAGE(F:F)))/STDEV(F:F)</f>
        <v>-0.82632417226743082</v>
      </c>
      <c r="AC708" s="16">
        <f>((Кредиты_2000_0__22[[#This Row],[Максимальный выданный кредит]]-AVERAGE(G:G)))/STDEV(G:G)</f>
        <v>-0.83113128214183807</v>
      </c>
    </row>
    <row r="709" spans="1:29" x14ac:dyDescent="0.45">
      <c r="A709">
        <v>1062</v>
      </c>
      <c r="B709" s="1" t="s">
        <v>752</v>
      </c>
      <c r="C709" s="1" t="s">
        <v>16</v>
      </c>
      <c r="D709">
        <v>14</v>
      </c>
      <c r="E709">
        <v>1</v>
      </c>
      <c r="F709">
        <v>380</v>
      </c>
      <c r="G709">
        <v>450296</v>
      </c>
      <c r="H709" s="3">
        <v>40524</v>
      </c>
      <c r="I709" s="1" t="s">
        <v>17</v>
      </c>
      <c r="J709">
        <v>719</v>
      </c>
      <c r="K709">
        <v>671194</v>
      </c>
      <c r="L709" s="1" t="s">
        <v>22</v>
      </c>
      <c r="M709" s="1" t="s">
        <v>29</v>
      </c>
      <c r="N709" s="1" t="s">
        <v>75</v>
      </c>
      <c r="O709" s="2">
        <v>10515.17</v>
      </c>
      <c r="P709">
        <v>11</v>
      </c>
      <c r="R709">
        <f>Кредиты_2000_0__22[[#This Row],[Годовой доход]]/12</f>
        <v>55932.833333333336</v>
      </c>
      <c r="S709">
        <f>Кредиты_2000_0__22[[#This Row],[Ежемесячный платеж]]/Кредиты_2000_0__22[[#This Row],[Мес доход]]</f>
        <v>0.18799637660646548</v>
      </c>
      <c r="T709" s="8">
        <f>(Кредиты_2000_0__22[[#This Row],[Кредитный рейтинг]]-MIN(J:J))/(MAX(J:J)-MIN(J:J))</f>
        <v>0.80606060606060603</v>
      </c>
      <c r="U709" s="9">
        <f>(Кредиты_2000_0__22[[#This Row],[Срок кредитной истории (лет)]]-MIN(P:P))/(MAX(P:P)-MIN(P:P))</f>
        <v>0.14254385964912281</v>
      </c>
      <c r="V709" s="9">
        <f>(Кредиты_2000_0__22[[#This Row],[Срок с последнего нарушения кредитного договора (мес.)]]-MIN(Q:Q))/(MAX(Q:Q)-MIN(Q:Q))</f>
        <v>0</v>
      </c>
      <c r="W709" s="9">
        <f>(Кредиты_2000_0__22[[#This Row],[Количество кредитных карт]]-MIN(D:D))/(MAX(D:D)-MIN(D:D))</f>
        <v>0.29268292682926828</v>
      </c>
      <c r="X709" s="10">
        <f>(Кредиты_2000_0__22[[#This Row],[Число нарушений кредитных договоров]]-MIN(E:E))/(MAX(E:E)-MIN(E:E))</f>
        <v>0.14285714285714285</v>
      </c>
      <c r="Y709" s="16">
        <f>((Кредиты_2000_0__22[[#This Row],[Размер кредита]]-AVERAGE(H:H)))/STDEV(H:H)</f>
        <v>-1.4414160394805018</v>
      </c>
      <c r="Z709" s="16">
        <f>((Кредиты_2000_0__22[[#This Row],[Годовой доход]]-AVERAGE(K:K)))/STDEV(K:K)</f>
        <v>-0.83025324398187206</v>
      </c>
      <c r="AA709" s="16">
        <f>((Кредиты_2000_0__22[[#This Row],[Ежемесячный платеж]]-AVERAGE(O:O)))/STDEV(O:O)</f>
        <v>-0.65301070548651452</v>
      </c>
      <c r="AB709" s="16">
        <f>((Кредиты_2000_0__22[[#This Row],[Текущий баланс кредитов]]-AVERAGE(F:F)))/STDEV(F:F)</f>
        <v>-1.0964480015848017</v>
      </c>
      <c r="AC709" s="16">
        <f>((Кредиты_2000_0__22[[#This Row],[Максимальный выданный кредит]]-AVERAGE(G:G)))/STDEV(G:G)</f>
        <v>-0.24264674904736341</v>
      </c>
    </row>
    <row r="710" spans="1:29" x14ac:dyDescent="0.45">
      <c r="A710">
        <v>1063</v>
      </c>
      <c r="B710" s="1" t="s">
        <v>753</v>
      </c>
      <c r="C710" s="1" t="s">
        <v>16</v>
      </c>
      <c r="D710">
        <v>7</v>
      </c>
      <c r="E710">
        <v>0</v>
      </c>
      <c r="F710">
        <v>186352</v>
      </c>
      <c r="G710">
        <v>242198</v>
      </c>
      <c r="H710" s="3">
        <v>455400</v>
      </c>
      <c r="I710" s="1" t="s">
        <v>17</v>
      </c>
      <c r="J710">
        <v>732</v>
      </c>
      <c r="K710">
        <v>1375581</v>
      </c>
      <c r="L710" s="1" t="s">
        <v>22</v>
      </c>
      <c r="M710" s="1" t="s">
        <v>19</v>
      </c>
      <c r="N710" s="1" t="s">
        <v>23</v>
      </c>
      <c r="O710" s="2">
        <v>23384.82</v>
      </c>
      <c r="P710">
        <v>19.7</v>
      </c>
      <c r="Q710">
        <v>69</v>
      </c>
      <c r="R710">
        <f>Кредиты_2000_0__22[[#This Row],[Годовой доход]]/12</f>
        <v>114631.75</v>
      </c>
      <c r="S710">
        <f>Кредиты_2000_0__22[[#This Row],[Ежемесячный платеж]]/Кредиты_2000_0__22[[#This Row],[Мес доход]]</f>
        <v>0.20399950275556292</v>
      </c>
      <c r="T710" s="8">
        <f>(Кредиты_2000_0__22[[#This Row],[Кредитный рейтинг]]-MIN(J:J))/(MAX(J:J)-MIN(J:J))</f>
        <v>0.88484848484848488</v>
      </c>
      <c r="U710" s="9">
        <f>(Кредиты_2000_0__22[[#This Row],[Срок кредитной истории (лет)]]-MIN(P:P))/(MAX(P:P)-MIN(P:P))</f>
        <v>0.33333333333333331</v>
      </c>
      <c r="V710" s="9">
        <f>(Кредиты_2000_0__22[[#This Row],[Срок с последнего нарушения кредитного договора (мес.)]]-MIN(Q:Q))/(MAX(Q:Q)-MIN(Q:Q))</f>
        <v>0.84146341463414631</v>
      </c>
      <c r="W710" s="9">
        <f>(Кредиты_2000_0__22[[#This Row],[Количество кредитных карт]]-MIN(D:D))/(MAX(D:D)-MIN(D:D))</f>
        <v>0.12195121951219512</v>
      </c>
      <c r="X710" s="10">
        <f>(Кредиты_2000_0__22[[#This Row],[Число нарушений кредитных договоров]]-MIN(E:E))/(MAX(E:E)-MIN(E:E))</f>
        <v>0</v>
      </c>
      <c r="Y710" s="16">
        <f>((Кредиты_2000_0__22[[#This Row],[Размер кредита]]-AVERAGE(H:H)))/STDEV(H:H)</f>
        <v>0.77960749314033939</v>
      </c>
      <c r="Z710" s="16">
        <f>((Кредиты_2000_0__22[[#This Row],[Годовой доход]]-AVERAGE(K:K)))/STDEV(K:K)</f>
        <v>3.1936299027494057E-2</v>
      </c>
      <c r="AA710" s="16">
        <f>((Кредиты_2000_0__22[[#This Row],[Ежемесячный платеж]]-AVERAGE(O:O)))/STDEV(O:O)</f>
        <v>0.49659977112575182</v>
      </c>
      <c r="AB710" s="16">
        <f>((Кредиты_2000_0__22[[#This Row],[Текущий баланс кредитов]]-AVERAGE(F:F)))/STDEV(F:F)</f>
        <v>-0.3192663315793855</v>
      </c>
      <c r="AC710" s="16">
        <f>((Кредиты_2000_0__22[[#This Row],[Максимальный выданный кредит]]-AVERAGE(G:G)))/STDEV(G:G)</f>
        <v>-0.68499220347684819</v>
      </c>
    </row>
    <row r="711" spans="1:29" x14ac:dyDescent="0.45">
      <c r="A711">
        <v>1064</v>
      </c>
      <c r="B711" s="1" t="s">
        <v>754</v>
      </c>
      <c r="C711" s="1" t="s">
        <v>16</v>
      </c>
      <c r="D711">
        <v>11</v>
      </c>
      <c r="E711">
        <v>0</v>
      </c>
      <c r="F711">
        <v>314222</v>
      </c>
      <c r="G711">
        <v>1467092</v>
      </c>
      <c r="H711" s="3">
        <v>540430</v>
      </c>
      <c r="I711" s="1" t="s">
        <v>17</v>
      </c>
      <c r="J711">
        <v>740</v>
      </c>
      <c r="K711">
        <v>1493552</v>
      </c>
      <c r="L711" s="1" t="s">
        <v>22</v>
      </c>
      <c r="M711" s="1" t="s">
        <v>19</v>
      </c>
      <c r="N711" s="1" t="s">
        <v>23</v>
      </c>
      <c r="O711" s="2">
        <v>16130.43</v>
      </c>
      <c r="P711">
        <v>20.5</v>
      </c>
      <c r="R711">
        <f>Кредиты_2000_0__22[[#This Row],[Годовой доход]]/12</f>
        <v>124462.66666666667</v>
      </c>
      <c r="S711">
        <f>Кредиты_2000_0__22[[#This Row],[Ежемесячный платеж]]/Кредиты_2000_0__22[[#This Row],[Мес доход]]</f>
        <v>0.12960054956238551</v>
      </c>
      <c r="T711" s="8">
        <f>(Кредиты_2000_0__22[[#This Row],[Кредитный рейтинг]]-MIN(J:J))/(MAX(J:J)-MIN(J:J))</f>
        <v>0.93333333333333335</v>
      </c>
      <c r="U711" s="9">
        <f>(Кредиты_2000_0__22[[#This Row],[Срок кредитной истории (лет)]]-MIN(P:P))/(MAX(P:P)-MIN(P:P))</f>
        <v>0.35087719298245612</v>
      </c>
      <c r="V711" s="9">
        <f>(Кредиты_2000_0__22[[#This Row],[Срок с последнего нарушения кредитного договора (мес.)]]-MIN(Q:Q))/(MAX(Q:Q)-MIN(Q:Q))</f>
        <v>0</v>
      </c>
      <c r="W711" s="9">
        <f>(Кредиты_2000_0__22[[#This Row],[Количество кредитных карт]]-MIN(D:D))/(MAX(D:D)-MIN(D:D))</f>
        <v>0.21951219512195122</v>
      </c>
      <c r="X711" s="10">
        <f>(Кредиты_2000_0__22[[#This Row],[Число нарушений кредитных договоров]]-MIN(E:E))/(MAX(E:E)-MIN(E:E))</f>
        <v>0</v>
      </c>
      <c r="Y711" s="16">
        <f>((Кредиты_2000_0__22[[#This Row],[Размер кредита]]-AVERAGE(H:H)))/STDEV(H:H)</f>
        <v>1.234812496511829</v>
      </c>
      <c r="Z711" s="16">
        <f>((Кредиты_2000_0__22[[#This Row],[Годовой доход]]-AVERAGE(K:K)))/STDEV(K:K)</f>
        <v>0.17633612835193918</v>
      </c>
      <c r="AA711" s="16">
        <f>((Кредиты_2000_0__22[[#This Row],[Ежемесячный платеж]]-AVERAGE(O:O)))/STDEV(O:O)</f>
        <v>-0.15141495696951557</v>
      </c>
      <c r="AB711" s="16">
        <f>((Кредиты_2000_0__22[[#This Row],[Текущий баланс кредитов]]-AVERAGE(F:F)))/STDEV(F:F)</f>
        <v>0.21510561765809408</v>
      </c>
      <c r="AC711" s="16">
        <f>((Кредиты_2000_0__22[[#This Row],[Максимальный выданный кредит]]-AVERAGE(G:G)))/STDEV(G:G)</f>
        <v>1.9187151510289582</v>
      </c>
    </row>
    <row r="712" spans="1:29" x14ac:dyDescent="0.45">
      <c r="A712">
        <v>1065</v>
      </c>
      <c r="B712" s="1" t="s">
        <v>755</v>
      </c>
      <c r="C712" s="1" t="s">
        <v>16</v>
      </c>
      <c r="D712">
        <v>7</v>
      </c>
      <c r="E712">
        <v>2</v>
      </c>
      <c r="F712">
        <v>99142</v>
      </c>
      <c r="G712">
        <v>204622</v>
      </c>
      <c r="H712" s="3">
        <v>299420</v>
      </c>
      <c r="I712" s="1" t="s">
        <v>26</v>
      </c>
      <c r="J712">
        <v>677</v>
      </c>
      <c r="K712">
        <v>836589</v>
      </c>
      <c r="L712" s="1" t="s">
        <v>41</v>
      </c>
      <c r="M712" s="1" t="s">
        <v>19</v>
      </c>
      <c r="N712" s="1" t="s">
        <v>23</v>
      </c>
      <c r="O712" s="2">
        <v>6748.42</v>
      </c>
      <c r="P712">
        <v>22.8</v>
      </c>
      <c r="Q712">
        <v>39</v>
      </c>
      <c r="R712">
        <f>Кредиты_2000_0__22[[#This Row],[Годовой доход]]/12</f>
        <v>69715.75</v>
      </c>
      <c r="S712">
        <f>Кредиты_2000_0__22[[#This Row],[Ежемесячный платеж]]/Кредиты_2000_0__22[[#This Row],[Мес доход]]</f>
        <v>9.6799073380118547E-2</v>
      </c>
      <c r="T712" s="8">
        <f>(Кредиты_2000_0__22[[#This Row],[Кредитный рейтинг]]-MIN(J:J))/(MAX(J:J)-MIN(J:J))</f>
        <v>0.55151515151515151</v>
      </c>
      <c r="U712" s="9">
        <f>(Кредиты_2000_0__22[[#This Row],[Срок кредитной истории (лет)]]-MIN(P:P))/(MAX(P:P)-MIN(P:P))</f>
        <v>0.40131578947368424</v>
      </c>
      <c r="V712" s="9">
        <f>(Кредиты_2000_0__22[[#This Row],[Срок с последнего нарушения кредитного договора (мес.)]]-MIN(Q:Q))/(MAX(Q:Q)-MIN(Q:Q))</f>
        <v>0.47560975609756095</v>
      </c>
      <c r="W712" s="9">
        <f>(Кредиты_2000_0__22[[#This Row],[Количество кредитных карт]]-MIN(D:D))/(MAX(D:D)-MIN(D:D))</f>
        <v>0.12195121951219512</v>
      </c>
      <c r="X712" s="10">
        <f>(Кредиты_2000_0__22[[#This Row],[Число нарушений кредитных договоров]]-MIN(E:E))/(MAX(E:E)-MIN(E:E))</f>
        <v>0.2857142857142857</v>
      </c>
      <c r="Y712" s="16">
        <f>((Кредиты_2000_0__22[[#This Row],[Размер кредита]]-AVERAGE(H:H)))/STDEV(H:H)</f>
        <v>-5.5425747197011571E-2</v>
      </c>
      <c r="Z712" s="16">
        <f>((Кредиты_2000_0__22[[#This Row],[Годовой доход]]-AVERAGE(K:K)))/STDEV(K:K)</f>
        <v>-0.62780510188664018</v>
      </c>
      <c r="AA712" s="16">
        <f>((Кредиты_2000_0__22[[#This Row],[Ежемесячный платеж]]-AVERAGE(O:O)))/STDEV(O:O)</f>
        <v>-0.98948413427278714</v>
      </c>
      <c r="AB712" s="16">
        <f>((Кредиты_2000_0__22[[#This Row],[Текущий баланс кредитов]]-AVERAGE(F:F)))/STDEV(F:F)</f>
        <v>-0.68371911716631439</v>
      </c>
      <c r="AC712" s="16">
        <f>((Кредиты_2000_0__22[[#This Row],[Максимальный выданный кредит]]-AVERAGE(G:G)))/STDEV(G:G)</f>
        <v>-0.76486597831198511</v>
      </c>
    </row>
    <row r="713" spans="1:29" x14ac:dyDescent="0.45">
      <c r="A713">
        <v>1066</v>
      </c>
      <c r="B713" s="1" t="s">
        <v>756</v>
      </c>
      <c r="C713" s="1" t="s">
        <v>16</v>
      </c>
      <c r="D713">
        <v>8</v>
      </c>
      <c r="E713">
        <v>0</v>
      </c>
      <c r="F713">
        <v>333051</v>
      </c>
      <c r="G713">
        <v>494406</v>
      </c>
      <c r="H713" s="3">
        <v>451462</v>
      </c>
      <c r="I713" s="1" t="s">
        <v>26</v>
      </c>
      <c r="J713">
        <v>698</v>
      </c>
      <c r="K713">
        <v>2228016</v>
      </c>
      <c r="L713" s="1" t="s">
        <v>22</v>
      </c>
      <c r="M713" s="1" t="s">
        <v>19</v>
      </c>
      <c r="N713" s="1" t="s">
        <v>23</v>
      </c>
      <c r="O713" s="2">
        <v>14890.49</v>
      </c>
      <c r="P713">
        <v>13</v>
      </c>
      <c r="R713">
        <f>Кредиты_2000_0__22[[#This Row],[Годовой доход]]/12</f>
        <v>185668</v>
      </c>
      <c r="S713">
        <f>Кредиты_2000_0__22[[#This Row],[Ежемесячный платеж]]/Кредиты_2000_0__22[[#This Row],[Мес доход]]</f>
        <v>8.0199549733933687E-2</v>
      </c>
      <c r="T713" s="8">
        <f>(Кредиты_2000_0__22[[#This Row],[Кредитный рейтинг]]-MIN(J:J))/(MAX(J:J)-MIN(J:J))</f>
        <v>0.67878787878787883</v>
      </c>
      <c r="U713" s="9">
        <f>(Кредиты_2000_0__22[[#This Row],[Срок кредитной истории (лет)]]-MIN(P:P))/(MAX(P:P)-MIN(P:P))</f>
        <v>0.18640350877192982</v>
      </c>
      <c r="V713" s="9">
        <f>(Кредиты_2000_0__22[[#This Row],[Срок с последнего нарушения кредитного договора (мес.)]]-MIN(Q:Q))/(MAX(Q:Q)-MIN(Q:Q))</f>
        <v>0</v>
      </c>
      <c r="W713" s="9">
        <f>(Кредиты_2000_0__22[[#This Row],[Количество кредитных карт]]-MIN(D:D))/(MAX(D:D)-MIN(D:D))</f>
        <v>0.14634146341463414</v>
      </c>
      <c r="X713" s="10">
        <f>(Кредиты_2000_0__22[[#This Row],[Число нарушений кредитных договоров]]-MIN(E:E))/(MAX(E:E)-MIN(E:E))</f>
        <v>0</v>
      </c>
      <c r="Y713" s="16">
        <f>((Кредиты_2000_0__22[[#This Row],[Размер кредита]]-AVERAGE(H:H)))/STDEV(H:H)</f>
        <v>0.75852555378626518</v>
      </c>
      <c r="Z713" s="16">
        <f>((Кредиты_2000_0__22[[#This Row],[Годовой доход]]-AVERAGE(K:K)))/STDEV(K:K)</f>
        <v>1.0753407671610471</v>
      </c>
      <c r="AA713" s="16">
        <f>((Кредиты_2000_0__22[[#This Row],[Ежемесячный платеж]]-AVERAGE(O:O)))/STDEV(O:O)</f>
        <v>-0.26217539057653783</v>
      </c>
      <c r="AB713" s="16">
        <f>((Кредиты_2000_0__22[[#This Row],[Текущий баланс кредитов]]-AVERAGE(F:F)))/STDEV(F:F)</f>
        <v>0.2937924826944005</v>
      </c>
      <c r="AC713" s="16">
        <f>((Кредиты_2000_0__22[[#This Row],[Максимальный выданный кредит]]-AVERAGE(G:G)))/STDEV(G:G)</f>
        <v>-0.14888391617590588</v>
      </c>
    </row>
    <row r="714" spans="1:29" x14ac:dyDescent="0.45">
      <c r="A714">
        <v>1067</v>
      </c>
      <c r="B714" s="1" t="s">
        <v>757</v>
      </c>
      <c r="C714" s="1" t="s">
        <v>31</v>
      </c>
      <c r="D714">
        <v>6</v>
      </c>
      <c r="E714">
        <v>0</v>
      </c>
      <c r="F714">
        <v>237728</v>
      </c>
      <c r="G714">
        <v>277200</v>
      </c>
      <c r="H714" s="3">
        <v>203544</v>
      </c>
      <c r="I714" s="1" t="s">
        <v>17</v>
      </c>
      <c r="J714">
        <v>728</v>
      </c>
      <c r="K714">
        <v>532114</v>
      </c>
      <c r="L714" s="1" t="s">
        <v>36</v>
      </c>
      <c r="M714" s="1" t="s">
        <v>29</v>
      </c>
      <c r="N714" s="1" t="s">
        <v>23</v>
      </c>
      <c r="O714" s="2">
        <v>9045.9</v>
      </c>
      <c r="P714">
        <v>17.899999999999999</v>
      </c>
      <c r="R714">
        <f>Кредиты_2000_0__22[[#This Row],[Годовой доход]]/12</f>
        <v>44342.833333333336</v>
      </c>
      <c r="S714">
        <f>Кредиты_2000_0__22[[#This Row],[Ежемесячный платеж]]/Кредиты_2000_0__22[[#This Row],[Мес доход]]</f>
        <v>0.20399914304077696</v>
      </c>
      <c r="T714" s="8">
        <f>(Кредиты_2000_0__22[[#This Row],[Кредитный рейтинг]]-MIN(J:J))/(MAX(J:J)-MIN(J:J))</f>
        <v>0.8606060606060606</v>
      </c>
      <c r="U714" s="9">
        <f>(Кредиты_2000_0__22[[#This Row],[Срок кредитной истории (лет)]]-MIN(P:P))/(MAX(P:P)-MIN(P:P))</f>
        <v>0.29385964912280699</v>
      </c>
      <c r="V714" s="9">
        <f>(Кредиты_2000_0__22[[#This Row],[Срок с последнего нарушения кредитного договора (мес.)]]-MIN(Q:Q))/(MAX(Q:Q)-MIN(Q:Q))</f>
        <v>0</v>
      </c>
      <c r="W714" s="9">
        <f>(Кредиты_2000_0__22[[#This Row],[Количество кредитных карт]]-MIN(D:D))/(MAX(D:D)-MIN(D:D))</f>
        <v>9.7560975609756101E-2</v>
      </c>
      <c r="X714" s="10">
        <f>(Кредиты_2000_0__22[[#This Row],[Число нарушений кредитных договоров]]-MIN(E:E))/(MAX(E:E)-MIN(E:E))</f>
        <v>0</v>
      </c>
      <c r="Y714" s="16">
        <f>((Кредиты_2000_0__22[[#This Row],[Размер кредита]]-AVERAGE(H:H)))/STDEV(H:H)</f>
        <v>-0.56869441594033676</v>
      </c>
      <c r="Z714" s="16">
        <f>((Кредиты_2000_0__22[[#This Row],[Годовой доход]]-AVERAGE(K:K)))/STDEV(K:K)</f>
        <v>-1.0004910843192756</v>
      </c>
      <c r="AA714" s="16">
        <f>((Кредиты_2000_0__22[[#This Row],[Ежемесячный платеж]]-AVERAGE(O:O)))/STDEV(O:O)</f>
        <v>-0.78425655793565685</v>
      </c>
      <c r="AB714" s="16">
        <f>((Кредиты_2000_0__22[[#This Row],[Текущий баланс кредитов]]-AVERAGE(F:F)))/STDEV(F:F)</f>
        <v>-0.10456473414429712</v>
      </c>
      <c r="AC714" s="16">
        <f>((Кредиты_2000_0__22[[#This Row],[Максимальный выданный кредит]]-AVERAGE(G:G)))/STDEV(G:G)</f>
        <v>-0.61058987574692847</v>
      </c>
    </row>
    <row r="715" spans="1:29" x14ac:dyDescent="0.45">
      <c r="A715">
        <v>1070</v>
      </c>
      <c r="B715" s="1" t="s">
        <v>758</v>
      </c>
      <c r="C715" s="1" t="s">
        <v>31</v>
      </c>
      <c r="D715">
        <v>13</v>
      </c>
      <c r="E715">
        <v>0</v>
      </c>
      <c r="F715">
        <v>533691</v>
      </c>
      <c r="G715">
        <v>1407626</v>
      </c>
      <c r="H715" s="3">
        <v>217734</v>
      </c>
      <c r="I715" s="1" t="s">
        <v>17</v>
      </c>
      <c r="J715">
        <v>731</v>
      </c>
      <c r="K715">
        <v>1222289</v>
      </c>
      <c r="L715" s="1" t="s">
        <v>22</v>
      </c>
      <c r="M715" s="1" t="s">
        <v>19</v>
      </c>
      <c r="N715" s="1" t="s">
        <v>23</v>
      </c>
      <c r="O715" s="2">
        <v>25158.66</v>
      </c>
      <c r="P715">
        <v>33.4</v>
      </c>
      <c r="Q715">
        <v>5</v>
      </c>
      <c r="R715">
        <f>Кредиты_2000_0__22[[#This Row],[Годовой доход]]/12</f>
        <v>101857.41666666667</v>
      </c>
      <c r="S715">
        <f>Кредиты_2000_0__22[[#This Row],[Ежемесячный платеж]]/Кредиты_2000_0__22[[#This Row],[Мес доход]]</f>
        <v>0.24699880306539615</v>
      </c>
      <c r="T715" s="8">
        <f>(Кредиты_2000_0__22[[#This Row],[Кредитный рейтинг]]-MIN(J:J))/(MAX(J:J)-MIN(J:J))</f>
        <v>0.87878787878787878</v>
      </c>
      <c r="U715" s="9">
        <f>(Кредиты_2000_0__22[[#This Row],[Срок кредитной истории (лет)]]-MIN(P:P))/(MAX(P:P)-MIN(P:P))</f>
        <v>0.63377192982456132</v>
      </c>
      <c r="V715" s="9">
        <f>(Кредиты_2000_0__22[[#This Row],[Срок с последнего нарушения кредитного договора (мес.)]]-MIN(Q:Q))/(MAX(Q:Q)-MIN(Q:Q))</f>
        <v>6.097560975609756E-2</v>
      </c>
      <c r="W715" s="9">
        <f>(Кредиты_2000_0__22[[#This Row],[Количество кредитных карт]]-MIN(D:D))/(MAX(D:D)-MIN(D:D))</f>
        <v>0.26829268292682928</v>
      </c>
      <c r="X715" s="10">
        <f>(Кредиты_2000_0__22[[#This Row],[Число нарушений кредитных договоров]]-MIN(E:E))/(MAX(E:E)-MIN(E:E))</f>
        <v>0</v>
      </c>
      <c r="Y715" s="16">
        <f>((Кредиты_2000_0__22[[#This Row],[Размер кредита]]-AVERAGE(H:H)))/STDEV(H:H)</f>
        <v>-0.49272876854716446</v>
      </c>
      <c r="Z715" s="16">
        <f>((Кредиты_2000_0__22[[#This Row],[Годовой доход]]-AVERAGE(K:K)))/STDEV(K:K)</f>
        <v>-0.15569742991269331</v>
      </c>
      <c r="AA715" s="16">
        <f>((Кредиты_2000_0__22[[#This Row],[Ежемесячный платеж]]-AVERAGE(O:O)))/STDEV(O:O)</f>
        <v>0.65505202490374137</v>
      </c>
      <c r="AB715" s="16">
        <f>((Кредиты_2000_0__22[[#This Row],[Текущий баланс кредитов]]-AVERAGE(F:F)))/STDEV(F:F)</f>
        <v>1.1322720939793611</v>
      </c>
      <c r="AC715" s="16">
        <f>((Кредиты_2000_0__22[[#This Row],[Максимальный выданный кредит]]-AVERAGE(G:G)))/STDEV(G:G)</f>
        <v>1.7923106935468887</v>
      </c>
    </row>
    <row r="716" spans="1:29" x14ac:dyDescent="0.45">
      <c r="A716">
        <v>1071</v>
      </c>
      <c r="B716" s="1" t="s">
        <v>759</v>
      </c>
      <c r="C716" s="1" t="s">
        <v>16</v>
      </c>
      <c r="D716">
        <v>20</v>
      </c>
      <c r="E716">
        <v>0</v>
      </c>
      <c r="F716">
        <v>578778</v>
      </c>
      <c r="G716">
        <v>820270</v>
      </c>
      <c r="H716" s="3">
        <v>111496</v>
      </c>
      <c r="I716" s="1" t="s">
        <v>17</v>
      </c>
      <c r="J716">
        <v>741</v>
      </c>
      <c r="K716">
        <v>1328822</v>
      </c>
      <c r="L716" s="1" t="s">
        <v>41</v>
      </c>
      <c r="M716" s="1" t="s">
        <v>19</v>
      </c>
      <c r="N716" s="1" t="s">
        <v>52</v>
      </c>
      <c r="O716" s="2">
        <v>20264.64</v>
      </c>
      <c r="P716">
        <v>13.9</v>
      </c>
      <c r="R716">
        <f>Кредиты_2000_0__22[[#This Row],[Годовой доход]]/12</f>
        <v>110735.16666666667</v>
      </c>
      <c r="S716">
        <f>Кредиты_2000_0__22[[#This Row],[Ежемесячный платеж]]/Кредиты_2000_0__22[[#This Row],[Мес доход]]</f>
        <v>0.1830009436929852</v>
      </c>
      <c r="T716" s="8">
        <f>(Кредиты_2000_0__22[[#This Row],[Кредитный рейтинг]]-MIN(J:J))/(MAX(J:J)-MIN(J:J))</f>
        <v>0.93939393939393945</v>
      </c>
      <c r="U716" s="9">
        <f>(Кредиты_2000_0__22[[#This Row],[Срок кредитной истории (лет)]]-MIN(P:P))/(MAX(P:P)-MIN(P:P))</f>
        <v>0.20614035087719298</v>
      </c>
      <c r="V716" s="9">
        <f>(Кредиты_2000_0__22[[#This Row],[Срок с последнего нарушения кредитного договора (мес.)]]-MIN(Q:Q))/(MAX(Q:Q)-MIN(Q:Q))</f>
        <v>0</v>
      </c>
      <c r="W716" s="9">
        <f>(Кредиты_2000_0__22[[#This Row],[Количество кредитных карт]]-MIN(D:D))/(MAX(D:D)-MIN(D:D))</f>
        <v>0.43902439024390244</v>
      </c>
      <c r="X716" s="10">
        <f>(Кредиты_2000_0__22[[#This Row],[Число нарушений кредитных договоров]]-MIN(E:E))/(MAX(E:E)-MIN(E:E))</f>
        <v>0</v>
      </c>
      <c r="Y716" s="16">
        <f>((Кредиты_2000_0__22[[#This Row],[Размер кредита]]-AVERAGE(H:H)))/STDEV(H:H)</f>
        <v>-1.0614700263171317</v>
      </c>
      <c r="Z716" s="16">
        <f>((Кредиты_2000_0__22[[#This Row],[Годовой доход]]-AVERAGE(K:K)))/STDEV(K:K)</f>
        <v>-2.5298034998510043E-2</v>
      </c>
      <c r="AA716" s="16">
        <f>((Кредиты_2000_0__22[[#This Row],[Ежемесячный платеж]]-AVERAGE(O:O)))/STDEV(O:O)</f>
        <v>0.2178826640625402</v>
      </c>
      <c r="AB716" s="16">
        <f>((Кредиты_2000_0__22[[#This Row],[Текущий баланс кредитов]]-AVERAGE(F:F)))/STDEV(F:F)</f>
        <v>1.320691802083453</v>
      </c>
      <c r="AC716" s="16">
        <f>((Кредиты_2000_0__22[[#This Row],[Максимальный выданный кредит]]-AVERAGE(G:G)))/STDEV(G:G)</f>
        <v>0.54379193444356011</v>
      </c>
    </row>
    <row r="717" spans="1:29" x14ac:dyDescent="0.45">
      <c r="A717">
        <v>1072</v>
      </c>
      <c r="B717" s="1" t="s">
        <v>760</v>
      </c>
      <c r="C717" s="1" t="s">
        <v>16</v>
      </c>
      <c r="D717">
        <v>11</v>
      </c>
      <c r="E717">
        <v>2</v>
      </c>
      <c r="F717">
        <v>250268</v>
      </c>
      <c r="G717">
        <v>434456</v>
      </c>
      <c r="H717" s="3">
        <v>268840</v>
      </c>
      <c r="I717" s="1" t="s">
        <v>17</v>
      </c>
      <c r="J717">
        <v>738</v>
      </c>
      <c r="K717">
        <v>1528474</v>
      </c>
      <c r="L717" s="1" t="s">
        <v>21</v>
      </c>
      <c r="M717" s="1" t="s">
        <v>29</v>
      </c>
      <c r="N717" s="1" t="s">
        <v>23</v>
      </c>
      <c r="O717" s="2">
        <v>30187.200000000001</v>
      </c>
      <c r="P717">
        <v>27.4</v>
      </c>
      <c r="Q717">
        <v>59</v>
      </c>
      <c r="R717">
        <f>Кредиты_2000_0__22[[#This Row],[Годовой доход]]/12</f>
        <v>127372.83333333333</v>
      </c>
      <c r="S717">
        <f>Кредиты_2000_0__22[[#This Row],[Ежемесячный платеж]]/Кредиты_2000_0__22[[#This Row],[Мес доход]]</f>
        <v>0.23699873206871691</v>
      </c>
      <c r="T717" s="8">
        <f>(Кредиты_2000_0__22[[#This Row],[Кредитный рейтинг]]-MIN(J:J))/(MAX(J:J)-MIN(J:J))</f>
        <v>0.92121212121212126</v>
      </c>
      <c r="U717" s="9">
        <f>(Кредиты_2000_0__22[[#This Row],[Срок кредитной истории (лет)]]-MIN(P:P))/(MAX(P:P)-MIN(P:P))</f>
        <v>0.5021929824561403</v>
      </c>
      <c r="V717" s="9">
        <f>(Кредиты_2000_0__22[[#This Row],[Срок с последнего нарушения кредитного договора (мес.)]]-MIN(Q:Q))/(MAX(Q:Q)-MIN(Q:Q))</f>
        <v>0.71951219512195119</v>
      </c>
      <c r="W717" s="9">
        <f>(Кредиты_2000_0__22[[#This Row],[Количество кредитных карт]]-MIN(D:D))/(MAX(D:D)-MIN(D:D))</f>
        <v>0.21951219512195122</v>
      </c>
      <c r="X717" s="10">
        <f>(Кредиты_2000_0__22[[#This Row],[Число нарушений кредитных договоров]]-MIN(E:E))/(MAX(E:E)-MIN(E:E))</f>
        <v>0.2857142857142857</v>
      </c>
      <c r="Y717" s="16">
        <f>((Кредиты_2000_0__22[[#This Row],[Размер кредита]]-AVERAGE(H:H)))/STDEV(H:H)</f>
        <v>-0.21913466173423551</v>
      </c>
      <c r="Z717" s="16">
        <f>((Кредиты_2000_0__22[[#This Row],[Годовой доход]]-AVERAGE(K:K)))/STDEV(K:K)</f>
        <v>0.21908164072081182</v>
      </c>
      <c r="AA717" s="16">
        <f>((Кредиты_2000_0__22[[#This Row],[Ежемесячный платеж]]-AVERAGE(O:O)))/STDEV(O:O)</f>
        <v>1.1042376877666666</v>
      </c>
      <c r="AB717" s="16">
        <f>((Кредиты_2000_0__22[[#This Row],[Текущий баланс кредитов]]-AVERAGE(F:F)))/STDEV(F:F)</f>
        <v>-5.215975843898709E-2</v>
      </c>
      <c r="AC717" s="16">
        <f>((Кредиты_2000_0__22[[#This Row],[Максимальный выданный кредит]]-AVERAGE(G:G)))/STDEV(G:G)</f>
        <v>-0.27631719277177708</v>
      </c>
    </row>
    <row r="718" spans="1:29" x14ac:dyDescent="0.45">
      <c r="A718">
        <v>1074</v>
      </c>
      <c r="B718" s="1" t="s">
        <v>761</v>
      </c>
      <c r="C718" s="1" t="s">
        <v>16</v>
      </c>
      <c r="D718">
        <v>11</v>
      </c>
      <c r="E718">
        <v>0</v>
      </c>
      <c r="F718">
        <v>631161</v>
      </c>
      <c r="G718">
        <v>1163734</v>
      </c>
      <c r="H718" s="3">
        <v>533126</v>
      </c>
      <c r="I718" s="1" t="s">
        <v>26</v>
      </c>
      <c r="J718">
        <v>744</v>
      </c>
      <c r="K718">
        <v>3069488</v>
      </c>
      <c r="L718" s="1" t="s">
        <v>22</v>
      </c>
      <c r="M718" s="1" t="s">
        <v>19</v>
      </c>
      <c r="N718" s="1" t="s">
        <v>23</v>
      </c>
      <c r="O718" s="2">
        <v>27369.69</v>
      </c>
      <c r="P718">
        <v>16.7</v>
      </c>
      <c r="R718">
        <f>Кредиты_2000_0__22[[#This Row],[Годовой доход]]/12</f>
        <v>255790.66666666666</v>
      </c>
      <c r="S718">
        <f>Кредиты_2000_0__22[[#This Row],[Ежемесячный платеж]]/Кредиты_2000_0__22[[#This Row],[Мес доход]]</f>
        <v>0.10700034663761514</v>
      </c>
      <c r="T718" s="8">
        <f>(Кредиты_2000_0__22[[#This Row],[Кредитный рейтинг]]-MIN(J:J))/(MAX(J:J)-MIN(J:J))</f>
        <v>0.95757575757575752</v>
      </c>
      <c r="U718" s="9">
        <f>(Кредиты_2000_0__22[[#This Row],[Срок кредитной истории (лет)]]-MIN(P:P))/(MAX(P:P)-MIN(P:P))</f>
        <v>0.26754385964912281</v>
      </c>
      <c r="V718" s="9">
        <f>(Кредиты_2000_0__22[[#This Row],[Срок с последнего нарушения кредитного договора (мес.)]]-MIN(Q:Q))/(MAX(Q:Q)-MIN(Q:Q))</f>
        <v>0</v>
      </c>
      <c r="W718" s="9">
        <f>(Кредиты_2000_0__22[[#This Row],[Количество кредитных карт]]-MIN(D:D))/(MAX(D:D)-MIN(D:D))</f>
        <v>0.21951219512195122</v>
      </c>
      <c r="X718" s="10">
        <f>(Кредиты_2000_0__22[[#This Row],[Число нарушений кредитных договоров]]-MIN(E:E))/(MAX(E:E)-MIN(E:E))</f>
        <v>0</v>
      </c>
      <c r="Y718" s="16">
        <f>((Кредиты_2000_0__22[[#This Row],[Размер кредита]]-AVERAGE(H:H)))/STDEV(H:H)</f>
        <v>1.1957107989389093</v>
      </c>
      <c r="Z718" s="16">
        <f>((Кредиты_2000_0__22[[#This Row],[Годовой доход]]-AVERAGE(K:K)))/STDEV(K:K)</f>
        <v>2.1053262142734686</v>
      </c>
      <c r="AA718" s="16">
        <f>((Кредиты_2000_0__22[[#This Row],[Ежемесячный платеж]]-AVERAGE(O:O)))/STDEV(O:O)</f>
        <v>0.85255726025233425</v>
      </c>
      <c r="AB718" s="16">
        <f>((Кредиты_2000_0__22[[#This Row],[Текущий баланс кредитов]]-AVERAGE(F:F)))/STDEV(F:F)</f>
        <v>1.5396016778706345</v>
      </c>
      <c r="AC718" s="16">
        <f>((Кредиты_2000_0__22[[#This Row],[Максимальный выданный кредит]]-AVERAGE(G:G)))/STDEV(G:G)</f>
        <v>1.2738793892012634</v>
      </c>
    </row>
    <row r="719" spans="1:29" x14ac:dyDescent="0.45">
      <c r="A719">
        <v>1076</v>
      </c>
      <c r="B719" s="1" t="s">
        <v>762</v>
      </c>
      <c r="C719" s="1" t="s">
        <v>16</v>
      </c>
      <c r="D719">
        <v>13</v>
      </c>
      <c r="E719">
        <v>0</v>
      </c>
      <c r="F719">
        <v>266361</v>
      </c>
      <c r="G719">
        <v>403172</v>
      </c>
      <c r="H719" s="3">
        <v>183326</v>
      </c>
      <c r="I719" s="1" t="s">
        <v>17</v>
      </c>
      <c r="J719">
        <v>707</v>
      </c>
      <c r="K719">
        <v>1248053</v>
      </c>
      <c r="L719" s="1" t="s">
        <v>36</v>
      </c>
      <c r="M719" s="1" t="s">
        <v>24</v>
      </c>
      <c r="N719" s="1" t="s">
        <v>23</v>
      </c>
      <c r="O719" s="2">
        <v>15392.47</v>
      </c>
      <c r="P719">
        <v>11.4</v>
      </c>
      <c r="R719">
        <f>Кредиты_2000_0__22[[#This Row],[Годовой доход]]/12</f>
        <v>104004.41666666667</v>
      </c>
      <c r="S719">
        <f>Кредиты_2000_0__22[[#This Row],[Ежемесячный платеж]]/Кредиты_2000_0__22[[#This Row],[Мес доход]]</f>
        <v>0.14799823404935528</v>
      </c>
      <c r="T719" s="8">
        <f>(Кредиты_2000_0__22[[#This Row],[Кредитный рейтинг]]-MIN(J:J))/(MAX(J:J)-MIN(J:J))</f>
        <v>0.73333333333333328</v>
      </c>
      <c r="U719" s="9">
        <f>(Кредиты_2000_0__22[[#This Row],[Срок кредитной истории (лет)]]-MIN(P:P))/(MAX(P:P)-MIN(P:P))</f>
        <v>0.15131578947368421</v>
      </c>
      <c r="V719" s="9">
        <f>(Кредиты_2000_0__22[[#This Row],[Срок с последнего нарушения кредитного договора (мес.)]]-MIN(Q:Q))/(MAX(Q:Q)-MIN(Q:Q))</f>
        <v>0</v>
      </c>
      <c r="W719" s="9">
        <f>(Кредиты_2000_0__22[[#This Row],[Количество кредитных карт]]-MIN(D:D))/(MAX(D:D)-MIN(D:D))</f>
        <v>0.26829268292682928</v>
      </c>
      <c r="X719" s="10">
        <f>(Кредиты_2000_0__22[[#This Row],[Число нарушений кредитных договоров]]-MIN(E:E))/(MAX(E:E)-MIN(E:E))</f>
        <v>0</v>
      </c>
      <c r="Y719" s="16">
        <f>((Кредиты_2000_0__22[[#This Row],[Размер кредита]]-AVERAGE(H:H)))/STDEV(H:H)</f>
        <v>-0.67693074145091858</v>
      </c>
      <c r="Z719" s="16">
        <f>((Кредиты_2000_0__22[[#This Row],[Годовой доход]]-AVERAGE(K:K)))/STDEV(K:K)</f>
        <v>-0.12416156768625626</v>
      </c>
      <c r="AA719" s="16">
        <f>((Кредиты_2000_0__22[[#This Row],[Ежемесячный платеж]]-AVERAGE(O:O)))/STDEV(O:O)</f>
        <v>-0.21733489630903055</v>
      </c>
      <c r="AB719" s="16">
        <f>((Кредиты_2000_0__22[[#This Row],[Текущий баланс кредитов]]-AVERAGE(F:F)))/STDEV(F:F)</f>
        <v>1.5093293716160788E-2</v>
      </c>
      <c r="AC719" s="16">
        <f>((Кредиты_2000_0__22[[#This Row],[Максимальный выданный кредит]]-AVERAGE(G:G)))/STDEV(G:G)</f>
        <v>-0.34281631912749411</v>
      </c>
    </row>
    <row r="720" spans="1:29" x14ac:dyDescent="0.45">
      <c r="A720">
        <v>1077</v>
      </c>
      <c r="B720" s="1" t="s">
        <v>763</v>
      </c>
      <c r="C720" s="1" t="s">
        <v>16</v>
      </c>
      <c r="D720">
        <v>4</v>
      </c>
      <c r="E720">
        <v>1</v>
      </c>
      <c r="F720">
        <v>25536</v>
      </c>
      <c r="G720">
        <v>42856</v>
      </c>
      <c r="H720" s="3">
        <v>104390</v>
      </c>
      <c r="I720" s="1" t="s">
        <v>17</v>
      </c>
      <c r="J720">
        <v>739</v>
      </c>
      <c r="K720">
        <v>1059497</v>
      </c>
      <c r="L720" s="1" t="s">
        <v>22</v>
      </c>
      <c r="M720" s="1" t="s">
        <v>19</v>
      </c>
      <c r="N720" s="1" t="s">
        <v>23</v>
      </c>
      <c r="O720" s="2">
        <v>3920.08</v>
      </c>
      <c r="P720">
        <v>39.4</v>
      </c>
      <c r="R720">
        <f>Кредиты_2000_0__22[[#This Row],[Годовой доход]]/12</f>
        <v>88291.416666666672</v>
      </c>
      <c r="S720">
        <f>Кредиты_2000_0__22[[#This Row],[Ежемесячный платеж]]/Кредиты_2000_0__22[[#This Row],[Мес доход]]</f>
        <v>4.4399332890985056E-2</v>
      </c>
      <c r="T720" s="8">
        <f>(Кредиты_2000_0__22[[#This Row],[Кредитный рейтинг]]-MIN(J:J))/(MAX(J:J)-MIN(J:J))</f>
        <v>0.92727272727272725</v>
      </c>
      <c r="U720" s="9">
        <f>(Кредиты_2000_0__22[[#This Row],[Срок кредитной истории (лет)]]-MIN(P:P))/(MAX(P:P)-MIN(P:P))</f>
        <v>0.76535087719298245</v>
      </c>
      <c r="V720" s="9">
        <f>(Кредиты_2000_0__22[[#This Row],[Срок с последнего нарушения кредитного договора (мес.)]]-MIN(Q:Q))/(MAX(Q:Q)-MIN(Q:Q))</f>
        <v>0</v>
      </c>
      <c r="W720" s="9">
        <f>(Кредиты_2000_0__22[[#This Row],[Количество кредитных карт]]-MIN(D:D))/(MAX(D:D)-MIN(D:D))</f>
        <v>4.878048780487805E-2</v>
      </c>
      <c r="X720" s="10">
        <f>(Кредиты_2000_0__22[[#This Row],[Число нарушений кредитных договоров]]-MIN(E:E))/(MAX(E:E)-MIN(E:E))</f>
        <v>0.14285714285714285</v>
      </c>
      <c r="Y720" s="16">
        <f>((Кредиты_2000_0__22[[#This Row],[Размер кредита]]-AVERAGE(H:H)))/STDEV(H:H)</f>
        <v>-1.0995117381124722</v>
      </c>
      <c r="Z720" s="16">
        <f>((Кредиты_2000_0__22[[#This Row],[Годовой доход]]-AVERAGE(K:K)))/STDEV(K:K)</f>
        <v>-0.35495942663549018</v>
      </c>
      <c r="AA720" s="16">
        <f>((Кредиты_2000_0__22[[#This Row],[Ежемесячный платеж]]-AVERAGE(O:O)))/STDEV(O:O)</f>
        <v>-1.2421319759329361</v>
      </c>
      <c r="AB720" s="16">
        <f>((Кредиты_2000_0__22[[#This Row],[Текущий баланс кредитов]]-AVERAGE(F:F)))/STDEV(F:F)</f>
        <v>-0.991320444260816</v>
      </c>
      <c r="AC720" s="16">
        <f>((Кредиты_2000_0__22[[#This Row],[Максимальный выданный кредит]]-AVERAGE(G:G)))/STDEV(G:G)</f>
        <v>-1.1087253848475598</v>
      </c>
    </row>
    <row r="721" spans="1:29" x14ac:dyDescent="0.45">
      <c r="A721">
        <v>1080</v>
      </c>
      <c r="B721" s="1" t="s">
        <v>764</v>
      </c>
      <c r="C721" s="1" t="s">
        <v>31</v>
      </c>
      <c r="D721">
        <v>8</v>
      </c>
      <c r="E721">
        <v>0</v>
      </c>
      <c r="F721">
        <v>153121</v>
      </c>
      <c r="G721">
        <v>244882</v>
      </c>
      <c r="H721" s="3">
        <v>98406</v>
      </c>
      <c r="I721" s="1" t="s">
        <v>17</v>
      </c>
      <c r="J721">
        <v>684</v>
      </c>
      <c r="K721">
        <v>660953</v>
      </c>
      <c r="L721" s="1" t="s">
        <v>27</v>
      </c>
      <c r="M721" s="1" t="s">
        <v>29</v>
      </c>
      <c r="N721" s="1" t="s">
        <v>23</v>
      </c>
      <c r="O721" s="2">
        <v>4742.3999999999996</v>
      </c>
      <c r="P721">
        <v>17.399999999999999</v>
      </c>
      <c r="R721">
        <f>Кредиты_2000_0__22[[#This Row],[Годовой доход]]/12</f>
        <v>55079.416666666664</v>
      </c>
      <c r="S721">
        <f>Кредиты_2000_0__22[[#This Row],[Ежемесячный платеж]]/Кредиты_2000_0__22[[#This Row],[Мес доход]]</f>
        <v>8.6101129732371287E-2</v>
      </c>
      <c r="T721" s="8">
        <f>(Кредиты_2000_0__22[[#This Row],[Кредитный рейтинг]]-MIN(J:J))/(MAX(J:J)-MIN(J:J))</f>
        <v>0.59393939393939399</v>
      </c>
      <c r="U721" s="9">
        <f>(Кредиты_2000_0__22[[#This Row],[Срок кредитной истории (лет)]]-MIN(P:P))/(MAX(P:P)-MIN(P:P))</f>
        <v>0.2828947368421052</v>
      </c>
      <c r="V721" s="9">
        <f>(Кредиты_2000_0__22[[#This Row],[Срок с последнего нарушения кредитного договора (мес.)]]-MIN(Q:Q))/(MAX(Q:Q)-MIN(Q:Q))</f>
        <v>0</v>
      </c>
      <c r="W721" s="9">
        <f>(Кредиты_2000_0__22[[#This Row],[Количество кредитных карт]]-MIN(D:D))/(MAX(D:D)-MIN(D:D))</f>
        <v>0.14634146341463414</v>
      </c>
      <c r="X721" s="10">
        <f>(Кредиты_2000_0__22[[#This Row],[Число нарушений кредитных договоров]]-MIN(E:E))/(MAX(E:E)-MIN(E:E))</f>
        <v>0</v>
      </c>
      <c r="Y721" s="16">
        <f>((Кредиты_2000_0__22[[#This Row],[Размер кредита]]-AVERAGE(H:H)))/STDEV(H:H)</f>
        <v>-1.1315468638348642</v>
      </c>
      <c r="Z721" s="16">
        <f>((Кредиты_2000_0__22[[#This Row],[Годовой доход]]-AVERAGE(K:K)))/STDEV(K:K)</f>
        <v>-0.8427885166515251</v>
      </c>
      <c r="AA721" s="16">
        <f>((Кредиты_2000_0__22[[#This Row],[Ежемесячный платеж]]-AVERAGE(O:O)))/STDEV(O:O)</f>
        <v>-1.1686763895628485</v>
      </c>
      <c r="AB721" s="16">
        <f>((Кредиты_2000_0__22[[#This Row],[Текущий баланс кредитов]]-AVERAGE(F:F)))/STDEV(F:F)</f>
        <v>-0.45813951719845714</v>
      </c>
      <c r="AC721" s="16">
        <f>((Кредиты_2000_0__22[[#This Row],[Максимальный выданный кредит]]-AVERAGE(G:G)))/STDEV(G:G)</f>
        <v>-0.67928693384576699</v>
      </c>
    </row>
    <row r="722" spans="1:29" x14ac:dyDescent="0.45">
      <c r="A722">
        <v>1081</v>
      </c>
      <c r="B722" s="1" t="s">
        <v>765</v>
      </c>
      <c r="C722" s="1" t="s">
        <v>16</v>
      </c>
      <c r="D722">
        <v>11</v>
      </c>
      <c r="E722">
        <v>0</v>
      </c>
      <c r="F722">
        <v>104462</v>
      </c>
      <c r="G722">
        <v>326018</v>
      </c>
      <c r="H722" s="3">
        <v>217338</v>
      </c>
      <c r="I722" s="1" t="s">
        <v>17</v>
      </c>
      <c r="J722">
        <v>746</v>
      </c>
      <c r="K722">
        <v>1595468</v>
      </c>
      <c r="L722" s="1" t="s">
        <v>50</v>
      </c>
      <c r="M722" s="1" t="s">
        <v>19</v>
      </c>
      <c r="N722" s="1" t="s">
        <v>23</v>
      </c>
      <c r="O722" s="2">
        <v>33504.6</v>
      </c>
      <c r="P722">
        <v>12.7</v>
      </c>
      <c r="R722">
        <f>Кредиты_2000_0__22[[#This Row],[Годовой доход]]/12</f>
        <v>132955.66666666666</v>
      </c>
      <c r="S722">
        <f>Кредиты_2000_0__22[[#This Row],[Ежемесячный платеж]]/Кредиты_2000_0__22[[#This Row],[Мес доход]]</f>
        <v>0.25199828514266659</v>
      </c>
      <c r="T722" s="8">
        <f>(Кредиты_2000_0__22[[#This Row],[Кредитный рейтинг]]-MIN(J:J))/(MAX(J:J)-MIN(J:J))</f>
        <v>0.96969696969696972</v>
      </c>
      <c r="U722" s="9">
        <f>(Кредиты_2000_0__22[[#This Row],[Срок кредитной истории (лет)]]-MIN(P:P))/(MAX(P:P)-MIN(P:P))</f>
        <v>0.17982456140350875</v>
      </c>
      <c r="V722" s="9">
        <f>(Кредиты_2000_0__22[[#This Row],[Срок с последнего нарушения кредитного договора (мес.)]]-MIN(Q:Q))/(MAX(Q:Q)-MIN(Q:Q))</f>
        <v>0</v>
      </c>
      <c r="W722" s="9">
        <f>(Кредиты_2000_0__22[[#This Row],[Количество кредитных карт]]-MIN(D:D))/(MAX(D:D)-MIN(D:D))</f>
        <v>0.21951219512195122</v>
      </c>
      <c r="X722" s="10">
        <f>(Кредиты_2000_0__22[[#This Row],[Число нарушений кредитных договоров]]-MIN(E:E))/(MAX(E:E)-MIN(E:E))</f>
        <v>0</v>
      </c>
      <c r="Y722" s="16">
        <f>((Кредиты_2000_0__22[[#This Row],[Размер кредита]]-AVERAGE(H:H)))/STDEV(H:H)</f>
        <v>-0.49484874010232277</v>
      </c>
      <c r="Z722" s="16">
        <f>((Кредиты_2000_0__22[[#This Row],[Годовой доход]]-AVERAGE(K:K)))/STDEV(K:K)</f>
        <v>0.30108418512377422</v>
      </c>
      <c r="AA722" s="16">
        <f>((Кредиты_2000_0__22[[#This Row],[Ежемесячный платеж]]-AVERAGE(O:O)))/STDEV(O:O)</f>
        <v>1.4005719155905414</v>
      </c>
      <c r="AB722" s="16">
        <f>((Кредиты_2000_0__22[[#This Row],[Текущий баланс кредитов]]-AVERAGE(F:F)))/STDEV(F:F)</f>
        <v>-0.66148670323072833</v>
      </c>
      <c r="AC722" s="16">
        <f>((Кредиты_2000_0__22[[#This Row],[Максимальный выданный кредит]]-AVERAGE(G:G)))/STDEV(G:G)</f>
        <v>-0.50681943876849245</v>
      </c>
    </row>
    <row r="723" spans="1:29" x14ac:dyDescent="0.45">
      <c r="A723">
        <v>1084</v>
      </c>
      <c r="B723" s="1" t="s">
        <v>766</v>
      </c>
      <c r="C723" s="1" t="s">
        <v>16</v>
      </c>
      <c r="D723">
        <v>12</v>
      </c>
      <c r="E723">
        <v>0</v>
      </c>
      <c r="F723">
        <v>262295</v>
      </c>
      <c r="G723">
        <v>560340</v>
      </c>
      <c r="H723" s="3">
        <v>367598</v>
      </c>
      <c r="I723" s="1" t="s">
        <v>26</v>
      </c>
      <c r="J723">
        <v>708</v>
      </c>
      <c r="K723">
        <v>821712</v>
      </c>
      <c r="L723" s="1" t="s">
        <v>53</v>
      </c>
      <c r="M723" s="1" t="s">
        <v>29</v>
      </c>
      <c r="N723" s="1" t="s">
        <v>23</v>
      </c>
      <c r="O723" s="2">
        <v>22870.87</v>
      </c>
      <c r="P723">
        <v>9.9</v>
      </c>
      <c r="R723">
        <f>Кредиты_2000_0__22[[#This Row],[Годовой доход]]/12</f>
        <v>68476</v>
      </c>
      <c r="S723">
        <f>Кредиты_2000_0__22[[#This Row],[Ежемесячный платеж]]/Кредиты_2000_0__22[[#This Row],[Мес доход]]</f>
        <v>0.33399833518312982</v>
      </c>
      <c r="T723" s="8">
        <f>(Кредиты_2000_0__22[[#This Row],[Кредитный рейтинг]]-MIN(J:J))/(MAX(J:J)-MIN(J:J))</f>
        <v>0.73939393939393938</v>
      </c>
      <c r="U723" s="9">
        <f>(Кредиты_2000_0__22[[#This Row],[Срок кредитной истории (лет)]]-MIN(P:P))/(MAX(P:P)-MIN(P:P))</f>
        <v>0.11842105263157895</v>
      </c>
      <c r="V723" s="9">
        <f>(Кредиты_2000_0__22[[#This Row],[Срок с последнего нарушения кредитного договора (мес.)]]-MIN(Q:Q))/(MAX(Q:Q)-MIN(Q:Q))</f>
        <v>0</v>
      </c>
      <c r="W723" s="9">
        <f>(Кредиты_2000_0__22[[#This Row],[Количество кредитных карт]]-MIN(D:D))/(MAX(D:D)-MIN(D:D))</f>
        <v>0.24390243902439024</v>
      </c>
      <c r="X723" s="10">
        <f>(Кредиты_2000_0__22[[#This Row],[Число нарушений кредитных договоров]]-MIN(E:E))/(MAX(E:E)-MIN(E:E))</f>
        <v>0</v>
      </c>
      <c r="Y723" s="16">
        <f>((Кредиты_2000_0__22[[#This Row],[Размер кредита]]-AVERAGE(H:H)))/STDEV(H:H)</f>
        <v>0.30956268888274169</v>
      </c>
      <c r="Z723" s="16">
        <f>((Кредиты_2000_0__22[[#This Row],[Годовой доход]]-AVERAGE(K:K)))/STDEV(K:K)</f>
        <v>-0.64601496923420665</v>
      </c>
      <c r="AA723" s="16">
        <f>((Кредиты_2000_0__22[[#This Row],[Ежемесячный платеж]]-AVERAGE(O:O)))/STDEV(O:O)</f>
        <v>0.45069002964444699</v>
      </c>
      <c r="AB723" s="16">
        <f>((Кредиты_2000_0__22[[#This Row],[Текущий баланс кредитов]]-AVERAGE(F:F)))/STDEV(F:F)</f>
        <v>-1.8986226488942849E-3</v>
      </c>
      <c r="AC723" s="16">
        <f>((Кредиты_2000_0__22[[#This Row],[Максимальный выданный кредит]]-AVERAGE(G:G)))/STDEV(G:G)</f>
        <v>-8.7306941730339108E-3</v>
      </c>
    </row>
    <row r="724" spans="1:29" x14ac:dyDescent="0.45">
      <c r="A724">
        <v>1086</v>
      </c>
      <c r="B724" s="1" t="s">
        <v>767</v>
      </c>
      <c r="C724" s="1" t="s">
        <v>31</v>
      </c>
      <c r="D724">
        <v>14</v>
      </c>
      <c r="E724">
        <v>1</v>
      </c>
      <c r="F724">
        <v>181013</v>
      </c>
      <c r="G724">
        <v>671814</v>
      </c>
      <c r="H724" s="3">
        <v>230318</v>
      </c>
      <c r="I724" s="1" t="s">
        <v>26</v>
      </c>
      <c r="J724">
        <v>707</v>
      </c>
      <c r="K724">
        <v>1338778</v>
      </c>
      <c r="L724" s="1" t="s">
        <v>28</v>
      </c>
      <c r="M724" s="1" t="s">
        <v>29</v>
      </c>
      <c r="N724" s="1" t="s">
        <v>23</v>
      </c>
      <c r="O724" s="2">
        <v>18631.400000000001</v>
      </c>
      <c r="P724">
        <v>10.199999999999999</v>
      </c>
      <c r="R724">
        <f>Кредиты_2000_0__22[[#This Row],[Годовой доход]]/12</f>
        <v>111564.83333333333</v>
      </c>
      <c r="S724">
        <f>Кредиты_2000_0__22[[#This Row],[Ежемесячный платеж]]/Кредиты_2000_0__22[[#This Row],[Мес доход]]</f>
        <v>0.16700065283415177</v>
      </c>
      <c r="T724" s="8">
        <f>(Кредиты_2000_0__22[[#This Row],[Кредитный рейтинг]]-MIN(J:J))/(MAX(J:J)-MIN(J:J))</f>
        <v>0.73333333333333328</v>
      </c>
      <c r="U724" s="9">
        <f>(Кредиты_2000_0__22[[#This Row],[Срок кредитной истории (лет)]]-MIN(P:P))/(MAX(P:P)-MIN(P:P))</f>
        <v>0.12499999999999999</v>
      </c>
      <c r="V724" s="9">
        <f>(Кредиты_2000_0__22[[#This Row],[Срок с последнего нарушения кредитного договора (мес.)]]-MIN(Q:Q))/(MAX(Q:Q)-MIN(Q:Q))</f>
        <v>0</v>
      </c>
      <c r="W724" s="9">
        <f>(Кредиты_2000_0__22[[#This Row],[Количество кредитных карт]]-MIN(D:D))/(MAX(D:D)-MIN(D:D))</f>
        <v>0.29268292682926828</v>
      </c>
      <c r="X724" s="10">
        <f>(Кредиты_2000_0__22[[#This Row],[Число нарушений кредитных договоров]]-MIN(E:E))/(MAX(E:E)-MIN(E:E))</f>
        <v>0.14285714285714285</v>
      </c>
      <c r="Y724" s="16">
        <f>((Кредиты_2000_0__22[[#This Row],[Размер кредита]]-AVERAGE(H:H)))/STDEV(H:H)</f>
        <v>-0.42536078357213414</v>
      </c>
      <c r="Z724" s="16">
        <f>((Кредиты_2000_0__22[[#This Row],[Годовой доход]]-AVERAGE(K:K)))/STDEV(K:K)</f>
        <v>-1.3111610362335255E-2</v>
      </c>
      <c r="AA724" s="16">
        <f>((Кредиты_2000_0__22[[#This Row],[Ежемесячный платеж]]-AVERAGE(O:O)))/STDEV(O:O)</f>
        <v>7.1989822002172174E-2</v>
      </c>
      <c r="AB724" s="16">
        <f>((Кредиты_2000_0__22[[#This Row],[Текущий баланс кредитов]]-AVERAGE(F:F)))/STDEV(F:F)</f>
        <v>-0.34157814699331296</v>
      </c>
      <c r="AC724" s="16">
        <f>((Кредиты_2000_0__22[[#This Row],[Максимальный выданный кредит]]-AVERAGE(G:G)))/STDEV(G:G)</f>
        <v>0.22822505353752739</v>
      </c>
    </row>
    <row r="725" spans="1:29" x14ac:dyDescent="0.45">
      <c r="A725">
        <v>1087</v>
      </c>
      <c r="B725" s="1" t="s">
        <v>768</v>
      </c>
      <c r="C725" s="1" t="s">
        <v>16</v>
      </c>
      <c r="D725">
        <v>15</v>
      </c>
      <c r="E725">
        <v>0</v>
      </c>
      <c r="F725">
        <v>565307</v>
      </c>
      <c r="G725">
        <v>1228084</v>
      </c>
      <c r="H725" s="3">
        <v>439692</v>
      </c>
      <c r="I725" s="1" t="s">
        <v>17</v>
      </c>
      <c r="J725">
        <v>744</v>
      </c>
      <c r="K725">
        <v>2278404</v>
      </c>
      <c r="L725" s="1" t="s">
        <v>53</v>
      </c>
      <c r="M725" s="1" t="s">
        <v>19</v>
      </c>
      <c r="N725" s="1" t="s">
        <v>23</v>
      </c>
      <c r="O725" s="2">
        <v>26201.57</v>
      </c>
      <c r="P725">
        <v>30.5</v>
      </c>
      <c r="Q725">
        <v>20</v>
      </c>
      <c r="R725">
        <f>Кредиты_2000_0__22[[#This Row],[Годовой доход]]/12</f>
        <v>189867</v>
      </c>
      <c r="S725">
        <f>Кредиты_2000_0__22[[#This Row],[Ежемесячный платеж]]/Кредиты_2000_0__22[[#This Row],[Мес доход]]</f>
        <v>0.13799959971980386</v>
      </c>
      <c r="T725" s="8">
        <f>(Кредиты_2000_0__22[[#This Row],[Кредитный рейтинг]]-MIN(J:J))/(MAX(J:J)-MIN(J:J))</f>
        <v>0.95757575757575752</v>
      </c>
      <c r="U725" s="9">
        <f>(Кредиты_2000_0__22[[#This Row],[Срок кредитной истории (лет)]]-MIN(P:P))/(MAX(P:P)-MIN(P:P))</f>
        <v>0.57017543859649122</v>
      </c>
      <c r="V725" s="9">
        <f>(Кредиты_2000_0__22[[#This Row],[Срок с последнего нарушения кредитного договора (мес.)]]-MIN(Q:Q))/(MAX(Q:Q)-MIN(Q:Q))</f>
        <v>0.24390243902439024</v>
      </c>
      <c r="W725" s="9">
        <f>(Кредиты_2000_0__22[[#This Row],[Количество кредитных карт]]-MIN(D:D))/(MAX(D:D)-MIN(D:D))</f>
        <v>0.31707317073170732</v>
      </c>
      <c r="X725" s="10">
        <f>(Кредиты_2000_0__22[[#This Row],[Число нарушений кредитных договоров]]-MIN(E:E))/(MAX(E:E)-MIN(E:E))</f>
        <v>0</v>
      </c>
      <c r="Y725" s="16">
        <f>((Кредиты_2000_0__22[[#This Row],[Размер кредита]]-AVERAGE(H:H)))/STDEV(H:H)</f>
        <v>0.69551528811906027</v>
      </c>
      <c r="Z725" s="16">
        <f>((Кредиты_2000_0__22[[#This Row],[Годовой доход]]-AVERAGE(K:K)))/STDEV(K:K)</f>
        <v>1.137017099480008</v>
      </c>
      <c r="AA725" s="16">
        <f>((Кредиты_2000_0__22[[#This Row],[Ежемесячный платеж]]-AVERAGE(O:O)))/STDEV(O:O)</f>
        <v>0.74821230992809695</v>
      </c>
      <c r="AB725" s="16">
        <f>((Кредиты_2000_0__22[[#This Row],[Текущий баланс кредитов]]-AVERAGE(F:F)))/STDEV(F:F)</f>
        <v>1.2643961539394155</v>
      </c>
      <c r="AC725" s="16">
        <f>((Кредиты_2000_0__22[[#This Row],[Максимальный выданный кредит]]-AVERAGE(G:G)))/STDEV(G:G)</f>
        <v>1.4106655668316941</v>
      </c>
    </row>
    <row r="726" spans="1:29" x14ac:dyDescent="0.45">
      <c r="A726">
        <v>1088</v>
      </c>
      <c r="B726" s="1" t="s">
        <v>769</v>
      </c>
      <c r="C726" s="1" t="s">
        <v>16</v>
      </c>
      <c r="D726">
        <v>14</v>
      </c>
      <c r="E726">
        <v>0</v>
      </c>
      <c r="F726">
        <v>117686</v>
      </c>
      <c r="G726">
        <v>293700</v>
      </c>
      <c r="H726" s="3">
        <v>48246</v>
      </c>
      <c r="I726" s="1" t="s">
        <v>17</v>
      </c>
      <c r="J726">
        <v>655</v>
      </c>
      <c r="K726">
        <v>787797</v>
      </c>
      <c r="L726" s="1" t="s">
        <v>27</v>
      </c>
      <c r="M726" s="1" t="s">
        <v>19</v>
      </c>
      <c r="N726" s="1" t="s">
        <v>20</v>
      </c>
      <c r="O726" s="2">
        <v>2934.55</v>
      </c>
      <c r="P726">
        <v>10</v>
      </c>
      <c r="R726">
        <f>Кредиты_2000_0__22[[#This Row],[Годовой доход]]/12</f>
        <v>65649.75</v>
      </c>
      <c r="S726">
        <f>Кредиты_2000_0__22[[#This Row],[Ежемесячный платеж]]/Кредиты_2000_0__22[[#This Row],[Мес доход]]</f>
        <v>4.4700094059764127E-2</v>
      </c>
      <c r="T726" s="8">
        <f>(Кредиты_2000_0__22[[#This Row],[Кредитный рейтинг]]-MIN(J:J))/(MAX(J:J)-MIN(J:J))</f>
        <v>0.41818181818181815</v>
      </c>
      <c r="U726" s="9">
        <f>(Кредиты_2000_0__22[[#This Row],[Срок кредитной истории (лет)]]-MIN(P:P))/(MAX(P:P)-MIN(P:P))</f>
        <v>0.1206140350877193</v>
      </c>
      <c r="V726" s="9">
        <f>(Кредиты_2000_0__22[[#This Row],[Срок с последнего нарушения кредитного договора (мес.)]]-MIN(Q:Q))/(MAX(Q:Q)-MIN(Q:Q))</f>
        <v>0</v>
      </c>
      <c r="W726" s="9">
        <f>(Кредиты_2000_0__22[[#This Row],[Количество кредитных карт]]-MIN(D:D))/(MAX(D:D)-MIN(D:D))</f>
        <v>0.29268292682926828</v>
      </c>
      <c r="X726" s="10">
        <f>(Кредиты_2000_0__22[[#This Row],[Число нарушений кредитных договоров]]-MIN(E:E))/(MAX(E:E)-MIN(E:E))</f>
        <v>0</v>
      </c>
      <c r="Y726" s="16">
        <f>((Кредиты_2000_0__22[[#This Row],[Размер кредита]]-AVERAGE(H:H)))/STDEV(H:H)</f>
        <v>-1.4000765941549149</v>
      </c>
      <c r="Z726" s="16">
        <f>((Кредиты_2000_0__22[[#This Row],[Годовой доход]]-AVERAGE(K:K)))/STDEV(K:K)</f>
        <v>-0.68752788521812269</v>
      </c>
      <c r="AA726" s="16">
        <f>((Кредиты_2000_0__22[[#This Row],[Ежемесячный платеж]]-AVERAGE(O:O)))/STDEV(O:O)</f>
        <v>-1.3301666632022626</v>
      </c>
      <c r="AB726" s="16">
        <f>((Кредиты_2000_0__22[[#This Row],[Текущий баланс кредитов]]-AVERAGE(F:F)))/STDEV(F:F)</f>
        <v>-0.60622327430512868</v>
      </c>
      <c r="AC726" s="16">
        <f>((Кредиты_2000_0__22[[#This Row],[Максимальный выданный кредит]]-AVERAGE(G:G)))/STDEV(G:G)</f>
        <v>-0.57551649686733086</v>
      </c>
    </row>
    <row r="727" spans="1:29" x14ac:dyDescent="0.45">
      <c r="A727">
        <v>1091</v>
      </c>
      <c r="B727" s="1" t="s">
        <v>770</v>
      </c>
      <c r="C727" s="1" t="s">
        <v>16</v>
      </c>
      <c r="D727">
        <v>20</v>
      </c>
      <c r="E727">
        <v>0</v>
      </c>
      <c r="F727">
        <v>434131</v>
      </c>
      <c r="G727">
        <v>672914</v>
      </c>
      <c r="H727" s="3">
        <v>564498</v>
      </c>
      <c r="I727" s="1" t="s">
        <v>17</v>
      </c>
      <c r="J727">
        <v>742</v>
      </c>
      <c r="K727">
        <v>1875110</v>
      </c>
      <c r="L727" s="1" t="s">
        <v>22</v>
      </c>
      <c r="M727" s="1" t="s">
        <v>19</v>
      </c>
      <c r="N727" s="1" t="s">
        <v>23</v>
      </c>
      <c r="O727" s="2">
        <v>20001.3</v>
      </c>
      <c r="P727">
        <v>32.700000000000003</v>
      </c>
      <c r="Q727">
        <v>75</v>
      </c>
      <c r="R727">
        <f>Кредиты_2000_0__22[[#This Row],[Годовой доход]]/12</f>
        <v>156259.16666666666</v>
      </c>
      <c r="S727">
        <f>Кредиты_2000_0__22[[#This Row],[Ежемесячный платеж]]/Кредиты_2000_0__22[[#This Row],[Мес доход]]</f>
        <v>0.12800081061911034</v>
      </c>
      <c r="T727" s="8">
        <f>(Кредиты_2000_0__22[[#This Row],[Кредитный рейтинг]]-MIN(J:J))/(MAX(J:J)-MIN(J:J))</f>
        <v>0.94545454545454544</v>
      </c>
      <c r="U727" s="9">
        <f>(Кредиты_2000_0__22[[#This Row],[Срок кредитной истории (лет)]]-MIN(P:P))/(MAX(P:P)-MIN(P:P))</f>
        <v>0.61842105263157898</v>
      </c>
      <c r="V727" s="9">
        <f>(Кредиты_2000_0__22[[#This Row],[Срок с последнего нарушения кредитного договора (мес.)]]-MIN(Q:Q))/(MAX(Q:Q)-MIN(Q:Q))</f>
        <v>0.91463414634146345</v>
      </c>
      <c r="W727" s="9">
        <f>(Кредиты_2000_0__22[[#This Row],[Количество кредитных карт]]-MIN(D:D))/(MAX(D:D)-MIN(D:D))</f>
        <v>0.43902439024390244</v>
      </c>
      <c r="X727" s="10">
        <f>(Кредиты_2000_0__22[[#This Row],[Число нарушений кредитных договоров]]-MIN(E:E))/(MAX(E:E)-MIN(E:E))</f>
        <v>0</v>
      </c>
      <c r="Y727" s="16">
        <f>((Кредиты_2000_0__22[[#This Row],[Размер кредита]]-AVERAGE(H:H)))/STDEV(H:H)</f>
        <v>1.3636596565864498</v>
      </c>
      <c r="Z727" s="16">
        <f>((Кредиты_2000_0__22[[#This Row],[Годовой доход]]-AVERAGE(K:K)))/STDEV(K:K)</f>
        <v>0.64337387557266834</v>
      </c>
      <c r="AA727" s="16">
        <f>((Кредиты_2000_0__22[[#This Row],[Ежемесячный платеж]]-AVERAGE(O:O)))/STDEV(O:O)</f>
        <v>0.1943592253589955</v>
      </c>
      <c r="AB727" s="16">
        <f>((Кредиты_2000_0__22[[#This Row],[Текущий баланс кредитов]]-AVERAGE(F:F)))/STDEV(F:F)</f>
        <v>0.71620834747053597</v>
      </c>
      <c r="AC727" s="16">
        <f>((Кредиты_2000_0__22[[#This Row],[Максимальный выданный кредит]]-AVERAGE(G:G)))/STDEV(G:G)</f>
        <v>0.23056327879616723</v>
      </c>
    </row>
    <row r="728" spans="1:29" x14ac:dyDescent="0.45">
      <c r="A728">
        <v>1092</v>
      </c>
      <c r="B728" s="1" t="s">
        <v>771</v>
      </c>
      <c r="C728" s="1" t="s">
        <v>16</v>
      </c>
      <c r="D728">
        <v>10</v>
      </c>
      <c r="E728">
        <v>0</v>
      </c>
      <c r="F728">
        <v>235277</v>
      </c>
      <c r="G728">
        <v>574750</v>
      </c>
      <c r="H728" s="3">
        <v>360404</v>
      </c>
      <c r="I728" s="1" t="s">
        <v>17</v>
      </c>
      <c r="J728">
        <v>738</v>
      </c>
      <c r="K728">
        <v>875444</v>
      </c>
      <c r="L728" s="1" t="s">
        <v>36</v>
      </c>
      <c r="M728" s="1" t="s">
        <v>29</v>
      </c>
      <c r="N728" s="1" t="s">
        <v>52</v>
      </c>
      <c r="O728" s="2">
        <v>14809.36</v>
      </c>
      <c r="P728">
        <v>10.1</v>
      </c>
      <c r="R728">
        <f>Кредиты_2000_0__22[[#This Row],[Годовой доход]]/12</f>
        <v>72953.666666666672</v>
      </c>
      <c r="S728">
        <f>Кредиты_2000_0__22[[#This Row],[Ежемесячный платеж]]/Кредиты_2000_0__22[[#This Row],[Мес доход]]</f>
        <v>0.20299678791561768</v>
      </c>
      <c r="T728" s="8">
        <f>(Кредиты_2000_0__22[[#This Row],[Кредитный рейтинг]]-MIN(J:J))/(MAX(J:J)-MIN(J:J))</f>
        <v>0.92121212121212126</v>
      </c>
      <c r="U728" s="9">
        <f>(Кредиты_2000_0__22[[#This Row],[Срок кредитной истории (лет)]]-MIN(P:P))/(MAX(P:P)-MIN(P:P))</f>
        <v>0.12280701754385964</v>
      </c>
      <c r="V728" s="9">
        <f>(Кредиты_2000_0__22[[#This Row],[Срок с последнего нарушения кредитного договора (мес.)]]-MIN(Q:Q))/(MAX(Q:Q)-MIN(Q:Q))</f>
        <v>0</v>
      </c>
      <c r="W728" s="9">
        <f>(Кредиты_2000_0__22[[#This Row],[Количество кредитных карт]]-MIN(D:D))/(MAX(D:D)-MIN(D:D))</f>
        <v>0.1951219512195122</v>
      </c>
      <c r="X728" s="10">
        <f>(Кредиты_2000_0__22[[#This Row],[Число нарушений кредитных договоров]]-MIN(E:E))/(MAX(E:E)-MIN(E:E))</f>
        <v>0</v>
      </c>
      <c r="Y728" s="16">
        <f>((Кредиты_2000_0__22[[#This Row],[Размер кредита]]-AVERAGE(H:H)))/STDEV(H:H)</f>
        <v>0.27104987229736599</v>
      </c>
      <c r="Z728" s="16">
        <f>((Кредиты_2000_0__22[[#This Row],[Годовой доход]]-AVERAGE(K:K)))/STDEV(K:K)</f>
        <v>-0.58024548665576714</v>
      </c>
      <c r="AA728" s="16">
        <f>((Кредиты_2000_0__22[[#This Row],[Ежемесячный платеж]]-AVERAGE(O:O)))/STDEV(O:O)</f>
        <v>-0.26942251058116518</v>
      </c>
      <c r="AB728" s="16">
        <f>((Кредиты_2000_0__22[[#This Row],[Текущий баланс кредитов]]-AVERAGE(F:F)))/STDEV(F:F)</f>
        <v>-0.114807524850335</v>
      </c>
      <c r="AC728" s="16">
        <f>((Кредиты_2000_0__22[[#This Row],[Максимальный выданный кредит]]-AVERAGE(G:G)))/STDEV(G:G)</f>
        <v>2.190005671514798E-2</v>
      </c>
    </row>
    <row r="729" spans="1:29" x14ac:dyDescent="0.45">
      <c r="A729">
        <v>1093</v>
      </c>
      <c r="B729" s="1" t="s">
        <v>772</v>
      </c>
      <c r="C729" s="1" t="s">
        <v>31</v>
      </c>
      <c r="D729">
        <v>10</v>
      </c>
      <c r="E729">
        <v>0</v>
      </c>
      <c r="F729">
        <v>285361</v>
      </c>
      <c r="G729">
        <v>569690</v>
      </c>
      <c r="H729" s="3">
        <v>250866</v>
      </c>
      <c r="I729" s="1" t="s">
        <v>17</v>
      </c>
      <c r="J729">
        <v>741</v>
      </c>
      <c r="K729">
        <v>965105</v>
      </c>
      <c r="L729" s="1" t="s">
        <v>36</v>
      </c>
      <c r="M729" s="1" t="s">
        <v>19</v>
      </c>
      <c r="N729" s="1" t="s">
        <v>23</v>
      </c>
      <c r="O729" s="2">
        <v>8444.74</v>
      </c>
      <c r="P729">
        <v>10.8</v>
      </c>
      <c r="R729">
        <f>Кредиты_2000_0__22[[#This Row],[Годовой доход]]/12</f>
        <v>80425.416666666672</v>
      </c>
      <c r="S729">
        <f>Кредиты_2000_0__22[[#This Row],[Ежемесячный платеж]]/Кредиты_2000_0__22[[#This Row],[Мес доход]]</f>
        <v>0.1050008859139679</v>
      </c>
      <c r="T729" s="8">
        <f>(Кредиты_2000_0__22[[#This Row],[Кредитный рейтинг]]-MIN(J:J))/(MAX(J:J)-MIN(J:J))</f>
        <v>0.93939393939393945</v>
      </c>
      <c r="U729" s="9">
        <f>(Кредиты_2000_0__22[[#This Row],[Срок кредитной истории (лет)]]-MIN(P:P))/(MAX(P:P)-MIN(P:P))</f>
        <v>0.13815789473684212</v>
      </c>
      <c r="V729" s="9">
        <f>(Кредиты_2000_0__22[[#This Row],[Срок с последнего нарушения кредитного договора (мес.)]]-MIN(Q:Q))/(MAX(Q:Q)-MIN(Q:Q))</f>
        <v>0</v>
      </c>
      <c r="W729" s="9">
        <f>(Кредиты_2000_0__22[[#This Row],[Количество кредитных карт]]-MIN(D:D))/(MAX(D:D)-MIN(D:D))</f>
        <v>0.1951219512195122</v>
      </c>
      <c r="X729" s="10">
        <f>(Кредиты_2000_0__22[[#This Row],[Число нарушений кредитных договоров]]-MIN(E:E))/(MAX(E:E)-MIN(E:E))</f>
        <v>0</v>
      </c>
      <c r="Y729" s="16">
        <f>((Кредиты_2000_0__22[[#This Row],[Размер кредита]]-AVERAGE(H:H)))/STDEV(H:H)</f>
        <v>-0.31535781509892036</v>
      </c>
      <c r="Z729" s="16">
        <f>((Кредиты_2000_0__22[[#This Row],[Годовой доход]]-AVERAGE(K:K)))/STDEV(K:K)</f>
        <v>-0.47049789532349845</v>
      </c>
      <c r="AA729" s="16">
        <f>((Кредиты_2000_0__22[[#This Row],[Ежемесячный платеж]]-AVERAGE(O:O)))/STDEV(O:O)</f>
        <v>-0.83795652911748619</v>
      </c>
      <c r="AB729" s="16">
        <f>((Кредиты_2000_0__22[[#This Row],[Текущий баланс кредитов]]-AVERAGE(F:F)))/STDEV(F:F)</f>
        <v>9.449477205753963E-2</v>
      </c>
      <c r="AC729" s="16">
        <f>((Кредиты_2000_0__22[[#This Row],[Максимальный выданный кредит]]-AVERAGE(G:G)))/STDEV(G:G)</f>
        <v>1.1144220525404721E-2</v>
      </c>
    </row>
    <row r="730" spans="1:29" x14ac:dyDescent="0.45">
      <c r="A730">
        <v>1094</v>
      </c>
      <c r="B730" s="1" t="s">
        <v>773</v>
      </c>
      <c r="C730" s="1" t="s">
        <v>16</v>
      </c>
      <c r="D730">
        <v>13</v>
      </c>
      <c r="E730">
        <v>0</v>
      </c>
      <c r="F730">
        <v>310289</v>
      </c>
      <c r="G730">
        <v>650870</v>
      </c>
      <c r="H730" s="3">
        <v>612260</v>
      </c>
      <c r="I730" s="1" t="s">
        <v>17</v>
      </c>
      <c r="J730">
        <v>678</v>
      </c>
      <c r="K730">
        <v>1665692</v>
      </c>
      <c r="L730" s="1" t="s">
        <v>22</v>
      </c>
      <c r="M730" s="1" t="s">
        <v>29</v>
      </c>
      <c r="N730" s="1" t="s">
        <v>52</v>
      </c>
      <c r="O730" s="2">
        <v>20821.34</v>
      </c>
      <c r="P730">
        <v>16</v>
      </c>
      <c r="R730">
        <f>Кредиты_2000_0__22[[#This Row],[Годовой доход]]/12</f>
        <v>138807.66666666666</v>
      </c>
      <c r="S730">
        <f>Кредиты_2000_0__22[[#This Row],[Ежемесячный платеж]]/Кредиты_2000_0__22[[#This Row],[Мес доход]]</f>
        <v>0.15000136880047452</v>
      </c>
      <c r="T730" s="8">
        <f>(Кредиты_2000_0__22[[#This Row],[Кредитный рейтинг]]-MIN(J:J))/(MAX(J:J)-MIN(J:J))</f>
        <v>0.55757575757575761</v>
      </c>
      <c r="U730" s="9">
        <f>(Кредиты_2000_0__22[[#This Row],[Срок кредитной истории (лет)]]-MIN(P:P))/(MAX(P:P)-MIN(P:P))</f>
        <v>0.25219298245614036</v>
      </c>
      <c r="V730" s="9">
        <f>(Кредиты_2000_0__22[[#This Row],[Срок с последнего нарушения кредитного договора (мес.)]]-MIN(Q:Q))/(MAX(Q:Q)-MIN(Q:Q))</f>
        <v>0</v>
      </c>
      <c r="W730" s="9">
        <f>(Кредиты_2000_0__22[[#This Row],[Количество кредитных карт]]-MIN(D:D))/(MAX(D:D)-MIN(D:D))</f>
        <v>0.26829268292682928</v>
      </c>
      <c r="X730" s="10">
        <f>(Кредиты_2000_0__22[[#This Row],[Число нарушений кредитных договоров]]-MIN(E:E))/(MAX(E:E)-MIN(E:E))</f>
        <v>0</v>
      </c>
      <c r="Y730" s="16">
        <f>((Кредиты_2000_0__22[[#This Row],[Размер кредита]]-AVERAGE(H:H)))/STDEV(H:H)</f>
        <v>1.619351781378042</v>
      </c>
      <c r="Z730" s="16">
        <f>((Кредиты_2000_0__22[[#This Row],[Годовой доход]]-AVERAGE(K:K)))/STDEV(K:K)</f>
        <v>0.38704034057282383</v>
      </c>
      <c r="AA730" s="16">
        <f>((Кредиты_2000_0__22[[#This Row],[Ежемесячный платеж]]-AVERAGE(O:O)))/STDEV(O:O)</f>
        <v>0.26761114559312182</v>
      </c>
      <c r="AB730" s="16">
        <f>((Кредиты_2000_0__22[[#This Row],[Текущий баланс кредитов]]-AVERAGE(F:F)))/STDEV(F:F)</f>
        <v>0.19866951164142868</v>
      </c>
      <c r="AC730" s="16">
        <f>((Кредиты_2000_0__22[[#This Row],[Максимальный выданный кредит]]-AVERAGE(G:G)))/STDEV(G:G)</f>
        <v>0.18370524461302484</v>
      </c>
    </row>
    <row r="731" spans="1:29" x14ac:dyDescent="0.45">
      <c r="A731">
        <v>1095</v>
      </c>
      <c r="B731" s="1" t="s">
        <v>774</v>
      </c>
      <c r="C731" s="1" t="s">
        <v>31</v>
      </c>
      <c r="D731">
        <v>7</v>
      </c>
      <c r="E731">
        <v>0</v>
      </c>
      <c r="F731">
        <v>52383</v>
      </c>
      <c r="G731">
        <v>101288</v>
      </c>
      <c r="H731" s="3">
        <v>80982</v>
      </c>
      <c r="I731" s="1" t="s">
        <v>26</v>
      </c>
      <c r="J731">
        <v>701</v>
      </c>
      <c r="K731">
        <v>738245</v>
      </c>
      <c r="L731" s="1" t="s">
        <v>28</v>
      </c>
      <c r="M731" s="1" t="s">
        <v>29</v>
      </c>
      <c r="N731" s="1" t="s">
        <v>23</v>
      </c>
      <c r="O731" s="2">
        <v>14082.23</v>
      </c>
      <c r="P731">
        <v>12.3</v>
      </c>
      <c r="Q731">
        <v>40</v>
      </c>
      <c r="R731">
        <f>Кредиты_2000_0__22[[#This Row],[Годовой доход]]/12</f>
        <v>61520.416666666664</v>
      </c>
      <c r="S731">
        <f>Кредиты_2000_0__22[[#This Row],[Ежемесячный платеж]]/Кредиты_2000_0__22[[#This Row],[Мес доход]]</f>
        <v>0.22890335864110153</v>
      </c>
      <c r="T731" s="8">
        <f>(Кредиты_2000_0__22[[#This Row],[Кредитный рейтинг]]-MIN(J:J))/(MAX(J:J)-MIN(J:J))</f>
        <v>0.69696969696969702</v>
      </c>
      <c r="U731" s="9">
        <f>(Кредиты_2000_0__22[[#This Row],[Срок кредитной истории (лет)]]-MIN(P:P))/(MAX(P:P)-MIN(P:P))</f>
        <v>0.17105263157894737</v>
      </c>
      <c r="V731" s="9">
        <f>(Кредиты_2000_0__22[[#This Row],[Срок с последнего нарушения кредитного договора (мес.)]]-MIN(Q:Q))/(MAX(Q:Q)-MIN(Q:Q))</f>
        <v>0.48780487804878048</v>
      </c>
      <c r="W731" s="9">
        <f>(Кредиты_2000_0__22[[#This Row],[Количество кредитных карт]]-MIN(D:D))/(MAX(D:D)-MIN(D:D))</f>
        <v>0.12195121951219512</v>
      </c>
      <c r="X731" s="10">
        <f>(Кредиты_2000_0__22[[#This Row],[Число нарушений кредитных договоров]]-MIN(E:E))/(MAX(E:E)-MIN(E:E))</f>
        <v>0</v>
      </c>
      <c r="Y731" s="16">
        <f>((Кредиты_2000_0__22[[#This Row],[Размер кредита]]-AVERAGE(H:H)))/STDEV(H:H)</f>
        <v>-1.2248256122618293</v>
      </c>
      <c r="Z731" s="16">
        <f>((Кредиты_2000_0__22[[#This Row],[Годовой доход]]-AVERAGE(K:K)))/STDEV(K:K)</f>
        <v>-0.74818092997221397</v>
      </c>
      <c r="AA731" s="16">
        <f>((Кредиты_2000_0__22[[#This Row],[Ежемесячный платеж]]-AVERAGE(O:O)))/STDEV(O:O)</f>
        <v>-0.33437503577486338</v>
      </c>
      <c r="AB731" s="16">
        <f>((Кредиты_2000_0__22[[#This Row],[Текущий баланс кредитов]]-AVERAGE(F:F)))/STDEV(F:F)</f>
        <v>-0.87912615536444771</v>
      </c>
      <c r="AC731" s="16">
        <f>((Кредиты_2000_0__22[[#This Row],[Максимальный выданный кредит]]-AVERAGE(G:G)))/STDEV(G:G)</f>
        <v>-0.98451885910861159</v>
      </c>
    </row>
    <row r="732" spans="1:29" x14ac:dyDescent="0.45">
      <c r="A732">
        <v>1096</v>
      </c>
      <c r="B732" s="1" t="s">
        <v>775</v>
      </c>
      <c r="C732" s="1" t="s">
        <v>16</v>
      </c>
      <c r="D732">
        <v>14</v>
      </c>
      <c r="E732">
        <v>0</v>
      </c>
      <c r="F732">
        <v>98154</v>
      </c>
      <c r="G732">
        <v>1148026</v>
      </c>
      <c r="H732" s="3">
        <v>110440</v>
      </c>
      <c r="I732" s="1" t="s">
        <v>17</v>
      </c>
      <c r="J732">
        <v>750</v>
      </c>
      <c r="K732">
        <v>1068142</v>
      </c>
      <c r="L732" s="1" t="s">
        <v>22</v>
      </c>
      <c r="M732" s="1" t="s">
        <v>19</v>
      </c>
      <c r="N732" s="1" t="s">
        <v>23</v>
      </c>
      <c r="O732" s="2">
        <v>8144.73</v>
      </c>
      <c r="P732">
        <v>18.5</v>
      </c>
      <c r="R732">
        <f>Кредиты_2000_0__22[[#This Row],[Годовой доход]]/12</f>
        <v>89011.833333333328</v>
      </c>
      <c r="S732">
        <f>Кредиты_2000_0__22[[#This Row],[Ежемесячный платеж]]/Кредиты_2000_0__22[[#This Row],[Мес доход]]</f>
        <v>9.1501654274431674E-2</v>
      </c>
      <c r="T732" s="8">
        <f>(Кредиты_2000_0__22[[#This Row],[Кредитный рейтинг]]-MIN(J:J))/(MAX(J:J)-MIN(J:J))</f>
        <v>0.9939393939393939</v>
      </c>
      <c r="U732" s="9">
        <f>(Кредиты_2000_0__22[[#This Row],[Срок кредитной истории (лет)]]-MIN(P:P))/(MAX(P:P)-MIN(P:P))</f>
        <v>0.30701754385964913</v>
      </c>
      <c r="V732" s="9">
        <f>(Кредиты_2000_0__22[[#This Row],[Срок с последнего нарушения кредитного договора (мес.)]]-MIN(Q:Q))/(MAX(Q:Q)-MIN(Q:Q))</f>
        <v>0</v>
      </c>
      <c r="W732" s="9">
        <f>(Кредиты_2000_0__22[[#This Row],[Количество кредитных карт]]-MIN(D:D))/(MAX(D:D)-MIN(D:D))</f>
        <v>0.29268292682926828</v>
      </c>
      <c r="X732" s="10">
        <f>(Кредиты_2000_0__22[[#This Row],[Число нарушений кредитных договоров]]-MIN(E:E))/(MAX(E:E)-MIN(E:E))</f>
        <v>0</v>
      </c>
      <c r="Y732" s="16">
        <f>((Кредиты_2000_0__22[[#This Row],[Размер кредита]]-AVERAGE(H:H)))/STDEV(H:H)</f>
        <v>-1.0671232837975537</v>
      </c>
      <c r="Z732" s="16">
        <f>((Кредиты_2000_0__22[[#This Row],[Годовой доход]]-AVERAGE(K:K)))/STDEV(K:K)</f>
        <v>-0.34437770295331549</v>
      </c>
      <c r="AA732" s="16">
        <f>((Кредиты_2000_0__22[[#This Row],[Ежемесячный платеж]]-AVERAGE(O:O)))/STDEV(O:O)</f>
        <v>-0.8647555981744105</v>
      </c>
      <c r="AB732" s="16">
        <f>((Кредиты_2000_0__22[[#This Row],[Текущий баланс кредитов]]-AVERAGE(F:F)))/STDEV(F:F)</f>
        <v>-0.68784799404006614</v>
      </c>
      <c r="AC732" s="16">
        <f>((Кредиты_2000_0__22[[#This Row],[Максимальный выданный кредит]]-AVERAGE(G:G)))/STDEV(G:G)</f>
        <v>1.2404895325078866</v>
      </c>
    </row>
    <row r="733" spans="1:29" x14ac:dyDescent="0.45">
      <c r="A733">
        <v>1097</v>
      </c>
      <c r="B733" s="1" t="s">
        <v>776</v>
      </c>
      <c r="C733" s="1" t="s">
        <v>16</v>
      </c>
      <c r="D733">
        <v>10</v>
      </c>
      <c r="E733">
        <v>0</v>
      </c>
      <c r="F733">
        <v>184243</v>
      </c>
      <c r="G733">
        <v>237578</v>
      </c>
      <c r="H733" s="3">
        <v>131956</v>
      </c>
      <c r="I733" s="1" t="s">
        <v>17</v>
      </c>
      <c r="J733">
        <v>737</v>
      </c>
      <c r="K733">
        <v>569829</v>
      </c>
      <c r="L733" s="1" t="s">
        <v>53</v>
      </c>
      <c r="M733" s="1" t="s">
        <v>29</v>
      </c>
      <c r="N733" s="1" t="s">
        <v>23</v>
      </c>
      <c r="O733" s="2">
        <v>13723.32</v>
      </c>
      <c r="P733">
        <v>11.4</v>
      </c>
      <c r="Q733">
        <v>54</v>
      </c>
      <c r="R733">
        <f>Кредиты_2000_0__22[[#This Row],[Годовой доход]]/12</f>
        <v>47485.75</v>
      </c>
      <c r="S733">
        <f>Кредиты_2000_0__22[[#This Row],[Ежемесячный платеж]]/Кредиты_2000_0__22[[#This Row],[Мес доход]]</f>
        <v>0.28899869960988295</v>
      </c>
      <c r="T733" s="8">
        <f>(Кредиты_2000_0__22[[#This Row],[Кредитный рейтинг]]-MIN(J:J))/(MAX(J:J)-MIN(J:J))</f>
        <v>0.91515151515151516</v>
      </c>
      <c r="U733" s="9">
        <f>(Кредиты_2000_0__22[[#This Row],[Срок кредитной истории (лет)]]-MIN(P:P))/(MAX(P:P)-MIN(P:P))</f>
        <v>0.15131578947368421</v>
      </c>
      <c r="V733" s="9">
        <f>(Кредиты_2000_0__22[[#This Row],[Срок с последнего нарушения кредитного договора (мес.)]]-MIN(Q:Q))/(MAX(Q:Q)-MIN(Q:Q))</f>
        <v>0.65853658536585369</v>
      </c>
      <c r="W733" s="9">
        <f>(Кредиты_2000_0__22[[#This Row],[Количество кредитных карт]]-MIN(D:D))/(MAX(D:D)-MIN(D:D))</f>
        <v>0.1951219512195122</v>
      </c>
      <c r="X733" s="10">
        <f>(Кредиты_2000_0__22[[#This Row],[Число нарушений кредитных договоров]]-MIN(E:E))/(MAX(E:E)-MIN(E:E))</f>
        <v>0</v>
      </c>
      <c r="Y733" s="16">
        <f>((Кредиты_2000_0__22[[#This Row],[Размер кредита]]-AVERAGE(H:H)))/STDEV(H:H)</f>
        <v>-0.95193816263395303</v>
      </c>
      <c r="Z733" s="16">
        <f>((Кредиты_2000_0__22[[#This Row],[Годовой доход]]-AVERAGE(K:K)))/STDEV(K:K)</f>
        <v>-0.95432686122231569</v>
      </c>
      <c r="AA733" s="16">
        <f>((Кредиты_2000_0__22[[#This Row],[Ежемесячный платеж]]-AVERAGE(O:O)))/STDEV(O:O)</f>
        <v>-0.36643548001079118</v>
      </c>
      <c r="AB733" s="16">
        <f>((Кредиты_2000_0__22[[#This Row],[Текущий баланс кредитов]]-AVERAGE(F:F)))/STDEV(F:F)</f>
        <v>-0.32807989567527857</v>
      </c>
      <c r="AC733" s="16">
        <f>((Кредиты_2000_0__22[[#This Row],[Максимальный выданный кредит]]-AVERAGE(G:G)))/STDEV(G:G)</f>
        <v>-0.69481274956313555</v>
      </c>
    </row>
    <row r="734" spans="1:29" x14ac:dyDescent="0.45">
      <c r="A734">
        <v>1100</v>
      </c>
      <c r="B734" s="1" t="s">
        <v>777</v>
      </c>
      <c r="C734" s="1" t="s">
        <v>16</v>
      </c>
      <c r="D734">
        <v>17</v>
      </c>
      <c r="E734">
        <v>0</v>
      </c>
      <c r="F734">
        <v>684019</v>
      </c>
      <c r="G734">
        <v>1001308</v>
      </c>
      <c r="H734" s="3">
        <v>52932</v>
      </c>
      <c r="I734" s="1" t="s">
        <v>17</v>
      </c>
      <c r="J734">
        <v>704</v>
      </c>
      <c r="K734">
        <v>2247377</v>
      </c>
      <c r="L734" s="1" t="s">
        <v>36</v>
      </c>
      <c r="M734" s="1" t="s">
        <v>19</v>
      </c>
      <c r="N734" s="1" t="s">
        <v>52</v>
      </c>
      <c r="O734" s="2">
        <v>54124.35</v>
      </c>
      <c r="P734">
        <v>21.1</v>
      </c>
      <c r="Q734">
        <v>45</v>
      </c>
      <c r="R734">
        <f>Кредиты_2000_0__22[[#This Row],[Годовой доход]]/12</f>
        <v>187281.41666666666</v>
      </c>
      <c r="S734">
        <f>Кредиты_2000_0__22[[#This Row],[Ежемесячный платеж]]/Кредиты_2000_0__22[[#This Row],[Мес доход]]</f>
        <v>0.28900010990590363</v>
      </c>
      <c r="T734" s="8">
        <f>(Кредиты_2000_0__22[[#This Row],[Кредитный рейтинг]]-MIN(J:J))/(MAX(J:J)-MIN(J:J))</f>
        <v>0.7151515151515152</v>
      </c>
      <c r="U734" s="9">
        <f>(Кредиты_2000_0__22[[#This Row],[Срок кредитной истории (лет)]]-MIN(P:P))/(MAX(P:P)-MIN(P:P))</f>
        <v>0.36403508771929827</v>
      </c>
      <c r="V734" s="9">
        <f>(Кредиты_2000_0__22[[#This Row],[Срок с последнего нарушения кредитного договора (мес.)]]-MIN(Q:Q))/(MAX(Q:Q)-MIN(Q:Q))</f>
        <v>0.54878048780487809</v>
      </c>
      <c r="W734" s="9">
        <f>(Кредиты_2000_0__22[[#This Row],[Количество кредитных карт]]-MIN(D:D))/(MAX(D:D)-MIN(D:D))</f>
        <v>0.36585365853658536</v>
      </c>
      <c r="X734" s="10">
        <f>(Кредиты_2000_0__22[[#This Row],[Число нарушений кредитных договоров]]-MIN(E:E))/(MAX(E:E)-MIN(E:E))</f>
        <v>0</v>
      </c>
      <c r="Y734" s="16">
        <f>((Кредиты_2000_0__22[[#This Row],[Размер кредита]]-AVERAGE(H:H)))/STDEV(H:H)</f>
        <v>-1.3749902640855418</v>
      </c>
      <c r="Z734" s="16">
        <f>((Кредиты_2000_0__22[[#This Row],[Годовой доход]]-AVERAGE(K:K)))/STDEV(K:K)</f>
        <v>1.0990391769020054</v>
      </c>
      <c r="AA734" s="16">
        <f>((Кредиты_2000_0__22[[#This Row],[Ежемесячный платеж]]-AVERAGE(O:O)))/STDEV(O:O)</f>
        <v>3.2424775326916886</v>
      </c>
      <c r="AB734" s="16">
        <f>((Кредиты_2000_0__22[[#This Row],[Текущий баланс кредитов]]-AVERAGE(F:F)))/STDEV(F:F)</f>
        <v>1.7604965906163506</v>
      </c>
      <c r="AC734" s="16">
        <f>((Кредиты_2000_0__22[[#This Row],[Максимальный выданный кредит]]-AVERAGE(G:G)))/STDEV(G:G)</f>
        <v>0.92861704751050478</v>
      </c>
    </row>
    <row r="735" spans="1:29" x14ac:dyDescent="0.45">
      <c r="A735">
        <v>1101</v>
      </c>
      <c r="B735" s="1" t="s">
        <v>778</v>
      </c>
      <c r="C735" s="1" t="s">
        <v>16</v>
      </c>
      <c r="D735">
        <v>11</v>
      </c>
      <c r="E735">
        <v>0</v>
      </c>
      <c r="F735">
        <v>78926</v>
      </c>
      <c r="G735">
        <v>613360</v>
      </c>
      <c r="H735" s="3">
        <v>437580</v>
      </c>
      <c r="I735" s="1" t="s">
        <v>17</v>
      </c>
      <c r="J735">
        <v>747</v>
      </c>
      <c r="K735">
        <v>982566</v>
      </c>
      <c r="L735" s="1" t="s">
        <v>33</v>
      </c>
      <c r="M735" s="1" t="s">
        <v>29</v>
      </c>
      <c r="N735" s="1" t="s">
        <v>54</v>
      </c>
      <c r="O735" s="2">
        <v>17931.82</v>
      </c>
      <c r="P735">
        <v>14.1</v>
      </c>
      <c r="Q735">
        <v>72</v>
      </c>
      <c r="R735">
        <f>Кредиты_2000_0__22[[#This Row],[Годовой доход]]/12</f>
        <v>81880.5</v>
      </c>
      <c r="S735">
        <f>Кредиты_2000_0__22[[#This Row],[Ежемесячный платеж]]/Кредиты_2000_0__22[[#This Row],[Мес доход]]</f>
        <v>0.21899988397725953</v>
      </c>
      <c r="T735" s="8">
        <f>(Кредиты_2000_0__22[[#This Row],[Кредитный рейтинг]]-MIN(J:J))/(MAX(J:J)-MIN(J:J))</f>
        <v>0.97575757575757571</v>
      </c>
      <c r="U735" s="9">
        <f>(Кредиты_2000_0__22[[#This Row],[Срок кредитной истории (лет)]]-MIN(P:P))/(MAX(P:P)-MIN(P:P))</f>
        <v>0.21052631578947367</v>
      </c>
      <c r="V735" s="9">
        <f>(Кредиты_2000_0__22[[#This Row],[Срок с последнего нарушения кредитного договора (мес.)]]-MIN(Q:Q))/(MAX(Q:Q)-MIN(Q:Q))</f>
        <v>0.87804878048780488</v>
      </c>
      <c r="W735" s="9">
        <f>(Кредиты_2000_0__22[[#This Row],[Количество кредитных карт]]-MIN(D:D))/(MAX(D:D)-MIN(D:D))</f>
        <v>0.21951219512195122</v>
      </c>
      <c r="X735" s="10">
        <f>(Кредиты_2000_0__22[[#This Row],[Число нарушений кредитных договоров]]-MIN(E:E))/(MAX(E:E)-MIN(E:E))</f>
        <v>0</v>
      </c>
      <c r="Y735" s="16">
        <f>((Кредиты_2000_0__22[[#This Row],[Размер кредита]]-AVERAGE(H:H)))/STDEV(H:H)</f>
        <v>0.68420877315821604</v>
      </c>
      <c r="Z735" s="16">
        <f>((Кредиты_2000_0__22[[#This Row],[Годовой доход]]-AVERAGE(K:K)))/STDEV(K:K)</f>
        <v>-0.44912513913906216</v>
      </c>
      <c r="AA735" s="16">
        <f>((Кредиты_2000_0__22[[#This Row],[Ежемесячный платеж]]-AVERAGE(O:O)))/STDEV(O:O)</f>
        <v>9.498262618007779E-3</v>
      </c>
      <c r="AB735" s="16">
        <f>((Кредиты_2000_0__22[[#This Row],[Текущий баланс кредитов]]-AVERAGE(F:F)))/STDEV(F:F)</f>
        <v>-0.76820229012154151</v>
      </c>
      <c r="AC735" s="16">
        <f>((Кредиты_2000_0__22[[#This Row],[Максимальный выданный кредит]]-AVERAGE(G:G)))/STDEV(G:G)</f>
        <v>0.10397176329340634</v>
      </c>
    </row>
    <row r="736" spans="1:29" x14ac:dyDescent="0.45">
      <c r="A736">
        <v>1103</v>
      </c>
      <c r="B736" s="1" t="s">
        <v>779</v>
      </c>
      <c r="C736" s="1" t="s">
        <v>31</v>
      </c>
      <c r="D736">
        <v>12</v>
      </c>
      <c r="E736">
        <v>0</v>
      </c>
      <c r="F736">
        <v>389367</v>
      </c>
      <c r="G736">
        <v>1022318</v>
      </c>
      <c r="H736" s="3">
        <v>425524</v>
      </c>
      <c r="I736" s="1" t="s">
        <v>26</v>
      </c>
      <c r="J736">
        <v>726</v>
      </c>
      <c r="K736">
        <v>827032</v>
      </c>
      <c r="L736" s="1" t="s">
        <v>22</v>
      </c>
      <c r="M736" s="1" t="s">
        <v>19</v>
      </c>
      <c r="N736" s="1" t="s">
        <v>23</v>
      </c>
      <c r="O736" s="2">
        <v>20813.36</v>
      </c>
      <c r="P736">
        <v>31.4</v>
      </c>
      <c r="R736">
        <f>Кредиты_2000_0__22[[#This Row],[Годовой доход]]/12</f>
        <v>68919.333333333328</v>
      </c>
      <c r="S736">
        <f>Кредиты_2000_0__22[[#This Row],[Ежемесячный платеж]]/Кредиты_2000_0__22[[#This Row],[Мес доход]]</f>
        <v>0.30199595662562034</v>
      </c>
      <c r="T736" s="8">
        <f>(Кредиты_2000_0__22[[#This Row],[Кредитный рейтинг]]-MIN(J:J))/(MAX(J:J)-MIN(J:J))</f>
        <v>0.84848484848484851</v>
      </c>
      <c r="U736" s="9">
        <f>(Кредиты_2000_0__22[[#This Row],[Срок кредитной истории (лет)]]-MIN(P:P))/(MAX(P:P)-MIN(P:P))</f>
        <v>0.58991228070175439</v>
      </c>
      <c r="V736" s="9">
        <f>(Кредиты_2000_0__22[[#This Row],[Срок с последнего нарушения кредитного договора (мес.)]]-MIN(Q:Q))/(MAX(Q:Q)-MIN(Q:Q))</f>
        <v>0</v>
      </c>
      <c r="W736" s="9">
        <f>(Кредиты_2000_0__22[[#This Row],[Количество кредитных карт]]-MIN(D:D))/(MAX(D:D)-MIN(D:D))</f>
        <v>0.24390243902439024</v>
      </c>
      <c r="X736" s="10">
        <f>(Кредиты_2000_0__22[[#This Row],[Число нарушений кредитных договоров]]-MIN(E:E))/(MAX(E:E)-MIN(E:E))</f>
        <v>0</v>
      </c>
      <c r="Y736" s="16">
        <f>((Кредиты_2000_0__22[[#This Row],[Размер кредита]]-AVERAGE(H:H)))/STDEV(H:H)</f>
        <v>0.61966741692339677</v>
      </c>
      <c r="Z736" s="16">
        <f>((Кредиты_2000_0__22[[#This Row],[Годовой доход]]-AVERAGE(K:K)))/STDEV(K:K)</f>
        <v>-0.63950313927594538</v>
      </c>
      <c r="AA736" s="16">
        <f>((Кредиты_2000_0__22[[#This Row],[Ежемесячный платеж]]-AVERAGE(O:O)))/STDEV(O:O)</f>
        <v>0.26689831411725684</v>
      </c>
      <c r="AB736" s="16">
        <f>((Кредиты_2000_0__22[[#This Row],[Текущий баланс кредитов]]-AVERAGE(F:F)))/STDEV(F:F)</f>
        <v>0.52913846449824742</v>
      </c>
      <c r="AC736" s="16">
        <f>((Кредиты_2000_0__22[[#This Row],[Максимальный выданный кредит]]-AVERAGE(G:G)))/STDEV(G:G)</f>
        <v>0.97327714995052572</v>
      </c>
    </row>
    <row r="737" spans="1:29" x14ac:dyDescent="0.45">
      <c r="A737">
        <v>1105</v>
      </c>
      <c r="B737" s="1" t="s">
        <v>780</v>
      </c>
      <c r="C737" s="1" t="s">
        <v>16</v>
      </c>
      <c r="D737">
        <v>11</v>
      </c>
      <c r="E737">
        <v>0</v>
      </c>
      <c r="F737">
        <v>890302</v>
      </c>
      <c r="G737">
        <v>1285394</v>
      </c>
      <c r="H737" s="3">
        <v>467126</v>
      </c>
      <c r="I737" s="1" t="s">
        <v>17</v>
      </c>
      <c r="J737">
        <v>737</v>
      </c>
      <c r="K737">
        <v>3487640</v>
      </c>
      <c r="L737" s="1" t="s">
        <v>41</v>
      </c>
      <c r="M737" s="1" t="s">
        <v>29</v>
      </c>
      <c r="N737" s="1" t="s">
        <v>23</v>
      </c>
      <c r="O737" s="2">
        <v>24064.639999999999</v>
      </c>
      <c r="P737">
        <v>22.1</v>
      </c>
      <c r="R737">
        <f>Кредиты_2000_0__22[[#This Row],[Годовой доход]]/12</f>
        <v>290636.66666666669</v>
      </c>
      <c r="S737">
        <f>Кредиты_2000_0__22[[#This Row],[Ежемесячный платеж]]/Кредиты_2000_0__22[[#This Row],[Мес доход]]</f>
        <v>8.2799738505120929E-2</v>
      </c>
      <c r="T737" s="8">
        <f>(Кредиты_2000_0__22[[#This Row],[Кредитный рейтинг]]-MIN(J:J))/(MAX(J:J)-MIN(J:J))</f>
        <v>0.91515151515151516</v>
      </c>
      <c r="U737" s="9">
        <f>(Кредиты_2000_0__22[[#This Row],[Срок кредитной истории (лет)]]-MIN(P:P))/(MAX(P:P)-MIN(P:P))</f>
        <v>0.38596491228070179</v>
      </c>
      <c r="V737" s="9">
        <f>(Кредиты_2000_0__22[[#This Row],[Срок с последнего нарушения кредитного договора (мес.)]]-MIN(Q:Q))/(MAX(Q:Q)-MIN(Q:Q))</f>
        <v>0</v>
      </c>
      <c r="W737" s="9">
        <f>(Кредиты_2000_0__22[[#This Row],[Количество кредитных карт]]-MIN(D:D))/(MAX(D:D)-MIN(D:D))</f>
        <v>0.21951219512195122</v>
      </c>
      <c r="X737" s="10">
        <f>(Кредиты_2000_0__22[[#This Row],[Число нарушений кредитных договоров]]-MIN(E:E))/(MAX(E:E)-MIN(E:E))</f>
        <v>0</v>
      </c>
      <c r="Y737" s="16">
        <f>((Кредиты_2000_0__22[[#This Row],[Размер кредита]]-AVERAGE(H:H)))/STDEV(H:H)</f>
        <v>0.8423822064125267</v>
      </c>
      <c r="Z737" s="16">
        <f>((Кредиты_2000_0__22[[#This Row],[Годовой доход]]-AVERAGE(K:K)))/STDEV(K:K)</f>
        <v>2.6171560489928098</v>
      </c>
      <c r="AA737" s="16">
        <f>((Кредиты_2000_0__22[[#This Row],[Ежемесячный платеж]]-AVERAGE(O:O)))/STDEV(O:O)</f>
        <v>0.55732622399825038</v>
      </c>
      <c r="AB737" s="16">
        <f>((Кредиты_2000_0__22[[#This Row],[Текущий баланс кредитов]]-AVERAGE(F:F)))/STDEV(F:F)</f>
        <v>2.6225584409687004</v>
      </c>
      <c r="AC737" s="16">
        <f>((Кредиты_2000_0__22[[#This Row],[Максимальный выданный кредит]]-AVERAGE(G:G)))/STDEV(G:G)</f>
        <v>1.5324871028068296</v>
      </c>
    </row>
    <row r="738" spans="1:29" x14ac:dyDescent="0.45">
      <c r="A738">
        <v>1106</v>
      </c>
      <c r="B738" s="1" t="s">
        <v>781</v>
      </c>
      <c r="C738" s="1" t="s">
        <v>16</v>
      </c>
      <c r="D738">
        <v>4</v>
      </c>
      <c r="E738">
        <v>0</v>
      </c>
      <c r="F738">
        <v>46987</v>
      </c>
      <c r="G738">
        <v>591448</v>
      </c>
      <c r="H738" s="3">
        <v>577764</v>
      </c>
      <c r="I738" s="1" t="s">
        <v>26</v>
      </c>
      <c r="J738">
        <v>715</v>
      </c>
      <c r="K738">
        <v>1135098</v>
      </c>
      <c r="L738" s="1" t="s">
        <v>27</v>
      </c>
      <c r="M738" s="1" t="s">
        <v>19</v>
      </c>
      <c r="N738" s="1" t="s">
        <v>20</v>
      </c>
      <c r="O738" s="2">
        <v>10688.83</v>
      </c>
      <c r="P738">
        <v>17.8</v>
      </c>
      <c r="Q738">
        <v>34</v>
      </c>
      <c r="R738">
        <f>Кредиты_2000_0__22[[#This Row],[Годовой доход]]/12</f>
        <v>94591.5</v>
      </c>
      <c r="S738">
        <f>Кредиты_2000_0__22[[#This Row],[Ежемесячный платеж]]/Кредиты_2000_0__22[[#This Row],[Мес доход]]</f>
        <v>0.11299989956814302</v>
      </c>
      <c r="T738" s="8">
        <f>(Кредиты_2000_0__22[[#This Row],[Кредитный рейтинг]]-MIN(J:J))/(MAX(J:J)-MIN(J:J))</f>
        <v>0.78181818181818186</v>
      </c>
      <c r="U738" s="9">
        <f>(Кредиты_2000_0__22[[#This Row],[Срок кредитной истории (лет)]]-MIN(P:P))/(MAX(P:P)-MIN(P:P))</f>
        <v>0.29166666666666669</v>
      </c>
      <c r="V738" s="9">
        <f>(Кредиты_2000_0__22[[#This Row],[Срок с последнего нарушения кредитного договора (мес.)]]-MIN(Q:Q))/(MAX(Q:Q)-MIN(Q:Q))</f>
        <v>0.41463414634146339</v>
      </c>
      <c r="W738" s="9">
        <f>(Кредиты_2000_0__22[[#This Row],[Количество кредитных карт]]-MIN(D:D))/(MAX(D:D)-MIN(D:D))</f>
        <v>4.878048780487805E-2</v>
      </c>
      <c r="X738" s="10">
        <f>(Кредиты_2000_0__22[[#This Row],[Число нарушений кредитных договоров]]-MIN(E:E))/(MAX(E:E)-MIN(E:E))</f>
        <v>0</v>
      </c>
      <c r="Y738" s="16">
        <f>((Кредиты_2000_0__22[[#This Row],[Размер кредита]]-AVERAGE(H:H)))/STDEV(H:H)</f>
        <v>1.4346787036842528</v>
      </c>
      <c r="Z738" s="16">
        <f>((Кредиты_2000_0__22[[#This Row],[Годовой доход]]-AVERAGE(K:K)))/STDEV(K:K)</f>
        <v>-0.26242167162148355</v>
      </c>
      <c r="AA738" s="16">
        <f>((Кредиты_2000_0__22[[#This Row],[Ежемесячный платеж]]-AVERAGE(O:O)))/STDEV(O:O)</f>
        <v>-0.63749813479745254</v>
      </c>
      <c r="AB738" s="16">
        <f>((Кредиты_2000_0__22[[#This Row],[Текущий баланс кредитов]]-AVERAGE(F:F)))/STDEV(F:F)</f>
        <v>-0.90167617521339938</v>
      </c>
      <c r="AC738" s="16">
        <f>((Кредиты_2000_0__22[[#This Row],[Максимальный выданный кредит]]-AVERAGE(G:G)))/STDEV(G:G)</f>
        <v>5.7394316141300736E-2</v>
      </c>
    </row>
    <row r="739" spans="1:29" x14ac:dyDescent="0.45">
      <c r="A739">
        <v>1108</v>
      </c>
      <c r="B739" s="1" t="s">
        <v>782</v>
      </c>
      <c r="C739" s="1" t="s">
        <v>16</v>
      </c>
      <c r="D739">
        <v>16</v>
      </c>
      <c r="E739">
        <v>0</v>
      </c>
      <c r="F739">
        <v>384389</v>
      </c>
      <c r="G739">
        <v>883080</v>
      </c>
      <c r="H739" s="3">
        <v>390038</v>
      </c>
      <c r="I739" s="1" t="s">
        <v>26</v>
      </c>
      <c r="J739">
        <v>708</v>
      </c>
      <c r="K739">
        <v>1039433</v>
      </c>
      <c r="L739" s="1" t="s">
        <v>22</v>
      </c>
      <c r="M739" s="1" t="s">
        <v>29</v>
      </c>
      <c r="N739" s="1" t="s">
        <v>23</v>
      </c>
      <c r="O739" s="2">
        <v>27631.89</v>
      </c>
      <c r="P739">
        <v>14.4</v>
      </c>
      <c r="Q739">
        <v>13</v>
      </c>
      <c r="R739">
        <f>Кредиты_2000_0__22[[#This Row],[Годовой доход]]/12</f>
        <v>86619.416666666672</v>
      </c>
      <c r="S739">
        <f>Кредиты_2000_0__22[[#This Row],[Ежемесячный платеж]]/Кредиты_2000_0__22[[#This Row],[Мес доход]]</f>
        <v>0.31900341820973549</v>
      </c>
      <c r="T739" s="8">
        <f>(Кредиты_2000_0__22[[#This Row],[Кредитный рейтинг]]-MIN(J:J))/(MAX(J:J)-MIN(J:J))</f>
        <v>0.73939393939393938</v>
      </c>
      <c r="U739" s="9">
        <f>(Кредиты_2000_0__22[[#This Row],[Срок кредитной истории (лет)]]-MIN(P:P))/(MAX(P:P)-MIN(P:P))</f>
        <v>0.21710526315789475</v>
      </c>
      <c r="V739" s="9">
        <f>(Кредиты_2000_0__22[[#This Row],[Срок с последнего нарушения кредитного договора (мес.)]]-MIN(Q:Q))/(MAX(Q:Q)-MIN(Q:Q))</f>
        <v>0.15853658536585366</v>
      </c>
      <c r="W739" s="9">
        <f>(Кредиты_2000_0__22[[#This Row],[Количество кредитных карт]]-MIN(D:D))/(MAX(D:D)-MIN(D:D))</f>
        <v>0.34146341463414637</v>
      </c>
      <c r="X739" s="10">
        <f>(Кредиты_2000_0__22[[#This Row],[Число нарушений кредитных договоров]]-MIN(E:E))/(MAX(E:E)-MIN(E:E))</f>
        <v>0</v>
      </c>
      <c r="Y739" s="16">
        <f>((Кредиты_2000_0__22[[#This Row],[Размер кредита]]-AVERAGE(H:H)))/STDEV(H:H)</f>
        <v>0.42969441034171174</v>
      </c>
      <c r="Z739" s="16">
        <f>((Кредиты_2000_0__22[[#This Row],[Годовой доход]]-AVERAGE(K:K)))/STDEV(K:K)</f>
        <v>-0.37951832819236153</v>
      </c>
      <c r="AA739" s="16">
        <f>((Кредиты_2000_0__22[[#This Row],[Ежемесячный платеж]]-AVERAGE(O:O)))/STDEV(O:O)</f>
        <v>0.87597886588789831</v>
      </c>
      <c r="AB739" s="16">
        <f>((Кредиты_2000_0__22[[#This Row],[Текущий баланс кредитов]]-AVERAGE(F:F)))/STDEV(F:F)</f>
        <v>0.50833527717280613</v>
      </c>
      <c r="AC739" s="16">
        <f>((Кредиты_2000_0__22[[#This Row],[Максимальный выданный кредит]]-AVERAGE(G:G)))/STDEV(G:G)</f>
        <v>0.67730459671189491</v>
      </c>
    </row>
    <row r="740" spans="1:29" x14ac:dyDescent="0.45">
      <c r="A740">
        <v>1109</v>
      </c>
      <c r="B740" s="1" t="s">
        <v>783</v>
      </c>
      <c r="C740" s="1" t="s">
        <v>16</v>
      </c>
      <c r="D740">
        <v>21</v>
      </c>
      <c r="E740">
        <v>1</v>
      </c>
      <c r="F740">
        <v>280193</v>
      </c>
      <c r="G740">
        <v>688820</v>
      </c>
      <c r="H740" s="3">
        <v>111364</v>
      </c>
      <c r="I740" s="1" t="s">
        <v>17</v>
      </c>
      <c r="J740">
        <v>732</v>
      </c>
      <c r="K740">
        <v>1250200</v>
      </c>
      <c r="L740" s="1" t="s">
        <v>22</v>
      </c>
      <c r="M740" s="1" t="s">
        <v>19</v>
      </c>
      <c r="N740" s="1" t="s">
        <v>23</v>
      </c>
      <c r="O740" s="2">
        <v>23336.75</v>
      </c>
      <c r="P740">
        <v>19.8</v>
      </c>
      <c r="R740">
        <f>Кредиты_2000_0__22[[#This Row],[Годовой доход]]/12</f>
        <v>104183.33333333333</v>
      </c>
      <c r="S740">
        <f>Кредиты_2000_0__22[[#This Row],[Ежемесячный платеж]]/Кредиты_2000_0__22[[#This Row],[Мес доход]]</f>
        <v>0.2239969604863222</v>
      </c>
      <c r="T740" s="8">
        <f>(Кредиты_2000_0__22[[#This Row],[Кредитный рейтинг]]-MIN(J:J))/(MAX(J:J)-MIN(J:J))</f>
        <v>0.88484848484848488</v>
      </c>
      <c r="U740" s="9">
        <f>(Кредиты_2000_0__22[[#This Row],[Срок кредитной истории (лет)]]-MIN(P:P))/(MAX(P:P)-MIN(P:P))</f>
        <v>0.33552631578947367</v>
      </c>
      <c r="V740" s="9">
        <f>(Кредиты_2000_0__22[[#This Row],[Срок с последнего нарушения кредитного договора (мес.)]]-MIN(Q:Q))/(MAX(Q:Q)-MIN(Q:Q))</f>
        <v>0</v>
      </c>
      <c r="W740" s="9">
        <f>(Кредиты_2000_0__22[[#This Row],[Количество кредитных карт]]-MIN(D:D))/(MAX(D:D)-MIN(D:D))</f>
        <v>0.46341463414634149</v>
      </c>
      <c r="X740" s="10">
        <f>(Кредиты_2000_0__22[[#This Row],[Число нарушений кредитных договоров]]-MIN(E:E))/(MAX(E:E)-MIN(E:E))</f>
        <v>0.14285714285714285</v>
      </c>
      <c r="Y740" s="16">
        <f>((Кредиты_2000_0__22[[#This Row],[Размер кредита]]-AVERAGE(H:H)))/STDEV(H:H)</f>
        <v>-1.0621766835021844</v>
      </c>
      <c r="Z740" s="16">
        <f>((Кредиты_2000_0__22[[#This Row],[Годовой доход]]-AVERAGE(K:K)))/STDEV(K:K)</f>
        <v>-0.1215335791673865</v>
      </c>
      <c r="AA740" s="16">
        <f>((Кредиты_2000_0__22[[#This Row],[Ежемесячный платеж]]-AVERAGE(O:O)))/STDEV(O:O)</f>
        <v>0.49230581009256513</v>
      </c>
      <c r="AB740" s="16">
        <f>((Кредиты_2000_0__22[[#This Row],[Текущий баланс кредитов]]-AVERAGE(F:F)))/STDEV(F:F)</f>
        <v>7.2897569948684585E-2</v>
      </c>
      <c r="AC740" s="16">
        <f>((Кредиты_2000_0__22[[#This Row],[Максимальный выданный кредит]]-AVERAGE(G:G)))/STDEV(G:G)</f>
        <v>0.26437401603609928</v>
      </c>
    </row>
    <row r="741" spans="1:29" x14ac:dyDescent="0.45">
      <c r="A741">
        <v>1110</v>
      </c>
      <c r="B741" s="1" t="s">
        <v>784</v>
      </c>
      <c r="C741" s="1" t="s">
        <v>16</v>
      </c>
      <c r="D741">
        <v>12</v>
      </c>
      <c r="E741">
        <v>0</v>
      </c>
      <c r="F741">
        <v>528390</v>
      </c>
      <c r="G741">
        <v>1477828</v>
      </c>
      <c r="H741" s="3">
        <v>222750</v>
      </c>
      <c r="I741" s="1" t="s">
        <v>17</v>
      </c>
      <c r="J741">
        <v>744</v>
      </c>
      <c r="K741">
        <v>1442822</v>
      </c>
      <c r="L741" s="1" t="s">
        <v>53</v>
      </c>
      <c r="M741" s="1" t="s">
        <v>19</v>
      </c>
      <c r="N741" s="1" t="s">
        <v>23</v>
      </c>
      <c r="O741" s="2">
        <v>21161.25</v>
      </c>
      <c r="P741">
        <v>29</v>
      </c>
      <c r="Q741">
        <v>31</v>
      </c>
      <c r="R741">
        <f>Кредиты_2000_0__22[[#This Row],[Годовой доход]]/12</f>
        <v>120235.16666666667</v>
      </c>
      <c r="S741">
        <f>Кредиты_2000_0__22[[#This Row],[Ежемесячный платеж]]/Кредиты_2000_0__22[[#This Row],[Мес доход]]</f>
        <v>0.17599884115989359</v>
      </c>
      <c r="T741" s="8">
        <f>(Кредиты_2000_0__22[[#This Row],[Кредитный рейтинг]]-MIN(J:J))/(MAX(J:J)-MIN(J:J))</f>
        <v>0.95757575757575752</v>
      </c>
      <c r="U741" s="9">
        <f>(Кредиты_2000_0__22[[#This Row],[Срок кредитной истории (лет)]]-MIN(P:P))/(MAX(P:P)-MIN(P:P))</f>
        <v>0.53728070175438591</v>
      </c>
      <c r="V741" s="9">
        <f>(Кредиты_2000_0__22[[#This Row],[Срок с последнего нарушения кредитного договора (мес.)]]-MIN(Q:Q))/(MAX(Q:Q)-MIN(Q:Q))</f>
        <v>0.37804878048780488</v>
      </c>
      <c r="W741" s="9">
        <f>(Кредиты_2000_0__22[[#This Row],[Количество кредитных карт]]-MIN(D:D))/(MAX(D:D)-MIN(D:D))</f>
        <v>0.24390243902439024</v>
      </c>
      <c r="X741" s="10">
        <f>(Кредиты_2000_0__22[[#This Row],[Число нарушений кредитных договоров]]-MIN(E:E))/(MAX(E:E)-MIN(E:E))</f>
        <v>0</v>
      </c>
      <c r="Y741" s="16">
        <f>((Кредиты_2000_0__22[[#This Row],[Размер кредита]]-AVERAGE(H:H)))/STDEV(H:H)</f>
        <v>-0.4658757955151594</v>
      </c>
      <c r="Z741" s="16">
        <f>((Кредиты_2000_0__22[[#This Row],[Годовой доход]]-AVERAGE(K:K)))/STDEV(K:K)</f>
        <v>0.1142411783928043</v>
      </c>
      <c r="AA741" s="16">
        <f>((Кредиты_2000_0__22[[#This Row],[Ежемесячный платеж]]-AVERAGE(O:O)))/STDEV(O:O)</f>
        <v>0.29797437202937105</v>
      </c>
      <c r="AB741" s="16">
        <f>((Кредиты_2000_0__22[[#This Row],[Текущий баланс кредитов]]-AVERAGE(F:F)))/STDEV(F:F)</f>
        <v>1.1101190815221165</v>
      </c>
      <c r="AC741" s="16">
        <f>((Кредиты_2000_0__22[[#This Row],[Максимальный выданный кредит]]-AVERAGE(G:G)))/STDEV(G:G)</f>
        <v>1.9415362295532832</v>
      </c>
    </row>
    <row r="742" spans="1:29" x14ac:dyDescent="0.45">
      <c r="A742">
        <v>1111</v>
      </c>
      <c r="B742" s="1" t="s">
        <v>785</v>
      </c>
      <c r="C742" s="1" t="s">
        <v>16</v>
      </c>
      <c r="D742">
        <v>9</v>
      </c>
      <c r="E742">
        <v>0</v>
      </c>
      <c r="F742">
        <v>97052</v>
      </c>
      <c r="G742">
        <v>597784</v>
      </c>
      <c r="H742" s="3">
        <v>44748</v>
      </c>
      <c r="I742" s="1" t="s">
        <v>17</v>
      </c>
      <c r="J742">
        <v>736</v>
      </c>
      <c r="K742">
        <v>734274</v>
      </c>
      <c r="L742" s="1" t="s">
        <v>53</v>
      </c>
      <c r="M742" s="1" t="s">
        <v>24</v>
      </c>
      <c r="N742" s="1" t="s">
        <v>23</v>
      </c>
      <c r="O742" s="2">
        <v>10035.040000000001</v>
      </c>
      <c r="P742">
        <v>8.3000000000000007</v>
      </c>
      <c r="R742">
        <f>Кредиты_2000_0__22[[#This Row],[Годовой доход]]/12</f>
        <v>61189.5</v>
      </c>
      <c r="S742">
        <f>Кредиты_2000_0__22[[#This Row],[Ежемесячный платеж]]/Кредиты_2000_0__22[[#This Row],[Мес доход]]</f>
        <v>0.16399937897841951</v>
      </c>
      <c r="T742" s="8">
        <f>(Кредиты_2000_0__22[[#This Row],[Кредитный рейтинг]]-MIN(J:J))/(MAX(J:J)-MIN(J:J))</f>
        <v>0.90909090909090906</v>
      </c>
      <c r="U742" s="9">
        <f>(Кредиты_2000_0__22[[#This Row],[Срок кредитной истории (лет)]]-MIN(P:P))/(MAX(P:P)-MIN(P:P))</f>
        <v>8.3333333333333343E-2</v>
      </c>
      <c r="V742" s="9">
        <f>(Кредиты_2000_0__22[[#This Row],[Срок с последнего нарушения кредитного договора (мес.)]]-MIN(Q:Q))/(MAX(Q:Q)-MIN(Q:Q))</f>
        <v>0</v>
      </c>
      <c r="W742" s="9">
        <f>(Кредиты_2000_0__22[[#This Row],[Количество кредитных карт]]-MIN(D:D))/(MAX(D:D)-MIN(D:D))</f>
        <v>0.17073170731707318</v>
      </c>
      <c r="X742" s="10">
        <f>(Кредиты_2000_0__22[[#This Row],[Число нарушений кредитных договоров]]-MIN(E:E))/(MAX(E:E)-MIN(E:E))</f>
        <v>0</v>
      </c>
      <c r="Y742" s="16">
        <f>((Кредиты_2000_0__22[[#This Row],[Размер кредита]]-AVERAGE(H:H)))/STDEV(H:H)</f>
        <v>-1.4188030095588133</v>
      </c>
      <c r="Z742" s="16">
        <f>((Кредиты_2000_0__22[[#This Row],[Годовой доход]]-AVERAGE(K:K)))/STDEV(K:K)</f>
        <v>-0.75304154590534478</v>
      </c>
      <c r="AA742" s="16">
        <f>((Кредиты_2000_0__22[[#This Row],[Ежемесячный платеж]]-AVERAGE(O:O)))/STDEV(O:O)</f>
        <v>-0.69589939928439137</v>
      </c>
      <c r="AB742" s="16">
        <f>((Кредиты_2000_0__22[[#This Row],[Текущий баланс кредитов]]-AVERAGE(F:F)))/STDEV(F:F)</f>
        <v>-0.69245327978386606</v>
      </c>
      <c r="AC742" s="16">
        <f>((Кредиты_2000_0__22[[#This Row],[Максимальный выданный кредит]]-AVERAGE(G:G)))/STDEV(G:G)</f>
        <v>7.0862493631066212E-2</v>
      </c>
    </row>
    <row r="743" spans="1:29" x14ac:dyDescent="0.45">
      <c r="A743">
        <v>1112</v>
      </c>
      <c r="B743" s="1" t="s">
        <v>786</v>
      </c>
      <c r="C743" s="1" t="s">
        <v>16</v>
      </c>
      <c r="D743">
        <v>10</v>
      </c>
      <c r="E743">
        <v>0</v>
      </c>
      <c r="F743">
        <v>135166</v>
      </c>
      <c r="G743">
        <v>256586</v>
      </c>
      <c r="H743" s="3">
        <v>21934</v>
      </c>
      <c r="I743" s="1" t="s">
        <v>17</v>
      </c>
      <c r="J743">
        <v>702</v>
      </c>
      <c r="K743">
        <v>729087</v>
      </c>
      <c r="L743" s="1" t="s">
        <v>28</v>
      </c>
      <c r="M743" s="1" t="s">
        <v>29</v>
      </c>
      <c r="N743" s="1" t="s">
        <v>52</v>
      </c>
      <c r="O743" s="2">
        <v>16039.8</v>
      </c>
      <c r="P743">
        <v>15.3</v>
      </c>
      <c r="R743">
        <f>Кредиты_2000_0__22[[#This Row],[Годовой доход]]/12</f>
        <v>60757.25</v>
      </c>
      <c r="S743">
        <f>Кредиты_2000_0__22[[#This Row],[Ежемесячный платеж]]/Кредиты_2000_0__22[[#This Row],[Мес доход]]</f>
        <v>0.26399812368071301</v>
      </c>
      <c r="T743" s="8">
        <f>(Кредиты_2000_0__22[[#This Row],[Кредитный рейтинг]]-MIN(J:J))/(MAX(J:J)-MIN(J:J))</f>
        <v>0.70303030303030301</v>
      </c>
      <c r="U743" s="9">
        <f>(Кредиты_2000_0__22[[#This Row],[Срок кредитной истории (лет)]]-MIN(P:P))/(MAX(P:P)-MIN(P:P))</f>
        <v>0.23684210526315791</v>
      </c>
      <c r="V743" s="9">
        <f>(Кредиты_2000_0__22[[#This Row],[Срок с последнего нарушения кредитного договора (мес.)]]-MIN(Q:Q))/(MAX(Q:Q)-MIN(Q:Q))</f>
        <v>0</v>
      </c>
      <c r="W743" s="9">
        <f>(Кредиты_2000_0__22[[#This Row],[Количество кредитных карт]]-MIN(D:D))/(MAX(D:D)-MIN(D:D))</f>
        <v>0.1951219512195122</v>
      </c>
      <c r="X743" s="10">
        <f>(Кредиты_2000_0__22[[#This Row],[Число нарушений кредитных договоров]]-MIN(E:E))/(MAX(E:E)-MIN(E:E))</f>
        <v>0</v>
      </c>
      <c r="Y743" s="16">
        <f>((Кредиты_2000_0__22[[#This Row],[Размер кредита]]-AVERAGE(H:H)))/STDEV(H:H)</f>
        <v>-1.5409369263754329</v>
      </c>
      <c r="Z743" s="16">
        <f>((Кредиты_2000_0__22[[#This Row],[Годовой доход]]-AVERAGE(K:K)))/STDEV(K:K)</f>
        <v>-0.75939058011464955</v>
      </c>
      <c r="AA743" s="16">
        <f>((Кредиты_2000_0__22[[#This Row],[Ежемесячный платеж]]-AVERAGE(O:O)))/STDEV(O:O)</f>
        <v>-0.15951068587398234</v>
      </c>
      <c r="AB743" s="16">
        <f>((Кредиты_2000_0__22[[#This Row],[Текущий баланс кредитов]]-AVERAGE(F:F)))/STDEV(F:F)</f>
        <v>-0.53317391423106009</v>
      </c>
      <c r="AC743" s="16">
        <f>((Кредиты_2000_0__22[[#This Row],[Максимальный выданный кредит]]-AVERAGE(G:G)))/STDEV(G:G)</f>
        <v>-0.65440821709383912</v>
      </c>
    </row>
    <row r="744" spans="1:29" x14ac:dyDescent="0.45">
      <c r="A744">
        <v>1113</v>
      </c>
      <c r="B744" s="1" t="s">
        <v>787</v>
      </c>
      <c r="C744" s="1" t="s">
        <v>16</v>
      </c>
      <c r="D744">
        <v>19</v>
      </c>
      <c r="E744">
        <v>1</v>
      </c>
      <c r="F744">
        <v>182457</v>
      </c>
      <c r="G744">
        <v>800206</v>
      </c>
      <c r="H744" s="3">
        <v>252648</v>
      </c>
      <c r="I744" s="1" t="s">
        <v>17</v>
      </c>
      <c r="J744">
        <v>743</v>
      </c>
      <c r="K744">
        <v>1626951</v>
      </c>
      <c r="L744" s="1" t="s">
        <v>22</v>
      </c>
      <c r="M744" s="1" t="s">
        <v>24</v>
      </c>
      <c r="N744" s="1" t="s">
        <v>23</v>
      </c>
      <c r="O744" s="2">
        <v>32810.15</v>
      </c>
      <c r="P744">
        <v>17.8</v>
      </c>
      <c r="R744">
        <f>Кредиты_2000_0__22[[#This Row],[Годовой доход]]/12</f>
        <v>135579.25</v>
      </c>
      <c r="S744">
        <f>Кредиты_2000_0__22[[#This Row],[Ежемесячный платеж]]/Кредиты_2000_0__22[[#This Row],[Мес доход]]</f>
        <v>0.24199978979084188</v>
      </c>
      <c r="T744" s="8">
        <f>(Кредиты_2000_0__22[[#This Row],[Кредитный рейтинг]]-MIN(J:J))/(MAX(J:J)-MIN(J:J))</f>
        <v>0.95151515151515154</v>
      </c>
      <c r="U744" s="9">
        <f>(Кредиты_2000_0__22[[#This Row],[Срок кредитной истории (лет)]]-MIN(P:P))/(MAX(P:P)-MIN(P:P))</f>
        <v>0.29166666666666669</v>
      </c>
      <c r="V744" s="9">
        <f>(Кредиты_2000_0__22[[#This Row],[Срок с последнего нарушения кредитного договора (мес.)]]-MIN(Q:Q))/(MAX(Q:Q)-MIN(Q:Q))</f>
        <v>0</v>
      </c>
      <c r="W744" s="9">
        <f>(Кредиты_2000_0__22[[#This Row],[Количество кредитных карт]]-MIN(D:D))/(MAX(D:D)-MIN(D:D))</f>
        <v>0.41463414634146339</v>
      </c>
      <c r="X744" s="10">
        <f>(Кредиты_2000_0__22[[#This Row],[Число нарушений кредитных договоров]]-MIN(E:E))/(MAX(E:E)-MIN(E:E))</f>
        <v>0.14285714285714285</v>
      </c>
      <c r="Y744" s="16">
        <f>((Кредиты_2000_0__22[[#This Row],[Размер кредита]]-AVERAGE(H:H)))/STDEV(H:H)</f>
        <v>-0.30581794310070803</v>
      </c>
      <c r="Z744" s="16">
        <f>((Кредиты_2000_0__22[[#This Row],[Годовой доход]]-AVERAGE(K:K)))/STDEV(K:K)</f>
        <v>0.33962026455534217</v>
      </c>
      <c r="AA744" s="16">
        <f>((Кредиты_2000_0__22[[#This Row],[Ежемесячный платеж]]-AVERAGE(O:O)))/STDEV(O:O)</f>
        <v>1.3385386050122907</v>
      </c>
      <c r="AB744" s="16">
        <f>((Кредиты_2000_0__22[[#This Row],[Текущий баланс кредитов]]-AVERAGE(F:F)))/STDEV(F:F)</f>
        <v>-0.3355436346393682</v>
      </c>
      <c r="AC744" s="16">
        <f>((Кредиты_2000_0__22[[#This Row],[Максимальный выданный кредит]]-AVERAGE(G:G)))/STDEV(G:G)</f>
        <v>0.50114270572596942</v>
      </c>
    </row>
    <row r="745" spans="1:29" x14ac:dyDescent="0.45">
      <c r="A745">
        <v>1114</v>
      </c>
      <c r="B745" s="1" t="s">
        <v>788</v>
      </c>
      <c r="C745" s="1" t="s">
        <v>31</v>
      </c>
      <c r="D745">
        <v>14</v>
      </c>
      <c r="E745">
        <v>0</v>
      </c>
      <c r="F745">
        <v>192907</v>
      </c>
      <c r="G745">
        <v>279906</v>
      </c>
      <c r="H745" s="3">
        <v>215314</v>
      </c>
      <c r="I745" s="1" t="s">
        <v>17</v>
      </c>
      <c r="J745">
        <v>732</v>
      </c>
      <c r="K745">
        <v>843125</v>
      </c>
      <c r="L745" s="1" t="s">
        <v>53</v>
      </c>
      <c r="M745" s="1" t="s">
        <v>29</v>
      </c>
      <c r="N745" s="1" t="s">
        <v>23</v>
      </c>
      <c r="O745" s="2">
        <v>15667.97</v>
      </c>
      <c r="P745">
        <v>18.3</v>
      </c>
      <c r="Q745">
        <v>69</v>
      </c>
      <c r="R745">
        <f>Кредиты_2000_0__22[[#This Row],[Годовой доход]]/12</f>
        <v>70260.416666666672</v>
      </c>
      <c r="S745">
        <f>Кредиты_2000_0__22[[#This Row],[Ежемесячный платеж]]/Кредиты_2000_0__22[[#This Row],[Мес доход]]</f>
        <v>0.22299853521126758</v>
      </c>
      <c r="T745" s="8">
        <f>(Кредиты_2000_0__22[[#This Row],[Кредитный рейтинг]]-MIN(J:J))/(MAX(J:J)-MIN(J:J))</f>
        <v>0.88484848484848488</v>
      </c>
      <c r="U745" s="9">
        <f>(Кредиты_2000_0__22[[#This Row],[Срок кредитной истории (лет)]]-MIN(P:P))/(MAX(P:P)-MIN(P:P))</f>
        <v>0.30263157894736842</v>
      </c>
      <c r="V745" s="9">
        <f>(Кредиты_2000_0__22[[#This Row],[Срок с последнего нарушения кредитного договора (мес.)]]-MIN(Q:Q))/(MAX(Q:Q)-MIN(Q:Q))</f>
        <v>0.84146341463414631</v>
      </c>
      <c r="W745" s="9">
        <f>(Кредиты_2000_0__22[[#This Row],[Количество кредитных карт]]-MIN(D:D))/(MAX(D:D)-MIN(D:D))</f>
        <v>0.29268292682926828</v>
      </c>
      <c r="X745" s="10">
        <f>(Кредиты_2000_0__22[[#This Row],[Число нарушений кредитных договоров]]-MIN(E:E))/(MAX(E:E)-MIN(E:E))</f>
        <v>0</v>
      </c>
      <c r="Y745" s="16">
        <f>((Кредиты_2000_0__22[[#This Row],[Размер кредита]]-AVERAGE(H:H)))/STDEV(H:H)</f>
        <v>-0.50568415027313185</v>
      </c>
      <c r="Z745" s="16">
        <f>((Кредиты_2000_0__22[[#This Row],[Годовой доход]]-AVERAGE(K:K)))/STDEV(K:K)</f>
        <v>-0.61980485365220483</v>
      </c>
      <c r="AA745" s="16">
        <f>((Кредиты_2000_0__22[[#This Row],[Ежемесячный платеж]]-AVERAGE(O:O)))/STDEV(O:O)</f>
        <v>-0.19272523821369159</v>
      </c>
      <c r="AB745" s="16">
        <f>((Кредиты_2000_0__22[[#This Row],[Текущий баланс кредитов]]-AVERAGE(F:F)))/STDEV(F:F)</f>
        <v>-0.29187282155160982</v>
      </c>
      <c r="AC745" s="16">
        <f>((Кредиты_2000_0__22[[#This Row],[Максимальный выданный кредит]]-AVERAGE(G:G)))/STDEV(G:G)</f>
        <v>-0.60483784161067444</v>
      </c>
    </row>
    <row r="746" spans="1:29" x14ac:dyDescent="0.45">
      <c r="A746">
        <v>1115</v>
      </c>
      <c r="B746" s="1" t="s">
        <v>789</v>
      </c>
      <c r="C746" s="1" t="s">
        <v>16</v>
      </c>
      <c r="D746">
        <v>6</v>
      </c>
      <c r="E746">
        <v>0</v>
      </c>
      <c r="F746">
        <v>54245</v>
      </c>
      <c r="G746">
        <v>106788</v>
      </c>
      <c r="H746" s="3">
        <v>130746</v>
      </c>
      <c r="I746" s="1" t="s">
        <v>17</v>
      </c>
      <c r="J746">
        <v>742</v>
      </c>
      <c r="K746">
        <v>1674945</v>
      </c>
      <c r="L746" s="1" t="s">
        <v>28</v>
      </c>
      <c r="M746" s="1" t="s">
        <v>19</v>
      </c>
      <c r="N746" s="1" t="s">
        <v>23</v>
      </c>
      <c r="O746" s="2">
        <v>11780.38</v>
      </c>
      <c r="P746">
        <v>14.2</v>
      </c>
      <c r="Q746">
        <v>10</v>
      </c>
      <c r="R746">
        <f>Кредиты_2000_0__22[[#This Row],[Годовой доход]]/12</f>
        <v>139578.75</v>
      </c>
      <c r="S746">
        <f>Кредиты_2000_0__22[[#This Row],[Ежемесячный платеж]]/Кредиты_2000_0__22[[#This Row],[Мес доход]]</f>
        <v>8.4399523566445464E-2</v>
      </c>
      <c r="T746" s="8">
        <f>(Кредиты_2000_0__22[[#This Row],[Кредитный рейтинг]]-MIN(J:J))/(MAX(J:J)-MIN(J:J))</f>
        <v>0.94545454545454544</v>
      </c>
      <c r="U746" s="9">
        <f>(Кредиты_2000_0__22[[#This Row],[Срок кредитной истории (лет)]]-MIN(P:P))/(MAX(P:P)-MIN(P:P))</f>
        <v>0.212719298245614</v>
      </c>
      <c r="V746" s="9">
        <f>(Кредиты_2000_0__22[[#This Row],[Срок с последнего нарушения кредитного договора (мес.)]]-MIN(Q:Q))/(MAX(Q:Q)-MIN(Q:Q))</f>
        <v>0.12195121951219512</v>
      </c>
      <c r="W746" s="9">
        <f>(Кредиты_2000_0__22[[#This Row],[Количество кредитных карт]]-MIN(D:D))/(MAX(D:D)-MIN(D:D))</f>
        <v>9.7560975609756101E-2</v>
      </c>
      <c r="X746" s="10">
        <f>(Кредиты_2000_0__22[[#This Row],[Число нарушений кредитных договоров]]-MIN(E:E))/(MAX(E:E)-MIN(E:E))</f>
        <v>0</v>
      </c>
      <c r="Y746" s="16">
        <f>((Кредиты_2000_0__22[[#This Row],[Размер кредита]]-AVERAGE(H:H)))/STDEV(H:H)</f>
        <v>-0.9584158534969367</v>
      </c>
      <c r="Z746" s="16">
        <f>((Кредиты_2000_0__22[[#This Row],[Годовой доход]]-AVERAGE(K:K)))/STDEV(K:K)</f>
        <v>0.39836627339308556</v>
      </c>
      <c r="AA746" s="16">
        <f>((Кредиты_2000_0__22[[#This Row],[Ежемесячный платеж]]-AVERAGE(O:O)))/STDEV(O:O)</f>
        <v>-0.53999297220591991</v>
      </c>
      <c r="AB746" s="16">
        <f>((Кредиты_2000_0__22[[#This Row],[Текущий баланс кредитов]]-AVERAGE(F:F)))/STDEV(F:F)</f>
        <v>-0.87134481048699264</v>
      </c>
      <c r="AC746" s="16">
        <f>((Кредиты_2000_0__22[[#This Row],[Максимальный выданный кредит]]-AVERAGE(G:G)))/STDEV(G:G)</f>
        <v>-0.97282773281541235</v>
      </c>
    </row>
    <row r="747" spans="1:29" x14ac:dyDescent="0.45">
      <c r="A747">
        <v>1117</v>
      </c>
      <c r="B747" s="1" t="s">
        <v>790</v>
      </c>
      <c r="C747" s="1" t="s">
        <v>31</v>
      </c>
      <c r="D747">
        <v>7</v>
      </c>
      <c r="E747">
        <v>0</v>
      </c>
      <c r="F747">
        <v>127889</v>
      </c>
      <c r="G747">
        <v>315766</v>
      </c>
      <c r="H747" s="3">
        <v>52074</v>
      </c>
      <c r="I747" s="1" t="s">
        <v>17</v>
      </c>
      <c r="J747">
        <v>737</v>
      </c>
      <c r="K747">
        <v>877021</v>
      </c>
      <c r="L747" s="1" t="s">
        <v>41</v>
      </c>
      <c r="M747" s="1" t="s">
        <v>29</v>
      </c>
      <c r="N747" s="1" t="s">
        <v>23</v>
      </c>
      <c r="O747" s="2">
        <v>4743.16</v>
      </c>
      <c r="P747">
        <v>16.7</v>
      </c>
      <c r="R747">
        <f>Кредиты_2000_0__22[[#This Row],[Годовой доход]]/12</f>
        <v>73085.083333333328</v>
      </c>
      <c r="S747">
        <f>Кредиты_2000_0__22[[#This Row],[Ежемесячный платеж]]/Кредиты_2000_0__22[[#This Row],[Мес доход]]</f>
        <v>6.4899152927923046E-2</v>
      </c>
      <c r="T747" s="8">
        <f>(Кредиты_2000_0__22[[#This Row],[Кредитный рейтинг]]-MIN(J:J))/(MAX(J:J)-MIN(J:J))</f>
        <v>0.91515151515151516</v>
      </c>
      <c r="U747" s="9">
        <f>(Кредиты_2000_0__22[[#This Row],[Срок кредитной истории (лет)]]-MIN(P:P))/(MAX(P:P)-MIN(P:P))</f>
        <v>0.26754385964912281</v>
      </c>
      <c r="V747" s="9">
        <f>(Кредиты_2000_0__22[[#This Row],[Срок с последнего нарушения кредитного договора (мес.)]]-MIN(Q:Q))/(MAX(Q:Q)-MIN(Q:Q))</f>
        <v>0</v>
      </c>
      <c r="W747" s="9">
        <f>(Кредиты_2000_0__22[[#This Row],[Количество кредитных карт]]-MIN(D:D))/(MAX(D:D)-MIN(D:D))</f>
        <v>0.12195121951219512</v>
      </c>
      <c r="X747" s="10">
        <f>(Кредиты_2000_0__22[[#This Row],[Число нарушений кредитных договоров]]-MIN(E:E))/(MAX(E:E)-MIN(E:E))</f>
        <v>0</v>
      </c>
      <c r="Y747" s="16">
        <f>((Кредиты_2000_0__22[[#This Row],[Размер кредита]]-AVERAGE(H:H)))/STDEV(H:H)</f>
        <v>-1.3795835357883848</v>
      </c>
      <c r="Z747" s="16">
        <f>((Кредиты_2000_0__22[[#This Row],[Годовой доход]]-AVERAGE(K:K)))/STDEV(K:K)</f>
        <v>-0.57831519420385402</v>
      </c>
      <c r="AA747" s="16">
        <f>((Кредиты_2000_0__22[[#This Row],[Ежемесячный платеж]]-AVERAGE(O:O)))/STDEV(O:O)</f>
        <v>-1.1686085008508613</v>
      </c>
      <c r="AB747" s="16">
        <f>((Кредиты_2000_0__22[[#This Row],[Текущий баланс кредитов]]-AVERAGE(F:F)))/STDEV(F:F)</f>
        <v>-0.56358468043580823</v>
      </c>
      <c r="AC747" s="16">
        <f>((Кредиты_2000_0__22[[#This Row],[Максимальный выданный кредит]]-AVERAGE(G:G)))/STDEV(G:G)</f>
        <v>-0.52861169817901577</v>
      </c>
    </row>
    <row r="748" spans="1:29" x14ac:dyDescent="0.45">
      <c r="A748">
        <v>1118</v>
      </c>
      <c r="B748" s="1" t="s">
        <v>791</v>
      </c>
      <c r="C748" s="1" t="s">
        <v>31</v>
      </c>
      <c r="D748">
        <v>7</v>
      </c>
      <c r="E748">
        <v>0</v>
      </c>
      <c r="F748">
        <v>131290</v>
      </c>
      <c r="G748">
        <v>191224</v>
      </c>
      <c r="H748" s="3">
        <v>55286</v>
      </c>
      <c r="I748" s="1" t="s">
        <v>17</v>
      </c>
      <c r="J748">
        <v>704</v>
      </c>
      <c r="K748">
        <v>1909880</v>
      </c>
      <c r="L748" s="1" t="s">
        <v>33</v>
      </c>
      <c r="M748" s="1" t="s">
        <v>19</v>
      </c>
      <c r="N748" s="1" t="s">
        <v>52</v>
      </c>
      <c r="O748" s="2">
        <v>14737.92</v>
      </c>
      <c r="P748">
        <v>16.899999999999999</v>
      </c>
      <c r="Q748">
        <v>33</v>
      </c>
      <c r="R748">
        <f>Кредиты_2000_0__22[[#This Row],[Годовой доход]]/12</f>
        <v>159156.66666666666</v>
      </c>
      <c r="S748">
        <f>Кредиты_2000_0__22[[#This Row],[Ежемесячный платеж]]/Кредиты_2000_0__22[[#This Row],[Мес доход]]</f>
        <v>9.2600079586152018E-2</v>
      </c>
      <c r="T748" s="8">
        <f>(Кредиты_2000_0__22[[#This Row],[Кредитный рейтинг]]-MIN(J:J))/(MAX(J:J)-MIN(J:J))</f>
        <v>0.7151515151515152</v>
      </c>
      <c r="U748" s="9">
        <f>(Кредиты_2000_0__22[[#This Row],[Срок кредитной истории (лет)]]-MIN(P:P))/(MAX(P:P)-MIN(P:P))</f>
        <v>0.27192982456140347</v>
      </c>
      <c r="V748" s="9">
        <f>(Кредиты_2000_0__22[[#This Row],[Срок с последнего нарушения кредитного договора (мес.)]]-MIN(Q:Q))/(MAX(Q:Q)-MIN(Q:Q))</f>
        <v>0.40243902439024393</v>
      </c>
      <c r="W748" s="9">
        <f>(Кредиты_2000_0__22[[#This Row],[Количество кредитных карт]]-MIN(D:D))/(MAX(D:D)-MIN(D:D))</f>
        <v>0.12195121951219512</v>
      </c>
      <c r="X748" s="10">
        <f>(Кредиты_2000_0__22[[#This Row],[Число нарушений кредитных договоров]]-MIN(E:E))/(MAX(E:E)-MIN(E:E))</f>
        <v>0</v>
      </c>
      <c r="Y748" s="16">
        <f>((Кредиты_2000_0__22[[#This Row],[Размер кредита]]-AVERAGE(H:H)))/STDEV(H:H)</f>
        <v>-1.3623882109521008</v>
      </c>
      <c r="Z748" s="16">
        <f>((Кредиты_2000_0__22[[#This Row],[Годовой доход]]-AVERAGE(K:K)))/STDEV(K:K)</f>
        <v>0.68593333565701919</v>
      </c>
      <c r="AA748" s="16">
        <f>((Кредиты_2000_0__22[[#This Row],[Ежемесячный платеж]]-AVERAGE(O:O)))/STDEV(O:O)</f>
        <v>-0.27580404950795656</v>
      </c>
      <c r="AB748" s="16">
        <f>((Кредиты_2000_0__22[[#This Row],[Текущий баланс кредитов]]-AVERAGE(F:F)))/STDEV(F:F)</f>
        <v>-0.54937181581270145</v>
      </c>
      <c r="AC748" s="16">
        <f>((Кредиты_2000_0__22[[#This Row],[Максимальный выданный кредит]]-AVERAGE(G:G)))/STDEV(G:G)</f>
        <v>-0.79334556196221828</v>
      </c>
    </row>
    <row r="749" spans="1:29" x14ac:dyDescent="0.45">
      <c r="A749">
        <v>1119</v>
      </c>
      <c r="B749" s="1" t="s">
        <v>792</v>
      </c>
      <c r="C749" s="1" t="s">
        <v>16</v>
      </c>
      <c r="D749">
        <v>17</v>
      </c>
      <c r="E749">
        <v>0</v>
      </c>
      <c r="F749">
        <v>206986</v>
      </c>
      <c r="G749">
        <v>544698</v>
      </c>
      <c r="H749" s="3">
        <v>121572</v>
      </c>
      <c r="I749" s="1" t="s">
        <v>17</v>
      </c>
      <c r="J749">
        <v>710</v>
      </c>
      <c r="K749">
        <v>1349798</v>
      </c>
      <c r="L749" s="1" t="s">
        <v>53</v>
      </c>
      <c r="M749" s="1" t="s">
        <v>29</v>
      </c>
      <c r="N749" s="1" t="s">
        <v>58</v>
      </c>
      <c r="O749" s="2">
        <v>20809.560000000001</v>
      </c>
      <c r="P749">
        <v>9.1</v>
      </c>
      <c r="R749">
        <f>Кредиты_2000_0__22[[#This Row],[Годовой доход]]/12</f>
        <v>112483.16666666667</v>
      </c>
      <c r="S749">
        <f>Кредиты_2000_0__22[[#This Row],[Ежемесячный платеж]]/Кредиты_2000_0__22[[#This Row],[Мес доход]]</f>
        <v>0.18500154837983165</v>
      </c>
      <c r="T749" s="8">
        <f>(Кредиты_2000_0__22[[#This Row],[Кредитный рейтинг]]-MIN(J:J))/(MAX(J:J)-MIN(J:J))</f>
        <v>0.75151515151515147</v>
      </c>
      <c r="U749" s="9">
        <f>(Кредиты_2000_0__22[[#This Row],[Срок кредитной истории (лет)]]-MIN(P:P))/(MAX(P:P)-MIN(P:P))</f>
        <v>0.10087719298245613</v>
      </c>
      <c r="V749" s="9">
        <f>(Кредиты_2000_0__22[[#This Row],[Срок с последнего нарушения кредитного договора (мес.)]]-MIN(Q:Q))/(MAX(Q:Q)-MIN(Q:Q))</f>
        <v>0</v>
      </c>
      <c r="W749" s="9">
        <f>(Кредиты_2000_0__22[[#This Row],[Количество кредитных карт]]-MIN(D:D))/(MAX(D:D)-MIN(D:D))</f>
        <v>0.36585365853658536</v>
      </c>
      <c r="X749" s="10">
        <f>(Кредиты_2000_0__22[[#This Row],[Число нарушений кредитных договоров]]-MIN(E:E))/(MAX(E:E)-MIN(E:E))</f>
        <v>0</v>
      </c>
      <c r="Y749" s="16">
        <f>((Кредиты_2000_0__22[[#This Row],[Размер кредита]]-AVERAGE(H:H)))/STDEV(H:H)</f>
        <v>-1.0075285278581039</v>
      </c>
      <c r="Z749" s="16">
        <f>((Кредиты_2000_0__22[[#This Row],[Годовой доход]]-AVERAGE(K:K)))/STDEV(K:K)</f>
        <v>3.7718026549179778E-4</v>
      </c>
      <c r="AA749" s="16">
        <f>((Кредиты_2000_0__22[[#This Row],[Ежемесячный платеж]]-AVERAGE(O:O)))/STDEV(O:O)</f>
        <v>0.26655887055732119</v>
      </c>
      <c r="AB749" s="16">
        <f>((Кредиты_2000_0__22[[#This Row],[Текущий баланс кредитов]]-AVERAGE(F:F)))/STDEV(F:F)</f>
        <v>-0.23303632610064809</v>
      </c>
      <c r="AC749" s="16">
        <f>((Кредиты_2000_0__22[[#This Row],[Максимальный выданный кредит]]-AVERAGE(G:G)))/STDEV(G:G)</f>
        <v>-4.1980257350892426E-2</v>
      </c>
    </row>
    <row r="750" spans="1:29" x14ac:dyDescent="0.45">
      <c r="A750">
        <v>1122</v>
      </c>
      <c r="B750" s="1" t="s">
        <v>793</v>
      </c>
      <c r="C750" s="1" t="s">
        <v>16</v>
      </c>
      <c r="D750">
        <v>9</v>
      </c>
      <c r="E750">
        <v>1</v>
      </c>
      <c r="F750">
        <v>88426</v>
      </c>
      <c r="G750">
        <v>167860</v>
      </c>
      <c r="H750" s="3">
        <v>116138</v>
      </c>
      <c r="I750" s="1" t="s">
        <v>17</v>
      </c>
      <c r="J750">
        <v>721</v>
      </c>
      <c r="K750">
        <v>928720</v>
      </c>
      <c r="L750" s="1" t="s">
        <v>50</v>
      </c>
      <c r="M750" s="1" t="s">
        <v>29</v>
      </c>
      <c r="N750" s="1" t="s">
        <v>23</v>
      </c>
      <c r="O750" s="2">
        <v>5758.14</v>
      </c>
      <c r="P750">
        <v>16</v>
      </c>
      <c r="Q750">
        <v>15</v>
      </c>
      <c r="R750">
        <f>Кредиты_2000_0__22[[#This Row],[Годовой доход]]/12</f>
        <v>77393.333333333328</v>
      </c>
      <c r="S750">
        <f>Кредиты_2000_0__22[[#This Row],[Ежемесячный платеж]]/Кредиты_2000_0__22[[#This Row],[Мес доход]]</f>
        <v>7.4400981996726692E-2</v>
      </c>
      <c r="T750" s="8">
        <f>(Кредиты_2000_0__22[[#This Row],[Кредитный рейтинг]]-MIN(J:J))/(MAX(J:J)-MIN(J:J))</f>
        <v>0.81818181818181823</v>
      </c>
      <c r="U750" s="9">
        <f>(Кредиты_2000_0__22[[#This Row],[Срок кредитной истории (лет)]]-MIN(P:P))/(MAX(P:P)-MIN(P:P))</f>
        <v>0.25219298245614036</v>
      </c>
      <c r="V750" s="9">
        <f>(Кредиты_2000_0__22[[#This Row],[Срок с последнего нарушения кредитного договора (мес.)]]-MIN(Q:Q))/(MAX(Q:Q)-MIN(Q:Q))</f>
        <v>0.18292682926829268</v>
      </c>
      <c r="W750" s="9">
        <f>(Кредиты_2000_0__22[[#This Row],[Количество кредитных карт]]-MIN(D:D))/(MAX(D:D)-MIN(D:D))</f>
        <v>0.17073170731707318</v>
      </c>
      <c r="X750" s="10">
        <f>(Кредиты_2000_0__22[[#This Row],[Число нарушений кредитных договоров]]-MIN(E:E))/(MAX(E:E)-MIN(E:E))</f>
        <v>0.14285714285714285</v>
      </c>
      <c r="Y750" s="16">
        <f>((Кредиты_2000_0__22[[#This Row],[Размер кредита]]-AVERAGE(H:H)))/STDEV(H:H)</f>
        <v>-1.0366192486427761</v>
      </c>
      <c r="Z750" s="16">
        <f>((Кредиты_2000_0__22[[#This Row],[Годовой доход]]-AVERAGE(K:K)))/STDEV(K:K)</f>
        <v>-0.51503416093089294</v>
      </c>
      <c r="AA750" s="16">
        <f>((Кредиты_2000_0__22[[#This Row],[Ежемесячный платеж]]-AVERAGE(O:O)))/STDEV(O:O)</f>
        <v>-1.0779431259920333</v>
      </c>
      <c r="AB750" s="16">
        <f>((Кредиты_2000_0__22[[#This Row],[Текущий баланс кредитов]]-AVERAGE(F:F)))/STDEV(F:F)</f>
        <v>-0.72850155095085212</v>
      </c>
      <c r="AC750" s="16">
        <f>((Кредиты_2000_0__22[[#This Row],[Максимальный выданный кредит]]-AVERAGE(G:G)))/STDEV(G:G)</f>
        <v>-0.8430094664557285</v>
      </c>
    </row>
    <row r="751" spans="1:29" x14ac:dyDescent="0.45">
      <c r="A751">
        <v>1123</v>
      </c>
      <c r="B751" s="1" t="s">
        <v>794</v>
      </c>
      <c r="C751" s="1" t="s">
        <v>16</v>
      </c>
      <c r="D751">
        <v>6</v>
      </c>
      <c r="E751">
        <v>0</v>
      </c>
      <c r="F751">
        <v>322715</v>
      </c>
      <c r="G751">
        <v>423654</v>
      </c>
      <c r="H751" s="3">
        <v>65516</v>
      </c>
      <c r="I751" s="1" t="s">
        <v>17</v>
      </c>
      <c r="J751">
        <v>716</v>
      </c>
      <c r="K751">
        <v>1131564</v>
      </c>
      <c r="L751" s="1" t="s">
        <v>22</v>
      </c>
      <c r="M751" s="1" t="s">
        <v>29</v>
      </c>
      <c r="N751" s="1" t="s">
        <v>23</v>
      </c>
      <c r="O751" s="2">
        <v>15936.25</v>
      </c>
      <c r="P751">
        <v>21.3</v>
      </c>
      <c r="Q751">
        <v>21</v>
      </c>
      <c r="R751">
        <f>Кредиты_2000_0__22[[#This Row],[Годовой доход]]/12</f>
        <v>94297</v>
      </c>
      <c r="S751">
        <f>Кредиты_2000_0__22[[#This Row],[Ежемесячный платеж]]/Кредиты_2000_0__22[[#This Row],[Мес доход]]</f>
        <v>0.16900060447310095</v>
      </c>
      <c r="T751" s="8">
        <f>(Кредиты_2000_0__22[[#This Row],[Кредитный рейтинг]]-MIN(J:J))/(MAX(J:J)-MIN(J:J))</f>
        <v>0.78787878787878785</v>
      </c>
      <c r="U751" s="9">
        <f>(Кредиты_2000_0__22[[#This Row],[Срок кредитной истории (лет)]]-MIN(P:P))/(MAX(P:P)-MIN(P:P))</f>
        <v>0.36842105263157893</v>
      </c>
      <c r="V751" s="9">
        <f>(Кредиты_2000_0__22[[#This Row],[Срок с последнего нарушения кредитного договора (мес.)]]-MIN(Q:Q))/(MAX(Q:Q)-MIN(Q:Q))</f>
        <v>0.25609756097560976</v>
      </c>
      <c r="W751" s="9">
        <f>(Кредиты_2000_0__22[[#This Row],[Количество кредитных карт]]-MIN(D:D))/(MAX(D:D)-MIN(D:D))</f>
        <v>9.7560975609756101E-2</v>
      </c>
      <c r="X751" s="10">
        <f>(Кредиты_2000_0__22[[#This Row],[Число нарушений кредитных договоров]]-MIN(E:E))/(MAX(E:E)-MIN(E:E))</f>
        <v>0</v>
      </c>
      <c r="Y751" s="16">
        <f>((Кредиты_2000_0__22[[#This Row],[Размер кредита]]-AVERAGE(H:H)))/STDEV(H:H)</f>
        <v>-1.3076222791105117</v>
      </c>
      <c r="Z751" s="16">
        <f>((Кредиты_2000_0__22[[#This Row],[Годовой доход]]-AVERAGE(K:K)))/STDEV(K:K)</f>
        <v>-0.26674738723661429</v>
      </c>
      <c r="AA751" s="16">
        <f>((Кредиты_2000_0__22[[#This Row],[Ежемесячный платеж]]-AVERAGE(O:O)))/STDEV(O:O)</f>
        <v>-0.16876052288223037</v>
      </c>
      <c r="AB751" s="16">
        <f>((Кредиты_2000_0__22[[#This Row],[Текущий баланс кредитов]]-AVERAGE(F:F)))/STDEV(F:F)</f>
        <v>0.25059807847669041</v>
      </c>
      <c r="AC751" s="16">
        <f>((Кредиты_2000_0__22[[#This Row],[Максимальный выданный кредит]]-AVERAGE(G:G)))/STDEV(G:G)</f>
        <v>-0.2992785648116203</v>
      </c>
    </row>
    <row r="752" spans="1:29" x14ac:dyDescent="0.45">
      <c r="A752">
        <v>1124</v>
      </c>
      <c r="B752" s="1" t="s">
        <v>795</v>
      </c>
      <c r="C752" s="1" t="s">
        <v>16</v>
      </c>
      <c r="D752">
        <v>8</v>
      </c>
      <c r="E752">
        <v>1</v>
      </c>
      <c r="F752">
        <v>138567</v>
      </c>
      <c r="G752">
        <v>348040</v>
      </c>
      <c r="H752" s="3">
        <v>261140</v>
      </c>
      <c r="I752" s="1" t="s">
        <v>17</v>
      </c>
      <c r="J752">
        <v>731</v>
      </c>
      <c r="K752">
        <v>1597558</v>
      </c>
      <c r="L752" s="1" t="s">
        <v>22</v>
      </c>
      <c r="M752" s="1" t="s">
        <v>29</v>
      </c>
      <c r="N752" s="1" t="s">
        <v>23</v>
      </c>
      <c r="O752" s="2">
        <v>10490.66</v>
      </c>
      <c r="P752">
        <v>18.8</v>
      </c>
      <c r="R752">
        <f>Кредиты_2000_0__22[[#This Row],[Годовой доход]]/12</f>
        <v>133129.83333333334</v>
      </c>
      <c r="S752">
        <f>Кредиты_2000_0__22[[#This Row],[Ежемесячный платеж]]/Кредиты_2000_0__22[[#This Row],[Мес доход]]</f>
        <v>7.8800218833995378E-2</v>
      </c>
      <c r="T752" s="8">
        <f>(Кредиты_2000_0__22[[#This Row],[Кредитный рейтинг]]-MIN(J:J))/(MAX(J:J)-MIN(J:J))</f>
        <v>0.87878787878787878</v>
      </c>
      <c r="U752" s="9">
        <f>(Кредиты_2000_0__22[[#This Row],[Срок кредитной истории (лет)]]-MIN(P:P))/(MAX(P:P)-MIN(P:P))</f>
        <v>0.31359649122807021</v>
      </c>
      <c r="V752" s="9">
        <f>(Кредиты_2000_0__22[[#This Row],[Срок с последнего нарушения кредитного договора (мес.)]]-MIN(Q:Q))/(MAX(Q:Q)-MIN(Q:Q))</f>
        <v>0</v>
      </c>
      <c r="W752" s="9">
        <f>(Кредиты_2000_0__22[[#This Row],[Количество кредитных карт]]-MIN(D:D))/(MAX(D:D)-MIN(D:D))</f>
        <v>0.14634146341463414</v>
      </c>
      <c r="X752" s="10">
        <f>(Кредиты_2000_0__22[[#This Row],[Число нарушений кредитных договоров]]-MIN(E:E))/(MAX(E:E)-MIN(E:E))</f>
        <v>0.14285714285714285</v>
      </c>
      <c r="Y752" s="16">
        <f>((Кредиты_2000_0__22[[#This Row],[Размер кредита]]-AVERAGE(H:H)))/STDEV(H:H)</f>
        <v>-0.26035633086231347</v>
      </c>
      <c r="Z752" s="16">
        <f>((Кредиты_2000_0__22[[#This Row],[Годовой доход]]-AVERAGE(K:K)))/STDEV(K:K)</f>
        <v>0.30364240403594833</v>
      </c>
      <c r="AA752" s="16">
        <f>((Кредиты_2000_0__22[[#This Row],[Ежемесячный платеж]]-AVERAGE(O:O)))/STDEV(O:O)</f>
        <v>-0.65520011644809983</v>
      </c>
      <c r="AB752" s="16">
        <f>((Кредиты_2000_0__22[[#This Row],[Текущий баланс кредитов]]-AVERAGE(F:F)))/STDEV(F:F)</f>
        <v>-0.51896104960795331</v>
      </c>
      <c r="AC752" s="16">
        <f>((Кредиты_2000_0__22[[#This Row],[Максимальный выданный кредит]]-AVERAGE(G:G)))/STDEV(G:G)</f>
        <v>-0.46000816909052283</v>
      </c>
    </row>
    <row r="753" spans="1:29" x14ac:dyDescent="0.45">
      <c r="A753">
        <v>1125</v>
      </c>
      <c r="B753" s="1" t="s">
        <v>796</v>
      </c>
      <c r="C753" s="1" t="s">
        <v>31</v>
      </c>
      <c r="D753">
        <v>14</v>
      </c>
      <c r="E753">
        <v>0</v>
      </c>
      <c r="F753">
        <v>777024</v>
      </c>
      <c r="G753">
        <v>945054</v>
      </c>
      <c r="H753" s="3">
        <v>131582</v>
      </c>
      <c r="I753" s="1" t="s">
        <v>17</v>
      </c>
      <c r="J753">
        <v>736</v>
      </c>
      <c r="K753">
        <v>1704699</v>
      </c>
      <c r="L753" s="1" t="s">
        <v>38</v>
      </c>
      <c r="M753" s="1" t="s">
        <v>29</v>
      </c>
      <c r="N753" s="1" t="s">
        <v>23</v>
      </c>
      <c r="O753" s="2">
        <v>22303.15</v>
      </c>
      <c r="P753">
        <v>14.9</v>
      </c>
      <c r="R753">
        <f>Кредиты_2000_0__22[[#This Row],[Годовой доход]]/12</f>
        <v>142058.25</v>
      </c>
      <c r="S753">
        <f>Кредиты_2000_0__22[[#This Row],[Ежемесячный платеж]]/Кредиты_2000_0__22[[#This Row],[Мес доход]]</f>
        <v>0.15700003343698801</v>
      </c>
      <c r="T753" s="8">
        <f>(Кредиты_2000_0__22[[#This Row],[Кредитный рейтинг]]-MIN(J:J))/(MAX(J:J)-MIN(J:J))</f>
        <v>0.90909090909090906</v>
      </c>
      <c r="U753" s="9">
        <f>(Кредиты_2000_0__22[[#This Row],[Срок кредитной истории (лет)]]-MIN(P:P))/(MAX(P:P)-MIN(P:P))</f>
        <v>0.22807017543859648</v>
      </c>
      <c r="V753" s="9">
        <f>(Кредиты_2000_0__22[[#This Row],[Срок с последнего нарушения кредитного договора (мес.)]]-MIN(Q:Q))/(MAX(Q:Q)-MIN(Q:Q))</f>
        <v>0</v>
      </c>
      <c r="W753" s="9">
        <f>(Кредиты_2000_0__22[[#This Row],[Количество кредитных карт]]-MIN(D:D))/(MAX(D:D)-MIN(D:D))</f>
        <v>0.29268292682926828</v>
      </c>
      <c r="X753" s="10">
        <f>(Кредиты_2000_0__22[[#This Row],[Число нарушений кредитных договоров]]-MIN(E:E))/(MAX(E:E)-MIN(E:E))</f>
        <v>0</v>
      </c>
      <c r="Y753" s="16">
        <f>((Кредиты_2000_0__22[[#This Row],[Размер кредита]]-AVERAGE(H:H)))/STDEV(H:H)</f>
        <v>-0.95394035799160259</v>
      </c>
      <c r="Z753" s="16">
        <f>((Кредиты_2000_0__22[[#This Row],[Годовой доход]]-AVERAGE(K:K)))/STDEV(K:K)</f>
        <v>0.4347860080882186</v>
      </c>
      <c r="AA753" s="16">
        <f>((Кредиты_2000_0__22[[#This Row],[Ежемесячный платеж]]-AVERAGE(O:O)))/STDEV(O:O)</f>
        <v>0.3999771617900521</v>
      </c>
      <c r="AB753" s="16">
        <f>((Кредиты_2000_0__22[[#This Row],[Текущий баланс кредитов]]-AVERAGE(F:F)))/STDEV(F:F)</f>
        <v>2.1491668270974</v>
      </c>
      <c r="AC753" s="16">
        <f>((Кредиты_2000_0__22[[#This Row],[Максимальный выданный кредит]]-AVERAGE(G:G)))/STDEV(G:G)</f>
        <v>0.80904020778366337</v>
      </c>
    </row>
    <row r="754" spans="1:29" x14ac:dyDescent="0.45">
      <c r="A754">
        <v>1126</v>
      </c>
      <c r="B754" s="1" t="s">
        <v>797</v>
      </c>
      <c r="C754" s="1" t="s">
        <v>16</v>
      </c>
      <c r="D754">
        <v>9</v>
      </c>
      <c r="E754">
        <v>1</v>
      </c>
      <c r="F754">
        <v>210577</v>
      </c>
      <c r="G754">
        <v>315436</v>
      </c>
      <c r="H754" s="3">
        <v>214698</v>
      </c>
      <c r="I754" s="1" t="s">
        <v>17</v>
      </c>
      <c r="J754">
        <v>743</v>
      </c>
      <c r="K754">
        <v>1446280</v>
      </c>
      <c r="L754" s="1" t="s">
        <v>22</v>
      </c>
      <c r="M754" s="1" t="s">
        <v>24</v>
      </c>
      <c r="N754" s="1" t="s">
        <v>23</v>
      </c>
      <c r="O754" s="2">
        <v>9666.06</v>
      </c>
      <c r="P754">
        <v>21</v>
      </c>
      <c r="Q754">
        <v>54</v>
      </c>
      <c r="R754">
        <f>Кредиты_2000_0__22[[#This Row],[Годовой доход]]/12</f>
        <v>120523.33333333333</v>
      </c>
      <c r="S754">
        <f>Кредиты_2000_0__22[[#This Row],[Ежемесячный платеж]]/Кредиты_2000_0__22[[#This Row],[Мес доход]]</f>
        <v>8.0200735680504467E-2</v>
      </c>
      <c r="T754" s="8">
        <f>(Кредиты_2000_0__22[[#This Row],[Кредитный рейтинг]]-MIN(J:J))/(MAX(J:J)-MIN(J:J))</f>
        <v>0.95151515151515154</v>
      </c>
      <c r="U754" s="9">
        <f>(Кредиты_2000_0__22[[#This Row],[Срок кредитной истории (лет)]]-MIN(P:P))/(MAX(P:P)-MIN(P:P))</f>
        <v>0.36184210526315791</v>
      </c>
      <c r="V754" s="9">
        <f>(Кредиты_2000_0__22[[#This Row],[Срок с последнего нарушения кредитного договора (мес.)]]-MIN(Q:Q))/(MAX(Q:Q)-MIN(Q:Q))</f>
        <v>0.65853658536585369</v>
      </c>
      <c r="W754" s="9">
        <f>(Кредиты_2000_0__22[[#This Row],[Количество кредитных карт]]-MIN(D:D))/(MAX(D:D)-MIN(D:D))</f>
        <v>0.17073170731707318</v>
      </c>
      <c r="X754" s="10">
        <f>(Кредиты_2000_0__22[[#This Row],[Число нарушений кредитных договоров]]-MIN(E:E))/(MAX(E:E)-MIN(E:E))</f>
        <v>0.14285714285714285</v>
      </c>
      <c r="Y754" s="16">
        <f>((Кредиты_2000_0__22[[#This Row],[Размер кредита]]-AVERAGE(H:H)))/STDEV(H:H)</f>
        <v>-0.50898188380337805</v>
      </c>
      <c r="Z754" s="16">
        <f>((Кредиты_2000_0__22[[#This Row],[Годовой доход]]-AVERAGE(K:K)))/STDEV(K:K)</f>
        <v>0.11847386786567417</v>
      </c>
      <c r="AA754" s="16">
        <f>((Кредиты_2000_0__22[[#This Row],[Ежемесячный платеж]]-AVERAGE(O:O)))/STDEV(O:O)</f>
        <v>-0.72885936895414893</v>
      </c>
      <c r="AB754" s="16">
        <f>((Кредиты_2000_0__22[[#This Row],[Текущий баланс кредитов]]-AVERAGE(F:F)))/STDEV(F:F)</f>
        <v>-0.21802944669412749</v>
      </c>
      <c r="AC754" s="16">
        <f>((Кредиты_2000_0__22[[#This Row],[Максимальный выданный кредит]]-AVERAGE(G:G)))/STDEV(G:G)</f>
        <v>-0.5293131657566077</v>
      </c>
    </row>
    <row r="755" spans="1:29" x14ac:dyDescent="0.45">
      <c r="A755">
        <v>1127</v>
      </c>
      <c r="B755" s="1" t="s">
        <v>798</v>
      </c>
      <c r="C755" s="1" t="s">
        <v>16</v>
      </c>
      <c r="D755">
        <v>13</v>
      </c>
      <c r="E755">
        <v>0</v>
      </c>
      <c r="F755">
        <v>209703</v>
      </c>
      <c r="G755">
        <v>341022</v>
      </c>
      <c r="H755" s="3">
        <v>85844</v>
      </c>
      <c r="I755" s="1" t="s">
        <v>17</v>
      </c>
      <c r="J755">
        <v>716</v>
      </c>
      <c r="K755">
        <v>688218</v>
      </c>
      <c r="L755" s="1" t="s">
        <v>28</v>
      </c>
      <c r="M755" s="1" t="s">
        <v>29</v>
      </c>
      <c r="N755" s="1" t="s">
        <v>23</v>
      </c>
      <c r="O755" s="2">
        <v>6882.18</v>
      </c>
      <c r="P755">
        <v>13.7</v>
      </c>
      <c r="R755">
        <f>Кредиты_2000_0__22[[#This Row],[Годовой доход]]/12</f>
        <v>57351.5</v>
      </c>
      <c r="S755">
        <f>Кредиты_2000_0__22[[#This Row],[Ежемесячный платеж]]/Кредиты_2000_0__22[[#This Row],[Мес доход]]</f>
        <v>0.12000000000000001</v>
      </c>
      <c r="T755" s="8">
        <f>(Кредиты_2000_0__22[[#This Row],[Кредитный рейтинг]]-MIN(J:J))/(MAX(J:J)-MIN(J:J))</f>
        <v>0.78787878787878785</v>
      </c>
      <c r="U755" s="9">
        <f>(Кредиты_2000_0__22[[#This Row],[Срок кредитной истории (лет)]]-MIN(P:P))/(MAX(P:P)-MIN(P:P))</f>
        <v>0.20175438596491227</v>
      </c>
      <c r="V755" s="9">
        <f>(Кредиты_2000_0__22[[#This Row],[Срок с последнего нарушения кредитного договора (мес.)]]-MIN(Q:Q))/(MAX(Q:Q)-MIN(Q:Q))</f>
        <v>0</v>
      </c>
      <c r="W755" s="9">
        <f>(Кредиты_2000_0__22[[#This Row],[Количество кредитных карт]]-MIN(D:D))/(MAX(D:D)-MIN(D:D))</f>
        <v>0.26829268292682928</v>
      </c>
      <c r="X755" s="10">
        <f>(Кредиты_2000_0__22[[#This Row],[Число нарушений кредитных договоров]]-MIN(E:E))/(MAX(E:E)-MIN(E:E))</f>
        <v>0</v>
      </c>
      <c r="Y755" s="16">
        <f>((Кредиты_2000_0__22[[#This Row],[Размер кредита]]-AVERAGE(H:H)))/STDEV(H:H)</f>
        <v>-1.1987970726123858</v>
      </c>
      <c r="Z755" s="16">
        <f>((Кредиты_2000_0__22[[#This Row],[Годовой доход]]-AVERAGE(K:K)))/STDEV(K:K)</f>
        <v>-0.80941538811543579</v>
      </c>
      <c r="AA755" s="16">
        <f>((Кредиты_2000_0__22[[#This Row],[Ежемесячный платеж]]-AVERAGE(O:O)))/STDEV(O:O)</f>
        <v>-0.97753572096305008</v>
      </c>
      <c r="AB755" s="16">
        <f>((Кредиты_2000_0__22[[#This Row],[Текущий баланс кредитов]]-AVERAGE(F:F)))/STDEV(F:F)</f>
        <v>-0.22168191469783091</v>
      </c>
      <c r="AC755" s="16">
        <f>((Кредиты_2000_0__22[[#This Row],[Максимальный выданный кредит]]-AVERAGE(G:G)))/STDEV(G:G)</f>
        <v>-0.47492604624064505</v>
      </c>
    </row>
    <row r="756" spans="1:29" x14ac:dyDescent="0.45">
      <c r="A756">
        <v>1128</v>
      </c>
      <c r="B756" s="1" t="s">
        <v>799</v>
      </c>
      <c r="C756" s="1" t="s">
        <v>31</v>
      </c>
      <c r="D756">
        <v>17</v>
      </c>
      <c r="E756">
        <v>0</v>
      </c>
      <c r="F756">
        <v>239818</v>
      </c>
      <c r="G756">
        <v>793386</v>
      </c>
      <c r="H756" s="3">
        <v>445940</v>
      </c>
      <c r="I756" s="1" t="s">
        <v>26</v>
      </c>
      <c r="J756">
        <v>653</v>
      </c>
      <c r="K756">
        <v>1116877</v>
      </c>
      <c r="L756" s="1" t="s">
        <v>38</v>
      </c>
      <c r="M756" s="1" t="s">
        <v>29</v>
      </c>
      <c r="N756" s="1" t="s">
        <v>23</v>
      </c>
      <c r="O756" s="2">
        <v>27549.62</v>
      </c>
      <c r="P756">
        <v>28.8</v>
      </c>
      <c r="Q756">
        <v>12</v>
      </c>
      <c r="R756">
        <f>Кредиты_2000_0__22[[#This Row],[Годовой доход]]/12</f>
        <v>93073.083333333328</v>
      </c>
      <c r="S756">
        <f>Кредиты_2000_0__22[[#This Row],[Ежемесячный платеж]]/Кредиты_2000_0__22[[#This Row],[Мес доход]]</f>
        <v>0.2959998639062314</v>
      </c>
      <c r="T756" s="8">
        <f>(Кредиты_2000_0__22[[#This Row],[Кредитный рейтинг]]-MIN(J:J))/(MAX(J:J)-MIN(J:J))</f>
        <v>0.40606060606060607</v>
      </c>
      <c r="U756" s="9">
        <f>(Кредиты_2000_0__22[[#This Row],[Срок кредитной истории (лет)]]-MIN(P:P))/(MAX(P:P)-MIN(P:P))</f>
        <v>0.53289473684210531</v>
      </c>
      <c r="V756" s="9">
        <f>(Кредиты_2000_0__22[[#This Row],[Срок с последнего нарушения кредитного договора (мес.)]]-MIN(Q:Q))/(MAX(Q:Q)-MIN(Q:Q))</f>
        <v>0.14634146341463414</v>
      </c>
      <c r="W756" s="9">
        <f>(Кредиты_2000_0__22[[#This Row],[Количество кредитных карт]]-MIN(D:D))/(MAX(D:D)-MIN(D:D))</f>
        <v>0.36585365853658536</v>
      </c>
      <c r="X756" s="10">
        <f>(Кредиты_2000_0__22[[#This Row],[Число нарушений кредитных договоров]]-MIN(E:E))/(MAX(E:E)-MIN(E:E))</f>
        <v>0</v>
      </c>
      <c r="Y756" s="16">
        <f>((Кредиты_2000_0__22[[#This Row],[Размер кредита]]-AVERAGE(H:H)))/STDEV(H:H)</f>
        <v>0.72896372821155786</v>
      </c>
      <c r="Z756" s="16">
        <f>((Кредиты_2000_0__22[[#This Row],[Годовой доход]]-AVERAGE(K:K)))/STDEV(K:K)</f>
        <v>-0.28472468922852862</v>
      </c>
      <c r="AA756" s="16">
        <f>((Кредиты_2000_0__22[[#This Row],[Ежемесячный платеж]]-AVERAGE(O:O)))/STDEV(O:O)</f>
        <v>0.86862991281529012</v>
      </c>
      <c r="AB756" s="16">
        <f>((Кредиты_2000_0__22[[#This Row],[Текущий баланс кредитов]]-AVERAGE(F:F)))/STDEV(F:F)</f>
        <v>-9.5830571526745456E-2</v>
      </c>
      <c r="AC756" s="16">
        <f>((Кредиты_2000_0__22[[#This Row],[Максимальный выданный кредит]]-AVERAGE(G:G)))/STDEV(G:G)</f>
        <v>0.4866457091224024</v>
      </c>
    </row>
    <row r="757" spans="1:29" x14ac:dyDescent="0.45">
      <c r="A757">
        <v>1130</v>
      </c>
      <c r="B757" s="1" t="s">
        <v>800</v>
      </c>
      <c r="C757" s="1" t="s">
        <v>16</v>
      </c>
      <c r="D757">
        <v>20</v>
      </c>
      <c r="E757">
        <v>0</v>
      </c>
      <c r="F757">
        <v>200944</v>
      </c>
      <c r="G757">
        <v>257928</v>
      </c>
      <c r="H757" s="3">
        <v>212366</v>
      </c>
      <c r="I757" s="1" t="s">
        <v>17</v>
      </c>
      <c r="J757">
        <v>712</v>
      </c>
      <c r="K757">
        <v>872917</v>
      </c>
      <c r="L757" s="1" t="s">
        <v>33</v>
      </c>
      <c r="M757" s="1" t="s">
        <v>29</v>
      </c>
      <c r="N757" s="1" t="s">
        <v>23</v>
      </c>
      <c r="O757" s="2">
        <v>19931.38</v>
      </c>
      <c r="P757">
        <v>19</v>
      </c>
      <c r="Q757">
        <v>42</v>
      </c>
      <c r="R757">
        <f>Кредиты_2000_0__22[[#This Row],[Годовой доход]]/12</f>
        <v>72743.083333333328</v>
      </c>
      <c r="S757">
        <f>Кредиты_2000_0__22[[#This Row],[Ежемесячный платеж]]/Кредиты_2000_0__22[[#This Row],[Мес доход]]</f>
        <v>0.27399690921359077</v>
      </c>
      <c r="T757" s="8">
        <f>(Кредиты_2000_0__22[[#This Row],[Кредитный рейтинг]]-MIN(J:J))/(MAX(J:J)-MIN(J:J))</f>
        <v>0.76363636363636367</v>
      </c>
      <c r="U757" s="9">
        <f>(Кредиты_2000_0__22[[#This Row],[Срок кредитной истории (лет)]]-MIN(P:P))/(MAX(P:P)-MIN(P:P))</f>
        <v>0.31798245614035087</v>
      </c>
      <c r="V757" s="9">
        <f>(Кредиты_2000_0__22[[#This Row],[Срок с последнего нарушения кредитного договора (мес.)]]-MIN(Q:Q))/(MAX(Q:Q)-MIN(Q:Q))</f>
        <v>0.51219512195121952</v>
      </c>
      <c r="W757" s="9">
        <f>(Кредиты_2000_0__22[[#This Row],[Количество кредитных карт]]-MIN(D:D))/(MAX(D:D)-MIN(D:D))</f>
        <v>0.43902439024390244</v>
      </c>
      <c r="X757" s="10">
        <f>(Кредиты_2000_0__22[[#This Row],[Число нарушений кредитных договоров]]-MIN(E:E))/(MAX(E:E)-MIN(E:E))</f>
        <v>0</v>
      </c>
      <c r="Y757" s="16">
        <f>((Кредиты_2000_0__22[[#This Row],[Размер кредита]]-AVERAGE(H:H)))/STDEV(H:H)</f>
        <v>-0.52146616073931018</v>
      </c>
      <c r="Z757" s="16">
        <f>((Кредиты_2000_0__22[[#This Row],[Годовой доход]]-AVERAGE(K:K)))/STDEV(K:K)</f>
        <v>-0.58333860588594133</v>
      </c>
      <c r="AA757" s="16">
        <f>((Кредиты_2000_0__22[[#This Row],[Ежемесячный платеж]]-AVERAGE(O:O)))/STDEV(O:O)</f>
        <v>0.18811346385617858</v>
      </c>
      <c r="AB757" s="16">
        <f>((Кредиты_2000_0__22[[#This Row],[Текущий баланс кредитов]]-AVERAGE(F:F)))/STDEV(F:F)</f>
        <v>-0.25828599621320658</v>
      </c>
      <c r="AC757" s="16">
        <f>((Кредиты_2000_0__22[[#This Row],[Максимальный выданный кредит]]-AVERAGE(G:G)))/STDEV(G:G)</f>
        <v>-0.65155558227829846</v>
      </c>
    </row>
    <row r="758" spans="1:29" x14ac:dyDescent="0.45">
      <c r="A758">
        <v>1133</v>
      </c>
      <c r="B758" s="1" t="s">
        <v>801</v>
      </c>
      <c r="C758" s="1" t="s">
        <v>16</v>
      </c>
      <c r="D758">
        <v>18</v>
      </c>
      <c r="E758">
        <v>0</v>
      </c>
      <c r="F758">
        <v>124089</v>
      </c>
      <c r="G758">
        <v>733062</v>
      </c>
      <c r="H758" s="3">
        <v>336798</v>
      </c>
      <c r="I758" s="1" t="s">
        <v>17</v>
      </c>
      <c r="J758">
        <v>691</v>
      </c>
      <c r="K758">
        <v>1260441</v>
      </c>
      <c r="L758" s="1" t="s">
        <v>22</v>
      </c>
      <c r="M758" s="1" t="s">
        <v>19</v>
      </c>
      <c r="N758" s="1" t="s">
        <v>23</v>
      </c>
      <c r="O758" s="2">
        <v>13129.57</v>
      </c>
      <c r="P758">
        <v>39.4</v>
      </c>
      <c r="Q758">
        <v>38</v>
      </c>
      <c r="R758">
        <f>Кредиты_2000_0__22[[#This Row],[Годовой доход]]/12</f>
        <v>105036.75</v>
      </c>
      <c r="S758">
        <f>Кредиты_2000_0__22[[#This Row],[Ежемесячный платеж]]/Кредиты_2000_0__22[[#This Row],[Мес доход]]</f>
        <v>0.12499977388866278</v>
      </c>
      <c r="T758" s="8">
        <f>(Кредиты_2000_0__22[[#This Row],[Кредитный рейтинг]]-MIN(J:J))/(MAX(J:J)-MIN(J:J))</f>
        <v>0.63636363636363635</v>
      </c>
      <c r="U758" s="9">
        <f>(Кредиты_2000_0__22[[#This Row],[Срок кредитной истории (лет)]]-MIN(P:P))/(MAX(P:P)-MIN(P:P))</f>
        <v>0.76535087719298245</v>
      </c>
      <c r="V758" s="9">
        <f>(Кредиты_2000_0__22[[#This Row],[Срок с последнего нарушения кредитного договора (мес.)]]-MIN(Q:Q))/(MAX(Q:Q)-MIN(Q:Q))</f>
        <v>0.46341463414634149</v>
      </c>
      <c r="W758" s="9">
        <f>(Кредиты_2000_0__22[[#This Row],[Количество кредитных карт]]-MIN(D:D))/(MAX(D:D)-MIN(D:D))</f>
        <v>0.3902439024390244</v>
      </c>
      <c r="X758" s="10">
        <f>(Кредиты_2000_0__22[[#This Row],[Число нарушений кредитных договоров]]-MIN(E:E))/(MAX(E:E)-MIN(E:E))</f>
        <v>0</v>
      </c>
      <c r="Y758" s="16">
        <f>((Кредиты_2000_0__22[[#This Row],[Размер кредита]]-AVERAGE(H:H)))/STDEV(H:H)</f>
        <v>0.14467601237042979</v>
      </c>
      <c r="Z758" s="16">
        <f>((Кредиты_2000_0__22[[#This Row],[Годовой доход]]-AVERAGE(K:K)))/STDEV(K:K)</f>
        <v>-0.10899830649773343</v>
      </c>
      <c r="AA758" s="16">
        <f>((Кредиты_2000_0__22[[#This Row],[Ежемесячный платеж]]-AVERAGE(O:O)))/STDEV(O:O)</f>
        <v>-0.4194735362507459</v>
      </c>
      <c r="AB758" s="16">
        <f>((Кредиты_2000_0__22[[#This Row],[Текущий баланс кредитов]]-AVERAGE(F:F)))/STDEV(F:F)</f>
        <v>-0.57946497610408398</v>
      </c>
      <c r="AC758" s="16">
        <f>((Кредиты_2000_0__22[[#This Row],[Максимальный выданный кредит]]-AVERAGE(G:G)))/STDEV(G:G)</f>
        <v>0.35841743593859365</v>
      </c>
    </row>
    <row r="759" spans="1:29" x14ac:dyDescent="0.45">
      <c r="A759">
        <v>1134</v>
      </c>
      <c r="B759" s="1" t="s">
        <v>802</v>
      </c>
      <c r="C759" s="1" t="s">
        <v>16</v>
      </c>
      <c r="D759">
        <v>8</v>
      </c>
      <c r="E759">
        <v>0</v>
      </c>
      <c r="F759">
        <v>317642</v>
      </c>
      <c r="G759">
        <v>511544</v>
      </c>
      <c r="H759" s="3">
        <v>335192</v>
      </c>
      <c r="I759" s="1" t="s">
        <v>17</v>
      </c>
      <c r="J759">
        <v>702</v>
      </c>
      <c r="K759">
        <v>2508779</v>
      </c>
      <c r="L759" s="1" t="s">
        <v>50</v>
      </c>
      <c r="M759" s="1" t="s">
        <v>29</v>
      </c>
      <c r="N759" s="1" t="s">
        <v>23</v>
      </c>
      <c r="O759" s="2">
        <v>14446.27</v>
      </c>
      <c r="P759">
        <v>16.8</v>
      </c>
      <c r="Q759">
        <v>63</v>
      </c>
      <c r="R759">
        <f>Кредиты_2000_0__22[[#This Row],[Годовой доход]]/12</f>
        <v>209064.91666666666</v>
      </c>
      <c r="S759">
        <f>Кредиты_2000_0__22[[#This Row],[Ежемесячный платеж]]/Кредиты_2000_0__22[[#This Row],[Мес доход]]</f>
        <v>6.9099446384077681E-2</v>
      </c>
      <c r="T759" s="8">
        <f>(Кредиты_2000_0__22[[#This Row],[Кредитный рейтинг]]-MIN(J:J))/(MAX(J:J)-MIN(J:J))</f>
        <v>0.70303030303030301</v>
      </c>
      <c r="U759" s="9">
        <f>(Кредиты_2000_0__22[[#This Row],[Срок кредитной истории (лет)]]-MIN(P:P))/(MAX(P:P)-MIN(P:P))</f>
        <v>0.26973684210526316</v>
      </c>
      <c r="V759" s="9">
        <f>(Кредиты_2000_0__22[[#This Row],[Срок с последнего нарушения кредитного договора (мес.)]]-MIN(Q:Q))/(MAX(Q:Q)-MIN(Q:Q))</f>
        <v>0.76829268292682928</v>
      </c>
      <c r="W759" s="9">
        <f>(Кредиты_2000_0__22[[#This Row],[Количество кредитных карт]]-MIN(D:D))/(MAX(D:D)-MIN(D:D))</f>
        <v>0.14634146341463414</v>
      </c>
      <c r="X759" s="10">
        <f>(Кредиты_2000_0__22[[#This Row],[Число нарушений кредитных договоров]]-MIN(E:E))/(MAX(E:E)-MIN(E:E))</f>
        <v>0</v>
      </c>
      <c r="Y759" s="16">
        <f>((Кредиты_2000_0__22[[#This Row],[Размер кредита]]-AVERAGE(H:H)))/STDEV(H:H)</f>
        <v>0.13607834995228782</v>
      </c>
      <c r="Z759" s="16">
        <f>((Кредиты_2000_0__22[[#This Row],[Годовой доход]]-AVERAGE(K:K)))/STDEV(K:K)</f>
        <v>1.419002593208289</v>
      </c>
      <c r="AA759" s="16">
        <f>((Кредиты_2000_0__22[[#This Row],[Ежемесячный платеж]]-AVERAGE(O:O)))/STDEV(O:O)</f>
        <v>-0.30185634273302231</v>
      </c>
      <c r="AB759" s="16">
        <f>((Кредиты_2000_0__22[[#This Row],[Текущий баланс кредитов]]-AVERAGE(F:F)))/STDEV(F:F)</f>
        <v>0.22939788375954229</v>
      </c>
      <c r="AC759" s="16">
        <f>((Кредиты_2000_0__22[[#This Row],[Максимальный выданный кредит]]-AVERAGE(G:G)))/STDEV(G:G)</f>
        <v>-0.11245436664629717</v>
      </c>
    </row>
    <row r="760" spans="1:29" x14ac:dyDescent="0.45">
      <c r="A760">
        <v>1135</v>
      </c>
      <c r="B760" s="1" t="s">
        <v>803</v>
      </c>
      <c r="C760" s="1" t="s">
        <v>16</v>
      </c>
      <c r="D760">
        <v>5</v>
      </c>
      <c r="E760">
        <v>0</v>
      </c>
      <c r="F760">
        <v>74100</v>
      </c>
      <c r="G760">
        <v>135344</v>
      </c>
      <c r="H760" s="3">
        <v>172348</v>
      </c>
      <c r="I760" s="1" t="s">
        <v>17</v>
      </c>
      <c r="J760">
        <v>719</v>
      </c>
      <c r="K760">
        <v>753692</v>
      </c>
      <c r="L760" s="1" t="s">
        <v>27</v>
      </c>
      <c r="M760" s="1" t="s">
        <v>29</v>
      </c>
      <c r="N760" s="1" t="s">
        <v>23</v>
      </c>
      <c r="O760" s="2">
        <v>8102.17</v>
      </c>
      <c r="P760">
        <v>14.1</v>
      </c>
      <c r="Q760">
        <v>34</v>
      </c>
      <c r="R760">
        <f>Кредиты_2000_0__22[[#This Row],[Годовой доход]]/12</f>
        <v>62807.666666666664</v>
      </c>
      <c r="S760">
        <f>Кредиты_2000_0__22[[#This Row],[Ежемесячный платеж]]/Кредиты_2000_0__22[[#This Row],[Мес доход]]</f>
        <v>0.12899969748916004</v>
      </c>
      <c r="T760" s="8">
        <f>(Кредиты_2000_0__22[[#This Row],[Кредитный рейтинг]]-MIN(J:J))/(MAX(J:J)-MIN(J:J))</f>
        <v>0.80606060606060603</v>
      </c>
      <c r="U760" s="9">
        <f>(Кредиты_2000_0__22[[#This Row],[Срок кредитной истории (лет)]]-MIN(P:P))/(MAX(P:P)-MIN(P:P))</f>
        <v>0.21052631578947367</v>
      </c>
      <c r="V760" s="9">
        <f>(Кредиты_2000_0__22[[#This Row],[Срок с последнего нарушения кредитного договора (мес.)]]-MIN(Q:Q))/(MAX(Q:Q)-MIN(Q:Q))</f>
        <v>0.41463414634146339</v>
      </c>
      <c r="W760" s="9">
        <f>(Кредиты_2000_0__22[[#This Row],[Количество кредитных карт]]-MIN(D:D))/(MAX(D:D)-MIN(D:D))</f>
        <v>7.3170731707317069E-2</v>
      </c>
      <c r="X760" s="10">
        <f>(Кредиты_2000_0__22[[#This Row],[Число нарушений кредитных договоров]]-MIN(E:E))/(MAX(E:E)-MIN(E:E))</f>
        <v>0</v>
      </c>
      <c r="Y760" s="16">
        <f>((Кредиты_2000_0__22[[#This Row],[Размер кредита]]-AVERAGE(H:H)))/STDEV(H:H)</f>
        <v>-0.73570106400780688</v>
      </c>
      <c r="Z760" s="16">
        <f>((Кредиты_2000_0__22[[#This Row],[Годовой доход]]-AVERAGE(K:K)))/STDEV(K:K)</f>
        <v>-0.72927336655769093</v>
      </c>
      <c r="AA760" s="16">
        <f>((Кредиты_2000_0__22[[#This Row],[Ежемесячный платеж]]-AVERAGE(O:O)))/STDEV(O:O)</f>
        <v>-0.86855736604569045</v>
      </c>
      <c r="AB760" s="16">
        <f>((Кредиты_2000_0__22[[#This Row],[Текущий баланс кредитов]]-AVERAGE(F:F)))/STDEV(F:F)</f>
        <v>-0.7883702656202517</v>
      </c>
      <c r="AC760" s="16">
        <f>((Кредиты_2000_0__22[[#This Row],[Максимальный выданный кредит]]-AVERAGE(G:G)))/STDEV(G:G)</f>
        <v>-0.91212740510112211</v>
      </c>
    </row>
    <row r="761" spans="1:29" x14ac:dyDescent="0.45">
      <c r="A761">
        <v>1139</v>
      </c>
      <c r="B761" s="1" t="s">
        <v>804</v>
      </c>
      <c r="C761" s="1" t="s">
        <v>16</v>
      </c>
      <c r="D761">
        <v>12</v>
      </c>
      <c r="E761">
        <v>1</v>
      </c>
      <c r="F761">
        <v>179265</v>
      </c>
      <c r="G761">
        <v>411048</v>
      </c>
      <c r="H761" s="3">
        <v>306592</v>
      </c>
      <c r="I761" s="1" t="s">
        <v>26</v>
      </c>
      <c r="J761">
        <v>688</v>
      </c>
      <c r="K761">
        <v>1032878</v>
      </c>
      <c r="L761" s="1" t="s">
        <v>50</v>
      </c>
      <c r="M761" s="1" t="s">
        <v>19</v>
      </c>
      <c r="N761" s="1" t="s">
        <v>23</v>
      </c>
      <c r="O761" s="2">
        <v>19022.23</v>
      </c>
      <c r="P761">
        <v>15.6</v>
      </c>
      <c r="Q761">
        <v>78</v>
      </c>
      <c r="R761">
        <f>Кредиты_2000_0__22[[#This Row],[Годовой доход]]/12</f>
        <v>86073.166666666672</v>
      </c>
      <c r="S761">
        <f>Кредиты_2000_0__22[[#This Row],[Ежемесячный платеж]]/Кредиты_2000_0__22[[#This Row],[Мес доход]]</f>
        <v>0.22100069901769617</v>
      </c>
      <c r="T761" s="8">
        <f>(Кредиты_2000_0__22[[#This Row],[Кредитный рейтинг]]-MIN(J:J))/(MAX(J:J)-MIN(J:J))</f>
        <v>0.61818181818181817</v>
      </c>
      <c r="U761" s="9">
        <f>(Кредиты_2000_0__22[[#This Row],[Срок кредитной истории (лет)]]-MIN(P:P))/(MAX(P:P)-MIN(P:P))</f>
        <v>0.24342105263157893</v>
      </c>
      <c r="V761" s="9">
        <f>(Кредиты_2000_0__22[[#This Row],[Срок с последнего нарушения кредитного договора (мес.)]]-MIN(Q:Q))/(MAX(Q:Q)-MIN(Q:Q))</f>
        <v>0.95121951219512191</v>
      </c>
      <c r="W761" s="9">
        <f>(Кредиты_2000_0__22[[#This Row],[Количество кредитных карт]]-MIN(D:D))/(MAX(D:D)-MIN(D:D))</f>
        <v>0.24390243902439024</v>
      </c>
      <c r="X761" s="10">
        <f>(Кредиты_2000_0__22[[#This Row],[Число нарушений кредитных договоров]]-MIN(E:E))/(MAX(E:E)-MIN(E:E))</f>
        <v>0.14285714285714285</v>
      </c>
      <c r="Y761" s="16">
        <f>((Кредиты_2000_0__22[[#This Row],[Размер кредита]]-AVERAGE(H:H)))/STDEV(H:H)</f>
        <v>-1.7030706809144661E-2</v>
      </c>
      <c r="Z761" s="16">
        <f>((Кредиты_2000_0__22[[#This Row],[Годовой доход]]-AVERAGE(K:K)))/STDEV(K:K)</f>
        <v>-0.38754183296236211</v>
      </c>
      <c r="AA761" s="16">
        <f>((Кредиты_2000_0__22[[#This Row],[Ежемесячный платеж]]-AVERAGE(O:O)))/STDEV(O:O)</f>
        <v>0.1069015921415598</v>
      </c>
      <c r="AB761" s="16">
        <f>((Кредиты_2000_0__22[[#This Row],[Текущий баланс кредитов]]-AVERAGE(F:F)))/STDEV(F:F)</f>
        <v>-0.34888308300071985</v>
      </c>
      <c r="AC761" s="16">
        <f>((Кредиты_2000_0__22[[#This Row],[Максимальный выданный кредит]]-AVERAGE(G:G)))/STDEV(G:G)</f>
        <v>-0.32607462627563288</v>
      </c>
    </row>
    <row r="762" spans="1:29" x14ac:dyDescent="0.45">
      <c r="A762">
        <v>1140</v>
      </c>
      <c r="B762" s="1" t="s">
        <v>805</v>
      </c>
      <c r="C762" s="1" t="s">
        <v>16</v>
      </c>
      <c r="D762">
        <v>7</v>
      </c>
      <c r="E762">
        <v>0</v>
      </c>
      <c r="F762">
        <v>361703</v>
      </c>
      <c r="G762">
        <v>594066</v>
      </c>
      <c r="H762" s="3">
        <v>440000</v>
      </c>
      <c r="I762" s="1" t="s">
        <v>17</v>
      </c>
      <c r="J762">
        <v>680</v>
      </c>
      <c r="K762">
        <v>1425000</v>
      </c>
      <c r="L762" s="1" t="s">
        <v>33</v>
      </c>
      <c r="M762" s="1" t="s">
        <v>29</v>
      </c>
      <c r="N762" s="1" t="s">
        <v>23</v>
      </c>
      <c r="O762" s="2">
        <v>6234.47</v>
      </c>
      <c r="P762">
        <v>8.8000000000000007</v>
      </c>
      <c r="R762">
        <f>Кредиты_2000_0__22[[#This Row],[Годовой доход]]/12</f>
        <v>118750</v>
      </c>
      <c r="S762">
        <f>Кредиты_2000_0__22[[#This Row],[Ежемесячный платеж]]/Кредиты_2000_0__22[[#This Row],[Мес доход]]</f>
        <v>5.25008E-2</v>
      </c>
      <c r="T762" s="8">
        <f>(Кредиты_2000_0__22[[#This Row],[Кредитный рейтинг]]-MIN(J:J))/(MAX(J:J)-MIN(J:J))</f>
        <v>0.5696969696969697</v>
      </c>
      <c r="U762" s="9">
        <f>(Кредиты_2000_0__22[[#This Row],[Срок кредитной истории (лет)]]-MIN(P:P))/(MAX(P:P)-MIN(P:P))</f>
        <v>9.4298245614035103E-2</v>
      </c>
      <c r="V762" s="9">
        <f>(Кредиты_2000_0__22[[#This Row],[Срок с последнего нарушения кредитного договора (мес.)]]-MIN(Q:Q))/(MAX(Q:Q)-MIN(Q:Q))</f>
        <v>0</v>
      </c>
      <c r="W762" s="9">
        <f>(Кредиты_2000_0__22[[#This Row],[Количество кредитных карт]]-MIN(D:D))/(MAX(D:D)-MIN(D:D))</f>
        <v>0.12195121951219512</v>
      </c>
      <c r="X762" s="10">
        <f>(Кредиты_2000_0__22[[#This Row],[Число нарушений кредитных договоров]]-MIN(E:E))/(MAX(E:E)-MIN(E:E))</f>
        <v>0</v>
      </c>
      <c r="Y762" s="16">
        <f>((Кредиты_2000_0__22[[#This Row],[Размер кредита]]-AVERAGE(H:H)))/STDEV(H:H)</f>
        <v>0.69716415488418337</v>
      </c>
      <c r="Z762" s="16">
        <f>((Кредиты_2000_0__22[[#This Row],[Годовой доход]]-AVERAGE(K:K)))/STDEV(K:K)</f>
        <v>9.2426548032628827E-2</v>
      </c>
      <c r="AA762" s="16">
        <f>((Кредиты_2000_0__22[[#This Row],[Ежемесячный платеж]]-AVERAGE(O:O)))/STDEV(O:O)</f>
        <v>-1.0353938757540919</v>
      </c>
      <c r="AB762" s="16">
        <f>((Кредиты_2000_0__22[[#This Row],[Текущий баланс кредитов]]-AVERAGE(F:F)))/STDEV(F:F)</f>
        <v>0.41352991203319983</v>
      </c>
      <c r="AC762" s="16">
        <f>((Кредиты_2000_0__22[[#This Row],[Максимальный выданный кредит]]-AVERAGE(G:G)))/STDEV(G:G)</f>
        <v>6.2959292256863558E-2</v>
      </c>
    </row>
    <row r="763" spans="1:29" x14ac:dyDescent="0.45">
      <c r="A763">
        <v>1142</v>
      </c>
      <c r="B763" s="1" t="s">
        <v>806</v>
      </c>
      <c r="C763" s="1" t="s">
        <v>16</v>
      </c>
      <c r="D763">
        <v>9</v>
      </c>
      <c r="E763">
        <v>0</v>
      </c>
      <c r="F763">
        <v>345876</v>
      </c>
      <c r="G763">
        <v>422906</v>
      </c>
      <c r="H763" s="3">
        <v>212454</v>
      </c>
      <c r="I763" s="1" t="s">
        <v>26</v>
      </c>
      <c r="J763">
        <v>708</v>
      </c>
      <c r="K763">
        <v>1146042</v>
      </c>
      <c r="L763" s="1" t="s">
        <v>41</v>
      </c>
      <c r="M763" s="1" t="s">
        <v>29</v>
      </c>
      <c r="N763" s="1" t="s">
        <v>23</v>
      </c>
      <c r="O763" s="2">
        <v>18403.400000000001</v>
      </c>
      <c r="P763">
        <v>15.6</v>
      </c>
      <c r="R763">
        <f>Кредиты_2000_0__22[[#This Row],[Годовой доход]]/12</f>
        <v>95503.5</v>
      </c>
      <c r="S763">
        <f>Кредиты_2000_0__22[[#This Row],[Ежемесячный платеж]]/Кредиты_2000_0__22[[#This Row],[Мес доход]]</f>
        <v>0.19269869690639613</v>
      </c>
      <c r="T763" s="8">
        <f>(Кредиты_2000_0__22[[#This Row],[Кредитный рейтинг]]-MIN(J:J))/(MAX(J:J)-MIN(J:J))</f>
        <v>0.73939393939393938</v>
      </c>
      <c r="U763" s="9">
        <f>(Кредиты_2000_0__22[[#This Row],[Срок кредитной истории (лет)]]-MIN(P:P))/(MAX(P:P)-MIN(P:P))</f>
        <v>0.24342105263157893</v>
      </c>
      <c r="V763" s="9">
        <f>(Кредиты_2000_0__22[[#This Row],[Срок с последнего нарушения кредитного договора (мес.)]]-MIN(Q:Q))/(MAX(Q:Q)-MIN(Q:Q))</f>
        <v>0</v>
      </c>
      <c r="W763" s="9">
        <f>(Кредиты_2000_0__22[[#This Row],[Количество кредитных карт]]-MIN(D:D))/(MAX(D:D)-MIN(D:D))</f>
        <v>0.17073170731707318</v>
      </c>
      <c r="X763" s="10">
        <f>(Кредиты_2000_0__22[[#This Row],[Число нарушений кредитных договоров]]-MIN(E:E))/(MAX(E:E)-MIN(E:E))</f>
        <v>0</v>
      </c>
      <c r="Y763" s="16">
        <f>((Кредиты_2000_0__22[[#This Row],[Размер кредита]]-AVERAGE(H:H)))/STDEV(H:H)</f>
        <v>-0.52099505594927509</v>
      </c>
      <c r="Z763" s="16">
        <f>((Кредиты_2000_0__22[[#This Row],[Годовой доход]]-AVERAGE(K:K)))/STDEV(K:K)</f>
        <v>-0.24902590713591738</v>
      </c>
      <c r="AA763" s="16">
        <f>((Кредиты_2000_0__22[[#This Row],[Ежемесячный платеж]]-AVERAGE(O:O)))/STDEV(O:O)</f>
        <v>5.1623208406029561E-2</v>
      </c>
      <c r="AB763" s="16">
        <f>((Кредиты_2000_0__22[[#This Row],[Текущий баланс кредитов]]-AVERAGE(F:F)))/STDEV(F:F)</f>
        <v>0.34738848057483124</v>
      </c>
      <c r="AC763" s="16">
        <f>((Кредиты_2000_0__22[[#This Row],[Максимальный выданный кредит]]-AVERAGE(G:G)))/STDEV(G:G)</f>
        <v>-0.3008685579874954</v>
      </c>
    </row>
    <row r="764" spans="1:29" x14ac:dyDescent="0.45">
      <c r="A764">
        <v>1144</v>
      </c>
      <c r="B764" s="1" t="s">
        <v>807</v>
      </c>
      <c r="C764" s="1" t="s">
        <v>16</v>
      </c>
      <c r="D764">
        <v>27</v>
      </c>
      <c r="E764">
        <v>0</v>
      </c>
      <c r="F764">
        <v>521835</v>
      </c>
      <c r="G764">
        <v>1405184</v>
      </c>
      <c r="H764" s="3">
        <v>262922</v>
      </c>
      <c r="I764" s="1" t="s">
        <v>26</v>
      </c>
      <c r="J764">
        <v>714</v>
      </c>
      <c r="K764">
        <v>2895087</v>
      </c>
      <c r="L764" s="1" t="s">
        <v>40</v>
      </c>
      <c r="M764" s="1" t="s">
        <v>19</v>
      </c>
      <c r="N764" s="1" t="s">
        <v>23</v>
      </c>
      <c r="O764" s="2">
        <v>44632.52</v>
      </c>
      <c r="P764">
        <v>23.9</v>
      </c>
      <c r="Q764">
        <v>19</v>
      </c>
      <c r="R764">
        <f>Кредиты_2000_0__22[[#This Row],[Годовой доход]]/12</f>
        <v>241257.25</v>
      </c>
      <c r="S764">
        <f>Кредиты_2000_0__22[[#This Row],[Ежемесячный платеж]]/Кредиты_2000_0__22[[#This Row],[Мес доход]]</f>
        <v>0.18499970467208757</v>
      </c>
      <c r="T764" s="8">
        <f>(Кредиты_2000_0__22[[#This Row],[Кредитный рейтинг]]-MIN(J:J))/(MAX(J:J)-MIN(J:J))</f>
        <v>0.77575757575757576</v>
      </c>
      <c r="U764" s="9">
        <f>(Кредиты_2000_0__22[[#This Row],[Срок кредитной истории (лет)]]-MIN(P:P))/(MAX(P:P)-MIN(P:P))</f>
        <v>0.425438596491228</v>
      </c>
      <c r="V764" s="9">
        <f>(Кредиты_2000_0__22[[#This Row],[Срок с последнего нарушения кредитного договора (мес.)]]-MIN(Q:Q))/(MAX(Q:Q)-MIN(Q:Q))</f>
        <v>0.23170731707317074</v>
      </c>
      <c r="W764" s="9">
        <f>(Кредиты_2000_0__22[[#This Row],[Количество кредитных карт]]-MIN(D:D))/(MAX(D:D)-MIN(D:D))</f>
        <v>0.6097560975609756</v>
      </c>
      <c r="X764" s="10">
        <f>(Кредиты_2000_0__22[[#This Row],[Число нарушений кредитных договоров]]-MIN(E:E))/(MAX(E:E)-MIN(E:E))</f>
        <v>0</v>
      </c>
      <c r="Y764" s="16">
        <f>((Кредиты_2000_0__22[[#This Row],[Размер кредита]]-AVERAGE(H:H)))/STDEV(H:H)</f>
        <v>-0.25081645886410114</v>
      </c>
      <c r="Z764" s="16">
        <f>((Кредиты_2000_0__22[[#This Row],[Годовой доход]]-AVERAGE(K:K)))/STDEV(K:K)</f>
        <v>1.8918544743203229</v>
      </c>
      <c r="AA764" s="16">
        <f>((Кредиты_2000_0__22[[#This Row],[Ежемесячный платеж]]-AVERAGE(O:O)))/STDEV(O:O)</f>
        <v>2.3945984365062749</v>
      </c>
      <c r="AB764" s="16">
        <f>((Кредиты_2000_0__22[[#This Row],[Текущий баланс кредитов]]-AVERAGE(F:F)))/STDEV(F:F)</f>
        <v>1.0827255714943407</v>
      </c>
      <c r="AC764" s="16">
        <f>((Кредиты_2000_0__22[[#This Row],[Максимальный выданный кредит]]-AVERAGE(G:G)))/STDEV(G:G)</f>
        <v>1.7871198334727081</v>
      </c>
    </row>
    <row r="765" spans="1:29" x14ac:dyDescent="0.45">
      <c r="A765">
        <v>1146</v>
      </c>
      <c r="B765" s="1" t="s">
        <v>808</v>
      </c>
      <c r="C765" s="1" t="s">
        <v>16</v>
      </c>
      <c r="D765">
        <v>8</v>
      </c>
      <c r="E765">
        <v>0</v>
      </c>
      <c r="F765">
        <v>1122254</v>
      </c>
      <c r="G765">
        <v>1353594</v>
      </c>
      <c r="H765" s="3">
        <v>556160</v>
      </c>
      <c r="I765" s="1" t="s">
        <v>26</v>
      </c>
      <c r="J765">
        <v>708</v>
      </c>
      <c r="K765">
        <v>3266176</v>
      </c>
      <c r="L765" s="1" t="s">
        <v>33</v>
      </c>
      <c r="M765" s="1" t="s">
        <v>19</v>
      </c>
      <c r="N765" s="1" t="s">
        <v>23</v>
      </c>
      <c r="O765" s="2">
        <v>51034</v>
      </c>
      <c r="P765">
        <v>29.5</v>
      </c>
      <c r="R765">
        <f>Кредиты_2000_0__22[[#This Row],[Годовой доход]]/12</f>
        <v>272181.33333333331</v>
      </c>
      <c r="S765">
        <f>Кредиты_2000_0__22[[#This Row],[Ежемесячный платеж]]/Кредиты_2000_0__22[[#This Row],[Мес доход]]</f>
        <v>0.1875</v>
      </c>
      <c r="T765" s="8">
        <f>(Кредиты_2000_0__22[[#This Row],[Кредитный рейтинг]]-MIN(J:J))/(MAX(J:J)-MIN(J:J))</f>
        <v>0.73939393939393938</v>
      </c>
      <c r="U765" s="9">
        <f>(Кредиты_2000_0__22[[#This Row],[Срок кредитной истории (лет)]]-MIN(P:P))/(MAX(P:P)-MIN(P:P))</f>
        <v>0.54824561403508765</v>
      </c>
      <c r="V765" s="9">
        <f>(Кредиты_2000_0__22[[#This Row],[Срок с последнего нарушения кредитного договора (мес.)]]-MIN(Q:Q))/(MAX(Q:Q)-MIN(Q:Q))</f>
        <v>0</v>
      </c>
      <c r="W765" s="9">
        <f>(Кредиты_2000_0__22[[#This Row],[Количество кредитных карт]]-MIN(D:D))/(MAX(D:D)-MIN(D:D))</f>
        <v>0.14634146341463414</v>
      </c>
      <c r="X765" s="10">
        <f>(Кредиты_2000_0__22[[#This Row],[Число нарушений кредитных договоров]]-MIN(E:E))/(MAX(E:E)-MIN(E:E))</f>
        <v>0</v>
      </c>
      <c r="Y765" s="16">
        <f>((Кредиты_2000_0__22[[#This Row],[Размер кредита]]-AVERAGE(H:H)))/STDEV(H:H)</f>
        <v>1.3190224777306168</v>
      </c>
      <c r="Z765" s="16">
        <f>((Кредиты_2000_0__22[[#This Row],[Годовой доход]]-AVERAGE(K:K)))/STDEV(K:K)</f>
        <v>2.3460778704446166</v>
      </c>
      <c r="AA765" s="16">
        <f>((Кредиты_2000_0__22[[#This Row],[Ежемесячный платеж]]-AVERAGE(O:O)))/STDEV(O:O)</f>
        <v>2.9664250575739723</v>
      </c>
      <c r="AB765" s="16">
        <f>((Кредиты_2000_0__22[[#This Row],[Текущий баланс кредитов]]-AVERAGE(F:F)))/STDEV(F:F)</f>
        <v>3.5918916885602536</v>
      </c>
      <c r="AC765" s="16">
        <f>((Кредиты_2000_0__22[[#This Row],[Максимальный выданный кредит]]-AVERAGE(G:G)))/STDEV(G:G)</f>
        <v>1.6774570688424997</v>
      </c>
    </row>
    <row r="766" spans="1:29" x14ac:dyDescent="0.45">
      <c r="A766">
        <v>1147</v>
      </c>
      <c r="B766" s="1" t="s">
        <v>809</v>
      </c>
      <c r="C766" s="1" t="s">
        <v>31</v>
      </c>
      <c r="D766">
        <v>11</v>
      </c>
      <c r="E766">
        <v>1</v>
      </c>
      <c r="F766">
        <v>204820</v>
      </c>
      <c r="G766">
        <v>307604</v>
      </c>
      <c r="H766" s="3">
        <v>360162</v>
      </c>
      <c r="I766" s="1" t="s">
        <v>17</v>
      </c>
      <c r="J766">
        <v>738</v>
      </c>
      <c r="K766">
        <v>738986</v>
      </c>
      <c r="L766" s="1" t="s">
        <v>21</v>
      </c>
      <c r="M766" s="1" t="s">
        <v>29</v>
      </c>
      <c r="N766" s="1" t="s">
        <v>23</v>
      </c>
      <c r="O766" s="2">
        <v>18228.41</v>
      </c>
      <c r="P766">
        <v>26.2</v>
      </c>
      <c r="R766">
        <f>Кредиты_2000_0__22[[#This Row],[Годовой доход]]/12</f>
        <v>61582.166666666664</v>
      </c>
      <c r="S766">
        <f>Кредиты_2000_0__22[[#This Row],[Ежемесячный платеж]]/Кредиты_2000_0__22[[#This Row],[Мес доход]]</f>
        <v>0.29600143981076776</v>
      </c>
      <c r="T766" s="8">
        <f>(Кредиты_2000_0__22[[#This Row],[Кредитный рейтинг]]-MIN(J:J))/(MAX(J:J)-MIN(J:J))</f>
        <v>0.92121212121212126</v>
      </c>
      <c r="U766" s="9">
        <f>(Кредиты_2000_0__22[[#This Row],[Срок кредитной истории (лет)]]-MIN(P:P))/(MAX(P:P)-MIN(P:P))</f>
        <v>0.47587719298245612</v>
      </c>
      <c r="V766" s="9">
        <f>(Кредиты_2000_0__22[[#This Row],[Срок с последнего нарушения кредитного договора (мес.)]]-MIN(Q:Q))/(MAX(Q:Q)-MIN(Q:Q))</f>
        <v>0</v>
      </c>
      <c r="W766" s="9">
        <f>(Кредиты_2000_0__22[[#This Row],[Количество кредитных карт]]-MIN(D:D))/(MAX(D:D)-MIN(D:D))</f>
        <v>0.21951219512195122</v>
      </c>
      <c r="X766" s="10">
        <f>(Кредиты_2000_0__22[[#This Row],[Число нарушений кредитных договоров]]-MIN(E:E))/(MAX(E:E)-MIN(E:E))</f>
        <v>0.14285714285714285</v>
      </c>
      <c r="Y766" s="16">
        <f>((Кредиты_2000_0__22[[#This Row],[Размер кредита]]-AVERAGE(H:H)))/STDEV(H:H)</f>
        <v>0.26975433412476924</v>
      </c>
      <c r="Z766" s="16">
        <f>((Кредиты_2000_0__22[[#This Row],[Годовой доход]]-AVERAGE(K:K)))/STDEV(K:K)</f>
        <v>-0.74727392508517043</v>
      </c>
      <c r="AA766" s="16">
        <f>((Кредиты_2000_0__22[[#This Row],[Ежемесячный платеж]]-AVERAGE(O:O)))/STDEV(O:O)</f>
        <v>3.5991832470989971E-2</v>
      </c>
      <c r="AB766" s="16">
        <f>((Кредиты_2000_0__22[[#This Row],[Текущий баланс кредитов]]-AVERAGE(F:F)))/STDEV(F:F)</f>
        <v>-0.24208809463156528</v>
      </c>
      <c r="AC766" s="16">
        <f>((Кредиты_2000_0__22[[#This Row],[Максимальный выданный кредит]]-AVERAGE(G:G)))/STDEV(G:G)</f>
        <v>-0.54596132959812338</v>
      </c>
    </row>
    <row r="767" spans="1:29" x14ac:dyDescent="0.45">
      <c r="A767">
        <v>1148</v>
      </c>
      <c r="B767" s="1" t="s">
        <v>810</v>
      </c>
      <c r="C767" s="1" t="s">
        <v>16</v>
      </c>
      <c r="D767">
        <v>18</v>
      </c>
      <c r="E767">
        <v>0</v>
      </c>
      <c r="F767">
        <v>239875</v>
      </c>
      <c r="G767">
        <v>1310166</v>
      </c>
      <c r="H767" s="3">
        <v>476498</v>
      </c>
      <c r="I767" s="1" t="s">
        <v>26</v>
      </c>
      <c r="J767">
        <v>737</v>
      </c>
      <c r="K767">
        <v>1215867</v>
      </c>
      <c r="L767" s="1" t="s">
        <v>22</v>
      </c>
      <c r="M767" s="1" t="s">
        <v>29</v>
      </c>
      <c r="N767" s="1" t="s">
        <v>23</v>
      </c>
      <c r="O767" s="2">
        <v>16718.099999999999</v>
      </c>
      <c r="P767">
        <v>21.6</v>
      </c>
      <c r="R767">
        <f>Кредиты_2000_0__22[[#This Row],[Годовой доход]]/12</f>
        <v>101322.25</v>
      </c>
      <c r="S767">
        <f>Кредиты_2000_0__22[[#This Row],[Ежемесячный платеж]]/Кредиты_2000_0__22[[#This Row],[Мес доход]]</f>
        <v>0.16499929679808728</v>
      </c>
      <c r="T767" s="8">
        <f>(Кредиты_2000_0__22[[#This Row],[Кредитный рейтинг]]-MIN(J:J))/(MAX(J:J)-MIN(J:J))</f>
        <v>0.91515151515151516</v>
      </c>
      <c r="U767" s="9">
        <f>(Кредиты_2000_0__22[[#This Row],[Срок кредитной истории (лет)]]-MIN(P:P))/(MAX(P:P)-MIN(P:P))</f>
        <v>0.375</v>
      </c>
      <c r="V767" s="9">
        <f>(Кредиты_2000_0__22[[#This Row],[Срок с последнего нарушения кредитного договора (мес.)]]-MIN(Q:Q))/(MAX(Q:Q)-MIN(Q:Q))</f>
        <v>0</v>
      </c>
      <c r="W767" s="9">
        <f>(Кредиты_2000_0__22[[#This Row],[Количество кредитных карт]]-MIN(D:D))/(MAX(D:D)-MIN(D:D))</f>
        <v>0.3902439024390244</v>
      </c>
      <c r="X767" s="10">
        <f>(Кредиты_2000_0__22[[#This Row],[Число нарушений кредитных договоров]]-MIN(E:E))/(MAX(E:E)-MIN(E:E))</f>
        <v>0</v>
      </c>
      <c r="Y767" s="16">
        <f>((Кредиты_2000_0__22[[#This Row],[Размер кредита]]-AVERAGE(H:H)))/STDEV(H:H)</f>
        <v>0.89255486655127303</v>
      </c>
      <c r="Z767" s="16">
        <f>((Кредиты_2000_0__22[[#This Row],[Годовой доход]]-AVERAGE(K:K)))/STDEV(K:K)</f>
        <v>-0.16355813893373733</v>
      </c>
      <c r="AA767" s="16">
        <f>((Кредиты_2000_0__22[[#This Row],[Ежемесячный платеж]]-AVERAGE(O:O)))/STDEV(O:O)</f>
        <v>-9.8920010425458144E-2</v>
      </c>
      <c r="AB767" s="16">
        <f>((Кредиты_2000_0__22[[#This Row],[Текущий баланс кредитов]]-AVERAGE(F:F)))/STDEV(F:F)</f>
        <v>-9.5592367091721323E-2</v>
      </c>
      <c r="AC767" s="16">
        <f>((Кредиты_2000_0__22[[#This Row],[Максимальный выданный кредит]]-AVERAGE(G:G)))/STDEV(G:G)</f>
        <v>1.5851439356313988</v>
      </c>
    </row>
    <row r="768" spans="1:29" x14ac:dyDescent="0.45">
      <c r="A768">
        <v>1149</v>
      </c>
      <c r="B768" s="1" t="s">
        <v>811</v>
      </c>
      <c r="C768" s="1" t="s">
        <v>16</v>
      </c>
      <c r="D768">
        <v>11</v>
      </c>
      <c r="E768">
        <v>0</v>
      </c>
      <c r="F768">
        <v>191007</v>
      </c>
      <c r="G768">
        <v>410322</v>
      </c>
      <c r="H768" s="3">
        <v>288552</v>
      </c>
      <c r="I768" s="1" t="s">
        <v>26</v>
      </c>
      <c r="J768">
        <v>695</v>
      </c>
      <c r="K768">
        <v>1015968</v>
      </c>
      <c r="L768" s="1" t="s">
        <v>38</v>
      </c>
      <c r="M768" s="1" t="s">
        <v>29</v>
      </c>
      <c r="N768" s="1" t="s">
        <v>23</v>
      </c>
      <c r="O768" s="2">
        <v>15493.36</v>
      </c>
      <c r="P768">
        <v>6.2</v>
      </c>
      <c r="R768">
        <f>Кредиты_2000_0__22[[#This Row],[Годовой доход]]/12</f>
        <v>84664</v>
      </c>
      <c r="S768">
        <f>Кредиты_2000_0__22[[#This Row],[Ежемесячный платеж]]/Кредиты_2000_0__22[[#This Row],[Мес доход]]</f>
        <v>0.18299820466786357</v>
      </c>
      <c r="T768" s="8">
        <f>(Кредиты_2000_0__22[[#This Row],[Кредитный рейтинг]]-MIN(J:J))/(MAX(J:J)-MIN(J:J))</f>
        <v>0.66060606060606064</v>
      </c>
      <c r="U768" s="9">
        <f>(Кредиты_2000_0__22[[#This Row],[Срок кредитной истории (лет)]]-MIN(P:P))/(MAX(P:P)-MIN(P:P))</f>
        <v>3.728070175438597E-2</v>
      </c>
      <c r="V768" s="9">
        <f>(Кредиты_2000_0__22[[#This Row],[Срок с последнего нарушения кредитного договора (мес.)]]-MIN(Q:Q))/(MAX(Q:Q)-MIN(Q:Q))</f>
        <v>0</v>
      </c>
      <c r="W768" s="9">
        <f>(Кредиты_2000_0__22[[#This Row],[Количество кредитных карт]]-MIN(D:D))/(MAX(D:D)-MIN(D:D))</f>
        <v>0.21951219512195122</v>
      </c>
      <c r="X768" s="10">
        <f>(Кредиты_2000_0__22[[#This Row],[Число нарушений кредитных договоров]]-MIN(E:E))/(MAX(E:E)-MIN(E:E))</f>
        <v>0</v>
      </c>
      <c r="Y768" s="16">
        <f>((Кредиты_2000_0__22[[#This Row],[Размер кредита]]-AVERAGE(H:H)))/STDEV(H:H)</f>
        <v>-0.11360718876635591</v>
      </c>
      <c r="Z768" s="16">
        <f>((Кредиты_2000_0__22[[#This Row],[Годовой доход]]-AVERAGE(K:K)))/STDEV(K:K)</f>
        <v>-0.40824014961540706</v>
      </c>
      <c r="AA768" s="16">
        <f>((Кредиты_2000_0__22[[#This Row],[Ежемесячный платеж]]-AVERAGE(O:O)))/STDEV(O:O)</f>
        <v>-0.20832266979273734</v>
      </c>
      <c r="AB768" s="16">
        <f>((Кредиты_2000_0__22[[#This Row],[Текущий баланс кредитов]]-AVERAGE(F:F)))/STDEV(F:F)</f>
        <v>-0.2998129693857477</v>
      </c>
      <c r="AC768" s="16">
        <f>((Кредиты_2000_0__22[[#This Row],[Максимальный выданный кредит]]-AVERAGE(G:G)))/STDEV(G:G)</f>
        <v>-0.32761785494633516</v>
      </c>
    </row>
    <row r="769" spans="1:29" x14ac:dyDescent="0.45">
      <c r="A769">
        <v>1151</v>
      </c>
      <c r="B769" s="1" t="s">
        <v>812</v>
      </c>
      <c r="C769" s="1" t="s">
        <v>16</v>
      </c>
      <c r="D769">
        <v>6</v>
      </c>
      <c r="E769">
        <v>0</v>
      </c>
      <c r="F769">
        <v>217493</v>
      </c>
      <c r="G769">
        <v>431222</v>
      </c>
      <c r="H769" s="3">
        <v>287408</v>
      </c>
      <c r="I769" s="1" t="s">
        <v>17</v>
      </c>
      <c r="J769">
        <v>747</v>
      </c>
      <c r="K769">
        <v>754566</v>
      </c>
      <c r="L769" s="1" t="s">
        <v>38</v>
      </c>
      <c r="M769" s="1" t="s">
        <v>29</v>
      </c>
      <c r="N769" s="1" t="s">
        <v>23</v>
      </c>
      <c r="O769" s="2">
        <v>5652.88</v>
      </c>
      <c r="P769">
        <v>15.4</v>
      </c>
      <c r="R769">
        <f>Кредиты_2000_0__22[[#This Row],[Годовой доход]]/12</f>
        <v>62880.5</v>
      </c>
      <c r="S769">
        <f>Кредиты_2000_0__22[[#This Row],[Ежемесячный платеж]]/Кредиты_2000_0__22[[#This Row],[Мес доход]]</f>
        <v>8.9898776250188855E-2</v>
      </c>
      <c r="T769" s="8">
        <f>(Кредиты_2000_0__22[[#This Row],[Кредитный рейтинг]]-MIN(J:J))/(MAX(J:J)-MIN(J:J))</f>
        <v>0.97575757575757571</v>
      </c>
      <c r="U769" s="9">
        <f>(Кредиты_2000_0__22[[#This Row],[Срок кредитной истории (лет)]]-MIN(P:P))/(MAX(P:P)-MIN(P:P))</f>
        <v>0.23903508771929824</v>
      </c>
      <c r="V769" s="9">
        <f>(Кредиты_2000_0__22[[#This Row],[Срок с последнего нарушения кредитного договора (мес.)]]-MIN(Q:Q))/(MAX(Q:Q)-MIN(Q:Q))</f>
        <v>0</v>
      </c>
      <c r="W769" s="9">
        <f>(Кредиты_2000_0__22[[#This Row],[Количество кредитных карт]]-MIN(D:D))/(MAX(D:D)-MIN(D:D))</f>
        <v>9.7560975609756101E-2</v>
      </c>
      <c r="X769" s="10">
        <f>(Кредиты_2000_0__22[[#This Row],[Число нарушений кредитных договоров]]-MIN(E:E))/(MAX(E:E)-MIN(E:E))</f>
        <v>0</v>
      </c>
      <c r="Y769" s="16">
        <f>((Кредиты_2000_0__22[[#This Row],[Размер кредита]]-AVERAGE(H:H)))/STDEV(H:H)</f>
        <v>-0.11973155103681321</v>
      </c>
      <c r="Z769" s="16">
        <f>((Кредиты_2000_0__22[[#This Row],[Годовой доход]]-AVERAGE(K:K)))/STDEV(K:K)</f>
        <v>-0.72820356592169089</v>
      </c>
      <c r="AA769" s="16">
        <f>((Кредиты_2000_0__22[[#This Row],[Ежемесячный платеж]]-AVERAGE(O:O)))/STDEV(O:O)</f>
        <v>-1.0873457126022523</v>
      </c>
      <c r="AB769" s="16">
        <f>((Кредиты_2000_0__22[[#This Row],[Текущий баланс кредитов]]-AVERAGE(F:F)))/STDEV(F:F)</f>
        <v>-0.18912730857786558</v>
      </c>
      <c r="AC769" s="16">
        <f>((Кредиты_2000_0__22[[#This Row],[Максимальный выданный кредит]]-AVERAGE(G:G)))/STDEV(G:G)</f>
        <v>-0.28319157503217823</v>
      </c>
    </row>
    <row r="770" spans="1:29" x14ac:dyDescent="0.45">
      <c r="A770">
        <v>1153</v>
      </c>
      <c r="B770" s="1" t="s">
        <v>813</v>
      </c>
      <c r="C770" s="1" t="s">
        <v>16</v>
      </c>
      <c r="D770">
        <v>8</v>
      </c>
      <c r="E770">
        <v>0</v>
      </c>
      <c r="F770">
        <v>60743</v>
      </c>
      <c r="G770">
        <v>265430</v>
      </c>
      <c r="H770" s="3">
        <v>249546</v>
      </c>
      <c r="I770" s="1" t="s">
        <v>26</v>
      </c>
      <c r="J770">
        <v>724</v>
      </c>
      <c r="K770">
        <v>2309184</v>
      </c>
      <c r="L770" s="1" t="s">
        <v>50</v>
      </c>
      <c r="M770" s="1" t="s">
        <v>19</v>
      </c>
      <c r="N770" s="1" t="s">
        <v>23</v>
      </c>
      <c r="O770" s="2">
        <v>16279.77</v>
      </c>
      <c r="P770">
        <v>18.8</v>
      </c>
      <c r="Q770">
        <v>18</v>
      </c>
      <c r="R770">
        <f>Кредиты_2000_0__22[[#This Row],[Годовой доход]]/12</f>
        <v>192432</v>
      </c>
      <c r="S770">
        <f>Кредиты_2000_0__22[[#This Row],[Ежемесячный платеж]]/Кредиты_2000_0__22[[#This Row],[Мес доход]]</f>
        <v>8.4600118483412326E-2</v>
      </c>
      <c r="T770" s="8">
        <f>(Кредиты_2000_0__22[[#This Row],[Кредитный рейтинг]]-MIN(J:J))/(MAX(J:J)-MIN(J:J))</f>
        <v>0.83636363636363631</v>
      </c>
      <c r="U770" s="9">
        <f>(Кредиты_2000_0__22[[#This Row],[Срок кредитной истории (лет)]]-MIN(P:P))/(MAX(P:P)-MIN(P:P))</f>
        <v>0.31359649122807021</v>
      </c>
      <c r="V770" s="9">
        <f>(Кредиты_2000_0__22[[#This Row],[Срок с последнего нарушения кредитного договора (мес.)]]-MIN(Q:Q))/(MAX(Q:Q)-MIN(Q:Q))</f>
        <v>0.21951219512195122</v>
      </c>
      <c r="W770" s="9">
        <f>(Кредиты_2000_0__22[[#This Row],[Количество кредитных карт]]-MIN(D:D))/(MAX(D:D)-MIN(D:D))</f>
        <v>0.14634146341463414</v>
      </c>
      <c r="X770" s="10">
        <f>(Кредиты_2000_0__22[[#This Row],[Число нарушений кредитных договоров]]-MIN(E:E))/(MAX(E:E)-MIN(E:E))</f>
        <v>0</v>
      </c>
      <c r="Y770" s="16">
        <f>((Кредиты_2000_0__22[[#This Row],[Размер кредита]]-AVERAGE(H:H)))/STDEV(H:H)</f>
        <v>-0.32242438694944803</v>
      </c>
      <c r="Z770" s="16">
        <f>((Кредиты_2000_0__22[[#This Row],[Годовой доход]]-AVERAGE(K:K)))/STDEV(K:K)</f>
        <v>1.1746926870956629</v>
      </c>
      <c r="AA770" s="16">
        <f>((Кредиты_2000_0__22[[#This Row],[Ежемесячный платеж]]-AVERAGE(O:O)))/STDEV(O:O)</f>
        <v>-0.13807482506404214</v>
      </c>
      <c r="AB770" s="16">
        <f>((Кредиты_2000_0__22[[#This Row],[Текущий баланс кредитов]]-AVERAGE(F:F)))/STDEV(F:F)</f>
        <v>-0.84418950489424105</v>
      </c>
      <c r="AC770" s="16">
        <f>((Кредиты_2000_0__22[[#This Row],[Максимальный выданный кредит]]-AVERAGE(G:G)))/STDEV(G:G)</f>
        <v>-0.63560888601437482</v>
      </c>
    </row>
    <row r="771" spans="1:29" x14ac:dyDescent="0.45">
      <c r="A771">
        <v>1154</v>
      </c>
      <c r="B771" s="1" t="s">
        <v>814</v>
      </c>
      <c r="C771" s="1" t="s">
        <v>16</v>
      </c>
      <c r="D771">
        <v>14</v>
      </c>
      <c r="E771">
        <v>0</v>
      </c>
      <c r="F771">
        <v>350512</v>
      </c>
      <c r="G771">
        <v>737924</v>
      </c>
      <c r="H771" s="3">
        <v>201146</v>
      </c>
      <c r="I771" s="1" t="s">
        <v>17</v>
      </c>
      <c r="J771">
        <v>702</v>
      </c>
      <c r="K771">
        <v>778297</v>
      </c>
      <c r="L771" s="1" t="s">
        <v>40</v>
      </c>
      <c r="M771" s="1" t="s">
        <v>29</v>
      </c>
      <c r="N771" s="1" t="s">
        <v>23</v>
      </c>
      <c r="O771" s="2">
        <v>16279.2</v>
      </c>
      <c r="P771">
        <v>10</v>
      </c>
      <c r="R771">
        <f>Кредиты_2000_0__22[[#This Row],[Годовой доход]]/12</f>
        <v>64858.083333333336</v>
      </c>
      <c r="S771">
        <f>Кредиты_2000_0__22[[#This Row],[Ежемесячный платеж]]/Кредиты_2000_0__22[[#This Row],[Мес доход]]</f>
        <v>0.25099724141298246</v>
      </c>
      <c r="T771" s="8">
        <f>(Кредиты_2000_0__22[[#This Row],[Кредитный рейтинг]]-MIN(J:J))/(MAX(J:J)-MIN(J:J))</f>
        <v>0.70303030303030301</v>
      </c>
      <c r="U771" s="9">
        <f>(Кредиты_2000_0__22[[#This Row],[Срок кредитной истории (лет)]]-MIN(P:P))/(MAX(P:P)-MIN(P:P))</f>
        <v>0.1206140350877193</v>
      </c>
      <c r="V771" s="9">
        <f>(Кредиты_2000_0__22[[#This Row],[Срок с последнего нарушения кредитного договора (мес.)]]-MIN(Q:Q))/(MAX(Q:Q)-MIN(Q:Q))</f>
        <v>0</v>
      </c>
      <c r="W771" s="9">
        <f>(Кредиты_2000_0__22[[#This Row],[Количество кредитных карт]]-MIN(D:D))/(MAX(D:D)-MIN(D:D))</f>
        <v>0.29268292682926828</v>
      </c>
      <c r="X771" s="10">
        <f>(Кредиты_2000_0__22[[#This Row],[Число нарушений кредитных договоров]]-MIN(E:E))/(MAX(E:E)-MIN(E:E))</f>
        <v>0</v>
      </c>
      <c r="Y771" s="16">
        <f>((Кредиты_2000_0__22[[#This Row],[Размер кредита]]-AVERAGE(H:H)))/STDEV(H:H)</f>
        <v>-0.58153202146879523</v>
      </c>
      <c r="Z771" s="16">
        <f>((Кредиты_2000_0__22[[#This Row],[Годовой доход]]-AVERAGE(K:K)))/STDEV(K:K)</f>
        <v>-0.69915615300073219</v>
      </c>
      <c r="AA771" s="16">
        <f>((Кредиты_2000_0__22[[#This Row],[Ежемесячный платеж]]-AVERAGE(O:O)))/STDEV(O:O)</f>
        <v>-0.13812574159803248</v>
      </c>
      <c r="AB771" s="16">
        <f>((Кредиты_2000_0__22[[#This Row],[Текущий баланс кредитов]]-AVERAGE(F:F)))/STDEV(F:F)</f>
        <v>0.36676244129012769</v>
      </c>
      <c r="AC771" s="16">
        <f>((Кредиты_2000_0__22[[#This Row],[Максимальный выданный кредит]]-AVERAGE(G:G)))/STDEV(G:G)</f>
        <v>0.36875239158178169</v>
      </c>
    </row>
    <row r="772" spans="1:29" x14ac:dyDescent="0.45">
      <c r="A772">
        <v>1156</v>
      </c>
      <c r="B772" s="1" t="s">
        <v>815</v>
      </c>
      <c r="C772" s="1" t="s">
        <v>16</v>
      </c>
      <c r="D772">
        <v>7</v>
      </c>
      <c r="E772">
        <v>0</v>
      </c>
      <c r="F772">
        <v>641725</v>
      </c>
      <c r="G772">
        <v>762872</v>
      </c>
      <c r="H772" s="3">
        <v>758450</v>
      </c>
      <c r="I772" s="1" t="s">
        <v>26</v>
      </c>
      <c r="J772">
        <v>723</v>
      </c>
      <c r="K772">
        <v>2245800</v>
      </c>
      <c r="L772" s="1" t="s">
        <v>22</v>
      </c>
      <c r="M772" s="1" t="s">
        <v>24</v>
      </c>
      <c r="N772" s="1" t="s">
        <v>23</v>
      </c>
      <c r="O772" s="2">
        <v>20960.8</v>
      </c>
      <c r="P772">
        <v>18.2</v>
      </c>
      <c r="R772">
        <f>Кредиты_2000_0__22[[#This Row],[Годовой доход]]/12</f>
        <v>187150</v>
      </c>
      <c r="S772">
        <f>Кредиты_2000_0__22[[#This Row],[Ежемесячный платеж]]/Кредиты_2000_0__22[[#This Row],[Мес доход]]</f>
        <v>0.112</v>
      </c>
      <c r="T772" s="8">
        <f>(Кредиты_2000_0__22[[#This Row],[Кредитный рейтинг]]-MIN(J:J))/(MAX(J:J)-MIN(J:J))</f>
        <v>0.83030303030303032</v>
      </c>
      <c r="U772" s="9">
        <f>(Кредиты_2000_0__22[[#This Row],[Срок кредитной истории (лет)]]-MIN(P:P))/(MAX(P:P)-MIN(P:P))</f>
        <v>0.30043859649122806</v>
      </c>
      <c r="V772" s="9">
        <f>(Кредиты_2000_0__22[[#This Row],[Срок с последнего нарушения кредитного договора (мес.)]]-MIN(Q:Q))/(MAX(Q:Q)-MIN(Q:Q))</f>
        <v>0</v>
      </c>
      <c r="W772" s="9">
        <f>(Кредиты_2000_0__22[[#This Row],[Количество кредитных карт]]-MIN(D:D))/(MAX(D:D)-MIN(D:D))</f>
        <v>0.12195121951219512</v>
      </c>
      <c r="X772" s="10">
        <f>(Кредиты_2000_0__22[[#This Row],[Число нарушений кредитных договоров]]-MIN(E:E))/(MAX(E:E)-MIN(E:E))</f>
        <v>0</v>
      </c>
      <c r="Y772" s="16">
        <f>((Кредиты_2000_0__22[[#This Row],[Размер кредита]]-AVERAGE(H:H)))/STDEV(H:H)</f>
        <v>2.4019746138239797</v>
      </c>
      <c r="Z772" s="16">
        <f>((Кредиты_2000_0__22[[#This Row],[Годовой доход]]-AVERAGE(K:K)))/STDEV(K:K)</f>
        <v>1.097108884450092</v>
      </c>
      <c r="AA772" s="16">
        <f>((Кредиты_2000_0__22[[#This Row],[Ежемесячный платеж]]-AVERAGE(O:O)))/STDEV(O:O)</f>
        <v>0.2800687242427623</v>
      </c>
      <c r="AB772" s="16">
        <f>((Кредиты_2000_0__22[[#This Row],[Текущий баланс кредитов]]-AVERAGE(F:F)))/STDEV(F:F)</f>
        <v>1.5837488998284412</v>
      </c>
      <c r="AC772" s="16">
        <f>((Кредиты_2000_0__22[[#This Row],[Максимальный выданный кредит]]-AVERAGE(G:G)))/STDEV(G:G)</f>
        <v>0.42178334044773325</v>
      </c>
    </row>
    <row r="773" spans="1:29" x14ac:dyDescent="0.45">
      <c r="A773">
        <v>1157</v>
      </c>
      <c r="B773" s="1" t="s">
        <v>816</v>
      </c>
      <c r="C773" s="1" t="s">
        <v>16</v>
      </c>
      <c r="D773">
        <v>21</v>
      </c>
      <c r="E773">
        <v>1</v>
      </c>
      <c r="F773">
        <v>269021</v>
      </c>
      <c r="G773">
        <v>1207338</v>
      </c>
      <c r="H773" s="3">
        <v>86262</v>
      </c>
      <c r="I773" s="1" t="s">
        <v>17</v>
      </c>
      <c r="J773">
        <v>738</v>
      </c>
      <c r="K773">
        <v>863208</v>
      </c>
      <c r="L773" s="1" t="s">
        <v>27</v>
      </c>
      <c r="M773" s="1" t="s">
        <v>24</v>
      </c>
      <c r="N773" s="1" t="s">
        <v>23</v>
      </c>
      <c r="O773" s="2">
        <v>19997.88</v>
      </c>
      <c r="P773">
        <v>20.399999999999999</v>
      </c>
      <c r="Q773">
        <v>46</v>
      </c>
      <c r="R773">
        <f>Кредиты_2000_0__22[[#This Row],[Годовой доход]]/12</f>
        <v>71934</v>
      </c>
      <c r="S773">
        <f>Кредиты_2000_0__22[[#This Row],[Ежемесячный платеж]]/Кредиты_2000_0__22[[#This Row],[Мес доход]]</f>
        <v>0.2780031695721078</v>
      </c>
      <c r="T773" s="8">
        <f>(Кредиты_2000_0__22[[#This Row],[Кредитный рейтинг]]-MIN(J:J))/(MAX(J:J)-MIN(J:J))</f>
        <v>0.92121212121212126</v>
      </c>
      <c r="U773" s="9">
        <f>(Кредиты_2000_0__22[[#This Row],[Срок кредитной истории (лет)]]-MIN(P:P))/(MAX(P:P)-MIN(P:P))</f>
        <v>0.34868421052631576</v>
      </c>
      <c r="V773" s="9">
        <f>(Кредиты_2000_0__22[[#This Row],[Срок с последнего нарушения кредитного договора (мес.)]]-MIN(Q:Q))/(MAX(Q:Q)-MIN(Q:Q))</f>
        <v>0.56097560975609762</v>
      </c>
      <c r="W773" s="9">
        <f>(Кредиты_2000_0__22[[#This Row],[Количество кредитных карт]]-MIN(D:D))/(MAX(D:D)-MIN(D:D))</f>
        <v>0.46341463414634149</v>
      </c>
      <c r="X773" s="10">
        <f>(Кредиты_2000_0__22[[#This Row],[Число нарушений кредитных договоров]]-MIN(E:E))/(MAX(E:E)-MIN(E:E))</f>
        <v>0.14285714285714285</v>
      </c>
      <c r="Y773" s="16">
        <f>((Кредиты_2000_0__22[[#This Row],[Размер кредита]]-AVERAGE(H:H)))/STDEV(H:H)</f>
        <v>-1.1965593248597186</v>
      </c>
      <c r="Z773" s="16">
        <f>((Кредиты_2000_0__22[[#This Row],[Годовой доход]]-AVERAGE(K:K)))/STDEV(K:K)</f>
        <v>-0.59522269555976826</v>
      </c>
      <c r="AA773" s="16">
        <f>((Кредиты_2000_0__22[[#This Row],[Ежемесячный платеж]]-AVERAGE(O:O)))/STDEV(O:O)</f>
        <v>0.19405372615505351</v>
      </c>
      <c r="AB773" s="16">
        <f>((Кредиты_2000_0__22[[#This Row],[Текущий баланс кредитов]]-AVERAGE(F:F)))/STDEV(F:F)</f>
        <v>2.6209500683953824E-2</v>
      </c>
      <c r="AC773" s="16">
        <f>((Кредиты_2000_0__22[[#This Row],[Максимальный выданный кредит]]-AVERAGE(G:G)))/STDEV(G:G)</f>
        <v>1.3665666384537467</v>
      </c>
    </row>
    <row r="774" spans="1:29" x14ac:dyDescent="0.45">
      <c r="A774">
        <v>1159</v>
      </c>
      <c r="B774" s="1" t="s">
        <v>817</v>
      </c>
      <c r="C774" s="1" t="s">
        <v>31</v>
      </c>
      <c r="D774">
        <v>6</v>
      </c>
      <c r="E774">
        <v>0</v>
      </c>
      <c r="F774">
        <v>145730</v>
      </c>
      <c r="G774">
        <v>268268</v>
      </c>
      <c r="H774" s="3">
        <v>178860</v>
      </c>
      <c r="I774" s="1" t="s">
        <v>17</v>
      </c>
      <c r="J774">
        <v>704</v>
      </c>
      <c r="K774">
        <v>1062043</v>
      </c>
      <c r="L774" s="1" t="s">
        <v>38</v>
      </c>
      <c r="M774" s="1" t="s">
        <v>29</v>
      </c>
      <c r="N774" s="1" t="s">
        <v>23</v>
      </c>
      <c r="O774" s="2">
        <v>13983.43</v>
      </c>
      <c r="P774">
        <v>7</v>
      </c>
      <c r="R774">
        <f>Кредиты_2000_0__22[[#This Row],[Годовой доход]]/12</f>
        <v>88503.583333333328</v>
      </c>
      <c r="S774">
        <f>Кредиты_2000_0__22[[#This Row],[Ежемесячный платеж]]/Кредиты_2000_0__22[[#This Row],[Мес доход]]</f>
        <v>0.15799846145589211</v>
      </c>
      <c r="T774" s="8">
        <f>(Кредиты_2000_0__22[[#This Row],[Кредитный рейтинг]]-MIN(J:J))/(MAX(J:J)-MIN(J:J))</f>
        <v>0.7151515151515152</v>
      </c>
      <c r="U774" s="9">
        <f>(Кредиты_2000_0__22[[#This Row],[Срок кредитной истории (лет)]]-MIN(P:P))/(MAX(P:P)-MIN(P:P))</f>
        <v>5.4824561403508769E-2</v>
      </c>
      <c r="V774" s="9">
        <f>(Кредиты_2000_0__22[[#This Row],[Срок с последнего нарушения кредитного договора (мес.)]]-MIN(Q:Q))/(MAX(Q:Q)-MIN(Q:Q))</f>
        <v>0</v>
      </c>
      <c r="W774" s="9">
        <f>(Кредиты_2000_0__22[[#This Row],[Количество кредитных карт]]-MIN(D:D))/(MAX(D:D)-MIN(D:D))</f>
        <v>9.7560975609756101E-2</v>
      </c>
      <c r="X774" s="10">
        <f>(Кредиты_2000_0__22[[#This Row],[Число нарушений кредитных договоров]]-MIN(E:E))/(MAX(E:E)-MIN(E:E))</f>
        <v>0</v>
      </c>
      <c r="Y774" s="16">
        <f>((Кредиты_2000_0__22[[#This Row],[Размер кредита]]-AVERAGE(H:H)))/STDEV(H:H)</f>
        <v>-0.70083930954520379</v>
      </c>
      <c r="Z774" s="16">
        <f>((Кредиты_2000_0__22[[#This Row],[Годовой доход]]-AVERAGE(K:K)))/STDEV(K:K)</f>
        <v>-0.35184305086975082</v>
      </c>
      <c r="AA774" s="16">
        <f>((Кредиты_2000_0__22[[#This Row],[Ежемесячный платеж]]-AVERAGE(O:O)))/STDEV(O:O)</f>
        <v>-0.34320056833319179</v>
      </c>
      <c r="AB774" s="16">
        <f>((Кредиты_2000_0__22[[#This Row],[Текущий баланс кредитов]]-AVERAGE(F:F)))/STDEV(F:F)</f>
        <v>-0.48902669227325346</v>
      </c>
      <c r="AC774" s="16">
        <f>((Кредиты_2000_0__22[[#This Row],[Максимальный выданный кредит]]-AVERAGE(G:G)))/STDEV(G:G)</f>
        <v>-0.62957626484708396</v>
      </c>
    </row>
    <row r="775" spans="1:29" x14ac:dyDescent="0.45">
      <c r="A775">
        <v>1161</v>
      </c>
      <c r="B775" s="1" t="s">
        <v>818</v>
      </c>
      <c r="C775" s="1" t="s">
        <v>31</v>
      </c>
      <c r="D775">
        <v>10</v>
      </c>
      <c r="E775">
        <v>1</v>
      </c>
      <c r="F775">
        <v>82536</v>
      </c>
      <c r="G775">
        <v>264704</v>
      </c>
      <c r="H775" s="3">
        <v>215270</v>
      </c>
      <c r="I775" s="1" t="s">
        <v>17</v>
      </c>
      <c r="J775">
        <v>726</v>
      </c>
      <c r="K775">
        <v>855209</v>
      </c>
      <c r="L775" s="1" t="s">
        <v>22</v>
      </c>
      <c r="M775" s="1" t="s">
        <v>29</v>
      </c>
      <c r="N775" s="1" t="s">
        <v>23</v>
      </c>
      <c r="O775" s="2">
        <v>6841.71</v>
      </c>
      <c r="P775">
        <v>25.6</v>
      </c>
      <c r="Q775">
        <v>10</v>
      </c>
      <c r="R775">
        <f>Кредиты_2000_0__22[[#This Row],[Годовой доход]]/12</f>
        <v>71267.416666666672</v>
      </c>
      <c r="S775">
        <f>Кредиты_2000_0__22[[#This Row],[Ежемесячный платеж]]/Кредиты_2000_0__22[[#This Row],[Мес доход]]</f>
        <v>9.6000533202994814E-2</v>
      </c>
      <c r="T775" s="8">
        <f>(Кредиты_2000_0__22[[#This Row],[Кредитный рейтинг]]-MIN(J:J))/(MAX(J:J)-MIN(J:J))</f>
        <v>0.84848484848484851</v>
      </c>
      <c r="U775" s="9">
        <f>(Кредиты_2000_0__22[[#This Row],[Срок кредитной истории (лет)]]-MIN(P:P))/(MAX(P:P)-MIN(P:P))</f>
        <v>0.46271929824561403</v>
      </c>
      <c r="V775" s="9">
        <f>(Кредиты_2000_0__22[[#This Row],[Срок с последнего нарушения кредитного договора (мес.)]]-MIN(Q:Q))/(MAX(Q:Q)-MIN(Q:Q))</f>
        <v>0.12195121951219512</v>
      </c>
      <c r="W775" s="9">
        <f>(Кредиты_2000_0__22[[#This Row],[Количество кредитных карт]]-MIN(D:D))/(MAX(D:D)-MIN(D:D))</f>
        <v>0.1951219512195122</v>
      </c>
      <c r="X775" s="10">
        <f>(Кредиты_2000_0__22[[#This Row],[Число нарушений кредитных договоров]]-MIN(E:E))/(MAX(E:E)-MIN(E:E))</f>
        <v>0.14285714285714285</v>
      </c>
      <c r="Y775" s="16">
        <f>((Кредиты_2000_0__22[[#This Row],[Размер кредита]]-AVERAGE(H:H)))/STDEV(H:H)</f>
        <v>-0.50591970266814945</v>
      </c>
      <c r="Z775" s="16">
        <f>((Кредиты_2000_0__22[[#This Row],[Годовой доход]]-AVERAGE(K:K)))/STDEV(K:K)</f>
        <v>-0.60501369703272545</v>
      </c>
      <c r="AA775" s="16">
        <f>((Кредиты_2000_0__22[[#This Row],[Ежемесячный платеж]]-AVERAGE(O:O)))/STDEV(O:O)</f>
        <v>-0.98115079487636558</v>
      </c>
      <c r="AB775" s="16">
        <f>((Кредиты_2000_0__22[[#This Row],[Текущий баланс кредитов]]-AVERAGE(F:F)))/STDEV(F:F)</f>
        <v>-0.75311600923667954</v>
      </c>
      <c r="AC775" s="16">
        <f>((Кредиты_2000_0__22[[#This Row],[Максимальный выданный кредит]]-AVERAGE(G:G)))/STDEV(G:G)</f>
        <v>-0.63715211468507704</v>
      </c>
    </row>
    <row r="776" spans="1:29" x14ac:dyDescent="0.45">
      <c r="A776">
        <v>1163</v>
      </c>
      <c r="B776" s="1" t="s">
        <v>819</v>
      </c>
      <c r="C776" s="1" t="s">
        <v>16</v>
      </c>
      <c r="D776">
        <v>12</v>
      </c>
      <c r="E776">
        <v>0</v>
      </c>
      <c r="F776">
        <v>173660</v>
      </c>
      <c r="G776">
        <v>305118</v>
      </c>
      <c r="H776" s="3">
        <v>171820</v>
      </c>
      <c r="I776" s="1" t="s">
        <v>17</v>
      </c>
      <c r="J776">
        <v>742</v>
      </c>
      <c r="K776">
        <v>797639</v>
      </c>
      <c r="L776" s="1" t="s">
        <v>41</v>
      </c>
      <c r="M776" s="1" t="s">
        <v>29</v>
      </c>
      <c r="N776" s="1" t="s">
        <v>23</v>
      </c>
      <c r="O776" s="2">
        <v>14025.04</v>
      </c>
      <c r="P776">
        <v>11.9</v>
      </c>
      <c r="R776">
        <f>Кредиты_2000_0__22[[#This Row],[Годовой доход]]/12</f>
        <v>66469.916666666672</v>
      </c>
      <c r="S776">
        <f>Кредиты_2000_0__22[[#This Row],[Ежемесячный платеж]]/Кредиты_2000_0__22[[#This Row],[Мес доход]]</f>
        <v>0.21099830875872419</v>
      </c>
      <c r="T776" s="8">
        <f>(Кредиты_2000_0__22[[#This Row],[Кредитный рейтинг]]-MIN(J:J))/(MAX(J:J)-MIN(J:J))</f>
        <v>0.94545454545454544</v>
      </c>
      <c r="U776" s="9">
        <f>(Кредиты_2000_0__22[[#This Row],[Срок кредитной истории (лет)]]-MIN(P:P))/(MAX(P:P)-MIN(P:P))</f>
        <v>0.16228070175438597</v>
      </c>
      <c r="V776" s="9">
        <f>(Кредиты_2000_0__22[[#This Row],[Срок с последнего нарушения кредитного договора (мес.)]]-MIN(Q:Q))/(MAX(Q:Q)-MIN(Q:Q))</f>
        <v>0</v>
      </c>
      <c r="W776" s="9">
        <f>(Кредиты_2000_0__22[[#This Row],[Количество кредитных карт]]-MIN(D:D))/(MAX(D:D)-MIN(D:D))</f>
        <v>0.24390243902439024</v>
      </c>
      <c r="X776" s="10">
        <f>(Кредиты_2000_0__22[[#This Row],[Число нарушений кредитных договоров]]-MIN(E:E))/(MAX(E:E)-MIN(E:E))</f>
        <v>0</v>
      </c>
      <c r="Y776" s="16">
        <f>((Кредиты_2000_0__22[[#This Row],[Размер кредита]]-AVERAGE(H:H)))/STDEV(H:H)</f>
        <v>-0.73852769274801799</v>
      </c>
      <c r="Z776" s="16">
        <f>((Кредиты_2000_0__22[[#This Row],[Годовой доход]]-AVERAGE(K:K)))/STDEV(K:K)</f>
        <v>-0.67548099979533927</v>
      </c>
      <c r="AA776" s="16">
        <f>((Кредиты_2000_0__22[[#This Row],[Ежемесячный платеж]]-AVERAGE(O:O)))/STDEV(O:O)</f>
        <v>-0.33948366135189573</v>
      </c>
      <c r="AB776" s="16">
        <f>((Кредиты_2000_0__22[[#This Row],[Текущий баланс кредитов]]-AVERAGE(F:F)))/STDEV(F:F)</f>
        <v>-0.37230651911142659</v>
      </c>
      <c r="AC776" s="16">
        <f>((Кредиты_2000_0__22[[#This Row],[Максимальный выданный кредит]]-AVERAGE(G:G)))/STDEV(G:G)</f>
        <v>-0.55124571868264938</v>
      </c>
    </row>
    <row r="777" spans="1:29" x14ac:dyDescent="0.45">
      <c r="A777">
        <v>1166</v>
      </c>
      <c r="B777" s="1" t="s">
        <v>820</v>
      </c>
      <c r="C777" s="1" t="s">
        <v>31</v>
      </c>
      <c r="D777">
        <v>28</v>
      </c>
      <c r="E777">
        <v>0</v>
      </c>
      <c r="F777">
        <v>1009375</v>
      </c>
      <c r="G777">
        <v>2557412</v>
      </c>
      <c r="H777" s="3">
        <v>778316</v>
      </c>
      <c r="I777" s="1" t="s">
        <v>26</v>
      </c>
      <c r="J777">
        <v>709</v>
      </c>
      <c r="K777">
        <v>2016546</v>
      </c>
      <c r="L777" s="1" t="s">
        <v>41</v>
      </c>
      <c r="M777" s="1" t="s">
        <v>19</v>
      </c>
      <c r="N777" s="1" t="s">
        <v>23</v>
      </c>
      <c r="O777" s="2">
        <v>52262.16</v>
      </c>
      <c r="P777">
        <v>22.5</v>
      </c>
      <c r="R777">
        <f>Кредиты_2000_0__22[[#This Row],[Годовой доход]]/12</f>
        <v>168045.5</v>
      </c>
      <c r="S777">
        <f>Кредиты_2000_0__22[[#This Row],[Ежемесячный платеж]]/Кредиты_2000_0__22[[#This Row],[Мес доход]]</f>
        <v>0.31100005653230822</v>
      </c>
      <c r="T777" s="8">
        <f>(Кредиты_2000_0__22[[#This Row],[Кредитный рейтинг]]-MIN(J:J))/(MAX(J:J)-MIN(J:J))</f>
        <v>0.74545454545454548</v>
      </c>
      <c r="U777" s="9">
        <f>(Кредиты_2000_0__22[[#This Row],[Срок кредитной истории (лет)]]-MIN(P:P))/(MAX(P:P)-MIN(P:P))</f>
        <v>0.39473684210526316</v>
      </c>
      <c r="V777" s="9">
        <f>(Кредиты_2000_0__22[[#This Row],[Срок с последнего нарушения кредитного договора (мес.)]]-MIN(Q:Q))/(MAX(Q:Q)-MIN(Q:Q))</f>
        <v>0</v>
      </c>
      <c r="W777" s="9">
        <f>(Кредиты_2000_0__22[[#This Row],[Количество кредитных карт]]-MIN(D:D))/(MAX(D:D)-MIN(D:D))</f>
        <v>0.63414634146341464</v>
      </c>
      <c r="X777" s="10">
        <f>(Кредиты_2000_0__22[[#This Row],[Число нарушений кредитных договоров]]-MIN(E:E))/(MAX(E:E)-MIN(E:E))</f>
        <v>0</v>
      </c>
      <c r="Y777" s="16">
        <f>((Кредиты_2000_0__22[[#This Row],[Размер кредита]]-AVERAGE(H:H)))/STDEV(H:H)</f>
        <v>2.5083265201744207</v>
      </c>
      <c r="Z777" s="16">
        <f>((Кредиты_2000_0__22[[#This Row],[Годовой доход]]-AVERAGE(K:K)))/STDEV(K:K)</f>
        <v>0.81649552632015898</v>
      </c>
      <c r="AA777" s="16">
        <f>((Кредиты_2000_0__22[[#This Row],[Ежемесячный платеж]]-AVERAGE(O:O)))/STDEV(O:O)</f>
        <v>3.0761332161451942</v>
      </c>
      <c r="AB777" s="16">
        <f>((Кредиты_2000_0__22[[#This Row],[Текущий баланс кредитов]]-AVERAGE(F:F)))/STDEV(F:F)</f>
        <v>3.1201675057341216</v>
      </c>
      <c r="AC777" s="16">
        <f>((Кредиты_2000_0__22[[#This Row],[Максимальный выданный кредит]]-AVERAGE(G:G)))/STDEV(G:G)</f>
        <v>4.2363640273927672</v>
      </c>
    </row>
    <row r="778" spans="1:29" x14ac:dyDescent="0.45">
      <c r="A778">
        <v>1167</v>
      </c>
      <c r="B778" s="1" t="s">
        <v>821</v>
      </c>
      <c r="C778" s="1" t="s">
        <v>31</v>
      </c>
      <c r="D778">
        <v>7</v>
      </c>
      <c r="E778">
        <v>0</v>
      </c>
      <c r="F778">
        <v>57038</v>
      </c>
      <c r="G778">
        <v>293546</v>
      </c>
      <c r="H778" s="3">
        <v>184690</v>
      </c>
      <c r="I778" s="1" t="s">
        <v>17</v>
      </c>
      <c r="J778">
        <v>736</v>
      </c>
      <c r="K778">
        <v>945535</v>
      </c>
      <c r="L778" s="1" t="s">
        <v>38</v>
      </c>
      <c r="M778" s="1" t="s">
        <v>29</v>
      </c>
      <c r="N778" s="1" t="s">
        <v>23</v>
      </c>
      <c r="O778" s="2">
        <v>8903.9699999999993</v>
      </c>
      <c r="P778">
        <v>16.100000000000001</v>
      </c>
      <c r="Q778">
        <v>46</v>
      </c>
      <c r="R778">
        <f>Кредиты_2000_0__22[[#This Row],[Годовой доход]]/12</f>
        <v>78794.583333333328</v>
      </c>
      <c r="S778">
        <f>Кредиты_2000_0__22[[#This Row],[Ежемесячный платеж]]/Кредиты_2000_0__22[[#This Row],[Мес доход]]</f>
        <v>0.11300231086104692</v>
      </c>
      <c r="T778" s="8">
        <f>(Кредиты_2000_0__22[[#This Row],[Кредитный рейтинг]]-MIN(J:J))/(MAX(J:J)-MIN(J:J))</f>
        <v>0.90909090909090906</v>
      </c>
      <c r="U778" s="9">
        <f>(Кредиты_2000_0__22[[#This Row],[Срок кредитной истории (лет)]]-MIN(P:P))/(MAX(P:P)-MIN(P:P))</f>
        <v>0.25438596491228072</v>
      </c>
      <c r="V778" s="9">
        <f>(Кредиты_2000_0__22[[#This Row],[Срок с последнего нарушения кредитного договора (мес.)]]-MIN(Q:Q))/(MAX(Q:Q)-MIN(Q:Q))</f>
        <v>0.56097560975609762</v>
      </c>
      <c r="W778" s="9">
        <f>(Кредиты_2000_0__22[[#This Row],[Количество кредитных карт]]-MIN(D:D))/(MAX(D:D)-MIN(D:D))</f>
        <v>0.12195121951219512</v>
      </c>
      <c r="X778" s="10">
        <f>(Кредиты_2000_0__22[[#This Row],[Число нарушений кредитных договоров]]-MIN(E:E))/(MAX(E:E)-MIN(E:E))</f>
        <v>0</v>
      </c>
      <c r="Y778" s="16">
        <f>((Кредиты_2000_0__22[[#This Row],[Размер кредита]]-AVERAGE(H:H)))/STDEV(H:H)</f>
        <v>-0.66962861720537337</v>
      </c>
      <c r="Z778" s="16">
        <f>((Кредиты_2000_0__22[[#This Row],[Годовой доход]]-AVERAGE(K:K)))/STDEV(K:K)</f>
        <v>-0.49445212695567409</v>
      </c>
      <c r="AA778" s="16">
        <f>((Кредиты_2000_0__22[[#This Row],[Ежемесячный платеж]]-AVERAGE(O:O)))/STDEV(O:O)</f>
        <v>-0.79693477489925568</v>
      </c>
      <c r="AB778" s="16">
        <f>((Кредиты_2000_0__22[[#This Row],[Текущий баланс кредитов]]-AVERAGE(F:F)))/STDEV(F:F)</f>
        <v>-0.85967279317080991</v>
      </c>
      <c r="AC778" s="16">
        <f>((Кредиты_2000_0__22[[#This Row],[Максимальный выданный кредит]]-AVERAGE(G:G)))/STDEV(G:G)</f>
        <v>-0.57584384840354053</v>
      </c>
    </row>
    <row r="779" spans="1:29" x14ac:dyDescent="0.45">
      <c r="A779">
        <v>1168</v>
      </c>
      <c r="B779" s="1" t="s">
        <v>822</v>
      </c>
      <c r="C779" s="1" t="s">
        <v>16</v>
      </c>
      <c r="D779">
        <v>8</v>
      </c>
      <c r="E779">
        <v>0</v>
      </c>
      <c r="F779">
        <v>195054</v>
      </c>
      <c r="G779">
        <v>276782</v>
      </c>
      <c r="H779" s="3">
        <v>216040</v>
      </c>
      <c r="I779" s="1" t="s">
        <v>17</v>
      </c>
      <c r="J779">
        <v>727</v>
      </c>
      <c r="K779">
        <v>932881</v>
      </c>
      <c r="L779" s="1" t="s">
        <v>33</v>
      </c>
      <c r="M779" s="1" t="s">
        <v>29</v>
      </c>
      <c r="N779" s="1" t="s">
        <v>23</v>
      </c>
      <c r="O779" s="2">
        <v>16014.53</v>
      </c>
      <c r="P779">
        <v>14.4</v>
      </c>
      <c r="R779">
        <f>Кредиты_2000_0__22[[#This Row],[Годовой доход]]/12</f>
        <v>77740.083333333328</v>
      </c>
      <c r="S779">
        <f>Кредиты_2000_0__22[[#This Row],[Ежемесячный платеж]]/Кредиты_2000_0__22[[#This Row],[Мес доход]]</f>
        <v>0.20600093688262491</v>
      </c>
      <c r="T779" s="8">
        <f>(Кредиты_2000_0__22[[#This Row],[Кредитный рейтинг]]-MIN(J:J))/(MAX(J:J)-MIN(J:J))</f>
        <v>0.8545454545454545</v>
      </c>
      <c r="U779" s="9">
        <f>(Кредиты_2000_0__22[[#This Row],[Срок кредитной истории (лет)]]-MIN(P:P))/(MAX(P:P)-MIN(P:P))</f>
        <v>0.21710526315789475</v>
      </c>
      <c r="V779" s="9">
        <f>(Кредиты_2000_0__22[[#This Row],[Срок с последнего нарушения кредитного договора (мес.)]]-MIN(Q:Q))/(MAX(Q:Q)-MIN(Q:Q))</f>
        <v>0</v>
      </c>
      <c r="W779" s="9">
        <f>(Кредиты_2000_0__22[[#This Row],[Количество кредитных карт]]-MIN(D:D))/(MAX(D:D)-MIN(D:D))</f>
        <v>0.14634146341463414</v>
      </c>
      <c r="X779" s="10">
        <f>(Кредиты_2000_0__22[[#This Row],[Число нарушений кредитных договоров]]-MIN(E:E))/(MAX(E:E)-MIN(E:E))</f>
        <v>0</v>
      </c>
      <c r="Y779" s="16">
        <f>((Кредиты_2000_0__22[[#This Row],[Размер кредита]]-AVERAGE(H:H)))/STDEV(H:H)</f>
        <v>-0.50179753575534158</v>
      </c>
      <c r="Z779" s="16">
        <f>((Кредиты_2000_0__22[[#This Row],[Годовой доход]]-AVERAGE(K:K)))/STDEV(K:K)</f>
        <v>-0.50994097964210994</v>
      </c>
      <c r="AA779" s="16">
        <f>((Кредиты_2000_0__22[[#This Row],[Ежемесячный платеж]]-AVERAGE(O:O)))/STDEV(O:O)</f>
        <v>-0.1617679855475547</v>
      </c>
      <c r="AB779" s="16">
        <f>((Кредиты_2000_0__22[[#This Row],[Текущий баланс кредитов]]-AVERAGE(F:F)))/STDEV(F:F)</f>
        <v>-0.282900454499034</v>
      </c>
      <c r="AC779" s="16">
        <f>((Кредиты_2000_0__22[[#This Row],[Максимальный выданный кредит]]-AVERAGE(G:G)))/STDEV(G:G)</f>
        <v>-0.61147840134521159</v>
      </c>
    </row>
    <row r="780" spans="1:29" x14ac:dyDescent="0.45">
      <c r="A780">
        <v>1170</v>
      </c>
      <c r="B780" s="1" t="s">
        <v>823</v>
      </c>
      <c r="C780" s="1" t="s">
        <v>31</v>
      </c>
      <c r="D780">
        <v>13</v>
      </c>
      <c r="E780">
        <v>0</v>
      </c>
      <c r="F780">
        <v>184889</v>
      </c>
      <c r="G780">
        <v>601326</v>
      </c>
      <c r="H780" s="3">
        <v>668976</v>
      </c>
      <c r="I780" s="1" t="s">
        <v>26</v>
      </c>
      <c r="J780">
        <v>691</v>
      </c>
      <c r="K780">
        <v>2311008</v>
      </c>
      <c r="L780" s="1" t="s">
        <v>22</v>
      </c>
      <c r="M780" s="1" t="s">
        <v>19</v>
      </c>
      <c r="N780" s="1" t="s">
        <v>23</v>
      </c>
      <c r="O780" s="2">
        <v>35242.910000000003</v>
      </c>
      <c r="P780">
        <v>30</v>
      </c>
      <c r="Q780">
        <v>14</v>
      </c>
      <c r="R780">
        <f>Кредиты_2000_0__22[[#This Row],[Годовой доход]]/12</f>
        <v>192584</v>
      </c>
      <c r="S780">
        <f>Кредиты_2000_0__22[[#This Row],[Ежемесячный платеж]]/Кредиты_2000_0__22[[#This Row],[Мес доход]]</f>
        <v>0.18300019731649567</v>
      </c>
      <c r="T780" s="8">
        <f>(Кредиты_2000_0__22[[#This Row],[Кредитный рейтинг]]-MIN(J:J))/(MAX(J:J)-MIN(J:J))</f>
        <v>0.63636363636363635</v>
      </c>
      <c r="U780" s="9">
        <f>(Кредиты_2000_0__22[[#This Row],[Срок кредитной истории (лет)]]-MIN(P:P))/(MAX(P:P)-MIN(P:P))</f>
        <v>0.55921052631578949</v>
      </c>
      <c r="V780" s="9">
        <f>(Кредиты_2000_0__22[[#This Row],[Срок с последнего нарушения кредитного договора (мес.)]]-MIN(Q:Q))/(MAX(Q:Q)-MIN(Q:Q))</f>
        <v>0.17073170731707318</v>
      </c>
      <c r="W780" s="9">
        <f>(Кредиты_2000_0__22[[#This Row],[Количество кредитных карт]]-MIN(D:D))/(MAX(D:D)-MIN(D:D))</f>
        <v>0.26829268292682928</v>
      </c>
      <c r="X780" s="10">
        <f>(Кредиты_2000_0__22[[#This Row],[Число нарушений кредитных договоров]]-MIN(E:E))/(MAX(E:E)-MIN(E:E))</f>
        <v>0</v>
      </c>
      <c r="Y780" s="16">
        <f>((Кредиты_2000_0__22[[#This Row],[Размер кредита]]-AVERAGE(H:H)))/STDEV(H:H)</f>
        <v>1.9229788185557135</v>
      </c>
      <c r="Z780" s="16">
        <f>((Кредиты_2000_0__22[[#This Row],[Годовой доход]]-AVERAGE(K:K)))/STDEV(K:K)</f>
        <v>1.1769253145099239</v>
      </c>
      <c r="AA780" s="16">
        <f>((Кредиты_2000_0__22[[#This Row],[Ежемесячный платеж]]-AVERAGE(O:O)))/STDEV(O:O)</f>
        <v>1.5558503720831325</v>
      </c>
      <c r="AB780" s="16">
        <f>((Кредиты_2000_0__22[[#This Row],[Текущий баланс кредитов]]-AVERAGE(F:F)))/STDEV(F:F)</f>
        <v>-0.32538024541167171</v>
      </c>
      <c r="AC780" s="16">
        <f>((Кредиты_2000_0__22[[#This Row],[Максимальный выданный кредит]]-AVERAGE(G:G)))/STDEV(G:G)</f>
        <v>7.8391578963886488E-2</v>
      </c>
    </row>
    <row r="781" spans="1:29" x14ac:dyDescent="0.45">
      <c r="A781">
        <v>1172</v>
      </c>
      <c r="B781" s="1" t="s">
        <v>824</v>
      </c>
      <c r="C781" s="1" t="s">
        <v>16</v>
      </c>
      <c r="D781">
        <v>8</v>
      </c>
      <c r="E781">
        <v>0</v>
      </c>
      <c r="F781">
        <v>136705</v>
      </c>
      <c r="G781">
        <v>205832</v>
      </c>
      <c r="H781" s="3">
        <v>417164</v>
      </c>
      <c r="I781" s="1" t="s">
        <v>17</v>
      </c>
      <c r="J781">
        <v>709</v>
      </c>
      <c r="K781">
        <v>1002364</v>
      </c>
      <c r="L781" s="1" t="s">
        <v>22</v>
      </c>
      <c r="M781" s="1" t="s">
        <v>19</v>
      </c>
      <c r="N781" s="1" t="s">
        <v>23</v>
      </c>
      <c r="O781" s="2">
        <v>9271.81</v>
      </c>
      <c r="P781">
        <v>21.7</v>
      </c>
      <c r="Q781">
        <v>45</v>
      </c>
      <c r="R781">
        <f>Кредиты_2000_0__22[[#This Row],[Годовой доход]]/12</f>
        <v>83530.333333333328</v>
      </c>
      <c r="S781">
        <f>Кредиты_2000_0__22[[#This Row],[Ежемесячный платеж]]/Кредиты_2000_0__22[[#This Row],[Мес доход]]</f>
        <v>0.11099931761316248</v>
      </c>
      <c r="T781" s="8">
        <f>(Кредиты_2000_0__22[[#This Row],[Кредитный рейтинг]]-MIN(J:J))/(MAX(J:J)-MIN(J:J))</f>
        <v>0.74545454545454548</v>
      </c>
      <c r="U781" s="9">
        <f>(Кредиты_2000_0__22[[#This Row],[Срок кредитной истории (лет)]]-MIN(P:P))/(MAX(P:P)-MIN(P:P))</f>
        <v>0.3771929824561403</v>
      </c>
      <c r="V781" s="9">
        <f>(Кредиты_2000_0__22[[#This Row],[Срок с последнего нарушения кредитного договора (мес.)]]-MIN(Q:Q))/(MAX(Q:Q)-MIN(Q:Q))</f>
        <v>0.54878048780487809</v>
      </c>
      <c r="W781" s="9">
        <f>(Кредиты_2000_0__22[[#This Row],[Количество кредитных карт]]-MIN(D:D))/(MAX(D:D)-MIN(D:D))</f>
        <v>0.14634146341463414</v>
      </c>
      <c r="X781" s="10">
        <f>(Кредиты_2000_0__22[[#This Row],[Число нарушений кредитных договоров]]-MIN(E:E))/(MAX(E:E)-MIN(E:E))</f>
        <v>0</v>
      </c>
      <c r="Y781" s="16">
        <f>((Кредиты_2000_0__22[[#This Row],[Размер кредита]]-AVERAGE(H:H)))/STDEV(H:H)</f>
        <v>0.57491246187005496</v>
      </c>
      <c r="Z781" s="16">
        <f>((Кредиты_2000_0__22[[#This Row],[Годовой доход]]-AVERAGE(K:K)))/STDEV(K:K)</f>
        <v>-0.42489182908010387</v>
      </c>
      <c r="AA781" s="16">
        <f>((Кредиты_2000_0__22[[#This Row],[Ежемесячный платеж]]-AVERAGE(O:O)))/STDEV(O:O)</f>
        <v>-0.76407663829747885</v>
      </c>
      <c r="AB781" s="16">
        <f>((Кредиты_2000_0__22[[#This Row],[Текущий баланс кредитов]]-AVERAGE(F:F)))/STDEV(F:F)</f>
        <v>-0.52674239448540838</v>
      </c>
      <c r="AC781" s="16">
        <f>((Кредиты_2000_0__22[[#This Row],[Максимальный выданный кредит]]-AVERAGE(G:G)))/STDEV(G:G)</f>
        <v>-0.76229393052748129</v>
      </c>
    </row>
    <row r="782" spans="1:29" x14ac:dyDescent="0.45">
      <c r="A782">
        <v>1173</v>
      </c>
      <c r="B782" s="1" t="s">
        <v>825</v>
      </c>
      <c r="C782" s="1" t="s">
        <v>31</v>
      </c>
      <c r="D782">
        <v>5</v>
      </c>
      <c r="E782">
        <v>0</v>
      </c>
      <c r="F782">
        <v>144818</v>
      </c>
      <c r="G782">
        <v>574222</v>
      </c>
      <c r="H782" s="3">
        <v>60962</v>
      </c>
      <c r="I782" s="1" t="s">
        <v>17</v>
      </c>
      <c r="J782">
        <v>746</v>
      </c>
      <c r="K782">
        <v>285893</v>
      </c>
      <c r="L782" s="1" t="s">
        <v>21</v>
      </c>
      <c r="M782" s="1" t="s">
        <v>19</v>
      </c>
      <c r="N782" s="1" t="s">
        <v>52</v>
      </c>
      <c r="O782" s="2">
        <v>5396.38</v>
      </c>
      <c r="P782">
        <v>10.4</v>
      </c>
      <c r="R782">
        <f>Кредиты_2000_0__22[[#This Row],[Годовой доход]]/12</f>
        <v>23824.416666666668</v>
      </c>
      <c r="S782">
        <f>Кредиты_2000_0__22[[#This Row],[Ежемесячный платеж]]/Кредиты_2000_0__22[[#This Row],[Мес доход]]</f>
        <v>0.22650628032165879</v>
      </c>
      <c r="T782" s="8">
        <f>(Кредиты_2000_0__22[[#This Row],[Кредитный рейтинг]]-MIN(J:J))/(MAX(J:J)-MIN(J:J))</f>
        <v>0.96969696969696972</v>
      </c>
      <c r="U782" s="9">
        <f>(Кредиты_2000_0__22[[#This Row],[Срок кредитной истории (лет)]]-MIN(P:P))/(MAX(P:P)-MIN(P:P))</f>
        <v>0.12938596491228072</v>
      </c>
      <c r="V782" s="9">
        <f>(Кредиты_2000_0__22[[#This Row],[Срок с последнего нарушения кредитного договора (мес.)]]-MIN(Q:Q))/(MAX(Q:Q)-MIN(Q:Q))</f>
        <v>0</v>
      </c>
      <c r="W782" s="9">
        <f>(Кредиты_2000_0__22[[#This Row],[Количество кредитных карт]]-MIN(D:D))/(MAX(D:D)-MIN(D:D))</f>
        <v>7.3170731707317069E-2</v>
      </c>
      <c r="X782" s="10">
        <f>(Кредиты_2000_0__22[[#This Row],[Число нарушений кредитных договоров]]-MIN(E:E))/(MAX(E:E)-MIN(E:E))</f>
        <v>0</v>
      </c>
      <c r="Y782" s="16">
        <f>((Кредиты_2000_0__22[[#This Row],[Размер кредита]]-AVERAGE(H:H)))/STDEV(H:H)</f>
        <v>-1.3320019519948318</v>
      </c>
      <c r="Z782" s="16">
        <f>((Кредиты_2000_0__22[[#This Row],[Годовой доход]]-AVERAGE(K:K)))/STDEV(K:K)</f>
        <v>-1.3018725287089494</v>
      </c>
      <c r="AA782" s="16">
        <f>((Кредиты_2000_0__22[[#This Row],[Ежемесячный платеж]]-AVERAGE(O:O)))/STDEV(O:O)</f>
        <v>-1.1102581528979127</v>
      </c>
      <c r="AB782" s="16">
        <f>((Кредиты_2000_0__22[[#This Row],[Текущий баланс кредитов]]-AVERAGE(F:F)))/STDEV(F:F)</f>
        <v>-0.49283796323363965</v>
      </c>
      <c r="AC782" s="16">
        <f>((Кредиты_2000_0__22[[#This Row],[Максимальный выданный кредит]]-AVERAGE(G:G)))/STDEV(G:G)</f>
        <v>2.0777708591000858E-2</v>
      </c>
    </row>
    <row r="783" spans="1:29" x14ac:dyDescent="0.45">
      <c r="A783">
        <v>1174</v>
      </c>
      <c r="B783" s="1" t="s">
        <v>826</v>
      </c>
      <c r="C783" s="1" t="s">
        <v>31</v>
      </c>
      <c r="D783">
        <v>7</v>
      </c>
      <c r="E783">
        <v>0</v>
      </c>
      <c r="F783">
        <v>172140</v>
      </c>
      <c r="G783">
        <v>476872</v>
      </c>
      <c r="H783" s="3">
        <v>525096</v>
      </c>
      <c r="I783" s="1" t="s">
        <v>17</v>
      </c>
      <c r="J783">
        <v>748</v>
      </c>
      <c r="K783">
        <v>1011028</v>
      </c>
      <c r="L783" s="1" t="s">
        <v>53</v>
      </c>
      <c r="M783" s="1" t="s">
        <v>19</v>
      </c>
      <c r="N783" s="1" t="s">
        <v>23</v>
      </c>
      <c r="O783" s="2">
        <v>13985.71</v>
      </c>
      <c r="P783">
        <v>22.4</v>
      </c>
      <c r="Q783">
        <v>42</v>
      </c>
      <c r="R783">
        <f>Кредиты_2000_0__22[[#This Row],[Годовой доход]]/12</f>
        <v>84252.333333333328</v>
      </c>
      <c r="S783">
        <f>Кредиты_2000_0__22[[#This Row],[Ежемесячный платеж]]/Кредиты_2000_0__22[[#This Row],[Мес доход]]</f>
        <v>0.16599789521160641</v>
      </c>
      <c r="T783" s="8">
        <f>(Кредиты_2000_0__22[[#This Row],[Кредитный рейтинг]]-MIN(J:J))/(MAX(J:J)-MIN(J:J))</f>
        <v>0.98181818181818181</v>
      </c>
      <c r="U783" s="9">
        <f>(Кредиты_2000_0__22[[#This Row],[Срок кредитной истории (лет)]]-MIN(P:P))/(MAX(P:P)-MIN(P:P))</f>
        <v>0.39254385964912275</v>
      </c>
      <c r="V783" s="9">
        <f>(Кредиты_2000_0__22[[#This Row],[Срок с последнего нарушения кредитного договора (мес.)]]-MIN(Q:Q))/(MAX(Q:Q)-MIN(Q:Q))</f>
        <v>0.51219512195121952</v>
      </c>
      <c r="W783" s="9">
        <f>(Кредиты_2000_0__22[[#This Row],[Количество кредитных карт]]-MIN(D:D))/(MAX(D:D)-MIN(D:D))</f>
        <v>0.12195121951219512</v>
      </c>
      <c r="X783" s="10">
        <f>(Кредиты_2000_0__22[[#This Row],[Число нарушений кредитных договоров]]-MIN(E:E))/(MAX(E:E)-MIN(E:E))</f>
        <v>0</v>
      </c>
      <c r="Y783" s="16">
        <f>((Кредиты_2000_0__22[[#This Row],[Размер кредита]]-AVERAGE(H:H)))/STDEV(H:H)</f>
        <v>1.1527224868481993</v>
      </c>
      <c r="Z783" s="16">
        <f>((Кредиты_2000_0__22[[#This Row],[Годовой доход]]-AVERAGE(K:K)))/STDEV(K:K)</f>
        <v>-0.414286848862364</v>
      </c>
      <c r="AA783" s="16">
        <f>((Кредиты_2000_0__22[[#This Row],[Ежемесячный платеж]]-AVERAGE(O:O)))/STDEV(O:O)</f>
        <v>-0.3429969021972305</v>
      </c>
      <c r="AB783" s="16">
        <f>((Кредиты_2000_0__22[[#This Row],[Текущий баланс кредитов]]-AVERAGE(F:F)))/STDEV(F:F)</f>
        <v>-0.3786586373787369</v>
      </c>
      <c r="AC783" s="16">
        <f>((Кредиты_2000_0__22[[#This Row],[Максимальный выданный кредит]]-AVERAGE(G:G)))/STDEV(G:G)</f>
        <v>-0.1861552267986249</v>
      </c>
    </row>
    <row r="784" spans="1:29" x14ac:dyDescent="0.45">
      <c r="A784">
        <v>1175</v>
      </c>
      <c r="B784" s="1" t="s">
        <v>827</v>
      </c>
      <c r="C784" s="1" t="s">
        <v>16</v>
      </c>
      <c r="D784">
        <v>15</v>
      </c>
      <c r="E784">
        <v>0</v>
      </c>
      <c r="F784">
        <v>63156</v>
      </c>
      <c r="G784">
        <v>115522</v>
      </c>
      <c r="H784" s="3">
        <v>158136</v>
      </c>
      <c r="I784" s="1" t="s">
        <v>17</v>
      </c>
      <c r="J784">
        <v>690</v>
      </c>
      <c r="K784">
        <v>866476</v>
      </c>
      <c r="L784" s="1" t="s">
        <v>36</v>
      </c>
      <c r="M784" s="1" t="s">
        <v>29</v>
      </c>
      <c r="N784" s="1" t="s">
        <v>52</v>
      </c>
      <c r="O784" s="2">
        <v>2729.35</v>
      </c>
      <c r="P784">
        <v>14.1</v>
      </c>
      <c r="Q784">
        <v>36</v>
      </c>
      <c r="R784">
        <f>Кредиты_2000_0__22[[#This Row],[Годовой доход]]/12</f>
        <v>72206.333333333328</v>
      </c>
      <c r="S784">
        <f>Кредиты_2000_0__22[[#This Row],[Ежемесячный платеж]]/Кредиты_2000_0__22[[#This Row],[Мес доход]]</f>
        <v>3.7799315849486891E-2</v>
      </c>
      <c r="T784" s="8">
        <f>(Кредиты_2000_0__22[[#This Row],[Кредитный рейтинг]]-MIN(J:J))/(MAX(J:J)-MIN(J:J))</f>
        <v>0.63030303030303025</v>
      </c>
      <c r="U784" s="9">
        <f>(Кредиты_2000_0__22[[#This Row],[Срок кредитной истории (лет)]]-MIN(P:P))/(MAX(P:P)-MIN(P:P))</f>
        <v>0.21052631578947367</v>
      </c>
      <c r="V784" s="9">
        <f>(Кредиты_2000_0__22[[#This Row],[Срок с последнего нарушения кредитного договора (мес.)]]-MIN(Q:Q))/(MAX(Q:Q)-MIN(Q:Q))</f>
        <v>0.43902439024390244</v>
      </c>
      <c r="W784" s="9">
        <f>(Кредиты_2000_0__22[[#This Row],[Количество кредитных карт]]-MIN(D:D))/(MAX(D:D)-MIN(D:D))</f>
        <v>0.31707317073170732</v>
      </c>
      <c r="X784" s="10">
        <f>(Кредиты_2000_0__22[[#This Row],[Число нарушений кредитных договоров]]-MIN(E:E))/(MAX(E:E)-MIN(E:E))</f>
        <v>0</v>
      </c>
      <c r="Y784" s="16">
        <f>((Кредиты_2000_0__22[[#This Row],[Размер кредита]]-AVERAGE(H:H)))/STDEV(H:H)</f>
        <v>-0.81178448759848798</v>
      </c>
      <c r="Z784" s="16">
        <f>((Кредиты_2000_0__22[[#This Row],[Годовой доход]]-AVERAGE(K:K)))/STDEV(K:K)</f>
        <v>-0.59122257144255064</v>
      </c>
      <c r="AA784" s="16">
        <f>((Кредиты_2000_0__22[[#This Row],[Ежемесячный платеж]]-AVERAGE(O:O)))/STDEV(O:O)</f>
        <v>-1.348496615438791</v>
      </c>
      <c r="AB784" s="16">
        <f>((Кредиты_2000_0__22[[#This Row],[Текущий баланс кредитов]]-AVERAGE(F:F)))/STDEV(F:F)</f>
        <v>-0.8341055171448859</v>
      </c>
      <c r="AC784" s="16">
        <f>((Кредиты_2000_0__22[[#This Row],[Максимальный выданный кредит]]-AVERAGE(G:G)))/STDEV(G:G)</f>
        <v>-0.95426222426181206</v>
      </c>
    </row>
    <row r="785" spans="1:29" x14ac:dyDescent="0.45">
      <c r="A785">
        <v>1176</v>
      </c>
      <c r="B785" s="1" t="s">
        <v>828</v>
      </c>
      <c r="C785" s="1" t="s">
        <v>16</v>
      </c>
      <c r="D785">
        <v>10</v>
      </c>
      <c r="E785">
        <v>1</v>
      </c>
      <c r="F785">
        <v>200013</v>
      </c>
      <c r="G785">
        <v>238744</v>
      </c>
      <c r="H785" s="3">
        <v>225126</v>
      </c>
      <c r="I785" s="1" t="s">
        <v>17</v>
      </c>
      <c r="J785">
        <v>720</v>
      </c>
      <c r="K785">
        <v>731044</v>
      </c>
      <c r="L785" s="1" t="s">
        <v>40</v>
      </c>
      <c r="M785" s="1" t="s">
        <v>29</v>
      </c>
      <c r="N785" s="1" t="s">
        <v>23</v>
      </c>
      <c r="O785" s="2">
        <v>7188.46</v>
      </c>
      <c r="P785">
        <v>19.399999999999999</v>
      </c>
      <c r="Q785">
        <v>15</v>
      </c>
      <c r="R785">
        <f>Кредиты_2000_0__22[[#This Row],[Годовой доход]]/12</f>
        <v>60920.333333333336</v>
      </c>
      <c r="S785">
        <f>Кредиты_2000_0__22[[#This Row],[Ежемесячный платеж]]/Кредиты_2000_0__22[[#This Row],[Мес доход]]</f>
        <v>0.11799771285996465</v>
      </c>
      <c r="T785" s="8">
        <f>(Кредиты_2000_0__22[[#This Row],[Кредитный рейтинг]]-MIN(J:J))/(MAX(J:J)-MIN(J:J))</f>
        <v>0.81212121212121213</v>
      </c>
      <c r="U785" s="9">
        <f>(Кредиты_2000_0__22[[#This Row],[Срок кредитной истории (лет)]]-MIN(P:P))/(MAX(P:P)-MIN(P:P))</f>
        <v>0.32675438596491224</v>
      </c>
      <c r="V785" s="9">
        <f>(Кредиты_2000_0__22[[#This Row],[Срок с последнего нарушения кредитного договора (мес.)]]-MIN(Q:Q))/(MAX(Q:Q)-MIN(Q:Q))</f>
        <v>0.18292682926829268</v>
      </c>
      <c r="W785" s="9">
        <f>(Кредиты_2000_0__22[[#This Row],[Количество кредитных карт]]-MIN(D:D))/(MAX(D:D)-MIN(D:D))</f>
        <v>0.1951219512195122</v>
      </c>
      <c r="X785" s="10">
        <f>(Кредиты_2000_0__22[[#This Row],[Число нарушений кредитных договоров]]-MIN(E:E))/(MAX(E:E)-MIN(E:E))</f>
        <v>0.14285714285714285</v>
      </c>
      <c r="Y785" s="16">
        <f>((Кредиты_2000_0__22[[#This Row],[Размер кредита]]-AVERAGE(H:H)))/STDEV(H:H)</f>
        <v>-0.45315596618420961</v>
      </c>
      <c r="Z785" s="16">
        <f>((Кредиты_2000_0__22[[#This Row],[Годовой доход]]-AVERAGE(K:K)))/STDEV(K:K)</f>
        <v>-0.75699515695143205</v>
      </c>
      <c r="AA785" s="16">
        <f>((Кредиты_2000_0__22[[#This Row],[Ежемесячный платеж]]-AVERAGE(O:O)))/STDEV(O:O)</f>
        <v>-0.95017657003223199</v>
      </c>
      <c r="AB785" s="16">
        <f>((Кредиты_2000_0__22[[#This Row],[Текущий баланс кредитов]]-AVERAGE(F:F)))/STDEV(F:F)</f>
        <v>-0.26217666865193412</v>
      </c>
      <c r="AC785" s="16">
        <f>((Кредиты_2000_0__22[[#This Row],[Максимальный выданный кредит]]-AVERAGE(G:G)))/STDEV(G:G)</f>
        <v>-0.69233423078897727</v>
      </c>
    </row>
    <row r="786" spans="1:29" x14ac:dyDescent="0.45">
      <c r="A786">
        <v>1177</v>
      </c>
      <c r="B786" s="1" t="s">
        <v>829</v>
      </c>
      <c r="C786" s="1" t="s">
        <v>16</v>
      </c>
      <c r="D786">
        <v>16</v>
      </c>
      <c r="E786">
        <v>0</v>
      </c>
      <c r="F786">
        <v>602699</v>
      </c>
      <c r="G786">
        <v>1166968</v>
      </c>
      <c r="H786" s="3">
        <v>26400</v>
      </c>
      <c r="I786" s="1" t="s">
        <v>17</v>
      </c>
      <c r="J786">
        <v>659</v>
      </c>
      <c r="K786">
        <v>1330532</v>
      </c>
      <c r="L786" s="1" t="s">
        <v>38</v>
      </c>
      <c r="M786" s="1" t="s">
        <v>19</v>
      </c>
      <c r="N786" s="1" t="s">
        <v>20</v>
      </c>
      <c r="O786" s="2">
        <v>24392.959999999999</v>
      </c>
      <c r="P786">
        <v>15.7</v>
      </c>
      <c r="R786">
        <f>Кредиты_2000_0__22[[#This Row],[Годовой доход]]/12</f>
        <v>110877.66666666667</v>
      </c>
      <c r="S786">
        <f>Кредиты_2000_0__22[[#This Row],[Ежемесячный платеж]]/Кредиты_2000_0__22[[#This Row],[Мес доход]]</f>
        <v>0.21999885759981719</v>
      </c>
      <c r="T786" s="8">
        <f>(Кредиты_2000_0__22[[#This Row],[Кредитный рейтинг]]-MIN(J:J))/(MAX(J:J)-MIN(J:J))</f>
        <v>0.44242424242424244</v>
      </c>
      <c r="U786" s="9">
        <f>(Кредиты_2000_0__22[[#This Row],[Срок кредитной истории (лет)]]-MIN(P:P))/(MAX(P:P)-MIN(P:P))</f>
        <v>0.24561403508771928</v>
      </c>
      <c r="V786" s="9">
        <f>(Кредиты_2000_0__22[[#This Row],[Срок с последнего нарушения кредитного договора (мес.)]]-MIN(Q:Q))/(MAX(Q:Q)-MIN(Q:Q))</f>
        <v>0</v>
      </c>
      <c r="W786" s="9">
        <f>(Кредиты_2000_0__22[[#This Row],[Количество кредитных карт]]-MIN(D:D))/(MAX(D:D)-MIN(D:D))</f>
        <v>0.34146341463414637</v>
      </c>
      <c r="X786" s="10">
        <f>(Кредиты_2000_0__22[[#This Row],[Число нарушений кредитных договоров]]-MIN(E:E))/(MAX(E:E)-MIN(E:E))</f>
        <v>0</v>
      </c>
      <c r="Y786" s="16">
        <f>((Кредиты_2000_0__22[[#This Row],[Размер кредита]]-AVERAGE(H:H)))/STDEV(H:H)</f>
        <v>-1.5170283582811477</v>
      </c>
      <c r="Z786" s="16">
        <f>((Кредиты_2000_0__22[[#This Row],[Годовой доход]]-AVERAGE(K:K)))/STDEV(K:K)</f>
        <v>-2.3204946797640326E-2</v>
      </c>
      <c r="AA786" s="16">
        <f>((Кредиты_2000_0__22[[#This Row],[Ежемесячный платеж]]-AVERAGE(O:O)))/STDEV(O:O)</f>
        <v>0.58665414757669565</v>
      </c>
      <c r="AB786" s="16">
        <f>((Кредиты_2000_0__22[[#This Row],[Текущий баланс кредитов]]-AVERAGE(F:F)))/STDEV(F:F)</f>
        <v>1.4206582633152491</v>
      </c>
      <c r="AC786" s="16">
        <f>((Кредиты_2000_0__22[[#This Row],[Максимальный выданный кредит]]-AVERAGE(G:G)))/STDEV(G:G)</f>
        <v>1.2807537714616646</v>
      </c>
    </row>
    <row r="787" spans="1:29" x14ac:dyDescent="0.45">
      <c r="A787">
        <v>1178</v>
      </c>
      <c r="B787" s="1" t="s">
        <v>830</v>
      </c>
      <c r="C787" s="1" t="s">
        <v>16</v>
      </c>
      <c r="D787">
        <v>16</v>
      </c>
      <c r="E787">
        <v>0</v>
      </c>
      <c r="F787">
        <v>436943</v>
      </c>
      <c r="G787">
        <v>869308</v>
      </c>
      <c r="H787" s="3">
        <v>296274</v>
      </c>
      <c r="I787" s="1" t="s">
        <v>17</v>
      </c>
      <c r="J787">
        <v>725</v>
      </c>
      <c r="K787">
        <v>583737</v>
      </c>
      <c r="L787" s="1" t="s">
        <v>18</v>
      </c>
      <c r="M787" s="1" t="s">
        <v>29</v>
      </c>
      <c r="N787" s="1" t="s">
        <v>23</v>
      </c>
      <c r="O787" s="2">
        <v>13815.09</v>
      </c>
      <c r="P787">
        <v>23.2</v>
      </c>
      <c r="R787">
        <f>Кредиты_2000_0__22[[#This Row],[Годовой доход]]/12</f>
        <v>48644.75</v>
      </c>
      <c r="S787">
        <f>Кредиты_2000_0__22[[#This Row],[Ежемесячный платеж]]/Кредиты_2000_0__22[[#This Row],[Мес доход]]</f>
        <v>0.28399960941314323</v>
      </c>
      <c r="T787" s="8">
        <f>(Кредиты_2000_0__22[[#This Row],[Кредитный рейтинг]]-MIN(J:J))/(MAX(J:J)-MIN(J:J))</f>
        <v>0.84242424242424241</v>
      </c>
      <c r="U787" s="9">
        <f>(Кредиты_2000_0__22[[#This Row],[Срок кредитной истории (лет)]]-MIN(P:P))/(MAX(P:P)-MIN(P:P))</f>
        <v>0.41008771929824561</v>
      </c>
      <c r="V787" s="9">
        <f>(Кредиты_2000_0__22[[#This Row],[Срок с последнего нарушения кредитного договора (мес.)]]-MIN(Q:Q))/(MAX(Q:Q)-MIN(Q:Q))</f>
        <v>0</v>
      </c>
      <c r="W787" s="9">
        <f>(Кредиты_2000_0__22[[#This Row],[Количество кредитных карт]]-MIN(D:D))/(MAX(D:D)-MIN(D:D))</f>
        <v>0.34146341463414637</v>
      </c>
      <c r="X787" s="10">
        <f>(Кредиты_2000_0__22[[#This Row],[Число нарушений кредитных договоров]]-MIN(E:E))/(MAX(E:E)-MIN(E:E))</f>
        <v>0</v>
      </c>
      <c r="Y787" s="16">
        <f>((Кредиты_2000_0__22[[#This Row],[Размер кредита]]-AVERAGE(H:H)))/STDEV(H:H)</f>
        <v>-7.2267743440769139E-2</v>
      </c>
      <c r="Z787" s="16">
        <f>((Кредиты_2000_0__22[[#This Row],[Годовой доход]]-AVERAGE(K:K)))/STDEV(K:K)</f>
        <v>-0.93730307718857542</v>
      </c>
      <c r="AA787" s="16">
        <f>((Кредиты_2000_0__22[[#This Row],[Ежемесячный платеж]]-AVERAGE(O:O)))/STDEV(O:O)</f>
        <v>-0.35823791803834376</v>
      </c>
      <c r="AB787" s="16">
        <f>((Кредиты_2000_0__22[[#This Row],[Текущий баланс кредитов]]-AVERAGE(F:F)))/STDEV(F:F)</f>
        <v>0.72795976626505998</v>
      </c>
      <c r="AC787" s="16">
        <f>((Кредиты_2000_0__22[[#This Row],[Максимальный выданный кредит]]-AVERAGE(G:G)))/STDEV(G:G)</f>
        <v>0.64803001647372405</v>
      </c>
    </row>
    <row r="788" spans="1:29" x14ac:dyDescent="0.45">
      <c r="A788">
        <v>1179</v>
      </c>
      <c r="B788" s="1" t="s">
        <v>831</v>
      </c>
      <c r="C788" s="1" t="s">
        <v>16</v>
      </c>
      <c r="D788">
        <v>14</v>
      </c>
      <c r="E788">
        <v>0</v>
      </c>
      <c r="F788">
        <v>282264</v>
      </c>
      <c r="G788">
        <v>415800</v>
      </c>
      <c r="H788" s="3">
        <v>393976</v>
      </c>
      <c r="I788" s="1" t="s">
        <v>26</v>
      </c>
      <c r="J788">
        <v>630</v>
      </c>
      <c r="K788">
        <v>1455533</v>
      </c>
      <c r="L788" s="1" t="s">
        <v>22</v>
      </c>
      <c r="M788" s="1" t="s">
        <v>19</v>
      </c>
      <c r="N788" s="1" t="s">
        <v>23</v>
      </c>
      <c r="O788" s="2">
        <v>21347.83</v>
      </c>
      <c r="P788">
        <v>21.5</v>
      </c>
      <c r="Q788">
        <v>32</v>
      </c>
      <c r="R788">
        <f>Кредиты_2000_0__22[[#This Row],[Годовой доход]]/12</f>
        <v>121294.41666666667</v>
      </c>
      <c r="S788">
        <f>Кредиты_2000_0__22[[#This Row],[Ежемесячный платеж]]/Кредиты_2000_0__22[[#This Row],[Мес доход]]</f>
        <v>0.17600010442909916</v>
      </c>
      <c r="T788" s="8">
        <f>(Кредиты_2000_0__22[[#This Row],[Кредитный рейтинг]]-MIN(J:J))/(MAX(J:J)-MIN(J:J))</f>
        <v>0.26666666666666666</v>
      </c>
      <c r="U788" s="9">
        <f>(Кредиты_2000_0__22[[#This Row],[Срок кредитной истории (лет)]]-MIN(P:P))/(MAX(P:P)-MIN(P:P))</f>
        <v>0.37280701754385964</v>
      </c>
      <c r="V788" s="9">
        <f>(Кредиты_2000_0__22[[#This Row],[Срок с последнего нарушения кредитного договора (мес.)]]-MIN(Q:Q))/(MAX(Q:Q)-MIN(Q:Q))</f>
        <v>0.3902439024390244</v>
      </c>
      <c r="W788" s="9">
        <f>(Кредиты_2000_0__22[[#This Row],[Количество кредитных карт]]-MIN(D:D))/(MAX(D:D)-MIN(D:D))</f>
        <v>0.29268292682926828</v>
      </c>
      <c r="X788" s="10">
        <f>(Кредиты_2000_0__22[[#This Row],[Число нарушений кредитных договоров]]-MIN(E:E))/(MAX(E:E)-MIN(E:E))</f>
        <v>0</v>
      </c>
      <c r="Y788" s="16">
        <f>((Кредиты_2000_0__22[[#This Row],[Размер кредита]]-AVERAGE(H:H)))/STDEV(H:H)</f>
        <v>0.45077634969578589</v>
      </c>
      <c r="Z788" s="16">
        <f>((Кредиты_2000_0__22[[#This Row],[Годовой доход]]-AVERAGE(K:K)))/STDEV(K:K)</f>
        <v>0.12979980068593586</v>
      </c>
      <c r="AA788" s="16">
        <f>((Кредиты_2000_0__22[[#This Row],[Ежемесячный платеж]]-AVERAGE(O:O)))/STDEV(O:O)</f>
        <v>0.31464105082221461</v>
      </c>
      <c r="AB788" s="16">
        <f>((Кредиты_2000_0__22[[#This Row],[Текущий баланс кредитов]]-AVERAGE(F:F)))/STDEV(F:F)</f>
        <v>8.1552331087894878E-2</v>
      </c>
      <c r="AC788" s="16">
        <f>((Кредиты_2000_0__22[[#This Row],[Максимальный выданный кредит]]-AVERAGE(G:G)))/STDEV(G:G)</f>
        <v>-0.31597349315830875</v>
      </c>
    </row>
    <row r="789" spans="1:29" x14ac:dyDescent="0.45">
      <c r="A789">
        <v>1181</v>
      </c>
      <c r="B789" s="1" t="s">
        <v>832</v>
      </c>
      <c r="C789" s="1" t="s">
        <v>31</v>
      </c>
      <c r="D789">
        <v>6</v>
      </c>
      <c r="E789">
        <v>0</v>
      </c>
      <c r="F789">
        <v>40432</v>
      </c>
      <c r="G789">
        <v>212828</v>
      </c>
      <c r="H789" s="3">
        <v>55946</v>
      </c>
      <c r="I789" s="1" t="s">
        <v>17</v>
      </c>
      <c r="J789">
        <v>727</v>
      </c>
      <c r="K789">
        <v>501771</v>
      </c>
      <c r="L789" s="1" t="s">
        <v>36</v>
      </c>
      <c r="M789" s="1" t="s">
        <v>29</v>
      </c>
      <c r="N789" s="1" t="s">
        <v>23</v>
      </c>
      <c r="O789" s="2">
        <v>8655.4500000000007</v>
      </c>
      <c r="P789">
        <v>16.8</v>
      </c>
      <c r="R789">
        <f>Кредиты_2000_0__22[[#This Row],[Годовой доход]]/12</f>
        <v>41814.25</v>
      </c>
      <c r="S789">
        <f>Кредиты_2000_0__22[[#This Row],[Ежемесячный платеж]]/Кредиты_2000_0__22[[#This Row],[Мес доход]]</f>
        <v>0.20699761444961948</v>
      </c>
      <c r="T789" s="8">
        <f>(Кредиты_2000_0__22[[#This Row],[Кредитный рейтинг]]-MIN(J:J))/(MAX(J:J)-MIN(J:J))</f>
        <v>0.8545454545454545</v>
      </c>
      <c r="U789" s="9">
        <f>(Кредиты_2000_0__22[[#This Row],[Срок кредитной истории (лет)]]-MIN(P:P))/(MAX(P:P)-MIN(P:P))</f>
        <v>0.26973684210526316</v>
      </c>
      <c r="V789" s="9">
        <f>(Кредиты_2000_0__22[[#This Row],[Срок с последнего нарушения кредитного договора (мес.)]]-MIN(Q:Q))/(MAX(Q:Q)-MIN(Q:Q))</f>
        <v>0</v>
      </c>
      <c r="W789" s="9">
        <f>(Кредиты_2000_0__22[[#This Row],[Количество кредитных карт]]-MIN(D:D))/(MAX(D:D)-MIN(D:D))</f>
        <v>9.7560975609756101E-2</v>
      </c>
      <c r="X789" s="10">
        <f>(Кредиты_2000_0__22[[#This Row],[Число нарушений кредитных договоров]]-MIN(E:E))/(MAX(E:E)-MIN(E:E))</f>
        <v>0</v>
      </c>
      <c r="Y789" s="16">
        <f>((Кредиты_2000_0__22[[#This Row],[Размер кредита]]-AVERAGE(H:H)))/STDEV(H:H)</f>
        <v>-1.3588549250268371</v>
      </c>
      <c r="Z789" s="16">
        <f>((Кредиты_2000_0__22[[#This Row],[Годовой доход]]-AVERAGE(K:K)))/STDEV(K:K)</f>
        <v>-1.0376317716169303</v>
      </c>
      <c r="AA789" s="16">
        <f>((Кредиты_2000_0__22[[#This Row],[Ежемесячный платеж]]-AVERAGE(O:O)))/STDEV(O:O)</f>
        <v>-0.81913438371905101</v>
      </c>
      <c r="AB789" s="16">
        <f>((Кредиты_2000_0__22[[#This Row],[Текущий баланс кредитов]]-AVERAGE(F:F)))/STDEV(F:F)</f>
        <v>-0.92906968524117506</v>
      </c>
      <c r="AC789" s="16">
        <f>((Кредиты_2000_0__22[[#This Row],[Максимальный выданный кредит]]-AVERAGE(G:G)))/STDEV(G:G)</f>
        <v>-0.74742281788253184</v>
      </c>
    </row>
    <row r="790" spans="1:29" x14ac:dyDescent="0.45">
      <c r="A790">
        <v>1182</v>
      </c>
      <c r="B790" s="1" t="s">
        <v>833</v>
      </c>
      <c r="C790" s="1" t="s">
        <v>16</v>
      </c>
      <c r="D790">
        <v>10</v>
      </c>
      <c r="E790">
        <v>0</v>
      </c>
      <c r="F790">
        <v>965903</v>
      </c>
      <c r="G790">
        <v>1686894</v>
      </c>
      <c r="H790" s="3">
        <v>272646</v>
      </c>
      <c r="I790" s="1" t="s">
        <v>17</v>
      </c>
      <c r="J790">
        <v>744</v>
      </c>
      <c r="K790">
        <v>1506928</v>
      </c>
      <c r="L790" s="1" t="s">
        <v>22</v>
      </c>
      <c r="M790" s="1" t="s">
        <v>19</v>
      </c>
      <c r="N790" s="1" t="s">
        <v>23</v>
      </c>
      <c r="O790" s="2">
        <v>26120.06</v>
      </c>
      <c r="P790">
        <v>21.3</v>
      </c>
      <c r="Q790">
        <v>40</v>
      </c>
      <c r="R790">
        <f>Кредиты_2000_0__22[[#This Row],[Годовой доход]]/12</f>
        <v>125577.33333333333</v>
      </c>
      <c r="S790">
        <f>Кредиты_2000_0__22[[#This Row],[Ежемесячный платеж]]/Кредиты_2000_0__22[[#This Row],[Мес доход]]</f>
        <v>0.20799979826507969</v>
      </c>
      <c r="T790" s="8">
        <f>(Кредиты_2000_0__22[[#This Row],[Кредитный рейтинг]]-MIN(J:J))/(MAX(J:J)-MIN(J:J))</f>
        <v>0.95757575757575752</v>
      </c>
      <c r="U790" s="9">
        <f>(Кредиты_2000_0__22[[#This Row],[Срок кредитной истории (лет)]]-MIN(P:P))/(MAX(P:P)-MIN(P:P))</f>
        <v>0.36842105263157893</v>
      </c>
      <c r="V790" s="9">
        <f>(Кредиты_2000_0__22[[#This Row],[Срок с последнего нарушения кредитного договора (мес.)]]-MIN(Q:Q))/(MAX(Q:Q)-MIN(Q:Q))</f>
        <v>0.48780487804878048</v>
      </c>
      <c r="W790" s="9">
        <f>(Кредиты_2000_0__22[[#This Row],[Количество кредитных карт]]-MIN(D:D))/(MAX(D:D)-MIN(D:D))</f>
        <v>0.1951219512195122</v>
      </c>
      <c r="X790" s="10">
        <f>(Кредиты_2000_0__22[[#This Row],[Число нарушений кредитных договоров]]-MIN(E:E))/(MAX(E:E)-MIN(E:E))</f>
        <v>0</v>
      </c>
      <c r="Y790" s="16">
        <f>((Кредиты_2000_0__22[[#This Row],[Размер кредита]]-AVERAGE(H:H)))/STDEV(H:H)</f>
        <v>-0.19875937956521411</v>
      </c>
      <c r="Z790" s="16">
        <f>((Кредиты_2000_0__22[[#This Row],[Годовой доход]]-AVERAGE(K:K)))/STDEV(K:K)</f>
        <v>0.19270872938985339</v>
      </c>
      <c r="AA790" s="16">
        <f>((Кредиты_2000_0__22[[#This Row],[Ежемесячный платеж]]-AVERAGE(O:O)))/STDEV(O:O)</f>
        <v>0.74093124556747614</v>
      </c>
      <c r="AB790" s="16">
        <f>((Кредиты_2000_0__22[[#This Row],[Текущий баланс кредитов]]-AVERAGE(F:F)))/STDEV(F:F)</f>
        <v>2.9384969232890472</v>
      </c>
      <c r="AC790" s="16">
        <f>((Кредиты_2000_0__22[[#This Row],[Максимальный выданный кредит]]-AVERAGE(G:G)))/STDEV(G:G)</f>
        <v>2.3859393222103709</v>
      </c>
    </row>
    <row r="791" spans="1:29" x14ac:dyDescent="0.45">
      <c r="A791">
        <v>1183</v>
      </c>
      <c r="B791" s="1" t="s">
        <v>834</v>
      </c>
      <c r="C791" s="1" t="s">
        <v>16</v>
      </c>
      <c r="D791">
        <v>9</v>
      </c>
      <c r="E791">
        <v>0</v>
      </c>
      <c r="F791">
        <v>411331</v>
      </c>
      <c r="G791">
        <v>862840</v>
      </c>
      <c r="H791" s="3">
        <v>725406</v>
      </c>
      <c r="I791" s="1" t="s">
        <v>26</v>
      </c>
      <c r="J791">
        <v>724</v>
      </c>
      <c r="K791">
        <v>2432000</v>
      </c>
      <c r="L791" s="1" t="s">
        <v>40</v>
      </c>
      <c r="M791" s="1" t="s">
        <v>19</v>
      </c>
      <c r="N791" s="1" t="s">
        <v>23</v>
      </c>
      <c r="O791" s="2">
        <v>36480</v>
      </c>
      <c r="P791">
        <v>14.4</v>
      </c>
      <c r="R791">
        <f>Кредиты_2000_0__22[[#This Row],[Годовой доход]]/12</f>
        <v>202666.66666666666</v>
      </c>
      <c r="S791">
        <f>Кредиты_2000_0__22[[#This Row],[Ежемесячный платеж]]/Кредиты_2000_0__22[[#This Row],[Мес доход]]</f>
        <v>0.18000000000000002</v>
      </c>
      <c r="T791" s="8">
        <f>(Кредиты_2000_0__22[[#This Row],[Кредитный рейтинг]]-MIN(J:J))/(MAX(J:J)-MIN(J:J))</f>
        <v>0.83636363636363631</v>
      </c>
      <c r="U791" s="9">
        <f>(Кредиты_2000_0__22[[#This Row],[Срок кредитной истории (лет)]]-MIN(P:P))/(MAX(P:P)-MIN(P:P))</f>
        <v>0.21710526315789475</v>
      </c>
      <c r="V791" s="9">
        <f>(Кредиты_2000_0__22[[#This Row],[Срок с последнего нарушения кредитного договора (мес.)]]-MIN(Q:Q))/(MAX(Q:Q)-MIN(Q:Q))</f>
        <v>0</v>
      </c>
      <c r="W791" s="9">
        <f>(Кредиты_2000_0__22[[#This Row],[Количество кредитных карт]]-MIN(D:D))/(MAX(D:D)-MIN(D:D))</f>
        <v>0.17073170731707318</v>
      </c>
      <c r="X791" s="10">
        <f>(Кредиты_2000_0__22[[#This Row],[Число нарушений кредитных договоров]]-MIN(E:E))/(MAX(E:E)-MIN(E:E))</f>
        <v>0</v>
      </c>
      <c r="Y791" s="16">
        <f>((Кредиты_2000_0__22[[#This Row],[Размер кредита]]-AVERAGE(H:H)))/STDEV(H:H)</f>
        <v>2.2250747651657705</v>
      </c>
      <c r="Z791" s="16">
        <f>((Кредиты_2000_0__22[[#This Row],[Годовой доход]]-AVERAGE(K:K)))/STDEV(K:K)</f>
        <v>1.3250229329892389</v>
      </c>
      <c r="AA791" s="16">
        <f>((Кредиты_2000_0__22[[#This Row],[Ежемесячный платеж]]-AVERAGE(O:O)))/STDEV(O:O)</f>
        <v>1.6663562230202027</v>
      </c>
      <c r="AB791" s="16">
        <f>((Кредиты_2000_0__22[[#This Row],[Текущий баланс кредитов]]-AVERAGE(F:F)))/STDEV(F:F)</f>
        <v>0.62092657346088131</v>
      </c>
      <c r="AC791" s="16">
        <f>((Кредиты_2000_0__22[[#This Row],[Максимальный выданный кредит]]-AVERAGE(G:G)))/STDEV(G:G)</f>
        <v>0.63428125195292184</v>
      </c>
    </row>
    <row r="792" spans="1:29" x14ac:dyDescent="0.45">
      <c r="A792">
        <v>1184</v>
      </c>
      <c r="B792" s="1" t="s">
        <v>835</v>
      </c>
      <c r="C792" s="1" t="s">
        <v>16</v>
      </c>
      <c r="D792">
        <v>9</v>
      </c>
      <c r="E792">
        <v>0</v>
      </c>
      <c r="F792">
        <v>391400</v>
      </c>
      <c r="G792">
        <v>538868</v>
      </c>
      <c r="H792" s="3">
        <v>129844</v>
      </c>
      <c r="I792" s="1" t="s">
        <v>17</v>
      </c>
      <c r="J792">
        <v>735</v>
      </c>
      <c r="K792">
        <v>2990144</v>
      </c>
      <c r="L792" s="1" t="s">
        <v>22</v>
      </c>
      <c r="M792" s="1" t="s">
        <v>19</v>
      </c>
      <c r="N792" s="1" t="s">
        <v>52</v>
      </c>
      <c r="O792" s="2">
        <v>33888.21</v>
      </c>
      <c r="P792">
        <v>28.9</v>
      </c>
      <c r="Q792">
        <v>16</v>
      </c>
      <c r="R792">
        <f>Кредиты_2000_0__22[[#This Row],[Годовой доход]]/12</f>
        <v>249178.66666666666</v>
      </c>
      <c r="S792">
        <f>Кредиты_2000_0__22[[#This Row],[Ежемесячный платеж]]/Кредиты_2000_0__22[[#This Row],[Мес доход]]</f>
        <v>0.13599964416429444</v>
      </c>
      <c r="T792" s="8">
        <f>(Кредиты_2000_0__22[[#This Row],[Кредитный рейтинг]]-MIN(J:J))/(MAX(J:J)-MIN(J:J))</f>
        <v>0.90303030303030307</v>
      </c>
      <c r="U792" s="9">
        <f>(Кредиты_2000_0__22[[#This Row],[Срок кредитной истории (лет)]]-MIN(P:P))/(MAX(P:P)-MIN(P:P))</f>
        <v>0.53508771929824561</v>
      </c>
      <c r="V792" s="9">
        <f>(Кредиты_2000_0__22[[#This Row],[Срок с последнего нарушения кредитного договора (мес.)]]-MIN(Q:Q))/(MAX(Q:Q)-MIN(Q:Q))</f>
        <v>0.1951219512195122</v>
      </c>
      <c r="W792" s="9">
        <f>(Кредиты_2000_0__22[[#This Row],[Количество кредитных карт]]-MIN(D:D))/(MAX(D:D)-MIN(D:D))</f>
        <v>0.17073170731707318</v>
      </c>
      <c r="X792" s="10">
        <f>(Кредиты_2000_0__22[[#This Row],[Число нарушений кредитных договоров]]-MIN(E:E))/(MAX(E:E)-MIN(E:E))</f>
        <v>0</v>
      </c>
      <c r="Y792" s="16">
        <f>((Кредиты_2000_0__22[[#This Row],[Размер кредита]]-AVERAGE(H:H)))/STDEV(H:H)</f>
        <v>-0.96324467759479726</v>
      </c>
      <c r="Z792" s="16">
        <f>((Кредиты_2000_0__22[[#This Row],[Годовой доход]]-AVERAGE(K:K)))/STDEV(K:K)</f>
        <v>2.0082069217531138</v>
      </c>
      <c r="AA792" s="16">
        <f>((Кредиты_2000_0__22[[#This Row],[Ежемесячный платеж]]-AVERAGE(O:O)))/STDEV(O:O)</f>
        <v>1.4348387429660514</v>
      </c>
      <c r="AB792" s="16">
        <f>((Кредиты_2000_0__22[[#This Row],[Текущий баланс кредитов]]-AVERAGE(F:F)))/STDEV(F:F)</f>
        <v>0.53763442268077499</v>
      </c>
      <c r="AC792" s="16">
        <f>((Кредиты_2000_0__22[[#This Row],[Максимальный выданный кредит]]-AVERAGE(G:G)))/STDEV(G:G)</f>
        <v>-5.4372851221683567E-2</v>
      </c>
    </row>
    <row r="793" spans="1:29" x14ac:dyDescent="0.45">
      <c r="A793">
        <v>1185</v>
      </c>
      <c r="B793" s="1" t="s">
        <v>836</v>
      </c>
      <c r="C793" s="1" t="s">
        <v>16</v>
      </c>
      <c r="D793">
        <v>9</v>
      </c>
      <c r="E793">
        <v>0</v>
      </c>
      <c r="F793">
        <v>510720</v>
      </c>
      <c r="G793">
        <v>1411344</v>
      </c>
      <c r="H793" s="3">
        <v>612304</v>
      </c>
      <c r="I793" s="1" t="s">
        <v>17</v>
      </c>
      <c r="J793">
        <v>747</v>
      </c>
      <c r="K793">
        <v>1794170</v>
      </c>
      <c r="L793" s="1" t="s">
        <v>38</v>
      </c>
      <c r="M793" s="1" t="s">
        <v>19</v>
      </c>
      <c r="N793" s="1" t="s">
        <v>23</v>
      </c>
      <c r="O793" s="2">
        <v>14248.67</v>
      </c>
      <c r="P793">
        <v>29.9</v>
      </c>
      <c r="Q793">
        <v>24</v>
      </c>
      <c r="R793">
        <f>Кредиты_2000_0__22[[#This Row],[Годовой доход]]/12</f>
        <v>149514.16666666666</v>
      </c>
      <c r="S793">
        <f>Кредиты_2000_0__22[[#This Row],[Ежемесячный платеж]]/Кредиты_2000_0__22[[#This Row],[Мес доход]]</f>
        <v>9.5299798792756546E-2</v>
      </c>
      <c r="T793" s="8">
        <f>(Кредиты_2000_0__22[[#This Row],[Кредитный рейтинг]]-MIN(J:J))/(MAX(J:J)-MIN(J:J))</f>
        <v>0.97575757575757571</v>
      </c>
      <c r="U793" s="9">
        <f>(Кредиты_2000_0__22[[#This Row],[Срок кредитной истории (лет)]]-MIN(P:P))/(MAX(P:P)-MIN(P:P))</f>
        <v>0.55701754385964908</v>
      </c>
      <c r="V793" s="9">
        <f>(Кредиты_2000_0__22[[#This Row],[Срок с последнего нарушения кредитного договора (мес.)]]-MIN(Q:Q))/(MAX(Q:Q)-MIN(Q:Q))</f>
        <v>0.29268292682926828</v>
      </c>
      <c r="W793" s="9">
        <f>(Кредиты_2000_0__22[[#This Row],[Количество кредитных карт]]-MIN(D:D))/(MAX(D:D)-MIN(D:D))</f>
        <v>0.17073170731707318</v>
      </c>
      <c r="X793" s="10">
        <f>(Кредиты_2000_0__22[[#This Row],[Число нарушений кредитных договоров]]-MIN(E:E))/(MAX(E:E)-MIN(E:E))</f>
        <v>0</v>
      </c>
      <c r="Y793" s="16">
        <f>((Кредиты_2000_0__22[[#This Row],[Размер кредита]]-AVERAGE(H:H)))/STDEV(H:H)</f>
        <v>1.6195873337730595</v>
      </c>
      <c r="Z793" s="16">
        <f>((Кредиты_2000_0__22[[#This Row],[Годовой доход]]-AVERAGE(K:K)))/STDEV(K:K)</f>
        <v>0.5443010340648351</v>
      </c>
      <c r="AA793" s="16">
        <f>((Кредиты_2000_0__22[[#This Row],[Ежемесячный платеж]]-AVERAGE(O:O)))/STDEV(O:O)</f>
        <v>-0.31950740784967924</v>
      </c>
      <c r="AB793" s="16">
        <f>((Кредиты_2000_0__22[[#This Row],[Текущий баланс кредитов]]-AVERAGE(F:F)))/STDEV(F:F)</f>
        <v>1.036275706664634</v>
      </c>
      <c r="AC793" s="16">
        <f>((Кредиты_2000_0__22[[#This Row],[Максимальный выданный кредит]]-AVERAGE(G:G)))/STDEV(G:G)</f>
        <v>1.8002138949210913</v>
      </c>
    </row>
    <row r="794" spans="1:29" x14ac:dyDescent="0.45">
      <c r="A794">
        <v>1186</v>
      </c>
      <c r="B794" s="1" t="s">
        <v>837</v>
      </c>
      <c r="C794" s="1" t="s">
        <v>16</v>
      </c>
      <c r="D794">
        <v>5</v>
      </c>
      <c r="E794">
        <v>0</v>
      </c>
      <c r="F794">
        <v>93233</v>
      </c>
      <c r="G794">
        <v>175824</v>
      </c>
      <c r="H794" s="3">
        <v>257400</v>
      </c>
      <c r="I794" s="1" t="s">
        <v>17</v>
      </c>
      <c r="J794">
        <v>720</v>
      </c>
      <c r="K794">
        <v>703950</v>
      </c>
      <c r="L794" s="1" t="s">
        <v>27</v>
      </c>
      <c r="M794" s="1" t="s">
        <v>29</v>
      </c>
      <c r="N794" s="1" t="s">
        <v>52</v>
      </c>
      <c r="O794" s="2">
        <v>3132.53</v>
      </c>
      <c r="P794">
        <v>11.4</v>
      </c>
      <c r="R794">
        <f>Кредиты_2000_0__22[[#This Row],[Годовой доход]]/12</f>
        <v>58662.5</v>
      </c>
      <c r="S794">
        <f>Кредиты_2000_0__22[[#This Row],[Ежемесячный платеж]]/Кредиты_2000_0__22[[#This Row],[Мес доход]]</f>
        <v>5.3399190283400816E-2</v>
      </c>
      <c r="T794" s="8">
        <f>(Кредиты_2000_0__22[[#This Row],[Кредитный рейтинг]]-MIN(J:J))/(MAX(J:J)-MIN(J:J))</f>
        <v>0.81212121212121213</v>
      </c>
      <c r="U794" s="9">
        <f>(Кредиты_2000_0__22[[#This Row],[Срок кредитной истории (лет)]]-MIN(P:P))/(MAX(P:P)-MIN(P:P))</f>
        <v>0.15131578947368421</v>
      </c>
      <c r="V794" s="9">
        <f>(Кредиты_2000_0__22[[#This Row],[Срок с последнего нарушения кредитного договора (мес.)]]-MIN(Q:Q))/(MAX(Q:Q)-MIN(Q:Q))</f>
        <v>0</v>
      </c>
      <c r="W794" s="9">
        <f>(Кредиты_2000_0__22[[#This Row],[Количество кредитных карт]]-MIN(D:D))/(MAX(D:D)-MIN(D:D))</f>
        <v>7.3170731707317069E-2</v>
      </c>
      <c r="X794" s="10">
        <f>(Кредиты_2000_0__22[[#This Row],[Число нарушений кредитных договоров]]-MIN(E:E))/(MAX(E:E)-MIN(E:E))</f>
        <v>0</v>
      </c>
      <c r="Y794" s="16">
        <f>((Кредиты_2000_0__22[[#This Row],[Размер кредита]]-AVERAGE(H:H)))/STDEV(H:H)</f>
        <v>-0.28037828443880852</v>
      </c>
      <c r="Z794" s="16">
        <f>((Кредиты_2000_0__22[[#This Row],[Годовой доход]]-AVERAGE(K:K)))/STDEV(K:K)</f>
        <v>-0.7901589766674344</v>
      </c>
      <c r="AA794" s="16">
        <f>((Кредиты_2000_0__22[[#This Row],[Ежемесячный платеж]]-AVERAGE(O:O)))/STDEV(O:O)</f>
        <v>-1.312481653729612</v>
      </c>
      <c r="AB794" s="16">
        <f>((Кредиты_2000_0__22[[#This Row],[Текущий баланс кредитов]]-AVERAGE(F:F)))/STDEV(F:F)</f>
        <v>-0.70841297693048322</v>
      </c>
      <c r="AC794" s="16">
        <f>((Кредиты_2000_0__22[[#This Row],[Максимальный выданный кредит]]-AVERAGE(G:G)))/STDEV(G:G)</f>
        <v>-0.82608071558317608</v>
      </c>
    </row>
    <row r="795" spans="1:29" x14ac:dyDescent="0.45">
      <c r="A795">
        <v>1188</v>
      </c>
      <c r="B795" s="1" t="s">
        <v>838</v>
      </c>
      <c r="C795" s="1" t="s">
        <v>31</v>
      </c>
      <c r="D795">
        <v>9</v>
      </c>
      <c r="E795">
        <v>0</v>
      </c>
      <c r="F795">
        <v>235239</v>
      </c>
      <c r="G795">
        <v>315986</v>
      </c>
      <c r="H795" s="3">
        <v>279488</v>
      </c>
      <c r="I795" s="1" t="s">
        <v>17</v>
      </c>
      <c r="J795">
        <v>700</v>
      </c>
      <c r="K795">
        <v>626373</v>
      </c>
      <c r="L795" s="1" t="s">
        <v>27</v>
      </c>
      <c r="M795" s="1" t="s">
        <v>29</v>
      </c>
      <c r="N795" s="1" t="s">
        <v>23</v>
      </c>
      <c r="O795" s="2">
        <v>6837.91</v>
      </c>
      <c r="P795">
        <v>12.1</v>
      </c>
      <c r="Q795">
        <v>60</v>
      </c>
      <c r="R795">
        <f>Кредиты_2000_0__22[[#This Row],[Годовой доход]]/12</f>
        <v>52197.75</v>
      </c>
      <c r="S795">
        <f>Кредиты_2000_0__22[[#This Row],[Ежемесячный платеж]]/Кредиты_2000_0__22[[#This Row],[Мес доход]]</f>
        <v>0.131000091000091</v>
      </c>
      <c r="T795" s="8">
        <f>(Кредиты_2000_0__22[[#This Row],[Кредитный рейтинг]]-MIN(J:J))/(MAX(J:J)-MIN(J:J))</f>
        <v>0.69090909090909092</v>
      </c>
      <c r="U795" s="9">
        <f>(Кредиты_2000_0__22[[#This Row],[Срок кредитной истории (лет)]]-MIN(P:P))/(MAX(P:P)-MIN(P:P))</f>
        <v>0.16666666666666666</v>
      </c>
      <c r="V795" s="9">
        <f>(Кредиты_2000_0__22[[#This Row],[Срок с последнего нарушения кредитного договора (мес.)]]-MIN(Q:Q))/(MAX(Q:Q)-MIN(Q:Q))</f>
        <v>0.73170731707317072</v>
      </c>
      <c r="W795" s="9">
        <f>(Кредиты_2000_0__22[[#This Row],[Количество кредитных карт]]-MIN(D:D))/(MAX(D:D)-MIN(D:D))</f>
        <v>0.17073170731707318</v>
      </c>
      <c r="X795" s="10">
        <f>(Кредиты_2000_0__22[[#This Row],[Число нарушений кредитных договоров]]-MIN(E:E))/(MAX(E:E)-MIN(E:E))</f>
        <v>0</v>
      </c>
      <c r="Y795" s="16">
        <f>((Кредиты_2000_0__22[[#This Row],[Размер кредита]]-AVERAGE(H:H)))/STDEV(H:H)</f>
        <v>-0.16213098213997912</v>
      </c>
      <c r="Z795" s="16">
        <f>((Кредиты_2000_0__22[[#This Row],[Годовой доход]]-AVERAGE(K:K)))/STDEV(K:K)</f>
        <v>-0.88511541138022387</v>
      </c>
      <c r="AA795" s="16">
        <f>((Кредиты_2000_0__22[[#This Row],[Ежемесячный платеж]]-AVERAGE(O:O)))/STDEV(O:O)</f>
        <v>-0.98149023843630123</v>
      </c>
      <c r="AB795" s="16">
        <f>((Кредиты_2000_0__22[[#This Row],[Текущий баланс кредитов]]-AVERAGE(F:F)))/STDEV(F:F)</f>
        <v>-0.11496632780701775</v>
      </c>
      <c r="AC795" s="16">
        <f>((Кредиты_2000_0__22[[#This Row],[Максимальный выданный кредит]]-AVERAGE(G:G)))/STDEV(G:G)</f>
        <v>-0.52814405312728774</v>
      </c>
    </row>
    <row r="796" spans="1:29" x14ac:dyDescent="0.45">
      <c r="A796">
        <v>1189</v>
      </c>
      <c r="B796" s="1" t="s">
        <v>839</v>
      </c>
      <c r="C796" s="1" t="s">
        <v>31</v>
      </c>
      <c r="D796">
        <v>3</v>
      </c>
      <c r="E796">
        <v>0</v>
      </c>
      <c r="F796">
        <v>296609</v>
      </c>
      <c r="G796">
        <v>364210</v>
      </c>
      <c r="H796" s="3">
        <v>485408</v>
      </c>
      <c r="I796" s="1" t="s">
        <v>17</v>
      </c>
      <c r="J796">
        <v>721</v>
      </c>
      <c r="K796">
        <v>3601412</v>
      </c>
      <c r="L796" s="1" t="s">
        <v>38</v>
      </c>
      <c r="M796" s="1" t="s">
        <v>29</v>
      </c>
      <c r="N796" s="1" t="s">
        <v>1420</v>
      </c>
      <c r="O796" s="2">
        <v>24789.68</v>
      </c>
      <c r="P796">
        <v>15.2</v>
      </c>
      <c r="R796">
        <f>Кредиты_2000_0__22[[#This Row],[Годовой доход]]/12</f>
        <v>300117.66666666669</v>
      </c>
      <c r="S796">
        <f>Кредиты_2000_0__22[[#This Row],[Ежемесячный платеж]]/Кредиты_2000_0__22[[#This Row],[Мес доход]]</f>
        <v>8.2599869162428508E-2</v>
      </c>
      <c r="T796" s="8">
        <f>(Кредиты_2000_0__22[[#This Row],[Кредитный рейтинг]]-MIN(J:J))/(MAX(J:J)-MIN(J:J))</f>
        <v>0.81818181818181823</v>
      </c>
      <c r="U796" s="9">
        <f>(Кредиты_2000_0__22[[#This Row],[Срок кредитной истории (лет)]]-MIN(P:P))/(MAX(P:P)-MIN(P:P))</f>
        <v>0.23464912280701752</v>
      </c>
      <c r="V796" s="9">
        <f>(Кредиты_2000_0__22[[#This Row],[Срок с последнего нарушения кредитного договора (мес.)]]-MIN(Q:Q))/(MAX(Q:Q)-MIN(Q:Q))</f>
        <v>0</v>
      </c>
      <c r="W796" s="9">
        <f>(Кредиты_2000_0__22[[#This Row],[Количество кредитных карт]]-MIN(D:D))/(MAX(D:D)-MIN(D:D))</f>
        <v>2.4390243902439025E-2</v>
      </c>
      <c r="X796" s="10">
        <f>(Кредиты_2000_0__22[[#This Row],[Число нарушений кредитных договоров]]-MIN(E:E))/(MAX(E:E)-MIN(E:E))</f>
        <v>0</v>
      </c>
      <c r="Y796" s="16">
        <f>((Кредиты_2000_0__22[[#This Row],[Размер кредита]]-AVERAGE(H:H)))/STDEV(H:H)</f>
        <v>0.94025422654233459</v>
      </c>
      <c r="Z796" s="16">
        <f>((Кредиты_2000_0__22[[#This Row],[Годовой доход]]-AVERAGE(K:K)))/STDEV(K:K)</f>
        <v>2.7564161839573416</v>
      </c>
      <c r="AA796" s="16">
        <f>((Кредиты_2000_0__22[[#This Row],[Ежемесячный платеж]]-AVERAGE(O:O)))/STDEV(O:O)</f>
        <v>0.62209205523398392</v>
      </c>
      <c r="AB796" s="16">
        <f>((Кредиты_2000_0__22[[#This Row],[Текущий баланс кредитов]]-AVERAGE(F:F)))/STDEV(F:F)</f>
        <v>0.1415004472356359</v>
      </c>
      <c r="AC796" s="16">
        <f>((Кредиты_2000_0__22[[#This Row],[Максимальный выданный кредит]]-AVERAGE(G:G)))/STDEV(G:G)</f>
        <v>-0.42563625778851721</v>
      </c>
    </row>
    <row r="797" spans="1:29" x14ac:dyDescent="0.45">
      <c r="A797">
        <v>1190</v>
      </c>
      <c r="B797" s="1" t="s">
        <v>840</v>
      </c>
      <c r="C797" s="1" t="s">
        <v>31</v>
      </c>
      <c r="D797">
        <v>7</v>
      </c>
      <c r="E797">
        <v>0</v>
      </c>
      <c r="F797">
        <v>87381</v>
      </c>
      <c r="G797">
        <v>346500</v>
      </c>
      <c r="H797" s="3">
        <v>324368</v>
      </c>
      <c r="I797" s="1" t="s">
        <v>17</v>
      </c>
      <c r="J797">
        <v>741</v>
      </c>
      <c r="K797">
        <v>1792802</v>
      </c>
      <c r="L797" s="1" t="s">
        <v>38</v>
      </c>
      <c r="M797" s="1" t="s">
        <v>29</v>
      </c>
      <c r="N797" s="1" t="s">
        <v>23</v>
      </c>
      <c r="O797" s="2">
        <v>6797.82</v>
      </c>
      <c r="P797">
        <v>16</v>
      </c>
      <c r="Q797">
        <v>41</v>
      </c>
      <c r="R797">
        <f>Кредиты_2000_0__22[[#This Row],[Годовой доход]]/12</f>
        <v>149400.16666666666</v>
      </c>
      <c r="S797">
        <f>Кредиты_2000_0__22[[#This Row],[Ежемесячный платеж]]/Кредиты_2000_0__22[[#This Row],[Мес доход]]</f>
        <v>4.5500752453422076E-2</v>
      </c>
      <c r="T797" s="8">
        <f>(Кредиты_2000_0__22[[#This Row],[Кредитный рейтинг]]-MIN(J:J))/(MAX(J:J)-MIN(J:J))</f>
        <v>0.93939393939393945</v>
      </c>
      <c r="U797" s="9">
        <f>(Кредиты_2000_0__22[[#This Row],[Срок кредитной истории (лет)]]-MIN(P:P))/(MAX(P:P)-MIN(P:P))</f>
        <v>0.25219298245614036</v>
      </c>
      <c r="V797" s="9">
        <f>(Кредиты_2000_0__22[[#This Row],[Срок с последнего нарушения кредитного договора (мес.)]]-MIN(Q:Q))/(MAX(Q:Q)-MIN(Q:Q))</f>
        <v>0.5</v>
      </c>
      <c r="W797" s="9">
        <f>(Кредиты_2000_0__22[[#This Row],[Количество кредитных карт]]-MIN(D:D))/(MAX(D:D)-MIN(D:D))</f>
        <v>0.12195121951219512</v>
      </c>
      <c r="X797" s="10">
        <f>(Кредиты_2000_0__22[[#This Row],[Число нарушений кредитных договоров]]-MIN(E:E))/(MAX(E:E)-MIN(E:E))</f>
        <v>0</v>
      </c>
      <c r="Y797" s="16">
        <f>((Кредиты_2000_0__22[[#This Row],[Размер кредита]]-AVERAGE(H:H)))/STDEV(H:H)</f>
        <v>7.8132460777961057E-2</v>
      </c>
      <c r="Z797" s="16">
        <f>((Кредиты_2000_0__22[[#This Row],[Годовой доход]]-AVERAGE(K:K)))/STDEV(K:K)</f>
        <v>0.54262656350413929</v>
      </c>
      <c r="AA797" s="16">
        <f>((Кредиты_2000_0__22[[#This Row],[Ежемесячный платеж]]-AVERAGE(O:O)))/STDEV(O:O)</f>
        <v>-0.98507136799362294</v>
      </c>
      <c r="AB797" s="16">
        <f>((Кредиты_2000_0__22[[#This Row],[Текущий баланс кредитов]]-AVERAGE(F:F)))/STDEV(F:F)</f>
        <v>-0.73286863225962795</v>
      </c>
      <c r="AC797" s="16">
        <f>((Кредиты_2000_0__22[[#This Row],[Максимальный выданный кредит]]-AVERAGE(G:G)))/STDEV(G:G)</f>
        <v>-0.46328168445261864</v>
      </c>
    </row>
    <row r="798" spans="1:29" x14ac:dyDescent="0.45">
      <c r="A798">
        <v>1194</v>
      </c>
      <c r="B798" s="1" t="s">
        <v>841</v>
      </c>
      <c r="C798" s="1" t="s">
        <v>16</v>
      </c>
      <c r="D798">
        <v>10</v>
      </c>
      <c r="E798">
        <v>0</v>
      </c>
      <c r="F798">
        <v>972154</v>
      </c>
      <c r="G798">
        <v>1437612</v>
      </c>
      <c r="H798" s="3">
        <v>605836</v>
      </c>
      <c r="I798" s="1" t="s">
        <v>17</v>
      </c>
      <c r="J798">
        <v>746</v>
      </c>
      <c r="K798">
        <v>1950863</v>
      </c>
      <c r="L798" s="1" t="s">
        <v>22</v>
      </c>
      <c r="M798" s="1" t="s">
        <v>19</v>
      </c>
      <c r="N798" s="1" t="s">
        <v>23</v>
      </c>
      <c r="O798" s="2">
        <v>39505.18</v>
      </c>
      <c r="P798">
        <v>14</v>
      </c>
      <c r="R798">
        <f>Кредиты_2000_0__22[[#This Row],[Годовой доход]]/12</f>
        <v>162571.91666666666</v>
      </c>
      <c r="S798">
        <f>Кредиты_2000_0__22[[#This Row],[Ежемесячный платеж]]/Кредиты_2000_0__22[[#This Row],[Мес доход]]</f>
        <v>0.24300125636705397</v>
      </c>
      <c r="T798" s="8">
        <f>(Кредиты_2000_0__22[[#This Row],[Кредитный рейтинг]]-MIN(J:J))/(MAX(J:J)-MIN(J:J))</f>
        <v>0.96969696969696972</v>
      </c>
      <c r="U798" s="9">
        <f>(Кредиты_2000_0__22[[#This Row],[Срок кредитной истории (лет)]]-MIN(P:P))/(MAX(P:P)-MIN(P:P))</f>
        <v>0.20833333333333331</v>
      </c>
      <c r="V798" s="9">
        <f>(Кредиты_2000_0__22[[#This Row],[Срок с последнего нарушения кредитного договора (мес.)]]-MIN(Q:Q))/(MAX(Q:Q)-MIN(Q:Q))</f>
        <v>0</v>
      </c>
      <c r="W798" s="9">
        <f>(Кредиты_2000_0__22[[#This Row],[Количество кредитных карт]]-MIN(D:D))/(MAX(D:D)-MIN(D:D))</f>
        <v>0.1951219512195122</v>
      </c>
      <c r="X798" s="10">
        <f>(Кредиты_2000_0__22[[#This Row],[Число нарушений кредитных договоров]]-MIN(E:E))/(MAX(E:E)-MIN(E:E))</f>
        <v>0</v>
      </c>
      <c r="Y798" s="16">
        <f>((Кредиты_2000_0__22[[#This Row],[Размер кредита]]-AVERAGE(H:H)))/STDEV(H:H)</f>
        <v>1.5849611317054741</v>
      </c>
      <c r="Z798" s="16">
        <f>((Кредиты_2000_0__22[[#This Row],[Годовой доход]]-AVERAGE(K:K)))/STDEV(K:K)</f>
        <v>0.7360976828711967</v>
      </c>
      <c r="AA798" s="16">
        <f>((Кредиты_2000_0__22[[#This Row],[Ежемесячный платеж]]-AVERAGE(O:O)))/STDEV(O:O)</f>
        <v>1.9365872410850216</v>
      </c>
      <c r="AB798" s="16">
        <f>((Кредиты_2000_0__22[[#This Row],[Текущий баланс кредитов]]-AVERAGE(F:F)))/STDEV(F:F)</f>
        <v>2.9646200096633608</v>
      </c>
      <c r="AC798" s="16">
        <f>((Кредиты_2000_0__22[[#This Row],[Максимальный выданный кредит]]-AVERAGE(G:G)))/STDEV(G:G)</f>
        <v>1.8560507140974105</v>
      </c>
    </row>
    <row r="799" spans="1:29" x14ac:dyDescent="0.45">
      <c r="A799">
        <v>1196</v>
      </c>
      <c r="B799" s="1" t="s">
        <v>842</v>
      </c>
      <c r="C799" s="1" t="s">
        <v>16</v>
      </c>
      <c r="D799">
        <v>26</v>
      </c>
      <c r="E799">
        <v>0</v>
      </c>
      <c r="F799">
        <v>236379</v>
      </c>
      <c r="G799">
        <v>918434</v>
      </c>
      <c r="H799" s="3">
        <v>223168</v>
      </c>
      <c r="I799" s="1" t="s">
        <v>26</v>
      </c>
      <c r="J799">
        <v>705</v>
      </c>
      <c r="K799">
        <v>1252784</v>
      </c>
      <c r="L799" s="1" t="s">
        <v>41</v>
      </c>
      <c r="M799" s="1" t="s">
        <v>19</v>
      </c>
      <c r="N799" s="1" t="s">
        <v>1420</v>
      </c>
      <c r="O799" s="2">
        <v>20566.55</v>
      </c>
      <c r="P799">
        <v>17.8</v>
      </c>
      <c r="Q799">
        <v>29</v>
      </c>
      <c r="R799">
        <f>Кредиты_2000_0__22[[#This Row],[Годовой доход]]/12</f>
        <v>104398.66666666667</v>
      </c>
      <c r="S799">
        <f>Кредиты_2000_0__22[[#This Row],[Ежемесячный платеж]]/Кредиты_2000_0__22[[#This Row],[Мес доход]]</f>
        <v>0.19700012132977432</v>
      </c>
      <c r="T799" s="8">
        <f>(Кредиты_2000_0__22[[#This Row],[Кредитный рейтинг]]-MIN(J:J))/(MAX(J:J)-MIN(J:J))</f>
        <v>0.72121212121212119</v>
      </c>
      <c r="U799" s="9">
        <f>(Кредиты_2000_0__22[[#This Row],[Срок кредитной истории (лет)]]-MIN(P:P))/(MAX(P:P)-MIN(P:P))</f>
        <v>0.29166666666666669</v>
      </c>
      <c r="V799" s="9">
        <f>(Кредиты_2000_0__22[[#This Row],[Срок с последнего нарушения кредитного договора (мес.)]]-MIN(Q:Q))/(MAX(Q:Q)-MIN(Q:Q))</f>
        <v>0.35365853658536583</v>
      </c>
      <c r="W799" s="9">
        <f>(Кредиты_2000_0__22[[#This Row],[Количество кредитных карт]]-MIN(D:D))/(MAX(D:D)-MIN(D:D))</f>
        <v>0.58536585365853655</v>
      </c>
      <c r="X799" s="10">
        <f>(Кредиты_2000_0__22[[#This Row],[Число нарушений кредитных договоров]]-MIN(E:E))/(MAX(E:E)-MIN(E:E))</f>
        <v>0</v>
      </c>
      <c r="Y799" s="16">
        <f>((Кредиты_2000_0__22[[#This Row],[Размер кредита]]-AVERAGE(H:H)))/STDEV(H:H)</f>
        <v>-0.46363804776249229</v>
      </c>
      <c r="Z799" s="16">
        <f>((Кредиты_2000_0__22[[#This Row],[Годовой доход]]-AVERAGE(K:K)))/STDEV(K:K)</f>
        <v>-0.11837069033051671</v>
      </c>
      <c r="AA799" s="16">
        <f>((Кредиты_2000_0__22[[#This Row],[Ежемесячный платеж]]-AVERAGE(O:O)))/STDEV(O:O)</f>
        <v>0.24485145489943236</v>
      </c>
      <c r="AB799" s="16">
        <f>((Кредиты_2000_0__22[[#This Row],[Текущий баланс кредитов]]-AVERAGE(F:F)))/STDEV(F:F)</f>
        <v>-0.11020223910653502</v>
      </c>
      <c r="AC799" s="16">
        <f>((Кредиты_2000_0__22[[#This Row],[Максимальный выданный кредит]]-AVERAGE(G:G)))/STDEV(G:G)</f>
        <v>0.75245515652457928</v>
      </c>
    </row>
    <row r="800" spans="1:29" x14ac:dyDescent="0.45">
      <c r="A800">
        <v>1201</v>
      </c>
      <c r="B800" s="1" t="s">
        <v>843</v>
      </c>
      <c r="C800" s="1" t="s">
        <v>31</v>
      </c>
      <c r="D800">
        <v>7</v>
      </c>
      <c r="E800">
        <v>0</v>
      </c>
      <c r="F800">
        <v>221635</v>
      </c>
      <c r="G800">
        <v>263230</v>
      </c>
      <c r="H800" s="3">
        <v>415910</v>
      </c>
      <c r="I800" s="1" t="s">
        <v>17</v>
      </c>
      <c r="J800">
        <v>693</v>
      </c>
      <c r="K800">
        <v>1126890</v>
      </c>
      <c r="L800" s="1" t="s">
        <v>53</v>
      </c>
      <c r="M800" s="1" t="s">
        <v>19</v>
      </c>
      <c r="N800" s="1" t="s">
        <v>20</v>
      </c>
      <c r="O800" s="2">
        <v>12301.93</v>
      </c>
      <c r="P800">
        <v>12.2</v>
      </c>
      <c r="Q800">
        <v>17</v>
      </c>
      <c r="R800">
        <f>Кредиты_2000_0__22[[#This Row],[Годовой доход]]/12</f>
        <v>93907.5</v>
      </c>
      <c r="S800">
        <f>Кредиты_2000_0__22[[#This Row],[Ежемесячный платеж]]/Кредиты_2000_0__22[[#This Row],[Мес доход]]</f>
        <v>0.13100050581689429</v>
      </c>
      <c r="T800" s="8">
        <f>(Кредиты_2000_0__22[[#This Row],[Кредитный рейтинг]]-MIN(J:J))/(MAX(J:J)-MIN(J:J))</f>
        <v>0.64848484848484844</v>
      </c>
      <c r="U800" s="9">
        <f>(Кредиты_2000_0__22[[#This Row],[Срок кредитной истории (лет)]]-MIN(P:P))/(MAX(P:P)-MIN(P:P))</f>
        <v>0.16885964912280699</v>
      </c>
      <c r="V800" s="9">
        <f>(Кредиты_2000_0__22[[#This Row],[Срок с последнего нарушения кредитного договора (мес.)]]-MIN(Q:Q))/(MAX(Q:Q)-MIN(Q:Q))</f>
        <v>0.2073170731707317</v>
      </c>
      <c r="W800" s="9">
        <f>(Кредиты_2000_0__22[[#This Row],[Количество кредитных карт]]-MIN(D:D))/(MAX(D:D)-MIN(D:D))</f>
        <v>0.12195121951219512</v>
      </c>
      <c r="X800" s="10">
        <f>(Кредиты_2000_0__22[[#This Row],[Число нарушений кредитных договоров]]-MIN(E:E))/(MAX(E:E)-MIN(E:E))</f>
        <v>0</v>
      </c>
      <c r="Y800" s="16">
        <f>((Кредиты_2000_0__22[[#This Row],[Размер кредита]]-AVERAGE(H:H)))/STDEV(H:H)</f>
        <v>0.56819921861205369</v>
      </c>
      <c r="Z800" s="16">
        <f>((Кредиты_2000_0__22[[#This Row],[Годовой доход]]-AVERAGE(K:K)))/STDEV(K:K)</f>
        <v>-0.27246849498565817</v>
      </c>
      <c r="AA800" s="16">
        <f>((Кредиты_2000_0__22[[#This Row],[Ежемесячный платеж]]-AVERAGE(O:O)))/STDEV(O:O)</f>
        <v>-0.49340434360474356</v>
      </c>
      <c r="AB800" s="16">
        <f>((Кредиты_2000_0__22[[#This Row],[Текущий баланс кредитов]]-AVERAGE(F:F)))/STDEV(F:F)</f>
        <v>-0.171817786299445</v>
      </c>
      <c r="AC800" s="16">
        <f>((Кредиты_2000_0__22[[#This Row],[Максимальный выданный кредит]]-AVERAGE(G:G)))/STDEV(G:G)</f>
        <v>-0.64028533653165443</v>
      </c>
    </row>
    <row r="801" spans="1:29" x14ac:dyDescent="0.45">
      <c r="A801">
        <v>1203</v>
      </c>
      <c r="B801" s="1" t="s">
        <v>844</v>
      </c>
      <c r="C801" s="1" t="s">
        <v>16</v>
      </c>
      <c r="D801">
        <v>9</v>
      </c>
      <c r="E801">
        <v>0</v>
      </c>
      <c r="F801">
        <v>247646</v>
      </c>
      <c r="G801">
        <v>669966</v>
      </c>
      <c r="H801" s="3">
        <v>324060</v>
      </c>
      <c r="I801" s="1" t="s">
        <v>26</v>
      </c>
      <c r="J801">
        <v>683</v>
      </c>
      <c r="K801">
        <v>699656</v>
      </c>
      <c r="L801" s="1" t="s">
        <v>21</v>
      </c>
      <c r="M801" s="1" t="s">
        <v>24</v>
      </c>
      <c r="N801" s="1" t="s">
        <v>23</v>
      </c>
      <c r="O801" s="2">
        <v>15509.13</v>
      </c>
      <c r="P801">
        <v>22</v>
      </c>
      <c r="Q801">
        <v>78</v>
      </c>
      <c r="R801">
        <f>Кредиты_2000_0__22[[#This Row],[Годовой доход]]/12</f>
        <v>58304.666666666664</v>
      </c>
      <c r="S801">
        <f>Кредиты_2000_0__22[[#This Row],[Ежемесячный платеж]]/Кредиты_2000_0__22[[#This Row],[Мес доход]]</f>
        <v>0.26600152074733868</v>
      </c>
      <c r="T801" s="8">
        <f>(Кредиты_2000_0__22[[#This Row],[Кредитный рейтинг]]-MIN(J:J))/(MAX(J:J)-MIN(J:J))</f>
        <v>0.58787878787878789</v>
      </c>
      <c r="U801" s="9">
        <f>(Кредиты_2000_0__22[[#This Row],[Срок кредитной истории (лет)]]-MIN(P:P))/(MAX(P:P)-MIN(P:P))</f>
        <v>0.38377192982456138</v>
      </c>
      <c r="V801" s="9">
        <f>(Кредиты_2000_0__22[[#This Row],[Срок с последнего нарушения кредитного договора (мес.)]]-MIN(Q:Q))/(MAX(Q:Q)-MIN(Q:Q))</f>
        <v>0.95121951219512191</v>
      </c>
      <c r="W801" s="9">
        <f>(Кредиты_2000_0__22[[#This Row],[Количество кредитных карт]]-MIN(D:D))/(MAX(D:D)-MIN(D:D))</f>
        <v>0.17073170731707318</v>
      </c>
      <c r="X801" s="10">
        <f>(Кредиты_2000_0__22[[#This Row],[Число нарушений кредитных договоров]]-MIN(E:E))/(MAX(E:E)-MIN(E:E))</f>
        <v>0</v>
      </c>
      <c r="Y801" s="16">
        <f>((Кредиты_2000_0__22[[#This Row],[Размер кредита]]-AVERAGE(H:H)))/STDEV(H:H)</f>
        <v>7.6483594012837941E-2</v>
      </c>
      <c r="Z801" s="16">
        <f>((Кредиты_2000_0__22[[#This Row],[Годовой доход]]-AVERAGE(K:K)))/STDEV(K:K)</f>
        <v>-0.7954149537051739</v>
      </c>
      <c r="AA801" s="16">
        <f>((Кредиты_2000_0__22[[#This Row],[Ежемесячный платеж]]-AVERAGE(O:O)))/STDEV(O:O)</f>
        <v>-0.20691397901900427</v>
      </c>
      <c r="AB801" s="16">
        <f>((Кредиты_2000_0__22[[#This Row],[Текущий баланс кредитов]]-AVERAGE(F:F)))/STDEV(F:F)</f>
        <v>-6.3117162450097367E-2</v>
      </c>
      <c r="AC801" s="16">
        <f>((Кредиты_2000_0__22[[#This Row],[Максимальный выданный кредит]]-AVERAGE(G:G)))/STDEV(G:G)</f>
        <v>0.22429683510301246</v>
      </c>
    </row>
    <row r="802" spans="1:29" x14ac:dyDescent="0.45">
      <c r="A802">
        <v>1207</v>
      </c>
      <c r="B802" s="1" t="s">
        <v>845</v>
      </c>
      <c r="C802" s="1" t="s">
        <v>16</v>
      </c>
      <c r="D802">
        <v>8</v>
      </c>
      <c r="E802">
        <v>1</v>
      </c>
      <c r="F802">
        <v>27512</v>
      </c>
      <c r="G802">
        <v>201630</v>
      </c>
      <c r="H802" s="3">
        <v>39006</v>
      </c>
      <c r="I802" s="1" t="s">
        <v>17</v>
      </c>
      <c r="J802">
        <v>717</v>
      </c>
      <c r="K802">
        <v>291992</v>
      </c>
      <c r="L802" s="1" t="s">
        <v>21</v>
      </c>
      <c r="M802" s="1" t="s">
        <v>29</v>
      </c>
      <c r="N802" s="1" t="s">
        <v>23</v>
      </c>
      <c r="O802" s="2">
        <v>6034.4</v>
      </c>
      <c r="P802">
        <v>22</v>
      </c>
      <c r="Q802">
        <v>43</v>
      </c>
      <c r="R802">
        <f>Кредиты_2000_0__22[[#This Row],[Годовой доход]]/12</f>
        <v>24332.666666666668</v>
      </c>
      <c r="S802">
        <f>Кредиты_2000_0__22[[#This Row],[Ежемесячный платеж]]/Кредиты_2000_0__22[[#This Row],[Мес доход]]</f>
        <v>0.2479958355023425</v>
      </c>
      <c r="T802" s="8">
        <f>(Кредиты_2000_0__22[[#This Row],[Кредитный рейтинг]]-MIN(J:J))/(MAX(J:J)-MIN(J:J))</f>
        <v>0.79393939393939394</v>
      </c>
      <c r="U802" s="9">
        <f>(Кредиты_2000_0__22[[#This Row],[Срок кредитной истории (лет)]]-MIN(P:P))/(MAX(P:P)-MIN(P:P))</f>
        <v>0.38377192982456138</v>
      </c>
      <c r="V802" s="9">
        <f>(Кредиты_2000_0__22[[#This Row],[Срок с последнего нарушения кредитного договора (мес.)]]-MIN(Q:Q))/(MAX(Q:Q)-MIN(Q:Q))</f>
        <v>0.52439024390243905</v>
      </c>
      <c r="W802" s="9">
        <f>(Кредиты_2000_0__22[[#This Row],[Количество кредитных карт]]-MIN(D:D))/(MAX(D:D)-MIN(D:D))</f>
        <v>0.14634146341463414</v>
      </c>
      <c r="X802" s="10">
        <f>(Кредиты_2000_0__22[[#This Row],[Число нарушений кредитных договоров]]-MIN(E:E))/(MAX(E:E)-MIN(E:E))</f>
        <v>0.14285714285714285</v>
      </c>
      <c r="Y802" s="16">
        <f>((Кредиты_2000_0__22[[#This Row],[Размер кредита]]-AVERAGE(H:H)))/STDEV(H:H)</f>
        <v>-1.4495425971086087</v>
      </c>
      <c r="Z802" s="16">
        <f>((Кредиты_2000_0__22[[#This Row],[Годовой доход]]-AVERAGE(K:K)))/STDEV(K:K)</f>
        <v>-1.2944071807925139</v>
      </c>
      <c r="AA802" s="16">
        <f>((Кредиты_2000_0__22[[#This Row],[Ежемесячный платеж]]-AVERAGE(O:O)))/STDEV(O:O)</f>
        <v>-1.0532655791847072</v>
      </c>
      <c r="AB802" s="16">
        <f>((Кредиты_2000_0__22[[#This Row],[Текущий баланс кредитов]]-AVERAGE(F:F)))/STDEV(F:F)</f>
        <v>-0.98306269051331263</v>
      </c>
      <c r="AC802" s="16">
        <f>((Кредиты_2000_0__22[[#This Row],[Максимальный выданный кредит]]-AVERAGE(G:G)))/STDEV(G:G)</f>
        <v>-0.77122595101548541</v>
      </c>
    </row>
    <row r="803" spans="1:29" x14ac:dyDescent="0.45">
      <c r="A803">
        <v>1210</v>
      </c>
      <c r="B803" s="1" t="s">
        <v>846</v>
      </c>
      <c r="C803" s="1" t="s">
        <v>31</v>
      </c>
      <c r="D803">
        <v>17</v>
      </c>
      <c r="E803">
        <v>0</v>
      </c>
      <c r="F803">
        <v>359195</v>
      </c>
      <c r="G803">
        <v>938828</v>
      </c>
      <c r="H803" s="3">
        <v>232760</v>
      </c>
      <c r="I803" s="1" t="s">
        <v>17</v>
      </c>
      <c r="J803">
        <v>725</v>
      </c>
      <c r="K803">
        <v>654493</v>
      </c>
      <c r="L803" s="1" t="s">
        <v>22</v>
      </c>
      <c r="M803" s="1" t="s">
        <v>19</v>
      </c>
      <c r="N803" s="1" t="s">
        <v>23</v>
      </c>
      <c r="O803" s="2">
        <v>13526.1</v>
      </c>
      <c r="P803">
        <v>20.8</v>
      </c>
      <c r="Q803">
        <v>51</v>
      </c>
      <c r="R803">
        <f>Кредиты_2000_0__22[[#This Row],[Годовой доход]]/12</f>
        <v>54541.083333333336</v>
      </c>
      <c r="S803">
        <f>Кредиты_2000_0__22[[#This Row],[Ежемесячный платеж]]/Кредиты_2000_0__22[[#This Row],[Мес доход]]</f>
        <v>0.24799837431416377</v>
      </c>
      <c r="T803" s="8">
        <f>(Кредиты_2000_0__22[[#This Row],[Кредитный рейтинг]]-MIN(J:J))/(MAX(J:J)-MIN(J:J))</f>
        <v>0.84242424242424241</v>
      </c>
      <c r="U803" s="9">
        <f>(Кредиты_2000_0__22[[#This Row],[Срок кредитной истории (лет)]]-MIN(P:P))/(MAX(P:P)-MIN(P:P))</f>
        <v>0.35745614035087719</v>
      </c>
      <c r="V803" s="9">
        <f>(Кредиты_2000_0__22[[#This Row],[Срок с последнего нарушения кредитного договора (мес.)]]-MIN(Q:Q))/(MAX(Q:Q)-MIN(Q:Q))</f>
        <v>0.62195121951219512</v>
      </c>
      <c r="W803" s="9">
        <f>(Кредиты_2000_0__22[[#This Row],[Количество кредитных карт]]-MIN(D:D))/(MAX(D:D)-MIN(D:D))</f>
        <v>0.36585365853658536</v>
      </c>
      <c r="X803" s="10">
        <f>(Кредиты_2000_0__22[[#This Row],[Число нарушений кредитных договоров]]-MIN(E:E))/(MAX(E:E)-MIN(E:E))</f>
        <v>0</v>
      </c>
      <c r="Y803" s="16">
        <f>((Кредиты_2000_0__22[[#This Row],[Размер кредита]]-AVERAGE(H:H)))/STDEV(H:H)</f>
        <v>-0.41228762564865801</v>
      </c>
      <c r="Z803" s="16">
        <f>((Кредиты_2000_0__22[[#This Row],[Годовой доход]]-AVERAGE(K:K)))/STDEV(K:K)</f>
        <v>-0.85069573874369964</v>
      </c>
      <c r="AA803" s="16">
        <f>((Кредиты_2000_0__22[[#This Row],[Ежемесячный платеж]]-AVERAGE(O:O)))/STDEV(O:O)</f>
        <v>-0.38405260077145453</v>
      </c>
      <c r="AB803" s="16">
        <f>((Кредиты_2000_0__22[[#This Row],[Текущий баланс кредитов]]-AVERAGE(F:F)))/STDEV(F:F)</f>
        <v>0.40304891689213779</v>
      </c>
      <c r="AC803" s="16">
        <f>((Кредиты_2000_0__22[[#This Row],[Максимальный выданный кредит]]-AVERAGE(G:G)))/STDEV(G:G)</f>
        <v>0.79580585281976191</v>
      </c>
    </row>
    <row r="804" spans="1:29" x14ac:dyDescent="0.45">
      <c r="A804">
        <v>1211</v>
      </c>
      <c r="B804" s="1" t="s">
        <v>847</v>
      </c>
      <c r="C804" s="1" t="s">
        <v>16</v>
      </c>
      <c r="D804">
        <v>8</v>
      </c>
      <c r="E804">
        <v>0</v>
      </c>
      <c r="F804">
        <v>68096</v>
      </c>
      <c r="G804">
        <v>463782</v>
      </c>
      <c r="H804" s="3">
        <v>176528</v>
      </c>
      <c r="I804" s="1" t="s">
        <v>17</v>
      </c>
      <c r="J804">
        <v>702</v>
      </c>
      <c r="K804">
        <v>1010021</v>
      </c>
      <c r="L804" s="1" t="s">
        <v>27</v>
      </c>
      <c r="M804" s="1" t="s">
        <v>19</v>
      </c>
      <c r="N804" s="1" t="s">
        <v>23</v>
      </c>
      <c r="O804" s="2">
        <v>4957.4799999999996</v>
      </c>
      <c r="P804">
        <v>18.3</v>
      </c>
      <c r="R804">
        <f>Кредиты_2000_0__22[[#This Row],[Годовой доход]]/12</f>
        <v>84168.416666666672</v>
      </c>
      <c r="S804">
        <f>Кредиты_2000_0__22[[#This Row],[Ежемесячный платеж]]/Кредиты_2000_0__22[[#This Row],[Мес доход]]</f>
        <v>5.8899527831599532E-2</v>
      </c>
      <c r="T804" s="8">
        <f>(Кредиты_2000_0__22[[#This Row],[Кредитный рейтинг]]-MIN(J:J))/(MAX(J:J)-MIN(J:J))</f>
        <v>0.70303030303030301</v>
      </c>
      <c r="U804" s="9">
        <f>(Кредиты_2000_0__22[[#This Row],[Срок кредитной истории (лет)]]-MIN(P:P))/(MAX(P:P)-MIN(P:P))</f>
        <v>0.30263157894736842</v>
      </c>
      <c r="V804" s="9">
        <f>(Кредиты_2000_0__22[[#This Row],[Срок с последнего нарушения кредитного договора (мес.)]]-MIN(Q:Q))/(MAX(Q:Q)-MIN(Q:Q))</f>
        <v>0</v>
      </c>
      <c r="W804" s="9">
        <f>(Кредиты_2000_0__22[[#This Row],[Количество кредитных карт]]-MIN(D:D))/(MAX(D:D)-MIN(D:D))</f>
        <v>0.14634146341463414</v>
      </c>
      <c r="X804" s="10">
        <f>(Кредиты_2000_0__22[[#This Row],[Число нарушений кредитных договоров]]-MIN(E:E))/(MAX(E:E)-MIN(E:E))</f>
        <v>0</v>
      </c>
      <c r="Y804" s="16">
        <f>((Кредиты_2000_0__22[[#This Row],[Размер кредита]]-AVERAGE(H:H)))/STDEV(H:H)</f>
        <v>-0.71332358648113603</v>
      </c>
      <c r="Z804" s="16">
        <f>((Кредиты_2000_0__22[[#This Row],[Годовой доход]]-AVERAGE(K:K)))/STDEV(K:K)</f>
        <v>-0.4155194452473206</v>
      </c>
      <c r="AA804" s="16">
        <f>((Кредиты_2000_0__22[[#This Row],[Ежемесячный платеж]]-AVERAGE(O:O)))/STDEV(O:O)</f>
        <v>-1.1494638840704874</v>
      </c>
      <c r="AB804" s="16">
        <f>((Кредиты_2000_0__22[[#This Row],[Текущий баланс кредитов]]-AVERAGE(F:F)))/STDEV(F:F)</f>
        <v>-0.81346113277612742</v>
      </c>
      <c r="AC804" s="16">
        <f>((Кредиты_2000_0__22[[#This Row],[Максимальный выданный кредит]]-AVERAGE(G:G)))/STDEV(G:G)</f>
        <v>-0.21398010737643899</v>
      </c>
    </row>
    <row r="805" spans="1:29" x14ac:dyDescent="0.45">
      <c r="A805">
        <v>1212</v>
      </c>
      <c r="B805" s="1" t="s">
        <v>848</v>
      </c>
      <c r="C805" s="1" t="s">
        <v>16</v>
      </c>
      <c r="D805">
        <v>14</v>
      </c>
      <c r="E805">
        <v>0</v>
      </c>
      <c r="F805">
        <v>524533</v>
      </c>
      <c r="G805">
        <v>654478</v>
      </c>
      <c r="H805" s="3">
        <v>338162</v>
      </c>
      <c r="I805" s="1" t="s">
        <v>17</v>
      </c>
      <c r="J805">
        <v>695</v>
      </c>
      <c r="K805">
        <v>753692</v>
      </c>
      <c r="L805" s="1" t="s">
        <v>53</v>
      </c>
      <c r="M805" s="1" t="s">
        <v>29</v>
      </c>
      <c r="N805" s="1" t="s">
        <v>23</v>
      </c>
      <c r="O805" s="2">
        <v>21040.6</v>
      </c>
      <c r="P805">
        <v>19.2</v>
      </c>
      <c r="R805">
        <f>Кредиты_2000_0__22[[#This Row],[Годовой доход]]/12</f>
        <v>62807.666666666664</v>
      </c>
      <c r="S805">
        <f>Кредиты_2000_0__22[[#This Row],[Ежемесячный платеж]]/Кредиты_2000_0__22[[#This Row],[Мес доход]]</f>
        <v>0.33500050418473326</v>
      </c>
      <c r="T805" s="8">
        <f>(Кредиты_2000_0__22[[#This Row],[Кредитный рейтинг]]-MIN(J:J))/(MAX(J:J)-MIN(J:J))</f>
        <v>0.66060606060606064</v>
      </c>
      <c r="U805" s="9">
        <f>(Кредиты_2000_0__22[[#This Row],[Срок кредитной истории (лет)]]-MIN(P:P))/(MAX(P:P)-MIN(P:P))</f>
        <v>0.32236842105263153</v>
      </c>
      <c r="V805" s="9">
        <f>(Кредиты_2000_0__22[[#This Row],[Срок с последнего нарушения кредитного договора (мес.)]]-MIN(Q:Q))/(MAX(Q:Q)-MIN(Q:Q))</f>
        <v>0</v>
      </c>
      <c r="W805" s="9">
        <f>(Кредиты_2000_0__22[[#This Row],[Количество кредитных карт]]-MIN(D:D))/(MAX(D:D)-MIN(D:D))</f>
        <v>0.29268292682926828</v>
      </c>
      <c r="X805" s="10">
        <f>(Кредиты_2000_0__22[[#This Row],[Число нарушений кредитных договоров]]-MIN(E:E))/(MAX(E:E)-MIN(E:E))</f>
        <v>0</v>
      </c>
      <c r="Y805" s="16">
        <f>((Кредиты_2000_0__22[[#This Row],[Размер кредита]]-AVERAGE(H:H)))/STDEV(H:H)</f>
        <v>0.15197813661597503</v>
      </c>
      <c r="Z805" s="16">
        <f>((Кредиты_2000_0__22[[#This Row],[Годовой доход]]-AVERAGE(K:K)))/STDEV(K:K)</f>
        <v>-0.72927336655769093</v>
      </c>
      <c r="AA805" s="16">
        <f>((Кредиты_2000_0__22[[#This Row],[Ежемесячный платеж]]-AVERAGE(O:O)))/STDEV(O:O)</f>
        <v>0.28719703900141214</v>
      </c>
      <c r="AB805" s="16">
        <f>((Кредиты_2000_0__22[[#This Row],[Текущий баланс кредитов]]-AVERAGE(F:F)))/STDEV(F:F)</f>
        <v>1.0940005814188165</v>
      </c>
      <c r="AC805" s="16">
        <f>((Кредиты_2000_0__22[[#This Row],[Максимальный выданный кредит]]-AVERAGE(G:G)))/STDEV(G:G)</f>
        <v>0.19137462346136352</v>
      </c>
    </row>
    <row r="806" spans="1:29" x14ac:dyDescent="0.45">
      <c r="A806">
        <v>1213</v>
      </c>
      <c r="B806" s="1" t="s">
        <v>849</v>
      </c>
      <c r="C806" s="1" t="s">
        <v>16</v>
      </c>
      <c r="D806">
        <v>12</v>
      </c>
      <c r="E806">
        <v>0</v>
      </c>
      <c r="F806">
        <v>511917</v>
      </c>
      <c r="G806">
        <v>614240</v>
      </c>
      <c r="H806" s="3">
        <v>486002</v>
      </c>
      <c r="I806" s="1" t="s">
        <v>26</v>
      </c>
      <c r="J806">
        <v>688</v>
      </c>
      <c r="K806">
        <v>1217957</v>
      </c>
      <c r="L806" s="1" t="s">
        <v>33</v>
      </c>
      <c r="M806" s="1" t="s">
        <v>29</v>
      </c>
      <c r="N806" s="1" t="s">
        <v>23</v>
      </c>
      <c r="O806" s="2">
        <v>24866.63</v>
      </c>
      <c r="P806">
        <v>18</v>
      </c>
      <c r="R806">
        <f>Кредиты_2000_0__22[[#This Row],[Годовой доход]]/12</f>
        <v>101496.41666666667</v>
      </c>
      <c r="S806">
        <f>Кредиты_2000_0__22[[#This Row],[Ежемесячный платеж]]/Кредиты_2000_0__22[[#This Row],[Мес доход]]</f>
        <v>0.2450000779994696</v>
      </c>
      <c r="T806" s="8">
        <f>(Кредиты_2000_0__22[[#This Row],[Кредитный рейтинг]]-MIN(J:J))/(MAX(J:J)-MIN(J:J))</f>
        <v>0.61818181818181817</v>
      </c>
      <c r="U806" s="9">
        <f>(Кредиты_2000_0__22[[#This Row],[Срок кредитной истории (лет)]]-MIN(P:P))/(MAX(P:P)-MIN(P:P))</f>
        <v>0.29605263157894735</v>
      </c>
      <c r="V806" s="9">
        <f>(Кредиты_2000_0__22[[#This Row],[Срок с последнего нарушения кредитного договора (мес.)]]-MIN(Q:Q))/(MAX(Q:Q)-MIN(Q:Q))</f>
        <v>0</v>
      </c>
      <c r="W806" s="9">
        <f>(Кредиты_2000_0__22[[#This Row],[Количество кредитных карт]]-MIN(D:D))/(MAX(D:D)-MIN(D:D))</f>
        <v>0.24390243902439024</v>
      </c>
      <c r="X806" s="10">
        <f>(Кредиты_2000_0__22[[#This Row],[Число нарушений кредитных договоров]]-MIN(E:E))/(MAX(E:E)-MIN(E:E))</f>
        <v>0</v>
      </c>
      <c r="Y806" s="16">
        <f>((Кредиты_2000_0__22[[#This Row],[Размер кредита]]-AVERAGE(H:H)))/STDEV(H:H)</f>
        <v>0.94343418387507205</v>
      </c>
      <c r="Z806" s="16">
        <f>((Кредиты_2000_0__22[[#This Row],[Годовой доход]]-AVERAGE(K:K)))/STDEV(K:K)</f>
        <v>-0.16099992002156324</v>
      </c>
      <c r="AA806" s="16">
        <f>((Кредиты_2000_0__22[[#This Row],[Ежемесячный платеж]]-AVERAGE(O:O)))/STDEV(O:O)</f>
        <v>0.62896578732268216</v>
      </c>
      <c r="AB806" s="16">
        <f>((Кредиты_2000_0__22[[#This Row],[Текущий баланс кредитов]]-AVERAGE(F:F)))/STDEV(F:F)</f>
        <v>1.0412779998001409</v>
      </c>
      <c r="AC806" s="16">
        <f>((Кредиты_2000_0__22[[#This Row],[Максимальный выданный кредит]]-AVERAGE(G:G)))/STDEV(G:G)</f>
        <v>0.10584234350031821</v>
      </c>
    </row>
    <row r="807" spans="1:29" x14ac:dyDescent="0.45">
      <c r="A807">
        <v>1214</v>
      </c>
      <c r="B807" s="1" t="s">
        <v>850</v>
      </c>
      <c r="C807" s="1" t="s">
        <v>16</v>
      </c>
      <c r="D807">
        <v>11</v>
      </c>
      <c r="E807">
        <v>1</v>
      </c>
      <c r="F807">
        <v>37430</v>
      </c>
      <c r="G807">
        <v>361086</v>
      </c>
      <c r="H807" s="3">
        <v>46596</v>
      </c>
      <c r="I807" s="1" t="s">
        <v>17</v>
      </c>
      <c r="J807">
        <v>705</v>
      </c>
      <c r="K807">
        <v>692664</v>
      </c>
      <c r="L807" s="1" t="s">
        <v>36</v>
      </c>
      <c r="M807" s="1" t="s">
        <v>29</v>
      </c>
      <c r="N807" s="1" t="s">
        <v>23</v>
      </c>
      <c r="O807" s="2">
        <v>10274.44</v>
      </c>
      <c r="P807">
        <v>16.399999999999999</v>
      </c>
      <c r="R807">
        <f>Кредиты_2000_0__22[[#This Row],[Годовой доход]]/12</f>
        <v>57722</v>
      </c>
      <c r="S807">
        <f>Кредиты_2000_0__22[[#This Row],[Ежемесячный платеж]]/Кредиты_2000_0__22[[#This Row],[Мес доход]]</f>
        <v>0.17799868334430546</v>
      </c>
      <c r="T807" s="8">
        <f>(Кредиты_2000_0__22[[#This Row],[Кредитный рейтинг]]-MIN(J:J))/(MAX(J:J)-MIN(J:J))</f>
        <v>0.72121212121212119</v>
      </c>
      <c r="U807" s="9">
        <f>(Кредиты_2000_0__22[[#This Row],[Срок кредитной истории (лет)]]-MIN(P:P))/(MAX(P:P)-MIN(P:P))</f>
        <v>0.26096491228070173</v>
      </c>
      <c r="V807" s="9">
        <f>(Кредиты_2000_0__22[[#This Row],[Срок с последнего нарушения кредитного договора (мес.)]]-MIN(Q:Q))/(MAX(Q:Q)-MIN(Q:Q))</f>
        <v>0</v>
      </c>
      <c r="W807" s="9">
        <f>(Кредиты_2000_0__22[[#This Row],[Количество кредитных карт]]-MIN(D:D))/(MAX(D:D)-MIN(D:D))</f>
        <v>0.21951219512195122</v>
      </c>
      <c r="X807" s="10">
        <f>(Кредиты_2000_0__22[[#This Row],[Число нарушений кредитных договоров]]-MIN(E:E))/(MAX(E:E)-MIN(E:E))</f>
        <v>0.14285714285714285</v>
      </c>
      <c r="Y807" s="16">
        <f>((Кредиты_2000_0__22[[#This Row],[Размер кредита]]-AVERAGE(H:H)))/STDEV(H:H)</f>
        <v>-1.4089098089680745</v>
      </c>
      <c r="Z807" s="16">
        <f>((Кредиты_2000_0__22[[#This Row],[Годовой доход]]-AVERAGE(K:K)))/STDEV(K:K)</f>
        <v>-0.80397335879317455</v>
      </c>
      <c r="AA807" s="16">
        <f>((Кредиты_2000_0__22[[#This Row],[Ежемесячный платеж]]-AVERAGE(O:O)))/STDEV(O:O)</f>
        <v>-0.67451445500844165</v>
      </c>
      <c r="AB807" s="16">
        <f>((Кредиты_2000_0__22[[#This Row],[Текущий баланс кредитов]]-AVERAGE(F:F)))/STDEV(F:F)</f>
        <v>-0.94161511881911286</v>
      </c>
      <c r="AC807" s="16">
        <f>((Кредиты_2000_0__22[[#This Row],[Максимальный выданный кредит]]-AVERAGE(G:G)))/STDEV(G:G)</f>
        <v>-0.43227681752305436</v>
      </c>
    </row>
    <row r="808" spans="1:29" x14ac:dyDescent="0.45">
      <c r="A808">
        <v>1215</v>
      </c>
      <c r="B808" s="1" t="s">
        <v>851</v>
      </c>
      <c r="C808" s="1" t="s">
        <v>16</v>
      </c>
      <c r="D808">
        <v>14</v>
      </c>
      <c r="E808">
        <v>0</v>
      </c>
      <c r="F808">
        <v>115349</v>
      </c>
      <c r="G808">
        <v>344212</v>
      </c>
      <c r="H808" s="3">
        <v>311960</v>
      </c>
      <c r="I808" s="1" t="s">
        <v>26</v>
      </c>
      <c r="J808">
        <v>702</v>
      </c>
      <c r="K808">
        <v>1393517</v>
      </c>
      <c r="L808" s="1" t="s">
        <v>22</v>
      </c>
      <c r="M808" s="1" t="s">
        <v>19</v>
      </c>
      <c r="N808" s="1" t="s">
        <v>23</v>
      </c>
      <c r="O808" s="2">
        <v>8779.14</v>
      </c>
      <c r="P808">
        <v>13.5</v>
      </c>
      <c r="Q808">
        <v>58</v>
      </c>
      <c r="R808">
        <f>Кредиты_2000_0__22[[#This Row],[Годовой доход]]/12</f>
        <v>116126.41666666667</v>
      </c>
      <c r="S808">
        <f>Кредиты_2000_0__22[[#This Row],[Ежемесячный платеж]]/Кредиты_2000_0__22[[#This Row],[Мес доход]]</f>
        <v>7.5599852746683377E-2</v>
      </c>
      <c r="T808" s="8">
        <f>(Кредиты_2000_0__22[[#This Row],[Кредитный рейтинг]]-MIN(J:J))/(MAX(J:J)-MIN(J:J))</f>
        <v>0.70303030303030301</v>
      </c>
      <c r="U808" s="9">
        <f>(Кредиты_2000_0__22[[#This Row],[Срок кредитной истории (лет)]]-MIN(P:P))/(MAX(P:P)-MIN(P:P))</f>
        <v>0.19736842105263158</v>
      </c>
      <c r="V808" s="9">
        <f>(Кредиты_2000_0__22[[#This Row],[Срок с последнего нарушения кредитного договора (мес.)]]-MIN(Q:Q))/(MAX(Q:Q)-MIN(Q:Q))</f>
        <v>0.70731707317073167</v>
      </c>
      <c r="W808" s="9">
        <f>(Кредиты_2000_0__22[[#This Row],[Количество кредитных карт]]-MIN(D:D))/(MAX(D:D)-MIN(D:D))</f>
        <v>0.29268292682926828</v>
      </c>
      <c r="X808" s="10">
        <f>(Кредиты_2000_0__22[[#This Row],[Число нарушений кредитных договоров]]-MIN(E:E))/(MAX(E:E)-MIN(E:E))</f>
        <v>0</v>
      </c>
      <c r="Y808" s="16">
        <f>((Кредиты_2000_0__22[[#This Row],[Размер кредита]]-AVERAGE(H:H)))/STDEV(H:H)</f>
        <v>1.1706685383001127E-2</v>
      </c>
      <c r="Z808" s="16">
        <f>((Кредиты_2000_0__22[[#This Row],[Годовой доход]]-AVERAGE(K:K)))/STDEV(K:K)</f>
        <v>5.3890468601060851E-2</v>
      </c>
      <c r="AA808" s="16">
        <f>((Кредиты_2000_0__22[[#This Row],[Ежемесячный платеж]]-AVERAGE(O:O)))/STDEV(O:O)</f>
        <v>-0.80808549584314371</v>
      </c>
      <c r="AB808" s="16">
        <f>((Кредиты_2000_0__22[[#This Row],[Текущий баланс кредитов]]-AVERAGE(F:F)))/STDEV(F:F)</f>
        <v>-0.61598965614111822</v>
      </c>
      <c r="AC808" s="16">
        <f>((Кредиты_2000_0__22[[#This Row],[Максимальный выданный кредит]]-AVERAGE(G:G)))/STDEV(G:G)</f>
        <v>-0.46814519299058949</v>
      </c>
    </row>
    <row r="809" spans="1:29" x14ac:dyDescent="0.45">
      <c r="A809">
        <v>1216</v>
      </c>
      <c r="B809" s="1" t="s">
        <v>852</v>
      </c>
      <c r="C809" s="1" t="s">
        <v>16</v>
      </c>
      <c r="D809">
        <v>6</v>
      </c>
      <c r="E809">
        <v>1</v>
      </c>
      <c r="F809">
        <v>71744</v>
      </c>
      <c r="G809">
        <v>180994</v>
      </c>
      <c r="H809" s="3">
        <v>71698</v>
      </c>
      <c r="I809" s="1" t="s">
        <v>17</v>
      </c>
      <c r="J809">
        <v>718</v>
      </c>
      <c r="K809">
        <v>676324</v>
      </c>
      <c r="L809" s="1" t="s">
        <v>28</v>
      </c>
      <c r="M809" s="1" t="s">
        <v>19</v>
      </c>
      <c r="N809" s="1" t="s">
        <v>23</v>
      </c>
      <c r="O809" s="2">
        <v>3409.74</v>
      </c>
      <c r="P809">
        <v>16.2</v>
      </c>
      <c r="Q809">
        <v>54</v>
      </c>
      <c r="R809">
        <f>Кредиты_2000_0__22[[#This Row],[Годовой доход]]/12</f>
        <v>56360.333333333336</v>
      </c>
      <c r="S809">
        <f>Кредиты_2000_0__22[[#This Row],[Ежемесячный платеж]]/Кредиты_2000_0__22[[#This Row],[Мес доход]]</f>
        <v>6.0498932464321829E-2</v>
      </c>
      <c r="T809" s="8">
        <f>(Кредиты_2000_0__22[[#This Row],[Кредитный рейтинг]]-MIN(J:J))/(MAX(J:J)-MIN(J:J))</f>
        <v>0.8</v>
      </c>
      <c r="U809" s="9">
        <f>(Кредиты_2000_0__22[[#This Row],[Срок кредитной истории (лет)]]-MIN(P:P))/(MAX(P:P)-MIN(P:P))</f>
        <v>0.25657894736842102</v>
      </c>
      <c r="V809" s="9">
        <f>(Кредиты_2000_0__22[[#This Row],[Срок с последнего нарушения кредитного договора (мес.)]]-MIN(Q:Q))/(MAX(Q:Q)-MIN(Q:Q))</f>
        <v>0.65853658536585369</v>
      </c>
      <c r="W809" s="9">
        <f>(Кредиты_2000_0__22[[#This Row],[Количество кредитных карт]]-MIN(D:D))/(MAX(D:D)-MIN(D:D))</f>
        <v>9.7560975609756101E-2</v>
      </c>
      <c r="X809" s="10">
        <f>(Кредиты_2000_0__22[[#This Row],[Число нарушений кредитных договоров]]-MIN(E:E))/(MAX(E:E)-MIN(E:E))</f>
        <v>0.14285714285714285</v>
      </c>
      <c r="Y809" s="16">
        <f>((Кредиты_2000_0__22[[#This Row],[Размер кредита]]-AVERAGE(H:H)))/STDEV(H:H)</f>
        <v>-1.2745271676105403</v>
      </c>
      <c r="Z809" s="16">
        <f>((Кредиты_2000_0__22[[#This Row],[Годовой доход]]-AVERAGE(K:K)))/STDEV(K:K)</f>
        <v>-0.82397397937926287</v>
      </c>
      <c r="AA809" s="16">
        <f>((Кредиты_2000_0__22[[#This Row],[Ежемесячный платеж]]-AVERAGE(O:O)))/STDEV(O:O)</f>
        <v>-1.2877192460323021</v>
      </c>
      <c r="AB809" s="16">
        <f>((Кредиты_2000_0__22[[#This Row],[Текущий баланс кредитов]]-AVERAGE(F:F)))/STDEV(F:F)</f>
        <v>-0.79821604893458264</v>
      </c>
      <c r="AC809" s="16">
        <f>((Кредиты_2000_0__22[[#This Row],[Максимальный выданный кредит]]-AVERAGE(G:G)))/STDEV(G:G)</f>
        <v>-0.81509105686756878</v>
      </c>
    </row>
    <row r="810" spans="1:29" x14ac:dyDescent="0.45">
      <c r="A810">
        <v>1218</v>
      </c>
      <c r="B810" s="1" t="s">
        <v>853</v>
      </c>
      <c r="C810" s="1" t="s">
        <v>16</v>
      </c>
      <c r="D810">
        <v>10</v>
      </c>
      <c r="E810">
        <v>0</v>
      </c>
      <c r="F810">
        <v>547143</v>
      </c>
      <c r="G810">
        <v>1151876</v>
      </c>
      <c r="H810" s="3">
        <v>638660</v>
      </c>
      <c r="I810" s="1" t="s">
        <v>26</v>
      </c>
      <c r="J810">
        <v>656</v>
      </c>
      <c r="K810">
        <v>1226032</v>
      </c>
      <c r="L810" s="1" t="s">
        <v>41</v>
      </c>
      <c r="M810" s="1" t="s">
        <v>19</v>
      </c>
      <c r="N810" s="1" t="s">
        <v>23</v>
      </c>
      <c r="O810" s="2">
        <v>26053.37</v>
      </c>
      <c r="P810">
        <v>20.2</v>
      </c>
      <c r="Q810">
        <v>49</v>
      </c>
      <c r="R810">
        <f>Кредиты_2000_0__22[[#This Row],[Годовой доход]]/12</f>
        <v>102169.33333333333</v>
      </c>
      <c r="S810">
        <f>Кредиты_2000_0__22[[#This Row],[Ежемесячный платеж]]/Кредиты_2000_0__22[[#This Row],[Мес доход]]</f>
        <v>0.25500185965782296</v>
      </c>
      <c r="T810" s="8">
        <f>(Кредиты_2000_0__22[[#This Row],[Кредитный рейтинг]]-MIN(J:J))/(MAX(J:J)-MIN(J:J))</f>
        <v>0.42424242424242425</v>
      </c>
      <c r="U810" s="9">
        <f>(Кредиты_2000_0__22[[#This Row],[Срок кредитной истории (лет)]]-MIN(P:P))/(MAX(P:P)-MIN(P:P))</f>
        <v>0.34429824561403505</v>
      </c>
      <c r="V810" s="9">
        <f>(Кредиты_2000_0__22[[#This Row],[Срок с последнего нарушения кредитного договора (мес.)]]-MIN(Q:Q))/(MAX(Q:Q)-MIN(Q:Q))</f>
        <v>0.59756097560975607</v>
      </c>
      <c r="W810" s="9">
        <f>(Кредиты_2000_0__22[[#This Row],[Количество кредитных карт]]-MIN(D:D))/(MAX(D:D)-MIN(D:D))</f>
        <v>0.1951219512195122</v>
      </c>
      <c r="X810" s="10">
        <f>(Кредиты_2000_0__22[[#This Row],[Число нарушений кредитных договоров]]-MIN(E:E))/(MAX(E:E)-MIN(E:E))</f>
        <v>0</v>
      </c>
      <c r="Y810" s="16">
        <f>((Кредиты_2000_0__22[[#This Row],[Размер кредита]]-AVERAGE(H:H)))/STDEV(H:H)</f>
        <v>1.760683218388595</v>
      </c>
      <c r="Z810" s="16">
        <f>((Кредиты_2000_0__22[[#This Row],[Годовой доход]]-AVERAGE(K:K)))/STDEV(K:K)</f>
        <v>-0.15111589240634515</v>
      </c>
      <c r="AA810" s="16">
        <f>((Кредиты_2000_0__22[[#This Row],[Ежемесячный платеж]]-AVERAGE(O:O)))/STDEV(O:O)</f>
        <v>0.73497401109060423</v>
      </c>
      <c r="AB810" s="16">
        <f>((Кредиты_2000_0__22[[#This Row],[Текущий баланс кредитов]]-AVERAGE(F:F)))/STDEV(F:F)</f>
        <v>1.1884883406450573</v>
      </c>
      <c r="AC810" s="16">
        <f>((Кредиты_2000_0__22[[#This Row],[Максимальный выданный кредит]]-AVERAGE(G:G)))/STDEV(G:G)</f>
        <v>1.248673320913126</v>
      </c>
    </row>
    <row r="811" spans="1:29" x14ac:dyDescent="0.45">
      <c r="A811">
        <v>1219</v>
      </c>
      <c r="B811" s="1" t="s">
        <v>854</v>
      </c>
      <c r="C811" s="1" t="s">
        <v>16</v>
      </c>
      <c r="D811">
        <v>14</v>
      </c>
      <c r="E811">
        <v>0</v>
      </c>
      <c r="F811">
        <v>222300</v>
      </c>
      <c r="G811">
        <v>503734</v>
      </c>
      <c r="H811" s="3">
        <v>548174</v>
      </c>
      <c r="I811" s="1" t="s">
        <v>17</v>
      </c>
      <c r="J811">
        <v>663</v>
      </c>
      <c r="K811">
        <v>3467557</v>
      </c>
      <c r="L811" s="1" t="s">
        <v>53</v>
      </c>
      <c r="M811" s="1" t="s">
        <v>24</v>
      </c>
      <c r="N811" s="1" t="s">
        <v>23</v>
      </c>
      <c r="O811" s="2">
        <v>24272.880000000001</v>
      </c>
      <c r="P811">
        <v>14</v>
      </c>
      <c r="Q811">
        <v>39</v>
      </c>
      <c r="R811">
        <f>Кредиты_2000_0__22[[#This Row],[Годовой доход]]/12</f>
        <v>288963.08333333331</v>
      </c>
      <c r="S811">
        <f>Кредиты_2000_0__22[[#This Row],[Ежемесячный платеж]]/Кредиты_2000_0__22[[#This Row],[Мес доход]]</f>
        <v>8.3999934247656213E-2</v>
      </c>
      <c r="T811" s="8">
        <f>(Кредиты_2000_0__22[[#This Row],[Кредитный рейтинг]]-MIN(J:J))/(MAX(J:J)-MIN(J:J))</f>
        <v>0.46666666666666667</v>
      </c>
      <c r="U811" s="9">
        <f>(Кредиты_2000_0__22[[#This Row],[Срок кредитной истории (лет)]]-MIN(P:P))/(MAX(P:P)-MIN(P:P))</f>
        <v>0.20833333333333331</v>
      </c>
      <c r="V811" s="9">
        <f>(Кредиты_2000_0__22[[#This Row],[Срок с последнего нарушения кредитного договора (мес.)]]-MIN(Q:Q))/(MAX(Q:Q)-MIN(Q:Q))</f>
        <v>0.47560975609756095</v>
      </c>
      <c r="W811" s="9">
        <f>(Кредиты_2000_0__22[[#This Row],[Количество кредитных карт]]-MIN(D:D))/(MAX(D:D)-MIN(D:D))</f>
        <v>0.29268292682926828</v>
      </c>
      <c r="X811" s="10">
        <f>(Кредиты_2000_0__22[[#This Row],[Число нарушений кредитных договоров]]-MIN(E:E))/(MAX(E:E)-MIN(E:E))</f>
        <v>0</v>
      </c>
      <c r="Y811" s="16">
        <f>((Кредиты_2000_0__22[[#This Row],[Размер кредита]]-AVERAGE(H:H)))/STDEV(H:H)</f>
        <v>1.2762697180349245</v>
      </c>
      <c r="Z811" s="16">
        <f>((Кредиты_2000_0__22[[#This Row],[Годовой доход]]-AVERAGE(K:K)))/STDEV(K:K)</f>
        <v>2.5925738909003733</v>
      </c>
      <c r="AA811" s="16">
        <f>((Кредиты_2000_0__22[[#This Row],[Ежемесячный платеж]]-AVERAGE(O:O)))/STDEV(O:O)</f>
        <v>0.57592773108272743</v>
      </c>
      <c r="AB811" s="16">
        <f>((Кредиты_2000_0__22[[#This Row],[Текущий баланс кредитов]]-AVERAGE(F:F)))/STDEV(F:F)</f>
        <v>-0.16903873455749674</v>
      </c>
      <c r="AC811" s="16">
        <f>((Кредиты_2000_0__22[[#This Row],[Максимальный выданный кредит]]-AVERAGE(G:G)))/STDEV(G:G)</f>
        <v>-0.12905576598264004</v>
      </c>
    </row>
    <row r="812" spans="1:29" x14ac:dyDescent="0.45">
      <c r="A812">
        <v>1220</v>
      </c>
      <c r="B812" s="1" t="s">
        <v>855</v>
      </c>
      <c r="C812" s="1" t="s">
        <v>16</v>
      </c>
      <c r="D812">
        <v>10</v>
      </c>
      <c r="E812">
        <v>0</v>
      </c>
      <c r="F812">
        <v>180215</v>
      </c>
      <c r="G812">
        <v>356092</v>
      </c>
      <c r="H812" s="3">
        <v>215974</v>
      </c>
      <c r="I812" s="1" t="s">
        <v>17</v>
      </c>
      <c r="J812">
        <v>741</v>
      </c>
      <c r="K812">
        <v>1865230</v>
      </c>
      <c r="L812" s="1" t="s">
        <v>53</v>
      </c>
      <c r="M812" s="1" t="s">
        <v>19</v>
      </c>
      <c r="N812" s="1" t="s">
        <v>23</v>
      </c>
      <c r="O812" s="2">
        <v>25180.7</v>
      </c>
      <c r="P812">
        <v>22.7</v>
      </c>
      <c r="Q812">
        <v>35</v>
      </c>
      <c r="R812">
        <f>Кредиты_2000_0__22[[#This Row],[Годовой доход]]/12</f>
        <v>155435.83333333334</v>
      </c>
      <c r="S812">
        <f>Кредиты_2000_0__22[[#This Row],[Ежемесячный платеж]]/Кредиты_2000_0__22[[#This Row],[Мес доход]]</f>
        <v>0.16200061118467962</v>
      </c>
      <c r="T812" s="8">
        <f>(Кредиты_2000_0__22[[#This Row],[Кредитный рейтинг]]-MIN(J:J))/(MAX(J:J)-MIN(J:J))</f>
        <v>0.93939393939393945</v>
      </c>
      <c r="U812" s="9">
        <f>(Кредиты_2000_0__22[[#This Row],[Срок кредитной истории (лет)]]-MIN(P:P))/(MAX(P:P)-MIN(P:P))</f>
        <v>0.39912280701754382</v>
      </c>
      <c r="V812" s="9">
        <f>(Кредиты_2000_0__22[[#This Row],[Срок с последнего нарушения кредитного договора (мес.)]]-MIN(Q:Q))/(MAX(Q:Q)-MIN(Q:Q))</f>
        <v>0.42682926829268292</v>
      </c>
      <c r="W812" s="9">
        <f>(Кредиты_2000_0__22[[#This Row],[Количество кредитных карт]]-MIN(D:D))/(MAX(D:D)-MIN(D:D))</f>
        <v>0.1951219512195122</v>
      </c>
      <c r="X812" s="10">
        <f>(Кредиты_2000_0__22[[#This Row],[Число нарушений кредитных договоров]]-MIN(E:E))/(MAX(E:E)-MIN(E:E))</f>
        <v>0</v>
      </c>
      <c r="Y812" s="16">
        <f>((Кредиты_2000_0__22[[#This Row],[Размер кредита]]-AVERAGE(H:H)))/STDEV(H:H)</f>
        <v>-0.50215086434786793</v>
      </c>
      <c r="Z812" s="16">
        <f>((Кредиты_2000_0__22[[#This Row],[Годовой доход]]-AVERAGE(K:K)))/STDEV(K:K)</f>
        <v>0.63128047707875434</v>
      </c>
      <c r="AA812" s="16">
        <f>((Кредиты_2000_0__22[[#This Row],[Ежемесячный платеж]]-AVERAGE(O:O)))/STDEV(O:O)</f>
        <v>0.65702079755136855</v>
      </c>
      <c r="AB812" s="16">
        <f>((Кредиты_2000_0__22[[#This Row],[Текущий баланс кредитов]]-AVERAGE(F:F)))/STDEV(F:F)</f>
        <v>-0.34491300908365086</v>
      </c>
      <c r="AC812" s="16">
        <f>((Кредиты_2000_0__22[[#This Row],[Максимальный выданный кредит]]-AVERAGE(G:G)))/STDEV(G:G)</f>
        <v>-0.44289236019727923</v>
      </c>
    </row>
    <row r="813" spans="1:29" x14ac:dyDescent="0.45">
      <c r="A813">
        <v>1221</v>
      </c>
      <c r="B813" s="1" t="s">
        <v>856</v>
      </c>
      <c r="C813" s="1" t="s">
        <v>16</v>
      </c>
      <c r="D813">
        <v>11</v>
      </c>
      <c r="E813">
        <v>2</v>
      </c>
      <c r="F813">
        <v>106324</v>
      </c>
      <c r="G813">
        <v>172172</v>
      </c>
      <c r="H813" s="3">
        <v>731852</v>
      </c>
      <c r="I813" s="1" t="s">
        <v>26</v>
      </c>
      <c r="J813">
        <v>677</v>
      </c>
      <c r="K813">
        <v>1438680</v>
      </c>
      <c r="L813" s="1" t="s">
        <v>22</v>
      </c>
      <c r="M813" s="1" t="s">
        <v>19</v>
      </c>
      <c r="N813" s="1" t="s">
        <v>23</v>
      </c>
      <c r="O813" s="2">
        <v>25057.01</v>
      </c>
      <c r="P813">
        <v>22.4</v>
      </c>
      <c r="Q813">
        <v>36</v>
      </c>
      <c r="R813">
        <f>Кредиты_2000_0__22[[#This Row],[Годовой доход]]/12</f>
        <v>119890</v>
      </c>
      <c r="S813">
        <f>Кредиты_2000_0__22[[#This Row],[Ежемесячный платеж]]/Кредиты_2000_0__22[[#This Row],[Мес доход]]</f>
        <v>0.20899999999999999</v>
      </c>
      <c r="T813" s="8">
        <f>(Кредиты_2000_0__22[[#This Row],[Кредитный рейтинг]]-MIN(J:J))/(MAX(J:J)-MIN(J:J))</f>
        <v>0.55151515151515151</v>
      </c>
      <c r="U813" s="9">
        <f>(Кредиты_2000_0__22[[#This Row],[Срок кредитной истории (лет)]]-MIN(P:P))/(MAX(P:P)-MIN(P:P))</f>
        <v>0.39254385964912275</v>
      </c>
      <c r="V813" s="9">
        <f>(Кредиты_2000_0__22[[#This Row],[Срок с последнего нарушения кредитного договора (мес.)]]-MIN(Q:Q))/(MAX(Q:Q)-MIN(Q:Q))</f>
        <v>0.43902439024390244</v>
      </c>
      <c r="W813" s="9">
        <f>(Кредиты_2000_0__22[[#This Row],[Количество кредитных карт]]-MIN(D:D))/(MAX(D:D)-MIN(D:D))</f>
        <v>0.21951219512195122</v>
      </c>
      <c r="X813" s="10">
        <f>(Кредиты_2000_0__22[[#This Row],[Число нарушений кредитных договоров]]-MIN(E:E))/(MAX(E:E)-MIN(E:E))</f>
        <v>0.2857142857142857</v>
      </c>
      <c r="Y813" s="16">
        <f>((Кредиты_2000_0__22[[#This Row],[Размер кредита]]-AVERAGE(H:H)))/STDEV(H:H)</f>
        <v>2.2595831910358473</v>
      </c>
      <c r="Z813" s="16">
        <f>((Кредиты_2000_0__22[[#This Row],[Годовой доход]]-AVERAGE(K:K)))/STDEV(K:K)</f>
        <v>0.10917125363958655</v>
      </c>
      <c r="AA813" s="16">
        <f>((Кредиты_2000_0__22[[#This Row],[Ежемесячный платеж]]-AVERAGE(O:O)))/STDEV(O:O)</f>
        <v>0.64597190967546092</v>
      </c>
      <c r="AB813" s="16">
        <f>((Кредиты_2000_0__22[[#This Row],[Текущий баланс кредитов]]-AVERAGE(F:F)))/STDEV(F:F)</f>
        <v>-0.65370535835327315</v>
      </c>
      <c r="AC813" s="16">
        <f>((Кредиты_2000_0__22[[#This Row],[Максимальный выданный кредит]]-AVERAGE(G:G)))/STDEV(G:G)</f>
        <v>-0.83384362344186036</v>
      </c>
    </row>
    <row r="814" spans="1:29" x14ac:dyDescent="0.45">
      <c r="A814">
        <v>1223</v>
      </c>
      <c r="B814" s="1" t="s">
        <v>857</v>
      </c>
      <c r="C814" s="1" t="s">
        <v>16</v>
      </c>
      <c r="D814">
        <v>6</v>
      </c>
      <c r="E814">
        <v>0</v>
      </c>
      <c r="F814">
        <v>15333</v>
      </c>
      <c r="G814">
        <v>21824</v>
      </c>
      <c r="H814" s="3">
        <v>21824</v>
      </c>
      <c r="I814" s="1" t="s">
        <v>17</v>
      </c>
      <c r="J814">
        <v>748</v>
      </c>
      <c r="K814">
        <v>622041</v>
      </c>
      <c r="L814" s="1" t="s">
        <v>33</v>
      </c>
      <c r="M814" s="1" t="s">
        <v>29</v>
      </c>
      <c r="N814" s="1" t="s">
        <v>75</v>
      </c>
      <c r="O814" s="2">
        <v>6163.6</v>
      </c>
      <c r="P814">
        <v>15</v>
      </c>
      <c r="R814">
        <f>Кредиты_2000_0__22[[#This Row],[Годовой доход]]/12</f>
        <v>51836.75</v>
      </c>
      <c r="S814">
        <f>Кредиты_2000_0__22[[#This Row],[Ежемесячный платеж]]/Кредиты_2000_0__22[[#This Row],[Мес доход]]</f>
        <v>0.11890405937872263</v>
      </c>
      <c r="T814" s="8">
        <f>(Кредиты_2000_0__22[[#This Row],[Кредитный рейтинг]]-MIN(J:J))/(MAX(J:J)-MIN(J:J))</f>
        <v>0.98181818181818181</v>
      </c>
      <c r="U814" s="9">
        <f>(Кредиты_2000_0__22[[#This Row],[Срок кредитной истории (лет)]]-MIN(P:P))/(MAX(P:P)-MIN(P:P))</f>
        <v>0.23026315789473684</v>
      </c>
      <c r="V814" s="9">
        <f>(Кредиты_2000_0__22[[#This Row],[Срок с последнего нарушения кредитного договора (мес.)]]-MIN(Q:Q))/(MAX(Q:Q)-MIN(Q:Q))</f>
        <v>0</v>
      </c>
      <c r="W814" s="9">
        <f>(Кредиты_2000_0__22[[#This Row],[Количество кредитных карт]]-MIN(D:D))/(MAX(D:D)-MIN(D:D))</f>
        <v>9.7560975609756101E-2</v>
      </c>
      <c r="X814" s="10">
        <f>(Кредиты_2000_0__22[[#This Row],[Число нарушений кредитных договоров]]-MIN(E:E))/(MAX(E:E)-MIN(E:E))</f>
        <v>0</v>
      </c>
      <c r="Y814" s="16">
        <f>((Кредиты_2000_0__22[[#This Row],[Размер кредита]]-AVERAGE(H:H)))/STDEV(H:H)</f>
        <v>-1.5415258073629767</v>
      </c>
      <c r="Z814" s="16">
        <f>((Кредиты_2000_0__22[[#This Row],[Годовой доход]]-AVERAGE(K:K)))/STDEV(K:K)</f>
        <v>-0.89041790148909372</v>
      </c>
      <c r="AA814" s="16">
        <f>((Кредиты_2000_0__22[[#This Row],[Ежемесячный платеж]]-AVERAGE(O:O)))/STDEV(O:O)</f>
        <v>-1.0417244981468929</v>
      </c>
      <c r="AB814" s="16">
        <f>((Кредиты_2000_0__22[[#This Row],[Текущий баланс кредитов]]-AVERAGE(F:F)))/STDEV(F:F)</f>
        <v>-1.0339590381301365</v>
      </c>
      <c r="AC814" s="16">
        <f>((Кредиты_2000_0__22[[#This Row],[Максимальный выданный кредит]]-AVERAGE(G:G)))/STDEV(G:G)</f>
        <v>-1.1534322517927535</v>
      </c>
    </row>
    <row r="815" spans="1:29" x14ac:dyDescent="0.45">
      <c r="A815">
        <v>1224</v>
      </c>
      <c r="B815" s="1" t="s">
        <v>858</v>
      </c>
      <c r="C815" s="1" t="s">
        <v>16</v>
      </c>
      <c r="D815">
        <v>13</v>
      </c>
      <c r="E815">
        <v>0</v>
      </c>
      <c r="F815">
        <v>273714</v>
      </c>
      <c r="G815">
        <v>395208</v>
      </c>
      <c r="H815" s="3">
        <v>255662</v>
      </c>
      <c r="I815" s="1" t="s">
        <v>17</v>
      </c>
      <c r="J815">
        <v>724</v>
      </c>
      <c r="K815">
        <v>763040</v>
      </c>
      <c r="L815" s="1" t="s">
        <v>27</v>
      </c>
      <c r="M815" s="1" t="s">
        <v>29</v>
      </c>
      <c r="N815" s="1" t="s">
        <v>23</v>
      </c>
      <c r="O815" s="2">
        <v>14561.22</v>
      </c>
      <c r="P815">
        <v>12.5</v>
      </c>
      <c r="R815">
        <f>Кредиты_2000_0__22[[#This Row],[Годовой доход]]/12</f>
        <v>63586.666666666664</v>
      </c>
      <c r="S815">
        <f>Кредиты_2000_0__22[[#This Row],[Ежемесячный платеж]]/Кредиты_2000_0__22[[#This Row],[Мес доход]]</f>
        <v>0.2289980079681275</v>
      </c>
      <c r="T815" s="8">
        <f>(Кредиты_2000_0__22[[#This Row],[Кредитный рейтинг]]-MIN(J:J))/(MAX(J:J)-MIN(J:J))</f>
        <v>0.83636363636363631</v>
      </c>
      <c r="U815" s="9">
        <f>(Кредиты_2000_0__22[[#This Row],[Срок кредитной истории (лет)]]-MIN(P:P))/(MAX(P:P)-MIN(P:P))</f>
        <v>0.17543859649122806</v>
      </c>
      <c r="V815" s="9">
        <f>(Кредиты_2000_0__22[[#This Row],[Срок с последнего нарушения кредитного договора (мес.)]]-MIN(Q:Q))/(MAX(Q:Q)-MIN(Q:Q))</f>
        <v>0</v>
      </c>
      <c r="W815" s="9">
        <f>(Кредиты_2000_0__22[[#This Row],[Количество кредитных карт]]-MIN(D:D))/(MAX(D:D)-MIN(D:D))</f>
        <v>0.26829268292682928</v>
      </c>
      <c r="X815" s="10">
        <f>(Кредиты_2000_0__22[[#This Row],[Число нарушений кредитных договоров]]-MIN(E:E))/(MAX(E:E)-MIN(E:E))</f>
        <v>0</v>
      </c>
      <c r="Y815" s="16">
        <f>((Кредиты_2000_0__22[[#This Row],[Размер кредита]]-AVERAGE(H:H)))/STDEV(H:H)</f>
        <v>-0.28968260404200324</v>
      </c>
      <c r="Z815" s="16">
        <f>((Кредиты_2000_0__22[[#This Row],[Годовой доход]]-AVERAGE(K:K)))/STDEV(K:K)</f>
        <v>-0.71783115105960316</v>
      </c>
      <c r="AA815" s="16">
        <f>((Кредиты_2000_0__22[[#This Row],[Ежемесячный платеж]]-AVERAGE(O:O)))/STDEV(O:O)</f>
        <v>-0.29158817504496715</v>
      </c>
      <c r="AB815" s="16">
        <f>((Кредиты_2000_0__22[[#This Row],[Текущий баланс кредитов]]-AVERAGE(F:F)))/STDEV(F:F)</f>
        <v>4.5821665834274397E-2</v>
      </c>
      <c r="AC815" s="16">
        <f>((Кредиты_2000_0__22[[#This Row],[Максимальный выданный кредит]]-AVERAGE(G:G)))/STDEV(G:G)</f>
        <v>-0.35974507000004657</v>
      </c>
    </row>
    <row r="816" spans="1:29" x14ac:dyDescent="0.45">
      <c r="A816">
        <v>1226</v>
      </c>
      <c r="B816" s="1" t="s">
        <v>859</v>
      </c>
      <c r="C816" s="1" t="s">
        <v>16</v>
      </c>
      <c r="D816">
        <v>7</v>
      </c>
      <c r="E816">
        <v>0</v>
      </c>
      <c r="F816">
        <v>410761</v>
      </c>
      <c r="G816">
        <v>750178</v>
      </c>
      <c r="H816" s="3">
        <v>467324</v>
      </c>
      <c r="I816" s="1" t="s">
        <v>26</v>
      </c>
      <c r="J816">
        <v>723</v>
      </c>
      <c r="K816">
        <v>1326086</v>
      </c>
      <c r="L816" s="1" t="s">
        <v>22</v>
      </c>
      <c r="M816" s="1" t="s">
        <v>19</v>
      </c>
      <c r="N816" s="1" t="s">
        <v>23</v>
      </c>
      <c r="O816" s="2">
        <v>12266.21</v>
      </c>
      <c r="P816">
        <v>14.4</v>
      </c>
      <c r="R816">
        <f>Кредиты_2000_0__22[[#This Row],[Годовой доход]]/12</f>
        <v>110507.16666666667</v>
      </c>
      <c r="S816">
        <f>Кредиты_2000_0__22[[#This Row],[Ежемесячный платеж]]/Кредиты_2000_0__22[[#This Row],[Мес доход]]</f>
        <v>0.11099922629452387</v>
      </c>
      <c r="T816" s="8">
        <f>(Кредиты_2000_0__22[[#This Row],[Кредитный рейтинг]]-MIN(J:J))/(MAX(J:J)-MIN(J:J))</f>
        <v>0.83030303030303032</v>
      </c>
      <c r="U816" s="9">
        <f>(Кредиты_2000_0__22[[#This Row],[Срок кредитной истории (лет)]]-MIN(P:P))/(MAX(P:P)-MIN(P:P))</f>
        <v>0.21710526315789475</v>
      </c>
      <c r="V816" s="9">
        <f>(Кредиты_2000_0__22[[#This Row],[Срок с последнего нарушения кредитного договора (мес.)]]-MIN(Q:Q))/(MAX(Q:Q)-MIN(Q:Q))</f>
        <v>0</v>
      </c>
      <c r="W816" s="9">
        <f>(Кредиты_2000_0__22[[#This Row],[Количество кредитных карт]]-MIN(D:D))/(MAX(D:D)-MIN(D:D))</f>
        <v>0.12195121951219512</v>
      </c>
      <c r="X816" s="10">
        <f>(Кредиты_2000_0__22[[#This Row],[Число нарушений кредитных договоров]]-MIN(E:E))/(MAX(E:E)-MIN(E:E))</f>
        <v>0</v>
      </c>
      <c r="Y816" s="16">
        <f>((Кредиты_2000_0__22[[#This Row],[Размер кредита]]-AVERAGE(H:H)))/STDEV(H:H)</f>
        <v>0.84344219219010574</v>
      </c>
      <c r="Z816" s="16">
        <f>((Кредиты_2000_0__22[[#This Row],[Годовой доход]]-AVERAGE(K:K)))/STDEV(K:K)</f>
        <v>-2.8646976119901586E-2</v>
      </c>
      <c r="AA816" s="16">
        <f>((Кредиты_2000_0__22[[#This Row],[Ежемесячный платеж]]-AVERAGE(O:O)))/STDEV(O:O)</f>
        <v>-0.4965951130681393</v>
      </c>
      <c r="AB816" s="16">
        <f>((Кредиты_2000_0__22[[#This Row],[Текущий баланс кредитов]]-AVERAGE(F:F)))/STDEV(F:F)</f>
        <v>0.61854452911063995</v>
      </c>
      <c r="AC816" s="16">
        <f>((Кредиты_2000_0__22[[#This Row],[Максимальный выданный кредит]]-AVERAGE(G:G)))/STDEV(G:G)</f>
        <v>0.39480022096302952</v>
      </c>
    </row>
    <row r="817" spans="1:29" x14ac:dyDescent="0.45">
      <c r="A817">
        <v>1227</v>
      </c>
      <c r="B817" s="1" t="s">
        <v>860</v>
      </c>
      <c r="C817" s="1" t="s">
        <v>31</v>
      </c>
      <c r="D817">
        <v>12</v>
      </c>
      <c r="E817">
        <v>0</v>
      </c>
      <c r="F817">
        <v>47994</v>
      </c>
      <c r="G817">
        <v>66880</v>
      </c>
      <c r="H817" s="3">
        <v>80234</v>
      </c>
      <c r="I817" s="1" t="s">
        <v>17</v>
      </c>
      <c r="J817">
        <v>730</v>
      </c>
      <c r="K817">
        <v>461928</v>
      </c>
      <c r="L817" s="1" t="s">
        <v>33</v>
      </c>
      <c r="M817" s="1" t="s">
        <v>29</v>
      </c>
      <c r="N817" s="1" t="s">
        <v>23</v>
      </c>
      <c r="O817" s="2">
        <v>7660.23</v>
      </c>
      <c r="P817">
        <v>8</v>
      </c>
      <c r="R817">
        <f>Кредиты_2000_0__22[[#This Row],[Годовой доход]]/12</f>
        <v>38494</v>
      </c>
      <c r="S817">
        <f>Кредиты_2000_0__22[[#This Row],[Ежемесячный платеж]]/Кредиты_2000_0__22[[#This Row],[Мес доход]]</f>
        <v>0.19899802566633759</v>
      </c>
      <c r="T817" s="8">
        <f>(Кредиты_2000_0__22[[#This Row],[Кредитный рейтинг]]-MIN(J:J))/(MAX(J:J)-MIN(J:J))</f>
        <v>0.87272727272727268</v>
      </c>
      <c r="U817" s="9">
        <f>(Кредиты_2000_0__22[[#This Row],[Срок кредитной истории (лет)]]-MIN(P:P))/(MAX(P:P)-MIN(P:P))</f>
        <v>7.6754385964912283E-2</v>
      </c>
      <c r="V817" s="9">
        <f>(Кредиты_2000_0__22[[#This Row],[Срок с последнего нарушения кредитного договора (мес.)]]-MIN(Q:Q))/(MAX(Q:Q)-MIN(Q:Q))</f>
        <v>0</v>
      </c>
      <c r="W817" s="9">
        <f>(Кредиты_2000_0__22[[#This Row],[Количество кредитных карт]]-MIN(D:D))/(MAX(D:D)-MIN(D:D))</f>
        <v>0.24390243902439024</v>
      </c>
      <c r="X817" s="10">
        <f>(Кредиты_2000_0__22[[#This Row],[Число нарушений кредитных договоров]]-MIN(E:E))/(MAX(E:E)-MIN(E:E))</f>
        <v>0</v>
      </c>
      <c r="Y817" s="16">
        <f>((Кредиты_2000_0__22[[#This Row],[Размер кредита]]-AVERAGE(H:H)))/STDEV(H:H)</f>
        <v>-1.2288300029771282</v>
      </c>
      <c r="Z817" s="16">
        <f>((Кредиты_2000_0__22[[#This Row],[Годовой доход]]-AVERAGE(K:K)))/STDEV(K:K)</f>
        <v>-1.0864007266971947</v>
      </c>
      <c r="AA817" s="16">
        <f>((Кредиты_2000_0__22[[#This Row],[Ежемесячный платеж]]-AVERAGE(O:O)))/STDEV(O:O)</f>
        <v>-0.90803465206621359</v>
      </c>
      <c r="AB817" s="16">
        <f>((Кредиты_2000_0__22[[#This Row],[Текущий баланс кредитов]]-AVERAGE(F:F)))/STDEV(F:F)</f>
        <v>-0.89746789686130624</v>
      </c>
      <c r="AC817" s="16">
        <f>((Кредиты_2000_0__22[[#This Row],[Максимальный выданный кредит]]-AVERAGE(G:G)))/STDEV(G:G)</f>
        <v>-1.0576585451988658</v>
      </c>
    </row>
    <row r="818" spans="1:29" x14ac:dyDescent="0.45">
      <c r="A818">
        <v>1228</v>
      </c>
      <c r="B818" s="1" t="s">
        <v>861</v>
      </c>
      <c r="C818" s="1" t="s">
        <v>16</v>
      </c>
      <c r="D818">
        <v>16</v>
      </c>
      <c r="E818">
        <v>0</v>
      </c>
      <c r="F818">
        <v>378670</v>
      </c>
      <c r="G818">
        <v>2149312</v>
      </c>
      <c r="H818" s="3">
        <v>377674</v>
      </c>
      <c r="I818" s="1" t="s">
        <v>17</v>
      </c>
      <c r="J818">
        <v>737</v>
      </c>
      <c r="K818">
        <v>753084</v>
      </c>
      <c r="L818" s="1" t="s">
        <v>40</v>
      </c>
      <c r="M818" s="1" t="s">
        <v>19</v>
      </c>
      <c r="N818" s="1" t="s">
        <v>23</v>
      </c>
      <c r="O818" s="2">
        <v>14873.39</v>
      </c>
      <c r="P818">
        <v>17.100000000000001</v>
      </c>
      <c r="R818">
        <f>Кредиты_2000_0__22[[#This Row],[Годовой доход]]/12</f>
        <v>62757</v>
      </c>
      <c r="S818">
        <f>Кредиты_2000_0__22[[#This Row],[Ежемесячный платеж]]/Кредиты_2000_0__22[[#This Row],[Мес доход]]</f>
        <v>0.23699969724492884</v>
      </c>
      <c r="T818" s="8">
        <f>(Кредиты_2000_0__22[[#This Row],[Кредитный рейтинг]]-MIN(J:J))/(MAX(J:J)-MIN(J:J))</f>
        <v>0.91515151515151516</v>
      </c>
      <c r="U818" s="9">
        <f>(Кредиты_2000_0__22[[#This Row],[Срок кредитной истории (лет)]]-MIN(P:P))/(MAX(P:P)-MIN(P:P))</f>
        <v>0.27631578947368424</v>
      </c>
      <c r="V818" s="9">
        <f>(Кредиты_2000_0__22[[#This Row],[Срок с последнего нарушения кредитного договора (мес.)]]-MIN(Q:Q))/(MAX(Q:Q)-MIN(Q:Q))</f>
        <v>0</v>
      </c>
      <c r="W818" s="9">
        <f>(Кредиты_2000_0__22[[#This Row],[Количество кредитных карт]]-MIN(D:D))/(MAX(D:D)-MIN(D:D))</f>
        <v>0.34146341463414637</v>
      </c>
      <c r="X818" s="10">
        <f>(Кредиты_2000_0__22[[#This Row],[Число нарушений кредитных договоров]]-MIN(E:E))/(MAX(E:E)-MIN(E:E))</f>
        <v>0</v>
      </c>
      <c r="Y818" s="16">
        <f>((Кредиты_2000_0__22[[#This Row],[Размер кредита]]-AVERAGE(H:H)))/STDEV(H:H)</f>
        <v>0.36350418734176942</v>
      </c>
      <c r="Z818" s="16">
        <f>((Кредиты_2000_0__22[[#This Row],[Годовой доход]]-AVERAGE(K:K)))/STDEV(K:K)</f>
        <v>-0.73001757569577796</v>
      </c>
      <c r="AA818" s="16">
        <f>((Кредиты_2000_0__22[[#This Row],[Ежемесячный платеж]]-AVERAGE(O:O)))/STDEV(O:O)</f>
        <v>-0.26370288659624858</v>
      </c>
      <c r="AB818" s="16">
        <f>((Кредиты_2000_0__22[[#This Row],[Текущий баланс кредитов]]-AVERAGE(F:F)))/STDEV(F:F)</f>
        <v>0.48443543219205115</v>
      </c>
      <c r="AC818" s="16">
        <f>((Кредиты_2000_0__22[[#This Row],[Максимальный выданный кредит]]-AVERAGE(G:G)))/STDEV(G:G)</f>
        <v>3.3688824564373863</v>
      </c>
    </row>
    <row r="819" spans="1:29" x14ac:dyDescent="0.45">
      <c r="A819">
        <v>1229</v>
      </c>
      <c r="B819" s="1" t="s">
        <v>862</v>
      </c>
      <c r="C819" s="1" t="s">
        <v>16</v>
      </c>
      <c r="D819">
        <v>10</v>
      </c>
      <c r="E819">
        <v>0</v>
      </c>
      <c r="F819">
        <v>0</v>
      </c>
      <c r="G819">
        <v>0</v>
      </c>
      <c r="H819" s="3">
        <v>112508</v>
      </c>
      <c r="I819" s="1" t="s">
        <v>17</v>
      </c>
      <c r="J819">
        <v>746</v>
      </c>
      <c r="K819">
        <v>2055515</v>
      </c>
      <c r="L819" s="1" t="s">
        <v>22</v>
      </c>
      <c r="M819" s="1" t="s">
        <v>19</v>
      </c>
      <c r="N819" s="1" t="s">
        <v>52</v>
      </c>
      <c r="O819" s="2">
        <v>5549.9</v>
      </c>
      <c r="P819">
        <v>20.3</v>
      </c>
      <c r="R819">
        <f>Кредиты_2000_0__22[[#This Row],[Годовой доход]]/12</f>
        <v>171292.91666666666</v>
      </c>
      <c r="S819">
        <f>Кредиты_2000_0__22[[#This Row],[Ежемесячный платеж]]/Кредиты_2000_0__22[[#This Row],[Мес доход]]</f>
        <v>3.2400055460553683E-2</v>
      </c>
      <c r="T819" s="8">
        <f>(Кредиты_2000_0__22[[#This Row],[Кредитный рейтинг]]-MIN(J:J))/(MAX(J:J)-MIN(J:J))</f>
        <v>0.96969696969696972</v>
      </c>
      <c r="U819" s="9">
        <f>(Кредиты_2000_0__22[[#This Row],[Срок кредитной истории (лет)]]-MIN(P:P))/(MAX(P:P)-MIN(P:P))</f>
        <v>0.34649122807017546</v>
      </c>
      <c r="V819" s="9">
        <f>(Кредиты_2000_0__22[[#This Row],[Срок с последнего нарушения кредитного договора (мес.)]]-MIN(Q:Q))/(MAX(Q:Q)-MIN(Q:Q))</f>
        <v>0</v>
      </c>
      <c r="W819" s="9">
        <f>(Кредиты_2000_0__22[[#This Row],[Количество кредитных карт]]-MIN(D:D))/(MAX(D:D)-MIN(D:D))</f>
        <v>0.1951219512195122</v>
      </c>
      <c r="X819" s="10">
        <f>(Кредиты_2000_0__22[[#This Row],[Число нарушений кредитных договоров]]-MIN(E:E))/(MAX(E:E)-MIN(E:E))</f>
        <v>0</v>
      </c>
      <c r="Y819" s="16">
        <f>((Кредиты_2000_0__22[[#This Row],[Размер кредита]]-AVERAGE(H:H)))/STDEV(H:H)</f>
        <v>-1.0560523212317272</v>
      </c>
      <c r="Z819" s="16">
        <f>((Кредиты_2000_0__22[[#This Row],[Годовой доход]]-AVERAGE(K:K)))/STDEV(K:K)</f>
        <v>0.8641946807644233</v>
      </c>
      <c r="AA819" s="16">
        <f>((Кредиты_2000_0__22[[#This Row],[Ежемесячный платеж]]-AVERAGE(O:O)))/STDEV(O:O)</f>
        <v>-1.0965446330765101</v>
      </c>
      <c r="AB819" s="16">
        <f>((Кредиты_2000_0__22[[#This Row],[Текущий баланс кредитов]]-AVERAGE(F:F)))/STDEV(F:F)</f>
        <v>-1.0980360311516293</v>
      </c>
      <c r="AC819" s="16">
        <f>((Кредиты_2000_0__22[[#This Row],[Максимальный выданный кредит]]-AVERAGE(G:G)))/STDEV(G:G)</f>
        <v>-1.1998226409241679</v>
      </c>
    </row>
    <row r="820" spans="1:29" x14ac:dyDescent="0.45">
      <c r="A820">
        <v>1230</v>
      </c>
      <c r="B820" s="1" t="s">
        <v>863</v>
      </c>
      <c r="C820" s="1" t="s">
        <v>16</v>
      </c>
      <c r="D820">
        <v>16</v>
      </c>
      <c r="E820">
        <v>1</v>
      </c>
      <c r="F820">
        <v>215308</v>
      </c>
      <c r="G820">
        <v>951544</v>
      </c>
      <c r="H820" s="3">
        <v>355124</v>
      </c>
      <c r="I820" s="1" t="s">
        <v>26</v>
      </c>
      <c r="J820">
        <v>701</v>
      </c>
      <c r="K820">
        <v>1533528</v>
      </c>
      <c r="L820" s="1" t="s">
        <v>28</v>
      </c>
      <c r="M820" s="1" t="s">
        <v>29</v>
      </c>
      <c r="N820" s="1" t="s">
        <v>23</v>
      </c>
      <c r="O820" s="2">
        <v>22747.37</v>
      </c>
      <c r="P820">
        <v>14.1</v>
      </c>
      <c r="Q820">
        <v>53</v>
      </c>
      <c r="R820">
        <f>Кредиты_2000_0__22[[#This Row],[Годовой доход]]/12</f>
        <v>127794</v>
      </c>
      <c r="S820">
        <f>Кредиты_2000_0__22[[#This Row],[Ежемесячный платеж]]/Кредиты_2000_0__22[[#This Row],[Мес доход]]</f>
        <v>0.17800029735355336</v>
      </c>
      <c r="T820" s="8">
        <f>(Кредиты_2000_0__22[[#This Row],[Кредитный рейтинг]]-MIN(J:J))/(MAX(J:J)-MIN(J:J))</f>
        <v>0.69696969696969702</v>
      </c>
      <c r="U820" s="9">
        <f>(Кредиты_2000_0__22[[#This Row],[Срок кредитной истории (лет)]]-MIN(P:P))/(MAX(P:P)-MIN(P:P))</f>
        <v>0.21052631578947367</v>
      </c>
      <c r="V820" s="9">
        <f>(Кредиты_2000_0__22[[#This Row],[Срок с последнего нарушения кредитного договора (мес.)]]-MIN(Q:Q))/(MAX(Q:Q)-MIN(Q:Q))</f>
        <v>0.64634146341463417</v>
      </c>
      <c r="W820" s="9">
        <f>(Кредиты_2000_0__22[[#This Row],[Количество кредитных карт]]-MIN(D:D))/(MAX(D:D)-MIN(D:D))</f>
        <v>0.34146341463414637</v>
      </c>
      <c r="X820" s="10">
        <f>(Кредиты_2000_0__22[[#This Row],[Число нарушений кредитных договоров]]-MIN(E:E))/(MAX(E:E)-MIN(E:E))</f>
        <v>0.14285714285714285</v>
      </c>
      <c r="Y820" s="16">
        <f>((Кредиты_2000_0__22[[#This Row],[Размер кредита]]-AVERAGE(H:H)))/STDEV(H:H)</f>
        <v>0.24278358489525537</v>
      </c>
      <c r="Z820" s="16">
        <f>((Кредиты_2000_0__22[[#This Row],[Годовой доход]]-AVERAGE(K:K)))/STDEV(K:K)</f>
        <v>0.22526787918116009</v>
      </c>
      <c r="AA820" s="16">
        <f>((Кредиты_2000_0__22[[#This Row],[Ежемесячный платеж]]-AVERAGE(O:O)))/STDEV(O:O)</f>
        <v>0.43965811394653642</v>
      </c>
      <c r="AB820" s="16">
        <f>((Кредиты_2000_0__22[[#This Row],[Текущий баланс кредитов]]-AVERAGE(F:F)))/STDEV(F:F)</f>
        <v>-0.19825847858712417</v>
      </c>
      <c r="AC820" s="16">
        <f>((Кредиты_2000_0__22[[#This Row],[Максимальный выданный кредит]]-AVERAGE(G:G)))/STDEV(G:G)</f>
        <v>0.82283573680963851</v>
      </c>
    </row>
    <row r="821" spans="1:29" x14ac:dyDescent="0.45">
      <c r="A821">
        <v>1231</v>
      </c>
      <c r="B821" s="1" t="s">
        <v>864</v>
      </c>
      <c r="C821" s="1" t="s">
        <v>16</v>
      </c>
      <c r="D821">
        <v>24</v>
      </c>
      <c r="E821">
        <v>0</v>
      </c>
      <c r="F821">
        <v>1740609</v>
      </c>
      <c r="G821">
        <v>2883320</v>
      </c>
      <c r="H821" s="3">
        <v>761222</v>
      </c>
      <c r="I821" s="1" t="s">
        <v>26</v>
      </c>
      <c r="J821">
        <v>678</v>
      </c>
      <c r="K821">
        <v>3287095</v>
      </c>
      <c r="L821" s="1" t="s">
        <v>50</v>
      </c>
      <c r="M821" s="1" t="s">
        <v>19</v>
      </c>
      <c r="N821" s="1" t="s">
        <v>23</v>
      </c>
      <c r="O821" s="2">
        <v>48758.559999999998</v>
      </c>
      <c r="P821">
        <v>28.4</v>
      </c>
      <c r="R821">
        <f>Кредиты_2000_0__22[[#This Row],[Годовой доход]]/12</f>
        <v>273924.58333333331</v>
      </c>
      <c r="S821">
        <f>Кредиты_2000_0__22[[#This Row],[Ежемесячный платеж]]/Кредиты_2000_0__22[[#This Row],[Мес доход]]</f>
        <v>0.17799994219820237</v>
      </c>
      <c r="T821" s="8">
        <f>(Кредиты_2000_0__22[[#This Row],[Кредитный рейтинг]]-MIN(J:J))/(MAX(J:J)-MIN(J:J))</f>
        <v>0.55757575757575761</v>
      </c>
      <c r="U821" s="9">
        <f>(Кредиты_2000_0__22[[#This Row],[Срок кредитной истории (лет)]]-MIN(P:P))/(MAX(P:P)-MIN(P:P))</f>
        <v>0.52412280701754377</v>
      </c>
      <c r="V821" s="9">
        <f>(Кредиты_2000_0__22[[#This Row],[Срок с последнего нарушения кредитного договора (мес.)]]-MIN(Q:Q))/(MAX(Q:Q)-MIN(Q:Q))</f>
        <v>0</v>
      </c>
      <c r="W821" s="9">
        <f>(Кредиты_2000_0__22[[#This Row],[Количество кредитных карт]]-MIN(D:D))/(MAX(D:D)-MIN(D:D))</f>
        <v>0.53658536585365857</v>
      </c>
      <c r="X821" s="10">
        <f>(Кредиты_2000_0__22[[#This Row],[Число нарушений кредитных договоров]]-MIN(E:E))/(MAX(E:E)-MIN(E:E))</f>
        <v>0</v>
      </c>
      <c r="Y821" s="16">
        <f>((Кредиты_2000_0__22[[#This Row],[Размер кредита]]-AVERAGE(H:H)))/STDEV(H:H)</f>
        <v>2.4168144147100876</v>
      </c>
      <c r="Z821" s="16">
        <f>((Кредиты_2000_0__22[[#This Row],[Годовой доход]]-AVERAGE(K:K)))/STDEV(K:K)</f>
        <v>2.3716833161019224</v>
      </c>
      <c r="AA821" s="16">
        <f>((Кредиты_2000_0__22[[#This Row],[Ежемесячный платеж]]-AVERAGE(O:O)))/STDEV(O:O)</f>
        <v>2.763166253884469</v>
      </c>
      <c r="AB821" s="16">
        <f>((Кредиты_2000_0__22[[#This Row],[Текущий баланс кредитов]]-AVERAGE(F:F)))/STDEV(F:F)</f>
        <v>6.1760128011804278</v>
      </c>
      <c r="AC821" s="16">
        <f>((Кредиты_2000_0__22[[#This Row],[Максимальный выданный кредит]]-AVERAGE(G:G)))/STDEV(G:G)</f>
        <v>4.9291334070225785</v>
      </c>
    </row>
    <row r="822" spans="1:29" x14ac:dyDescent="0.45">
      <c r="A822">
        <v>1232</v>
      </c>
      <c r="B822" s="1" t="s">
        <v>865</v>
      </c>
      <c r="C822" s="1" t="s">
        <v>31</v>
      </c>
      <c r="D822">
        <v>17</v>
      </c>
      <c r="E822">
        <v>0</v>
      </c>
      <c r="F822">
        <v>229444</v>
      </c>
      <c r="G822">
        <v>326348</v>
      </c>
      <c r="H822" s="3">
        <v>135124</v>
      </c>
      <c r="I822" s="1" t="s">
        <v>17</v>
      </c>
      <c r="J822">
        <v>737</v>
      </c>
      <c r="K822">
        <v>583509</v>
      </c>
      <c r="L822" s="1" t="s">
        <v>22</v>
      </c>
      <c r="M822" s="1" t="s">
        <v>24</v>
      </c>
      <c r="N822" s="1" t="s">
        <v>20</v>
      </c>
      <c r="O822" s="2">
        <v>11816.1</v>
      </c>
      <c r="P822">
        <v>25.6</v>
      </c>
      <c r="R822">
        <f>Кредиты_2000_0__22[[#This Row],[Годовой доход]]/12</f>
        <v>48625.75</v>
      </c>
      <c r="S822">
        <f>Кредиты_2000_0__22[[#This Row],[Ежемесячный платеж]]/Кредиты_2000_0__22[[#This Row],[Мес доход]]</f>
        <v>0.24300087916381755</v>
      </c>
      <c r="T822" s="8">
        <f>(Кредиты_2000_0__22[[#This Row],[Кредитный рейтинг]]-MIN(J:J))/(MAX(J:J)-MIN(J:J))</f>
        <v>0.91515151515151516</v>
      </c>
      <c r="U822" s="9">
        <f>(Кредиты_2000_0__22[[#This Row],[Срок кредитной истории (лет)]]-MIN(P:P))/(MAX(P:P)-MIN(P:P))</f>
        <v>0.46271929824561403</v>
      </c>
      <c r="V822" s="9">
        <f>(Кредиты_2000_0__22[[#This Row],[Срок с последнего нарушения кредитного договора (мес.)]]-MIN(Q:Q))/(MAX(Q:Q)-MIN(Q:Q))</f>
        <v>0</v>
      </c>
      <c r="W822" s="9">
        <f>(Кредиты_2000_0__22[[#This Row],[Количество кредитных карт]]-MIN(D:D))/(MAX(D:D)-MIN(D:D))</f>
        <v>0.36585365853658536</v>
      </c>
      <c r="X822" s="10">
        <f>(Кредиты_2000_0__22[[#This Row],[Число нарушений кредитных договоров]]-MIN(E:E))/(MAX(E:E)-MIN(E:E))</f>
        <v>0</v>
      </c>
      <c r="Y822" s="16">
        <f>((Кредиты_2000_0__22[[#This Row],[Размер кредита]]-AVERAGE(H:H)))/STDEV(H:H)</f>
        <v>-0.93497839019268669</v>
      </c>
      <c r="Z822" s="16">
        <f>((Кредиты_2000_0__22[[#This Row],[Годовой доход]]-AVERAGE(K:K)))/STDEV(K:K)</f>
        <v>-0.93758215561535796</v>
      </c>
      <c r="AA822" s="16">
        <f>((Кредиты_2000_0__22[[#This Row],[Ежемесячный платеж]]-AVERAGE(O:O)))/STDEV(O:O)</f>
        <v>-0.5368022027425241</v>
      </c>
      <c r="AB822" s="16">
        <f>((Кредиты_2000_0__22[[#This Row],[Текущий баланс кредитов]]-AVERAGE(F:F)))/STDEV(F:F)</f>
        <v>-0.13918377870113829</v>
      </c>
      <c r="AC822" s="16">
        <f>((Кредиты_2000_0__22[[#This Row],[Максимальный выданный кредит]]-AVERAGE(G:G)))/STDEV(G:G)</f>
        <v>-0.50611797119090052</v>
      </c>
    </row>
    <row r="823" spans="1:29" x14ac:dyDescent="0.45">
      <c r="A823">
        <v>1233</v>
      </c>
      <c r="B823" s="1" t="s">
        <v>866</v>
      </c>
      <c r="C823" s="1" t="s">
        <v>16</v>
      </c>
      <c r="D823">
        <v>14</v>
      </c>
      <c r="E823">
        <v>0</v>
      </c>
      <c r="F823">
        <v>265164</v>
      </c>
      <c r="G823">
        <v>864886</v>
      </c>
      <c r="H823" s="3">
        <v>66550</v>
      </c>
      <c r="I823" s="1" t="s">
        <v>17</v>
      </c>
      <c r="J823">
        <v>745</v>
      </c>
      <c r="K823">
        <v>1245374</v>
      </c>
      <c r="L823" s="1" t="s">
        <v>22</v>
      </c>
      <c r="M823" s="1" t="s">
        <v>19</v>
      </c>
      <c r="N823" s="1" t="s">
        <v>20</v>
      </c>
      <c r="O823" s="2">
        <v>31756.98</v>
      </c>
      <c r="P823">
        <v>14.8</v>
      </c>
      <c r="R823">
        <f>Кредиты_2000_0__22[[#This Row],[Годовой доход]]/12</f>
        <v>103781.16666666667</v>
      </c>
      <c r="S823">
        <f>Кредиты_2000_0__22[[#This Row],[Ежемесячный платеж]]/Кредиты_2000_0__22[[#This Row],[Мес доход]]</f>
        <v>0.30599945076739998</v>
      </c>
      <c r="T823" s="8">
        <f>(Кредиты_2000_0__22[[#This Row],[Кредитный рейтинг]]-MIN(J:J))/(MAX(J:J)-MIN(J:J))</f>
        <v>0.96363636363636362</v>
      </c>
      <c r="U823" s="9">
        <f>(Кредиты_2000_0__22[[#This Row],[Срок кредитной истории (лет)]]-MIN(P:P))/(MAX(P:P)-MIN(P:P))</f>
        <v>0.22587719298245615</v>
      </c>
      <c r="V823" s="9">
        <f>(Кредиты_2000_0__22[[#This Row],[Срок с последнего нарушения кредитного договора (мес.)]]-MIN(Q:Q))/(MAX(Q:Q)-MIN(Q:Q))</f>
        <v>0</v>
      </c>
      <c r="W823" s="9">
        <f>(Кредиты_2000_0__22[[#This Row],[Количество кредитных карт]]-MIN(D:D))/(MAX(D:D)-MIN(D:D))</f>
        <v>0.29268292682926828</v>
      </c>
      <c r="X823" s="10">
        <f>(Кредиты_2000_0__22[[#This Row],[Число нарушений кредитных договоров]]-MIN(E:E))/(MAX(E:E)-MIN(E:E))</f>
        <v>0</v>
      </c>
      <c r="Y823" s="16">
        <f>((Кредиты_2000_0__22[[#This Row],[Размер кредита]]-AVERAGE(H:H)))/STDEV(H:H)</f>
        <v>-1.3020867978275983</v>
      </c>
      <c r="Z823" s="16">
        <f>((Кредиты_2000_0__22[[#This Row],[Годовой доход]]-AVERAGE(K:K)))/STDEV(K:K)</f>
        <v>-0.12744073920095214</v>
      </c>
      <c r="AA823" s="16">
        <f>((Кредиты_2000_0__22[[#This Row],[Ежемесячный платеж]]-AVERAGE(O:O)))/STDEV(O:O)</f>
        <v>1.2444618223761084</v>
      </c>
      <c r="AB823" s="16">
        <f>((Кредиты_2000_0__22[[#This Row],[Текущий баланс кредитов]]-AVERAGE(F:F)))/STDEV(F:F)</f>
        <v>1.009100058065392E-2</v>
      </c>
      <c r="AC823" s="16">
        <f>((Кредиты_2000_0__22[[#This Row],[Максимальный выданный кредит]]-AVERAGE(G:G)))/STDEV(G:G)</f>
        <v>0.6386303509339919</v>
      </c>
    </row>
    <row r="824" spans="1:29" x14ac:dyDescent="0.45">
      <c r="A824">
        <v>1234</v>
      </c>
      <c r="B824" s="1" t="s">
        <v>867</v>
      </c>
      <c r="C824" s="1" t="s">
        <v>31</v>
      </c>
      <c r="D824">
        <v>9</v>
      </c>
      <c r="E824">
        <v>0</v>
      </c>
      <c r="F824">
        <v>129789</v>
      </c>
      <c r="G824">
        <v>198770</v>
      </c>
      <c r="H824" s="3">
        <v>129668</v>
      </c>
      <c r="I824" s="1" t="s">
        <v>17</v>
      </c>
      <c r="J824">
        <v>744</v>
      </c>
      <c r="K824">
        <v>466602</v>
      </c>
      <c r="L824" s="1" t="s">
        <v>21</v>
      </c>
      <c r="M824" s="1" t="s">
        <v>29</v>
      </c>
      <c r="N824" s="1" t="s">
        <v>23</v>
      </c>
      <c r="O824" s="2">
        <v>10887.19</v>
      </c>
      <c r="P824">
        <v>23.4</v>
      </c>
      <c r="R824">
        <f>Кредиты_2000_0__22[[#This Row],[Годовой доход]]/12</f>
        <v>38883.5</v>
      </c>
      <c r="S824">
        <f>Кредиты_2000_0__22[[#This Row],[Ежемесячный платеж]]/Кредиты_2000_0__22[[#This Row],[Мес доход]]</f>
        <v>0.27999511360860008</v>
      </c>
      <c r="T824" s="8">
        <f>(Кредиты_2000_0__22[[#This Row],[Кредитный рейтинг]]-MIN(J:J))/(MAX(J:J)-MIN(J:J))</f>
        <v>0.95757575757575752</v>
      </c>
      <c r="U824" s="9">
        <f>(Кредиты_2000_0__22[[#This Row],[Срок кредитной истории (лет)]]-MIN(P:P))/(MAX(P:P)-MIN(P:P))</f>
        <v>0.41447368421052627</v>
      </c>
      <c r="V824" s="9">
        <f>(Кредиты_2000_0__22[[#This Row],[Срок с последнего нарушения кредитного договора (мес.)]]-MIN(Q:Q))/(MAX(Q:Q)-MIN(Q:Q))</f>
        <v>0</v>
      </c>
      <c r="W824" s="9">
        <f>(Кредиты_2000_0__22[[#This Row],[Количество кредитных карт]]-MIN(D:D))/(MAX(D:D)-MIN(D:D))</f>
        <v>0.17073170731707318</v>
      </c>
      <c r="X824" s="10">
        <f>(Кредиты_2000_0__22[[#This Row],[Число нарушений кредитных договоров]]-MIN(E:E))/(MAX(E:E)-MIN(E:E))</f>
        <v>0</v>
      </c>
      <c r="Y824" s="16">
        <f>((Кредиты_2000_0__22[[#This Row],[Размер кредита]]-AVERAGE(H:H)))/STDEV(H:H)</f>
        <v>-0.96418688717486767</v>
      </c>
      <c r="Z824" s="16">
        <f>((Кредиты_2000_0__22[[#This Row],[Годовой доход]]-AVERAGE(K:K)))/STDEV(K:K)</f>
        <v>-1.0806796189481509</v>
      </c>
      <c r="AA824" s="16">
        <f>((Кредиты_2000_0__22[[#This Row],[Ежемесячный платеж]]-AVERAGE(O:O)))/STDEV(O:O)</f>
        <v>-0.61977918096880835</v>
      </c>
      <c r="AB824" s="16">
        <f>((Кредиты_2000_0__22[[#This Row],[Текущий баланс кредитов]]-AVERAGE(F:F)))/STDEV(F:F)</f>
        <v>-0.55564453260167035</v>
      </c>
      <c r="AC824" s="16">
        <f>((Кредиты_2000_0__22[[#This Row],[Максимальный выданный кредит]]-AVERAGE(G:G)))/STDEV(G:G)</f>
        <v>-0.77730533668794899</v>
      </c>
    </row>
    <row r="825" spans="1:29" x14ac:dyDescent="0.45">
      <c r="A825">
        <v>1235</v>
      </c>
      <c r="B825" s="1" t="s">
        <v>868</v>
      </c>
      <c r="C825" s="1" t="s">
        <v>16</v>
      </c>
      <c r="D825">
        <v>10</v>
      </c>
      <c r="E825">
        <v>0</v>
      </c>
      <c r="F825">
        <v>316160</v>
      </c>
      <c r="G825">
        <v>527494</v>
      </c>
      <c r="H825" s="3">
        <v>216106</v>
      </c>
      <c r="I825" s="1" t="s">
        <v>17</v>
      </c>
      <c r="J825">
        <v>742</v>
      </c>
      <c r="K825">
        <v>1343794</v>
      </c>
      <c r="L825" s="1" t="s">
        <v>22</v>
      </c>
      <c r="M825" s="1" t="s">
        <v>29</v>
      </c>
      <c r="N825" s="1" t="s">
        <v>23</v>
      </c>
      <c r="O825" s="2">
        <v>23202.799999999999</v>
      </c>
      <c r="P825">
        <v>21.5</v>
      </c>
      <c r="Q825">
        <v>25</v>
      </c>
      <c r="R825">
        <f>Кредиты_2000_0__22[[#This Row],[Годовой доход]]/12</f>
        <v>111982.83333333333</v>
      </c>
      <c r="S825">
        <f>Кредиты_2000_0__22[[#This Row],[Ежемесячный платеж]]/Кредиты_2000_0__22[[#This Row],[Мес доход]]</f>
        <v>0.20719961541724402</v>
      </c>
      <c r="T825" s="8">
        <f>(Кредиты_2000_0__22[[#This Row],[Кредитный рейтинг]]-MIN(J:J))/(MAX(J:J)-MIN(J:J))</f>
        <v>0.94545454545454544</v>
      </c>
      <c r="U825" s="9">
        <f>(Кредиты_2000_0__22[[#This Row],[Срок кредитной истории (лет)]]-MIN(P:P))/(MAX(P:P)-MIN(P:P))</f>
        <v>0.37280701754385964</v>
      </c>
      <c r="V825" s="9">
        <f>(Кредиты_2000_0__22[[#This Row],[Срок с последнего нарушения кредитного договора (мес.)]]-MIN(Q:Q))/(MAX(Q:Q)-MIN(Q:Q))</f>
        <v>0.3048780487804878</v>
      </c>
      <c r="W825" s="9">
        <f>(Кредиты_2000_0__22[[#This Row],[Количество кредитных карт]]-MIN(D:D))/(MAX(D:D)-MIN(D:D))</f>
        <v>0.1951219512195122</v>
      </c>
      <c r="X825" s="10">
        <f>(Кредиты_2000_0__22[[#This Row],[Число нарушений кредитных договоров]]-MIN(E:E))/(MAX(E:E)-MIN(E:E))</f>
        <v>0</v>
      </c>
      <c r="Y825" s="16">
        <f>((Кредиты_2000_0__22[[#This Row],[Размер кредита]]-AVERAGE(H:H)))/STDEV(H:H)</f>
        <v>-0.50144420716281524</v>
      </c>
      <c r="Z825" s="16">
        <f>((Кредиты_2000_0__22[[#This Row],[Годовой доход]]-AVERAGE(K:K)))/STDEV(K:K)</f>
        <v>-6.9718849731174246E-3</v>
      </c>
      <c r="AA825" s="16">
        <f>((Кредиты_2000_0__22[[#This Row],[Ежемесячный платеж]]-AVERAGE(O:O)))/STDEV(O:O)</f>
        <v>0.48034042460483128</v>
      </c>
      <c r="AB825" s="16">
        <f>((Кредиты_2000_0__22[[#This Row],[Текущий баланс кредитов]]-AVERAGE(F:F)))/STDEV(F:F)</f>
        <v>0.22320456844891473</v>
      </c>
      <c r="AC825" s="16">
        <f>((Кредиты_2000_0__22[[#This Row],[Максимальный выданный кредит]]-AVERAGE(G:G)))/STDEV(G:G)</f>
        <v>-7.8550100396019507E-2</v>
      </c>
    </row>
    <row r="826" spans="1:29" x14ac:dyDescent="0.45">
      <c r="A826">
        <v>1236</v>
      </c>
      <c r="B826" s="1" t="s">
        <v>869</v>
      </c>
      <c r="C826" s="1" t="s">
        <v>16</v>
      </c>
      <c r="D826">
        <v>17</v>
      </c>
      <c r="E826">
        <v>0</v>
      </c>
      <c r="F826">
        <v>120726</v>
      </c>
      <c r="G826">
        <v>170874</v>
      </c>
      <c r="H826" s="3">
        <v>443960</v>
      </c>
      <c r="I826" s="1" t="s">
        <v>26</v>
      </c>
      <c r="J826">
        <v>638</v>
      </c>
      <c r="K826">
        <v>3163215</v>
      </c>
      <c r="L826" s="1" t="s">
        <v>38</v>
      </c>
      <c r="M826" s="1" t="s">
        <v>19</v>
      </c>
      <c r="N826" s="1" t="s">
        <v>52</v>
      </c>
      <c r="O826" s="2">
        <v>67218.39</v>
      </c>
      <c r="P826">
        <v>15.5</v>
      </c>
      <c r="Q826">
        <v>8</v>
      </c>
      <c r="R826">
        <f>Кредиты_2000_0__22[[#This Row],[Годовой доход]]/12</f>
        <v>263601.25</v>
      </c>
      <c r="S826">
        <f>Кредиты_2000_0__22[[#This Row],[Ежемесячный платеж]]/Кредиты_2000_0__22[[#This Row],[Мес доход]]</f>
        <v>0.25500027029462113</v>
      </c>
      <c r="T826" s="8">
        <f>(Кредиты_2000_0__22[[#This Row],[Кредитный рейтинг]]-MIN(J:J))/(MAX(J:J)-MIN(J:J))</f>
        <v>0.31515151515151513</v>
      </c>
      <c r="U826" s="9">
        <f>(Кредиты_2000_0__22[[#This Row],[Срок кредитной истории (лет)]]-MIN(P:P))/(MAX(P:P)-MIN(P:P))</f>
        <v>0.2412280701754386</v>
      </c>
      <c r="V826" s="9">
        <f>(Кредиты_2000_0__22[[#This Row],[Срок с последнего нарушения кредитного договора (мес.)]]-MIN(Q:Q))/(MAX(Q:Q)-MIN(Q:Q))</f>
        <v>9.7560975609756101E-2</v>
      </c>
      <c r="W826" s="9">
        <f>(Кредиты_2000_0__22[[#This Row],[Количество кредитных карт]]-MIN(D:D))/(MAX(D:D)-MIN(D:D))</f>
        <v>0.36585365853658536</v>
      </c>
      <c r="X826" s="10">
        <f>(Кредиты_2000_0__22[[#This Row],[Число нарушений кредитных договоров]]-MIN(E:E))/(MAX(E:E)-MIN(E:E))</f>
        <v>0</v>
      </c>
      <c r="Y826" s="16">
        <f>((Кредиты_2000_0__22[[#This Row],[Размер кредита]]-AVERAGE(H:H)))/STDEV(H:H)</f>
        <v>0.71836387043576633</v>
      </c>
      <c r="Z826" s="16">
        <f>((Кредиты_2000_0__22[[#This Row],[Годовой доход]]-AVERAGE(K:K)))/STDEV(K:K)</f>
        <v>2.2200507042166944</v>
      </c>
      <c r="AA826" s="16">
        <f>((Кредиты_2000_0__22[[#This Row],[Ежемесячный платеж]]-AVERAGE(O:O)))/STDEV(O:O)</f>
        <v>4.4121321515181586</v>
      </c>
      <c r="AB826" s="16">
        <f>((Кредиты_2000_0__22[[#This Row],[Текущий баланс кредитов]]-AVERAGE(F:F)))/STDEV(F:F)</f>
        <v>-0.59351903777050807</v>
      </c>
      <c r="AC826" s="16">
        <f>((Кредиты_2000_0__22[[#This Row],[Максимальный выданный кредит]]-AVERAGE(G:G)))/STDEV(G:G)</f>
        <v>-0.83660272924705537</v>
      </c>
    </row>
    <row r="827" spans="1:29" x14ac:dyDescent="0.45">
      <c r="A827">
        <v>1237</v>
      </c>
      <c r="B827" s="1" t="s">
        <v>870</v>
      </c>
      <c r="C827" s="1" t="s">
        <v>31</v>
      </c>
      <c r="D827">
        <v>10</v>
      </c>
      <c r="E827">
        <v>0</v>
      </c>
      <c r="F827">
        <v>28994</v>
      </c>
      <c r="G827">
        <v>107910</v>
      </c>
      <c r="H827" s="3">
        <v>128986</v>
      </c>
      <c r="I827" s="1" t="s">
        <v>17</v>
      </c>
      <c r="J827">
        <v>747</v>
      </c>
      <c r="K827">
        <v>1142622</v>
      </c>
      <c r="L827" s="1" t="s">
        <v>33</v>
      </c>
      <c r="M827" s="1" t="s">
        <v>24</v>
      </c>
      <c r="N827" s="1" t="s">
        <v>23</v>
      </c>
      <c r="O827" s="2">
        <v>16472.810000000001</v>
      </c>
      <c r="P827">
        <v>11.4</v>
      </c>
      <c r="R827">
        <f>Кредиты_2000_0__22[[#This Row],[Годовой доход]]/12</f>
        <v>95218.5</v>
      </c>
      <c r="S827">
        <f>Кредиты_2000_0__22[[#This Row],[Ежемесячный платеж]]/Кредиты_2000_0__22[[#This Row],[Мес доход]]</f>
        <v>0.1730000997705278</v>
      </c>
      <c r="T827" s="8">
        <f>(Кредиты_2000_0__22[[#This Row],[Кредитный рейтинг]]-MIN(J:J))/(MAX(J:J)-MIN(J:J))</f>
        <v>0.97575757575757571</v>
      </c>
      <c r="U827" s="9">
        <f>(Кредиты_2000_0__22[[#This Row],[Срок кредитной истории (лет)]]-MIN(P:P))/(MAX(P:P)-MIN(P:P))</f>
        <v>0.15131578947368421</v>
      </c>
      <c r="V827" s="9">
        <f>(Кредиты_2000_0__22[[#This Row],[Срок с последнего нарушения кредитного договора (мес.)]]-MIN(Q:Q))/(MAX(Q:Q)-MIN(Q:Q))</f>
        <v>0</v>
      </c>
      <c r="W827" s="9">
        <f>(Кредиты_2000_0__22[[#This Row],[Количество кредитных карт]]-MIN(D:D))/(MAX(D:D)-MIN(D:D))</f>
        <v>0.1951219512195122</v>
      </c>
      <c r="X827" s="10">
        <f>(Кредиты_2000_0__22[[#This Row],[Число нарушений кредитных договоров]]-MIN(E:E))/(MAX(E:E)-MIN(E:E))</f>
        <v>0</v>
      </c>
      <c r="Y827" s="16">
        <f>((Кредиты_2000_0__22[[#This Row],[Размер кредита]]-AVERAGE(H:H)))/STDEV(H:H)</f>
        <v>-0.96783794929764022</v>
      </c>
      <c r="Z827" s="16">
        <f>((Кредиты_2000_0__22[[#This Row],[Годовой доход]]-AVERAGE(K:K)))/STDEV(K:K)</f>
        <v>-0.25321208353765678</v>
      </c>
      <c r="AA827" s="16">
        <f>((Кредиты_2000_0__22[[#This Row],[Ежемесячный платеж]]-AVERAGE(O:O)))/STDEV(O:O)</f>
        <v>-0.12083109221930799</v>
      </c>
      <c r="AB827" s="16">
        <f>((Кредиты_2000_0__22[[#This Row],[Текущий баланс кредитов]]-AVERAGE(F:F)))/STDEV(F:F)</f>
        <v>-0.97686937520268513</v>
      </c>
      <c r="AC827" s="16">
        <f>((Кредиты_2000_0__22[[#This Row],[Максимальный выданный кредит]]-AVERAGE(G:G)))/STDEV(G:G)</f>
        <v>-0.97044274305159972</v>
      </c>
    </row>
    <row r="828" spans="1:29" x14ac:dyDescent="0.45">
      <c r="A828">
        <v>1238</v>
      </c>
      <c r="B828" s="1" t="s">
        <v>871</v>
      </c>
      <c r="C828" s="1" t="s">
        <v>16</v>
      </c>
      <c r="D828">
        <v>29</v>
      </c>
      <c r="E828">
        <v>0</v>
      </c>
      <c r="F828">
        <v>568936</v>
      </c>
      <c r="G828">
        <v>1438360</v>
      </c>
      <c r="H828" s="3">
        <v>554906</v>
      </c>
      <c r="I828" s="1" t="s">
        <v>26</v>
      </c>
      <c r="J828">
        <v>596</v>
      </c>
      <c r="K828">
        <v>3833820</v>
      </c>
      <c r="L828" s="1" t="s">
        <v>41</v>
      </c>
      <c r="M828" s="1" t="s">
        <v>29</v>
      </c>
      <c r="N828" s="1" t="s">
        <v>23</v>
      </c>
      <c r="O828" s="2">
        <v>30510.959999999999</v>
      </c>
      <c r="P828">
        <v>45.3</v>
      </c>
      <c r="R828">
        <f>Кредиты_2000_0__22[[#This Row],[Годовой доход]]/12</f>
        <v>319485</v>
      </c>
      <c r="S828">
        <f>Кредиты_2000_0__22[[#This Row],[Ежемесячный платеж]]/Кредиты_2000_0__22[[#This Row],[Мес доход]]</f>
        <v>9.5500446030330061E-2</v>
      </c>
      <c r="T828" s="8">
        <f>(Кредиты_2000_0__22[[#This Row],[Кредитный рейтинг]]-MIN(J:J))/(MAX(J:J)-MIN(J:J))</f>
        <v>6.0606060606060608E-2</v>
      </c>
      <c r="U828" s="9">
        <f>(Кредиты_2000_0__22[[#This Row],[Срок кредитной истории (лет)]]-MIN(P:P))/(MAX(P:P)-MIN(P:P))</f>
        <v>0.89473684210526305</v>
      </c>
      <c r="V828" s="9">
        <f>(Кредиты_2000_0__22[[#This Row],[Срок с последнего нарушения кредитного договора (мес.)]]-MIN(Q:Q))/(MAX(Q:Q)-MIN(Q:Q))</f>
        <v>0</v>
      </c>
      <c r="W828" s="9">
        <f>(Кредиты_2000_0__22[[#This Row],[Количество кредитных карт]]-MIN(D:D))/(MAX(D:D)-MIN(D:D))</f>
        <v>0.65853658536585369</v>
      </c>
      <c r="X828" s="10">
        <f>(Кредиты_2000_0__22[[#This Row],[Число нарушений кредитных договоров]]-MIN(E:E))/(MAX(E:E)-MIN(E:E))</f>
        <v>0</v>
      </c>
      <c r="Y828" s="16">
        <f>((Кредиты_2000_0__22[[#This Row],[Размер кредита]]-AVERAGE(H:H)))/STDEV(H:H)</f>
        <v>1.3123092344726155</v>
      </c>
      <c r="Z828" s="16">
        <f>((Кредиты_2000_0__22[[#This Row],[Годовой доход]]-AVERAGE(K:K)))/STDEV(K:K)</f>
        <v>3.0408901269911008</v>
      </c>
      <c r="AA828" s="16">
        <f>((Кредиты_2000_0__22[[#This Row],[Ежемесячный платеж]]-AVERAGE(O:O)))/STDEV(O:O)</f>
        <v>1.1331582790731891</v>
      </c>
      <c r="AB828" s="16">
        <f>((Кредиты_2000_0__22[[#This Row],[Текущий баланс кредитов]]-AVERAGE(F:F)))/STDEV(F:F)</f>
        <v>1.2795618363026189</v>
      </c>
      <c r="AC828" s="16">
        <f>((Кредиты_2000_0__22[[#This Row],[Максимальный выданный кредит]]-AVERAGE(G:G)))/STDEV(G:G)</f>
        <v>1.8576407072732857</v>
      </c>
    </row>
    <row r="829" spans="1:29" x14ac:dyDescent="0.45">
      <c r="A829">
        <v>1239</v>
      </c>
      <c r="B829" s="1" t="s">
        <v>872</v>
      </c>
      <c r="C829" s="1" t="s">
        <v>16</v>
      </c>
      <c r="D829">
        <v>15</v>
      </c>
      <c r="E829">
        <v>0</v>
      </c>
      <c r="F829">
        <v>495216</v>
      </c>
      <c r="G829">
        <v>864864</v>
      </c>
      <c r="H829" s="3">
        <v>624250</v>
      </c>
      <c r="I829" s="1" t="s">
        <v>26</v>
      </c>
      <c r="J829">
        <v>702</v>
      </c>
      <c r="K829">
        <v>2672540</v>
      </c>
      <c r="L829" s="1" t="s">
        <v>40</v>
      </c>
      <c r="M829" s="1" t="s">
        <v>19</v>
      </c>
      <c r="N829" s="1" t="s">
        <v>23</v>
      </c>
      <c r="O829" s="2">
        <v>23384.63</v>
      </c>
      <c r="P829">
        <v>29</v>
      </c>
      <c r="R829">
        <f>Кредиты_2000_0__22[[#This Row],[Годовой доход]]/12</f>
        <v>222711.66666666666</v>
      </c>
      <c r="S829">
        <f>Кредиты_2000_0__22[[#This Row],[Ежемесячный платеж]]/Кредиты_2000_0__22[[#This Row],[Мес доход]]</f>
        <v>0.10499957343949951</v>
      </c>
      <c r="T829" s="8">
        <f>(Кредиты_2000_0__22[[#This Row],[Кредитный рейтинг]]-MIN(J:J))/(MAX(J:J)-MIN(J:J))</f>
        <v>0.70303030303030301</v>
      </c>
      <c r="U829" s="9">
        <f>(Кредиты_2000_0__22[[#This Row],[Срок кредитной истории (лет)]]-MIN(P:P))/(MAX(P:P)-MIN(P:P))</f>
        <v>0.53728070175438591</v>
      </c>
      <c r="V829" s="9">
        <f>(Кредиты_2000_0__22[[#This Row],[Срок с последнего нарушения кредитного договора (мес.)]]-MIN(Q:Q))/(MAX(Q:Q)-MIN(Q:Q))</f>
        <v>0</v>
      </c>
      <c r="W829" s="9">
        <f>(Кредиты_2000_0__22[[#This Row],[Количество кредитных карт]]-MIN(D:D))/(MAX(D:D)-MIN(D:D))</f>
        <v>0.31707317073170732</v>
      </c>
      <c r="X829" s="10">
        <f>(Кредиты_2000_0__22[[#This Row],[Число нарушений кредитных договоров]]-MIN(E:E))/(MAX(E:E)-MIN(E:E))</f>
        <v>0</v>
      </c>
      <c r="Y829" s="16">
        <f>((Кредиты_2000_0__22[[#This Row],[Размер кредита]]-AVERAGE(H:H)))/STDEV(H:H)</f>
        <v>1.6835398090203348</v>
      </c>
      <c r="Z829" s="16">
        <f>((Кредиты_2000_0__22[[#This Row],[Годовой доход]]-AVERAGE(K:K)))/STDEV(K:K)</f>
        <v>1.6194506732449121</v>
      </c>
      <c r="AA829" s="16">
        <f>((Кредиты_2000_0__22[[#This Row],[Ежемесячный платеж]]-AVERAGE(O:O)))/STDEV(O:O)</f>
        <v>0.49658279894775514</v>
      </c>
      <c r="AB829" s="16">
        <f>((Кредиты_2000_0__22[[#This Row],[Текущий баланс кредитов]]-AVERAGE(F:F)))/STDEV(F:F)</f>
        <v>0.97148410033806898</v>
      </c>
      <c r="AC829" s="16">
        <f>((Кредиты_2000_0__22[[#This Row],[Максимальный выданный кредит]]-AVERAGE(G:G)))/STDEV(G:G)</f>
        <v>0.63858358642881918</v>
      </c>
    </row>
    <row r="830" spans="1:29" x14ac:dyDescent="0.45">
      <c r="A830">
        <v>1242</v>
      </c>
      <c r="B830" s="1" t="s">
        <v>873</v>
      </c>
      <c r="C830" s="1" t="s">
        <v>31</v>
      </c>
      <c r="D830">
        <v>16</v>
      </c>
      <c r="E830">
        <v>0</v>
      </c>
      <c r="F830">
        <v>156997</v>
      </c>
      <c r="G830">
        <v>646932</v>
      </c>
      <c r="H830" s="3">
        <v>366014</v>
      </c>
      <c r="I830" s="1" t="s">
        <v>26</v>
      </c>
      <c r="J830">
        <v>726</v>
      </c>
      <c r="K830">
        <v>1072493</v>
      </c>
      <c r="L830" s="1" t="s">
        <v>33</v>
      </c>
      <c r="M830" s="1" t="s">
        <v>19</v>
      </c>
      <c r="N830" s="1" t="s">
        <v>23</v>
      </c>
      <c r="O830" s="2">
        <v>21271.07</v>
      </c>
      <c r="P830">
        <v>15</v>
      </c>
      <c r="R830">
        <f>Кредиты_2000_0__22[[#This Row],[Годовой доход]]/12</f>
        <v>89374.416666666672</v>
      </c>
      <c r="S830">
        <f>Кредиты_2000_0__22[[#This Row],[Ежемесячный платеж]]/Кредиты_2000_0__22[[#This Row],[Мес доход]]</f>
        <v>0.23799953939093307</v>
      </c>
      <c r="T830" s="8">
        <f>(Кредиты_2000_0__22[[#This Row],[Кредитный рейтинг]]-MIN(J:J))/(MAX(J:J)-MIN(J:J))</f>
        <v>0.84848484848484851</v>
      </c>
      <c r="U830" s="9">
        <f>(Кредиты_2000_0__22[[#This Row],[Срок кредитной истории (лет)]]-MIN(P:P))/(MAX(P:P)-MIN(P:P))</f>
        <v>0.23026315789473684</v>
      </c>
      <c r="V830" s="9">
        <f>(Кредиты_2000_0__22[[#This Row],[Срок с последнего нарушения кредитного договора (мес.)]]-MIN(Q:Q))/(MAX(Q:Q)-MIN(Q:Q))</f>
        <v>0</v>
      </c>
      <c r="W830" s="9">
        <f>(Кредиты_2000_0__22[[#This Row],[Количество кредитных карт]]-MIN(D:D))/(MAX(D:D)-MIN(D:D))</f>
        <v>0.34146341463414637</v>
      </c>
      <c r="X830" s="10">
        <f>(Кредиты_2000_0__22[[#This Row],[Число нарушений кредитных договоров]]-MIN(E:E))/(MAX(E:E)-MIN(E:E))</f>
        <v>0</v>
      </c>
      <c r="Y830" s="16">
        <f>((Кредиты_2000_0__22[[#This Row],[Размер кредита]]-AVERAGE(H:H)))/STDEV(H:H)</f>
        <v>0.30108280266210846</v>
      </c>
      <c r="Z830" s="16">
        <f>((Кредиты_2000_0__22[[#This Row],[Годовой доход]]-AVERAGE(K:K)))/STDEV(K:K)</f>
        <v>-0.33905195630888035</v>
      </c>
      <c r="AA830" s="16">
        <f>((Кредиты_2000_0__22[[#This Row],[Ежемесячный платеж]]-AVERAGE(O:O)))/STDEV(O:O)</f>
        <v>0.30778429091151305</v>
      </c>
      <c r="AB830" s="16">
        <f>((Кредиты_2000_0__22[[#This Row],[Текущий баланс кредитов]]-AVERAGE(F:F)))/STDEV(F:F)</f>
        <v>-0.44194161561681583</v>
      </c>
      <c r="AC830" s="16">
        <f>((Кредиты_2000_0__22[[#This Row],[Максимальный выданный кредит]]-AVERAGE(G:G)))/STDEV(G:G)</f>
        <v>0.17533439818709423</v>
      </c>
    </row>
    <row r="831" spans="1:29" x14ac:dyDescent="0.45">
      <c r="A831">
        <v>1245</v>
      </c>
      <c r="B831" s="1" t="s">
        <v>874</v>
      </c>
      <c r="C831" s="1" t="s">
        <v>16</v>
      </c>
      <c r="D831">
        <v>16</v>
      </c>
      <c r="E831">
        <v>0</v>
      </c>
      <c r="F831">
        <v>275424</v>
      </c>
      <c r="G831">
        <v>791362</v>
      </c>
      <c r="H831" s="3">
        <v>661188</v>
      </c>
      <c r="I831" s="1" t="s">
        <v>26</v>
      </c>
      <c r="J831">
        <v>690</v>
      </c>
      <c r="K831">
        <v>5139234</v>
      </c>
      <c r="L831" s="1" t="s">
        <v>22</v>
      </c>
      <c r="M831" s="1" t="s">
        <v>29</v>
      </c>
      <c r="N831" s="1" t="s">
        <v>34</v>
      </c>
      <c r="O831" s="2">
        <v>31434.93</v>
      </c>
      <c r="P831">
        <v>29.3</v>
      </c>
      <c r="Q831">
        <v>3</v>
      </c>
      <c r="R831">
        <f>Кредиты_2000_0__22[[#This Row],[Годовой доход]]/12</f>
        <v>428269.5</v>
      </c>
      <c r="S831">
        <f>Кредиты_2000_0__22[[#This Row],[Ежемесячный платеж]]/Кредиты_2000_0__22[[#This Row],[Мес доход]]</f>
        <v>7.3399880215611904E-2</v>
      </c>
      <c r="T831" s="8">
        <f>(Кредиты_2000_0__22[[#This Row],[Кредитный рейтинг]]-MIN(J:J))/(MAX(J:J)-MIN(J:J))</f>
        <v>0.63030303030303025</v>
      </c>
      <c r="U831" s="9">
        <f>(Кредиты_2000_0__22[[#This Row],[Срок кредитной истории (лет)]]-MIN(P:P))/(MAX(P:P)-MIN(P:P))</f>
        <v>0.54385964912280704</v>
      </c>
      <c r="V831" s="9">
        <f>(Кредиты_2000_0__22[[#This Row],[Срок с последнего нарушения кредитного договора (мес.)]]-MIN(Q:Q))/(MAX(Q:Q)-MIN(Q:Q))</f>
        <v>3.6585365853658534E-2</v>
      </c>
      <c r="W831" s="9">
        <f>(Кредиты_2000_0__22[[#This Row],[Количество кредитных карт]]-MIN(D:D))/(MAX(D:D)-MIN(D:D))</f>
        <v>0.34146341463414637</v>
      </c>
      <c r="X831" s="10">
        <f>(Кредиты_2000_0__22[[#This Row],[Число нарушений кредитных договоров]]-MIN(E:E))/(MAX(E:E)-MIN(E:E))</f>
        <v>0</v>
      </c>
      <c r="Y831" s="16">
        <f>((Кредиты_2000_0__22[[#This Row],[Размер кредита]]-AVERAGE(H:H)))/STDEV(H:H)</f>
        <v>1.8812860446376003</v>
      </c>
      <c r="Z831" s="16">
        <f>((Кредиты_2000_0__22[[#This Row],[Годовой доход]]-AVERAGE(K:K)))/STDEV(K:K)</f>
        <v>4.6387536595350412</v>
      </c>
      <c r="AA831" s="16">
        <f>((Кредиты_2000_0__22[[#This Row],[Ежемесячный платеж]]-AVERAGE(O:O)))/STDEV(O:O)</f>
        <v>1.215693980671557</v>
      </c>
      <c r="AB831" s="16">
        <f>((Кредиты_2000_0__22[[#This Row],[Текущий баланс кредитов]]-AVERAGE(F:F)))/STDEV(F:F)</f>
        <v>5.2967798884998495E-2</v>
      </c>
      <c r="AC831" s="16">
        <f>((Кредиты_2000_0__22[[#This Row],[Максимальный выданный кредит]]-AVERAGE(G:G)))/STDEV(G:G)</f>
        <v>0.48234337464650512</v>
      </c>
    </row>
    <row r="832" spans="1:29" x14ac:dyDescent="0.45">
      <c r="A832">
        <v>1246</v>
      </c>
      <c r="B832" s="1" t="s">
        <v>875</v>
      </c>
      <c r="C832" s="1" t="s">
        <v>16</v>
      </c>
      <c r="D832">
        <v>8</v>
      </c>
      <c r="E832">
        <v>0</v>
      </c>
      <c r="F832">
        <v>584155</v>
      </c>
      <c r="G832">
        <v>1184568</v>
      </c>
      <c r="H832" s="3">
        <v>501138</v>
      </c>
      <c r="I832" s="1" t="s">
        <v>26</v>
      </c>
      <c r="J832">
        <v>713</v>
      </c>
      <c r="K832">
        <v>1518632</v>
      </c>
      <c r="L832" s="1" t="s">
        <v>40</v>
      </c>
      <c r="M832" s="1" t="s">
        <v>19</v>
      </c>
      <c r="N832" s="1" t="s">
        <v>23</v>
      </c>
      <c r="O832" s="2">
        <v>14679.97</v>
      </c>
      <c r="P832">
        <v>13.5</v>
      </c>
      <c r="R832">
        <f>Кредиты_2000_0__22[[#This Row],[Годовой доход]]/12</f>
        <v>126552.66666666667</v>
      </c>
      <c r="S832">
        <f>Кредиты_2000_0__22[[#This Row],[Ежемесячный платеж]]/Кредиты_2000_0__22[[#This Row],[Мес доход]]</f>
        <v>0.11599889900910819</v>
      </c>
      <c r="T832" s="8">
        <f>(Кредиты_2000_0__22[[#This Row],[Кредитный рейтинг]]-MIN(J:J))/(MAX(J:J)-MIN(J:J))</f>
        <v>0.76969696969696966</v>
      </c>
      <c r="U832" s="9">
        <f>(Кредиты_2000_0__22[[#This Row],[Срок кредитной истории (лет)]]-MIN(P:P))/(MAX(P:P)-MIN(P:P))</f>
        <v>0.19736842105263158</v>
      </c>
      <c r="V832" s="9">
        <f>(Кредиты_2000_0__22[[#This Row],[Срок с последнего нарушения кредитного договора (мес.)]]-MIN(Q:Q))/(MAX(Q:Q)-MIN(Q:Q))</f>
        <v>0</v>
      </c>
      <c r="W832" s="9">
        <f>(Кредиты_2000_0__22[[#This Row],[Количество кредитных карт]]-MIN(D:D))/(MAX(D:D)-MIN(D:D))</f>
        <v>0.14634146341463414</v>
      </c>
      <c r="X832" s="10">
        <f>(Кредиты_2000_0__22[[#This Row],[Число нарушений кредитных договоров]]-MIN(E:E))/(MAX(E:E)-MIN(E:E))</f>
        <v>0</v>
      </c>
      <c r="Y832" s="16">
        <f>((Кредиты_2000_0__22[[#This Row],[Размер кредита]]-AVERAGE(H:H)))/STDEV(H:H)</f>
        <v>1.0244642077611226</v>
      </c>
      <c r="Z832" s="16">
        <f>((Кредиты_2000_0__22[[#This Row],[Годовой доход]]-AVERAGE(K:K)))/STDEV(K:K)</f>
        <v>0.20703475529802834</v>
      </c>
      <c r="AA832" s="16">
        <f>((Кредиты_2000_0__22[[#This Row],[Ежемесячный платеж]]-AVERAGE(O:O)))/STDEV(O:O)</f>
        <v>-0.28098056379697622</v>
      </c>
      <c r="AB832" s="16">
        <f>((Кредиты_2000_0__22[[#This Row],[Текущий баланс кредитов]]-AVERAGE(F:F)))/STDEV(F:F)</f>
        <v>1.3431624204540633</v>
      </c>
      <c r="AC832" s="16">
        <f>((Кредиты_2000_0__22[[#This Row],[Максимальный выданный кредит]]-AVERAGE(G:G)))/STDEV(G:G)</f>
        <v>1.3181653755999019</v>
      </c>
    </row>
    <row r="833" spans="1:29" x14ac:dyDescent="0.45">
      <c r="A833">
        <v>1247</v>
      </c>
      <c r="B833" s="1" t="s">
        <v>876</v>
      </c>
      <c r="C833" s="1" t="s">
        <v>16</v>
      </c>
      <c r="D833">
        <v>11</v>
      </c>
      <c r="E833">
        <v>0</v>
      </c>
      <c r="F833">
        <v>172691</v>
      </c>
      <c r="G833">
        <v>333256</v>
      </c>
      <c r="H833" s="3">
        <v>555170</v>
      </c>
      <c r="I833" s="1" t="s">
        <v>26</v>
      </c>
      <c r="J833">
        <v>684</v>
      </c>
      <c r="K833">
        <v>1150716</v>
      </c>
      <c r="L833" s="1" t="s">
        <v>28</v>
      </c>
      <c r="M833" s="1" t="s">
        <v>19</v>
      </c>
      <c r="N833" s="1" t="s">
        <v>23</v>
      </c>
      <c r="O833" s="2">
        <v>23014.32</v>
      </c>
      <c r="P833">
        <v>32.299999999999997</v>
      </c>
      <c r="R833">
        <f>Кредиты_2000_0__22[[#This Row],[Годовой доход]]/12</f>
        <v>95893</v>
      </c>
      <c r="S833">
        <f>Кредиты_2000_0__22[[#This Row],[Ежемесячный платеж]]/Кредиты_2000_0__22[[#This Row],[Мес доход]]</f>
        <v>0.24</v>
      </c>
      <c r="T833" s="8">
        <f>(Кредиты_2000_0__22[[#This Row],[Кредитный рейтинг]]-MIN(J:J))/(MAX(J:J)-MIN(J:J))</f>
        <v>0.59393939393939399</v>
      </c>
      <c r="U833" s="9">
        <f>(Кредиты_2000_0__22[[#This Row],[Срок кредитной истории (лет)]]-MIN(P:P))/(MAX(P:P)-MIN(P:P))</f>
        <v>0.60964912280701744</v>
      </c>
      <c r="V833" s="9">
        <f>(Кредиты_2000_0__22[[#This Row],[Срок с последнего нарушения кредитного договора (мес.)]]-MIN(Q:Q))/(MAX(Q:Q)-MIN(Q:Q))</f>
        <v>0</v>
      </c>
      <c r="W833" s="9">
        <f>(Кредиты_2000_0__22[[#This Row],[Количество кредитных карт]]-MIN(D:D))/(MAX(D:D)-MIN(D:D))</f>
        <v>0.21951219512195122</v>
      </c>
      <c r="X833" s="10">
        <f>(Кредиты_2000_0__22[[#This Row],[Число нарушений кредитных договоров]]-MIN(E:E))/(MAX(E:E)-MIN(E:E))</f>
        <v>0</v>
      </c>
      <c r="Y833" s="16">
        <f>((Кредиты_2000_0__22[[#This Row],[Размер кредита]]-AVERAGE(H:H)))/STDEV(H:H)</f>
        <v>1.3137225488427211</v>
      </c>
      <c r="Z833" s="16">
        <f>((Кредиты_2000_0__22[[#This Row],[Годовой доход]]-AVERAGE(K:K)))/STDEV(K:K)</f>
        <v>-0.24330479938687349</v>
      </c>
      <c r="AA833" s="16">
        <f>((Кредиты_2000_0__22[[#This Row],[Ежемесячный платеж]]-AVERAGE(O:O)))/STDEV(O:O)</f>
        <v>0.46350402403202012</v>
      </c>
      <c r="AB833" s="16">
        <f>((Кредиты_2000_0__22[[#This Row],[Текущий баланс кредитов]]-AVERAGE(F:F)))/STDEV(F:F)</f>
        <v>-0.37635599450683693</v>
      </c>
      <c r="AC833" s="16">
        <f>((Кредиты_2000_0__22[[#This Row],[Максимальный выданный кредит]]-AVERAGE(G:G)))/STDEV(G:G)</f>
        <v>-0.49143391656664231</v>
      </c>
    </row>
    <row r="834" spans="1:29" x14ac:dyDescent="0.45">
      <c r="A834">
        <v>1248</v>
      </c>
      <c r="B834" s="1" t="s">
        <v>877</v>
      </c>
      <c r="C834" s="1" t="s">
        <v>16</v>
      </c>
      <c r="D834">
        <v>7</v>
      </c>
      <c r="E834">
        <v>0</v>
      </c>
      <c r="F834">
        <v>27360</v>
      </c>
      <c r="G834">
        <v>94006</v>
      </c>
      <c r="H834" s="3">
        <v>51414</v>
      </c>
      <c r="I834" s="1" t="s">
        <v>17</v>
      </c>
      <c r="J834">
        <v>744</v>
      </c>
      <c r="K834">
        <v>386118</v>
      </c>
      <c r="L834" s="1" t="s">
        <v>38</v>
      </c>
      <c r="M834" s="1" t="s">
        <v>29</v>
      </c>
      <c r="N834" s="1" t="s">
        <v>23</v>
      </c>
      <c r="O834" s="2">
        <v>6885.79</v>
      </c>
      <c r="P834">
        <v>28.8</v>
      </c>
      <c r="Q834">
        <v>29</v>
      </c>
      <c r="R834">
        <f>Кредиты_2000_0__22[[#This Row],[Годовой доход]]/12</f>
        <v>32176.5</v>
      </c>
      <c r="S834">
        <f>Кредиты_2000_0__22[[#This Row],[Ежемесячный платеж]]/Кредиты_2000_0__22[[#This Row],[Мес доход]]</f>
        <v>0.21400059049306169</v>
      </c>
      <c r="T834" s="8">
        <f>(Кредиты_2000_0__22[[#This Row],[Кредитный рейтинг]]-MIN(J:J))/(MAX(J:J)-MIN(J:J))</f>
        <v>0.95757575757575752</v>
      </c>
      <c r="U834" s="9">
        <f>(Кредиты_2000_0__22[[#This Row],[Срок кредитной истории (лет)]]-MIN(P:P))/(MAX(P:P)-MIN(P:P))</f>
        <v>0.53289473684210531</v>
      </c>
      <c r="V834" s="9">
        <f>(Кредиты_2000_0__22[[#This Row],[Срок с последнего нарушения кредитного договора (мес.)]]-MIN(Q:Q))/(MAX(Q:Q)-MIN(Q:Q))</f>
        <v>0.35365853658536583</v>
      </c>
      <c r="W834" s="9">
        <f>(Кредиты_2000_0__22[[#This Row],[Количество кредитных карт]]-MIN(D:D))/(MAX(D:D)-MIN(D:D))</f>
        <v>0.12195121951219512</v>
      </c>
      <c r="X834" s="10">
        <f>(Кредиты_2000_0__22[[#This Row],[Число нарушений кредитных договоров]]-MIN(E:E))/(MAX(E:E)-MIN(E:E))</f>
        <v>0</v>
      </c>
      <c r="Y834" s="16">
        <f>((Кредиты_2000_0__22[[#This Row],[Размер кредита]]-AVERAGE(H:H)))/STDEV(H:H)</f>
        <v>-1.3831168217136487</v>
      </c>
      <c r="Z834" s="16">
        <f>((Кредиты_2000_0__22[[#This Row],[Годовой доход]]-AVERAGE(K:K)))/STDEV(K:K)</f>
        <v>-1.1791943036024188</v>
      </c>
      <c r="AA834" s="16">
        <f>((Кредиты_2000_0__22[[#This Row],[Ежемесячный платеж]]-AVERAGE(O:O)))/STDEV(O:O)</f>
        <v>-0.97721324958111111</v>
      </c>
      <c r="AB834" s="16">
        <f>((Кредиты_2000_0__22[[#This Row],[Текущий баланс кредитов]]-AVERAGE(F:F)))/STDEV(F:F)</f>
        <v>-0.98369790234004362</v>
      </c>
      <c r="AC834" s="16">
        <f>((Кредиты_2000_0__22[[#This Row],[Максимальный выданный кредит]]-AVERAGE(G:G)))/STDEV(G:G)</f>
        <v>-0.99999791032080732</v>
      </c>
    </row>
    <row r="835" spans="1:29" x14ac:dyDescent="0.45">
      <c r="A835">
        <v>1249</v>
      </c>
      <c r="B835" s="1" t="s">
        <v>878</v>
      </c>
      <c r="C835" s="1" t="s">
        <v>16</v>
      </c>
      <c r="D835">
        <v>10</v>
      </c>
      <c r="E835">
        <v>0</v>
      </c>
      <c r="F835">
        <v>594738</v>
      </c>
      <c r="G835">
        <v>760078</v>
      </c>
      <c r="H835" s="3">
        <v>263714</v>
      </c>
      <c r="I835" s="1" t="s">
        <v>26</v>
      </c>
      <c r="J835">
        <v>717</v>
      </c>
      <c r="K835">
        <v>4744775</v>
      </c>
      <c r="L835" s="1" t="s">
        <v>18</v>
      </c>
      <c r="M835" s="1" t="s">
        <v>19</v>
      </c>
      <c r="N835" s="1" t="s">
        <v>23</v>
      </c>
      <c r="O835" s="2">
        <v>72357.89</v>
      </c>
      <c r="P835">
        <v>34.5</v>
      </c>
      <c r="Q835">
        <v>55</v>
      </c>
      <c r="R835">
        <f>Кредиты_2000_0__22[[#This Row],[Годовой доход]]/12</f>
        <v>395397.91666666669</v>
      </c>
      <c r="S835">
        <f>Кредиты_2000_0__22[[#This Row],[Ежемесячный платеж]]/Кредиты_2000_0__22[[#This Row],[Мес доход]]</f>
        <v>0.18300018019821804</v>
      </c>
      <c r="T835" s="8">
        <f>(Кредиты_2000_0__22[[#This Row],[Кредитный рейтинг]]-MIN(J:J))/(MAX(J:J)-MIN(J:J))</f>
        <v>0.79393939393939394</v>
      </c>
      <c r="U835" s="9">
        <f>(Кредиты_2000_0__22[[#This Row],[Срок кредитной истории (лет)]]-MIN(P:P))/(MAX(P:P)-MIN(P:P))</f>
        <v>0.6578947368421052</v>
      </c>
      <c r="V835" s="9">
        <f>(Кредиты_2000_0__22[[#This Row],[Срок с последнего нарушения кредитного договора (мес.)]]-MIN(Q:Q))/(MAX(Q:Q)-MIN(Q:Q))</f>
        <v>0.67073170731707321</v>
      </c>
      <c r="W835" s="9">
        <f>(Кредиты_2000_0__22[[#This Row],[Количество кредитных карт]]-MIN(D:D))/(MAX(D:D)-MIN(D:D))</f>
        <v>0.1951219512195122</v>
      </c>
      <c r="X835" s="10">
        <f>(Кредиты_2000_0__22[[#This Row],[Число нарушений кредитных договоров]]-MIN(E:E))/(MAX(E:E)-MIN(E:E))</f>
        <v>0</v>
      </c>
      <c r="Y835" s="16">
        <f>((Кредиты_2000_0__22[[#This Row],[Размер кредита]]-AVERAGE(H:H)))/STDEV(H:H)</f>
        <v>-0.24657651575378456</v>
      </c>
      <c r="Z835" s="16">
        <f>((Кредиты_2000_0__22[[#This Row],[Годовой доход]]-AVERAGE(K:K)))/STDEV(K:K)</f>
        <v>4.1559247246655291</v>
      </c>
      <c r="AA835" s="16">
        <f>((Кредиты_2000_0__22[[#This Row],[Ежемесячный платеж]]-AVERAGE(O:O)))/STDEV(O:O)</f>
        <v>4.8712295663312064</v>
      </c>
      <c r="AB835" s="16">
        <f>((Кредиты_2000_0__22[[#This Row],[Текущий баланс кредитов]]-AVERAGE(F:F)))/STDEV(F:F)</f>
        <v>1.3873890438902112</v>
      </c>
      <c r="AC835" s="16">
        <f>((Кредиты_2000_0__22[[#This Row],[Максимальный выданный кредит]]-AVERAGE(G:G)))/STDEV(G:G)</f>
        <v>0.41584424829078809</v>
      </c>
    </row>
    <row r="836" spans="1:29" x14ac:dyDescent="0.45">
      <c r="A836">
        <v>1250</v>
      </c>
      <c r="B836" s="1" t="s">
        <v>879</v>
      </c>
      <c r="C836" s="1" t="s">
        <v>16</v>
      </c>
      <c r="D836">
        <v>8</v>
      </c>
      <c r="E836">
        <v>0</v>
      </c>
      <c r="F836">
        <v>127775</v>
      </c>
      <c r="G836">
        <v>294734</v>
      </c>
      <c r="H836" s="3">
        <v>327294</v>
      </c>
      <c r="I836" s="1" t="s">
        <v>17</v>
      </c>
      <c r="J836">
        <v>738</v>
      </c>
      <c r="K836">
        <v>1224873</v>
      </c>
      <c r="L836" s="1" t="s">
        <v>36</v>
      </c>
      <c r="M836" s="1" t="s">
        <v>19</v>
      </c>
      <c r="N836" s="1" t="s">
        <v>20</v>
      </c>
      <c r="O836" s="2">
        <v>19189.62</v>
      </c>
      <c r="P836">
        <v>11.3</v>
      </c>
      <c r="R836">
        <f>Кредиты_2000_0__22[[#This Row],[Годовой доход]]/12</f>
        <v>102072.75</v>
      </c>
      <c r="S836">
        <f>Кредиты_2000_0__22[[#This Row],[Ежемесячный платеж]]/Кредиты_2000_0__22[[#This Row],[Мес доход]]</f>
        <v>0.18799944157475917</v>
      </c>
      <c r="T836" s="8">
        <f>(Кредиты_2000_0__22[[#This Row],[Кредитный рейтинг]]-MIN(J:J))/(MAX(J:J)-MIN(J:J))</f>
        <v>0.92121212121212126</v>
      </c>
      <c r="U836" s="9">
        <f>(Кредиты_2000_0__22[[#This Row],[Срок кредитной истории (лет)]]-MIN(P:P))/(MAX(P:P)-MIN(P:P))</f>
        <v>0.14912280701754388</v>
      </c>
      <c r="V836" s="9">
        <f>(Кредиты_2000_0__22[[#This Row],[Срок с последнего нарушения кредитного договора (мес.)]]-MIN(Q:Q))/(MAX(Q:Q)-MIN(Q:Q))</f>
        <v>0</v>
      </c>
      <c r="W836" s="9">
        <f>(Кредиты_2000_0__22[[#This Row],[Количество кредитных карт]]-MIN(D:D))/(MAX(D:D)-MIN(D:D))</f>
        <v>0.14634146341463414</v>
      </c>
      <c r="X836" s="10">
        <f>(Кредиты_2000_0__22[[#This Row],[Число нарушений кредитных договоров]]-MIN(E:E))/(MAX(E:E)-MIN(E:E))</f>
        <v>0</v>
      </c>
      <c r="Y836" s="16">
        <f>((Кредиты_2000_0__22[[#This Row],[Размер кредита]]-AVERAGE(H:H)))/STDEV(H:H)</f>
        <v>9.3796695046630685E-2</v>
      </c>
      <c r="Z836" s="16">
        <f>((Кредиты_2000_0__22[[#This Row],[Годовой доход]]-AVERAGE(K:K)))/STDEV(K:K)</f>
        <v>-0.15253454107582351</v>
      </c>
      <c r="AA836" s="16">
        <f>((Кредиты_2000_0__22[[#This Row],[Ежемесячный платеж]]-AVERAGE(O:O)))/STDEV(O:O)</f>
        <v>0.12185408095672777</v>
      </c>
      <c r="AB836" s="16">
        <f>((Кредиты_2000_0__22[[#This Row],[Текущий баланс кредитов]]-AVERAGE(F:F)))/STDEV(F:F)</f>
        <v>-0.56406108930585652</v>
      </c>
      <c r="AC836" s="16">
        <f>((Кредиты_2000_0__22[[#This Row],[Максимальный выданный кредит]]-AVERAGE(G:G)))/STDEV(G:G)</f>
        <v>-0.57331856512420942</v>
      </c>
    </row>
    <row r="837" spans="1:29" x14ac:dyDescent="0.45">
      <c r="A837">
        <v>1251</v>
      </c>
      <c r="B837" s="1" t="s">
        <v>880</v>
      </c>
      <c r="C837" s="1" t="s">
        <v>16</v>
      </c>
      <c r="D837">
        <v>15</v>
      </c>
      <c r="E837">
        <v>0</v>
      </c>
      <c r="F837">
        <v>179094</v>
      </c>
      <c r="G837">
        <v>296670</v>
      </c>
      <c r="H837" s="3">
        <v>195096</v>
      </c>
      <c r="I837" s="1" t="s">
        <v>17</v>
      </c>
      <c r="J837">
        <v>717</v>
      </c>
      <c r="K837">
        <v>664468</v>
      </c>
      <c r="L837" s="1" t="s">
        <v>40</v>
      </c>
      <c r="M837" s="1" t="s">
        <v>29</v>
      </c>
      <c r="N837" s="1" t="s">
        <v>23</v>
      </c>
      <c r="O837" s="2">
        <v>14950.53</v>
      </c>
      <c r="P837">
        <v>28.6</v>
      </c>
      <c r="R837">
        <f>Кредиты_2000_0__22[[#This Row],[Годовой доход]]/12</f>
        <v>55372.333333333336</v>
      </c>
      <c r="S837">
        <f>Кредиты_2000_0__22[[#This Row],[Ежемесячный платеж]]/Кредиты_2000_0__22[[#This Row],[Мес доход]]</f>
        <v>0.27</v>
      </c>
      <c r="T837" s="8">
        <f>(Кредиты_2000_0__22[[#This Row],[Кредитный рейтинг]]-MIN(J:J))/(MAX(J:J)-MIN(J:J))</f>
        <v>0.79393939393939394</v>
      </c>
      <c r="U837" s="9">
        <f>(Кредиты_2000_0__22[[#This Row],[Срок кредитной истории (лет)]]-MIN(P:P))/(MAX(P:P)-MIN(P:P))</f>
        <v>0.52850877192982459</v>
      </c>
      <c r="V837" s="9">
        <f>(Кредиты_2000_0__22[[#This Row],[Срок с последнего нарушения кредитного договора (мес.)]]-MIN(Q:Q))/(MAX(Q:Q)-MIN(Q:Q))</f>
        <v>0</v>
      </c>
      <c r="W837" s="9">
        <f>(Кредиты_2000_0__22[[#This Row],[Количество кредитных карт]]-MIN(D:D))/(MAX(D:D)-MIN(D:D))</f>
        <v>0.31707317073170732</v>
      </c>
      <c r="X837" s="10">
        <f>(Кредиты_2000_0__22[[#This Row],[Число нарушений кредитных договоров]]-MIN(E:E))/(MAX(E:E)-MIN(E:E))</f>
        <v>0</v>
      </c>
      <c r="Y837" s="16">
        <f>((Кредиты_2000_0__22[[#This Row],[Размер кредита]]-AVERAGE(H:H)))/STDEV(H:H)</f>
        <v>-0.61392047578371367</v>
      </c>
      <c r="Z837" s="16">
        <f>((Кредиты_2000_0__22[[#This Row],[Годовой доход]]-AVERAGE(K:K)))/STDEV(K:K)</f>
        <v>-0.8384860575719596</v>
      </c>
      <c r="AA837" s="16">
        <f>((Кредиты_2000_0__22[[#This Row],[Ежемесячный платеж]]-AVERAGE(O:O)))/STDEV(O:O)</f>
        <v>-0.25681218232955355</v>
      </c>
      <c r="AB837" s="16">
        <f>((Кредиты_2000_0__22[[#This Row],[Текущий баланс кредитов]]-AVERAGE(F:F)))/STDEV(F:F)</f>
        <v>-0.34959769630579224</v>
      </c>
      <c r="AC837" s="16">
        <f>((Кредиты_2000_0__22[[#This Row],[Максимальный выданный кредит]]-AVERAGE(G:G)))/STDEV(G:G)</f>
        <v>-0.56920328866900338</v>
      </c>
    </row>
    <row r="838" spans="1:29" x14ac:dyDescent="0.45">
      <c r="A838">
        <v>1252</v>
      </c>
      <c r="B838" s="1" t="s">
        <v>881</v>
      </c>
      <c r="C838" s="1" t="s">
        <v>16</v>
      </c>
      <c r="D838">
        <v>6</v>
      </c>
      <c r="E838">
        <v>0</v>
      </c>
      <c r="F838">
        <v>265164</v>
      </c>
      <c r="G838">
        <v>348898</v>
      </c>
      <c r="H838" s="3">
        <v>212256</v>
      </c>
      <c r="I838" s="1" t="s">
        <v>17</v>
      </c>
      <c r="J838">
        <v>727</v>
      </c>
      <c r="K838">
        <v>907212</v>
      </c>
      <c r="L838" s="1" t="s">
        <v>38</v>
      </c>
      <c r="M838" s="1" t="s">
        <v>29</v>
      </c>
      <c r="N838" s="1" t="s">
        <v>23</v>
      </c>
      <c r="O838" s="2">
        <v>20261.22</v>
      </c>
      <c r="P838">
        <v>14.1</v>
      </c>
      <c r="R838">
        <f>Кредиты_2000_0__22[[#This Row],[Годовой доход]]/12</f>
        <v>75601</v>
      </c>
      <c r="S838">
        <f>Кредиты_2000_0__22[[#This Row],[Ежемесячный платеж]]/Кредиты_2000_0__22[[#This Row],[Мес доход]]</f>
        <v>0.26800201055541595</v>
      </c>
      <c r="T838" s="8">
        <f>(Кредиты_2000_0__22[[#This Row],[Кредитный рейтинг]]-MIN(J:J))/(MAX(J:J)-MIN(J:J))</f>
        <v>0.8545454545454545</v>
      </c>
      <c r="U838" s="9">
        <f>(Кредиты_2000_0__22[[#This Row],[Срок кредитной истории (лет)]]-MIN(P:P))/(MAX(P:P)-MIN(P:P))</f>
        <v>0.21052631578947367</v>
      </c>
      <c r="V838" s="9">
        <f>(Кредиты_2000_0__22[[#This Row],[Срок с последнего нарушения кредитного договора (мес.)]]-MIN(Q:Q))/(MAX(Q:Q)-MIN(Q:Q))</f>
        <v>0</v>
      </c>
      <c r="W838" s="9">
        <f>(Кредиты_2000_0__22[[#This Row],[Количество кредитных карт]]-MIN(D:D))/(MAX(D:D)-MIN(D:D))</f>
        <v>9.7560975609756101E-2</v>
      </c>
      <c r="X838" s="10">
        <f>(Кредиты_2000_0__22[[#This Row],[Число нарушений кредитных договоров]]-MIN(E:E))/(MAX(E:E)-MIN(E:E))</f>
        <v>0</v>
      </c>
      <c r="Y838" s="16">
        <f>((Кредиты_2000_0__22[[#This Row],[Размер кредита]]-AVERAGE(H:H)))/STDEV(H:H)</f>
        <v>-0.52205504172685424</v>
      </c>
      <c r="Z838" s="16">
        <f>((Кредиты_2000_0__22[[#This Row],[Годовой доход]]-AVERAGE(K:K)))/STDEV(K:K)</f>
        <v>-0.5413605591907209</v>
      </c>
      <c r="AA838" s="16">
        <f>((Кредиты_2000_0__22[[#This Row],[Ежемесячный платеж]]-AVERAGE(O:O)))/STDEV(O:O)</f>
        <v>0.21757716485859824</v>
      </c>
      <c r="AB838" s="16">
        <f>((Кредиты_2000_0__22[[#This Row],[Текущий баланс кредитов]]-AVERAGE(F:F)))/STDEV(F:F)</f>
        <v>1.009100058065392E-2</v>
      </c>
      <c r="AC838" s="16">
        <f>((Кредиты_2000_0__22[[#This Row],[Максимальный выданный кредит]]-AVERAGE(G:G)))/STDEV(G:G)</f>
        <v>-0.45818435338878377</v>
      </c>
    </row>
    <row r="839" spans="1:29" x14ac:dyDescent="0.45">
      <c r="A839">
        <v>1254</v>
      </c>
      <c r="B839" s="1" t="s">
        <v>882</v>
      </c>
      <c r="C839" s="1" t="s">
        <v>16</v>
      </c>
      <c r="D839">
        <v>14</v>
      </c>
      <c r="E839">
        <v>0</v>
      </c>
      <c r="F839">
        <v>308693</v>
      </c>
      <c r="G839">
        <v>981948</v>
      </c>
      <c r="H839" s="3">
        <v>120274</v>
      </c>
      <c r="I839" s="1" t="s">
        <v>17</v>
      </c>
      <c r="J839">
        <v>747</v>
      </c>
      <c r="K839">
        <v>779095</v>
      </c>
      <c r="L839" s="1" t="s">
        <v>22</v>
      </c>
      <c r="M839" s="1" t="s">
        <v>19</v>
      </c>
      <c r="N839" s="1" t="s">
        <v>23</v>
      </c>
      <c r="O839" s="2">
        <v>13504.25</v>
      </c>
      <c r="P839">
        <v>16.5</v>
      </c>
      <c r="R839">
        <f>Кредиты_2000_0__22[[#This Row],[Годовой доход]]/12</f>
        <v>64924.583333333336</v>
      </c>
      <c r="S839">
        <f>Кредиты_2000_0__22[[#This Row],[Ежемесячный платеж]]/Кредиты_2000_0__22[[#This Row],[Мес доход]]</f>
        <v>0.20799902450920618</v>
      </c>
      <c r="T839" s="8">
        <f>(Кредиты_2000_0__22[[#This Row],[Кредитный рейтинг]]-MIN(J:J))/(MAX(J:J)-MIN(J:J))</f>
        <v>0.97575757575757571</v>
      </c>
      <c r="U839" s="9">
        <f>(Кредиты_2000_0__22[[#This Row],[Срок кредитной истории (лет)]]-MIN(P:P))/(MAX(P:P)-MIN(P:P))</f>
        <v>0.26315789473684209</v>
      </c>
      <c r="V839" s="9">
        <f>(Кредиты_2000_0__22[[#This Row],[Срок с последнего нарушения кредитного договора (мес.)]]-MIN(Q:Q))/(MAX(Q:Q)-MIN(Q:Q))</f>
        <v>0</v>
      </c>
      <c r="W839" s="9">
        <f>(Кредиты_2000_0__22[[#This Row],[Количество кредитных карт]]-MIN(D:D))/(MAX(D:D)-MIN(D:D))</f>
        <v>0.29268292682926828</v>
      </c>
      <c r="X839" s="10">
        <f>(Кредиты_2000_0__22[[#This Row],[Число нарушений кредитных договоров]]-MIN(E:E))/(MAX(E:E)-MIN(E:E))</f>
        <v>0</v>
      </c>
      <c r="Y839" s="16">
        <f>((Кредиты_2000_0__22[[#This Row],[Размер кредита]]-AVERAGE(H:H)))/STDEV(H:H)</f>
        <v>-1.0144773235111229</v>
      </c>
      <c r="Z839" s="16">
        <f>((Кредиты_2000_0__22[[#This Row],[Годовой доход]]-AVERAGE(K:K)))/STDEV(K:K)</f>
        <v>-0.69817937850699308</v>
      </c>
      <c r="AA839" s="16">
        <f>((Кредиты_2000_0__22[[#This Row],[Ежемесячный платеж]]-AVERAGE(O:O)))/STDEV(O:O)</f>
        <v>-0.38600440124108487</v>
      </c>
      <c r="AB839" s="16">
        <f>((Кредиты_2000_0__22[[#This Row],[Текущий баланс кредитов]]-AVERAGE(F:F)))/STDEV(F:F)</f>
        <v>0.19199978746075286</v>
      </c>
      <c r="AC839" s="16">
        <f>((Кредиты_2000_0__22[[#This Row],[Максимальный выданный кредит]]-AVERAGE(G:G)))/STDEV(G:G)</f>
        <v>0.8874642829584436</v>
      </c>
    </row>
    <row r="840" spans="1:29" x14ac:dyDescent="0.45">
      <c r="A840">
        <v>1255</v>
      </c>
      <c r="B840" s="1" t="s">
        <v>883</v>
      </c>
      <c r="C840" s="1" t="s">
        <v>16</v>
      </c>
      <c r="D840">
        <v>9</v>
      </c>
      <c r="E840">
        <v>0</v>
      </c>
      <c r="F840">
        <v>15086</v>
      </c>
      <c r="G840">
        <v>356466</v>
      </c>
      <c r="H840" s="3">
        <v>218878</v>
      </c>
      <c r="I840" s="1" t="s">
        <v>17</v>
      </c>
      <c r="J840">
        <v>747</v>
      </c>
      <c r="K840">
        <v>1058642</v>
      </c>
      <c r="L840" s="1" t="s">
        <v>36</v>
      </c>
      <c r="M840" s="1" t="s">
        <v>24</v>
      </c>
      <c r="N840" s="1" t="s">
        <v>20</v>
      </c>
      <c r="O840" s="2">
        <v>11115.76</v>
      </c>
      <c r="P840">
        <v>16.2</v>
      </c>
      <c r="R840">
        <f>Кредиты_2000_0__22[[#This Row],[Годовой доход]]/12</f>
        <v>88220.166666666672</v>
      </c>
      <c r="S840">
        <f>Кредиты_2000_0__22[[#This Row],[Ежемесячный платеж]]/Кредиты_2000_0__22[[#This Row],[Мес доход]]</f>
        <v>0.12600021537025735</v>
      </c>
      <c r="T840" s="8">
        <f>(Кредиты_2000_0__22[[#This Row],[Кредитный рейтинг]]-MIN(J:J))/(MAX(J:J)-MIN(J:J))</f>
        <v>0.97575757575757571</v>
      </c>
      <c r="U840" s="9">
        <f>(Кредиты_2000_0__22[[#This Row],[Срок кредитной истории (лет)]]-MIN(P:P))/(MAX(P:P)-MIN(P:P))</f>
        <v>0.25657894736842102</v>
      </c>
      <c r="V840" s="9">
        <f>(Кредиты_2000_0__22[[#This Row],[Срок с последнего нарушения кредитного договора (мес.)]]-MIN(Q:Q))/(MAX(Q:Q)-MIN(Q:Q))</f>
        <v>0</v>
      </c>
      <c r="W840" s="9">
        <f>(Кредиты_2000_0__22[[#This Row],[Количество кредитных карт]]-MIN(D:D))/(MAX(D:D)-MIN(D:D))</f>
        <v>0.17073170731707318</v>
      </c>
      <c r="X840" s="10">
        <f>(Кредиты_2000_0__22[[#This Row],[Число нарушений кредитных договоров]]-MIN(E:E))/(MAX(E:E)-MIN(E:E))</f>
        <v>0</v>
      </c>
      <c r="Y840" s="16">
        <f>((Кредиты_2000_0__22[[#This Row],[Размер кредита]]-AVERAGE(H:H)))/STDEV(H:H)</f>
        <v>-0.48660440627670715</v>
      </c>
      <c r="Z840" s="16">
        <f>((Кредиты_2000_0__22[[#This Row],[Годовой доход]]-AVERAGE(K:K)))/STDEV(K:K)</f>
        <v>-0.35600597073592505</v>
      </c>
      <c r="AA840" s="16">
        <f>((Кредиты_2000_0__22[[#This Row],[Ежемесячный платеж]]-AVERAGE(O:O)))/STDEV(O:O)</f>
        <v>-0.59936165083867543</v>
      </c>
      <c r="AB840" s="16">
        <f>((Кредиты_2000_0__22[[#This Row],[Текущий баланс кредитов]]-AVERAGE(F:F)))/STDEV(F:F)</f>
        <v>-1.0349912573485744</v>
      </c>
      <c r="AC840" s="16">
        <f>((Кредиты_2000_0__22[[#This Row],[Максимальный выданный кредит]]-AVERAGE(G:G)))/STDEV(G:G)</f>
        <v>-0.44209736360934171</v>
      </c>
    </row>
    <row r="841" spans="1:29" x14ac:dyDescent="0.45">
      <c r="A841">
        <v>1257</v>
      </c>
      <c r="B841" s="1" t="s">
        <v>884</v>
      </c>
      <c r="C841" s="1" t="s">
        <v>31</v>
      </c>
      <c r="D841">
        <v>8</v>
      </c>
      <c r="E841">
        <v>0</v>
      </c>
      <c r="F841">
        <v>221255</v>
      </c>
      <c r="G841">
        <v>326766</v>
      </c>
      <c r="H841" s="3">
        <v>186362</v>
      </c>
      <c r="I841" s="1" t="s">
        <v>17</v>
      </c>
      <c r="J841">
        <v>708</v>
      </c>
      <c r="K841">
        <v>492328</v>
      </c>
      <c r="L841" s="1" t="s">
        <v>33</v>
      </c>
      <c r="M841" s="1" t="s">
        <v>24</v>
      </c>
      <c r="N841" s="1" t="s">
        <v>23</v>
      </c>
      <c r="O841" s="2">
        <v>8492.6200000000008</v>
      </c>
      <c r="P841">
        <v>17.3</v>
      </c>
      <c r="R841">
        <f>Кредиты_2000_0__22[[#This Row],[Годовой доход]]/12</f>
        <v>41027.333333333336</v>
      </c>
      <c r="S841">
        <f>Кредиты_2000_0__22[[#This Row],[Ежемесячный платеж]]/Кредиты_2000_0__22[[#This Row],[Мес доход]]</f>
        <v>0.20699907378820626</v>
      </c>
      <c r="T841" s="8">
        <f>(Кредиты_2000_0__22[[#This Row],[Кредитный рейтинг]]-MIN(J:J))/(MAX(J:J)-MIN(J:J))</f>
        <v>0.73939393939393938</v>
      </c>
      <c r="U841" s="9">
        <f>(Кредиты_2000_0__22[[#This Row],[Срок кредитной истории (лет)]]-MIN(P:P))/(MAX(P:P)-MIN(P:P))</f>
        <v>0.2807017543859649</v>
      </c>
      <c r="V841" s="9">
        <f>(Кредиты_2000_0__22[[#This Row],[Срок с последнего нарушения кредитного договора (мес.)]]-MIN(Q:Q))/(MAX(Q:Q)-MIN(Q:Q))</f>
        <v>0</v>
      </c>
      <c r="W841" s="9">
        <f>(Кредиты_2000_0__22[[#This Row],[Количество кредитных карт]]-MIN(D:D))/(MAX(D:D)-MIN(D:D))</f>
        <v>0.14634146341463414</v>
      </c>
      <c r="X841" s="10">
        <f>(Кредиты_2000_0__22[[#This Row],[Число нарушений кредитных договоров]]-MIN(E:E))/(MAX(E:E)-MIN(E:E))</f>
        <v>0</v>
      </c>
      <c r="Y841" s="16">
        <f>((Кредиты_2000_0__22[[#This Row],[Размер кредита]]-AVERAGE(H:H)))/STDEV(H:H)</f>
        <v>-0.66067762619470494</v>
      </c>
      <c r="Z841" s="16">
        <f>((Кредиты_2000_0__22[[#This Row],[Годовой доход]]-AVERAGE(K:K)))/STDEV(K:K)</f>
        <v>-1.0491902697928444</v>
      </c>
      <c r="AA841" s="16">
        <f>((Кредиты_2000_0__22[[#This Row],[Ежемесячный платеж]]-AVERAGE(O:O)))/STDEV(O:O)</f>
        <v>-0.83367954026229618</v>
      </c>
      <c r="AB841" s="16">
        <f>((Кредиты_2000_0__22[[#This Row],[Текущий баланс кредитов]]-AVERAGE(F:F)))/STDEV(F:F)</f>
        <v>-0.17340581586627257</v>
      </c>
      <c r="AC841" s="16">
        <f>((Кредиты_2000_0__22[[#This Row],[Максимальный выданный кредит]]-AVERAGE(G:G)))/STDEV(G:G)</f>
        <v>-0.5052294455926174</v>
      </c>
    </row>
    <row r="842" spans="1:29" x14ac:dyDescent="0.45">
      <c r="A842">
        <v>1259</v>
      </c>
      <c r="B842" s="1" t="s">
        <v>885</v>
      </c>
      <c r="C842" s="1" t="s">
        <v>16</v>
      </c>
      <c r="D842">
        <v>13</v>
      </c>
      <c r="E842">
        <v>0</v>
      </c>
      <c r="F842">
        <v>413098</v>
      </c>
      <c r="G842">
        <v>501380</v>
      </c>
      <c r="H842" s="3">
        <v>35816</v>
      </c>
      <c r="I842" s="1" t="s">
        <v>17</v>
      </c>
      <c r="J842">
        <v>720</v>
      </c>
      <c r="K842">
        <v>1198501</v>
      </c>
      <c r="L842" s="1" t="s">
        <v>50</v>
      </c>
      <c r="M842" s="1" t="s">
        <v>29</v>
      </c>
      <c r="N842" s="1" t="s">
        <v>52</v>
      </c>
      <c r="O842" s="2">
        <v>20074.830000000002</v>
      </c>
      <c r="P842">
        <v>13.5</v>
      </c>
      <c r="R842">
        <f>Кредиты_2000_0__22[[#This Row],[Годовой доход]]/12</f>
        <v>99875.083333333328</v>
      </c>
      <c r="S842">
        <f>Кредиты_2000_0__22[[#This Row],[Ежемесячный платеж]]/Кредиты_2000_0__22[[#This Row],[Мес доход]]</f>
        <v>0.20099938172767484</v>
      </c>
      <c r="T842" s="8">
        <f>(Кредиты_2000_0__22[[#This Row],[Кредитный рейтинг]]-MIN(J:J))/(MAX(J:J)-MIN(J:J))</f>
        <v>0.81212121212121213</v>
      </c>
      <c r="U842" s="9">
        <f>(Кредиты_2000_0__22[[#This Row],[Срок кредитной истории (лет)]]-MIN(P:P))/(MAX(P:P)-MIN(P:P))</f>
        <v>0.19736842105263158</v>
      </c>
      <c r="V842" s="9">
        <f>(Кредиты_2000_0__22[[#This Row],[Срок с последнего нарушения кредитного договора (мес.)]]-MIN(Q:Q))/(MAX(Q:Q)-MIN(Q:Q))</f>
        <v>0</v>
      </c>
      <c r="W842" s="9">
        <f>(Кредиты_2000_0__22[[#This Row],[Количество кредитных карт]]-MIN(D:D))/(MAX(D:D)-MIN(D:D))</f>
        <v>0.26829268292682928</v>
      </c>
      <c r="X842" s="10">
        <f>(Кредиты_2000_0__22[[#This Row],[Число нарушений кредитных договоров]]-MIN(E:E))/(MAX(E:E)-MIN(E:E))</f>
        <v>0</v>
      </c>
      <c r="Y842" s="16">
        <f>((Кредиты_2000_0__22[[#This Row],[Размер кредита]]-AVERAGE(H:H)))/STDEV(H:H)</f>
        <v>-1.4666201457473838</v>
      </c>
      <c r="Z842" s="16">
        <f>((Кредиты_2000_0__22[[#This Row],[Годовой доход]]-AVERAGE(K:K)))/STDEV(K:K)</f>
        <v>-0.18481461244034755</v>
      </c>
      <c r="AA842" s="16">
        <f>((Кредиты_2000_0__22[[#This Row],[Ежемесячный платеж]]-AVERAGE(O:O)))/STDEV(O:O)</f>
        <v>0.20092745824375169</v>
      </c>
      <c r="AB842" s="16">
        <f>((Кредиты_2000_0__22[[#This Row],[Текущий баланс кредитов]]-AVERAGE(F:F)))/STDEV(F:F)</f>
        <v>0.62831091094662961</v>
      </c>
      <c r="AC842" s="16">
        <f>((Кредиты_2000_0__22[[#This Row],[Максимальный выданный кредит]]-AVERAGE(G:G)))/STDEV(G:G)</f>
        <v>-0.13405956803612928</v>
      </c>
    </row>
    <row r="843" spans="1:29" x14ac:dyDescent="0.45">
      <c r="A843">
        <v>1261</v>
      </c>
      <c r="B843" s="1" t="s">
        <v>886</v>
      </c>
      <c r="C843" s="1" t="s">
        <v>16</v>
      </c>
      <c r="D843">
        <v>22</v>
      </c>
      <c r="E843">
        <v>0</v>
      </c>
      <c r="F843">
        <v>350151</v>
      </c>
      <c r="G843">
        <v>630542</v>
      </c>
      <c r="H843" s="3">
        <v>693660</v>
      </c>
      <c r="I843" s="1" t="s">
        <v>26</v>
      </c>
      <c r="J843">
        <v>673</v>
      </c>
      <c r="K843">
        <v>2957863</v>
      </c>
      <c r="L843" s="1" t="s">
        <v>22</v>
      </c>
      <c r="M843" s="1" t="s">
        <v>19</v>
      </c>
      <c r="N843" s="1" t="s">
        <v>23</v>
      </c>
      <c r="O843" s="2">
        <v>55460.05</v>
      </c>
      <c r="P843">
        <v>21.3</v>
      </c>
      <c r="Q843">
        <v>37</v>
      </c>
      <c r="R843">
        <f>Кредиты_2000_0__22[[#This Row],[Годовой доход]]/12</f>
        <v>246488.58333333334</v>
      </c>
      <c r="S843">
        <f>Кредиты_2000_0__22[[#This Row],[Ежемесячный платеж]]/Кредиты_2000_0__22[[#This Row],[Мес доход]]</f>
        <v>0.22500048176673498</v>
      </c>
      <c r="T843" s="8">
        <f>(Кредиты_2000_0__22[[#This Row],[Кредитный рейтинг]]-MIN(J:J))/(MAX(J:J)-MIN(J:J))</f>
        <v>0.52727272727272723</v>
      </c>
      <c r="U843" s="9">
        <f>(Кредиты_2000_0__22[[#This Row],[Срок кредитной истории (лет)]]-MIN(P:P))/(MAX(P:P)-MIN(P:P))</f>
        <v>0.36842105263157893</v>
      </c>
      <c r="V843" s="9">
        <f>(Кредиты_2000_0__22[[#This Row],[Срок с последнего нарушения кредитного договора (мес.)]]-MIN(Q:Q))/(MAX(Q:Q)-MIN(Q:Q))</f>
        <v>0.45121951219512196</v>
      </c>
      <c r="W843" s="9">
        <f>(Кредиты_2000_0__22[[#This Row],[Количество кредитных карт]]-MIN(D:D))/(MAX(D:D)-MIN(D:D))</f>
        <v>0.48780487804878048</v>
      </c>
      <c r="X843" s="10">
        <f>(Кредиты_2000_0__22[[#This Row],[Число нарушений кредитных договоров]]-MIN(E:E))/(MAX(E:E)-MIN(E:E))</f>
        <v>0</v>
      </c>
      <c r="Y843" s="16">
        <f>((Кредиты_2000_0__22[[#This Row],[Размер кредита]]-AVERAGE(H:H)))/STDEV(H:H)</f>
        <v>2.0551237121605808</v>
      </c>
      <c r="Z843" s="16">
        <f>((Кредиты_2000_0__22[[#This Row],[Годовой доход]]-AVERAGE(K:K)))/STDEV(K:K)</f>
        <v>1.9686940678278066</v>
      </c>
      <c r="AA843" s="16">
        <f>((Кредиты_2000_0__22[[#This Row],[Ежемесячный платеж]]-AVERAGE(O:O)))/STDEV(O:O)</f>
        <v>3.3617919440090911</v>
      </c>
      <c r="AB843" s="16">
        <f>((Кредиты_2000_0__22[[#This Row],[Текущий баланс кредитов]]-AVERAGE(F:F)))/STDEV(F:F)</f>
        <v>0.36525381320164146</v>
      </c>
      <c r="AC843" s="16">
        <f>((Кредиты_2000_0__22[[#This Row],[Максимальный выданный кредит]]-AVERAGE(G:G)))/STDEV(G:G)</f>
        <v>0.14049484183336061</v>
      </c>
    </row>
    <row r="844" spans="1:29" x14ac:dyDescent="0.45">
      <c r="A844">
        <v>1262</v>
      </c>
      <c r="B844" s="1" t="s">
        <v>887</v>
      </c>
      <c r="C844" s="1" t="s">
        <v>31</v>
      </c>
      <c r="D844">
        <v>6</v>
      </c>
      <c r="E844">
        <v>0</v>
      </c>
      <c r="F844">
        <v>71782</v>
      </c>
      <c r="G844">
        <v>138292</v>
      </c>
      <c r="H844" s="3">
        <v>48268</v>
      </c>
      <c r="I844" s="1" t="s">
        <v>17</v>
      </c>
      <c r="J844">
        <v>720</v>
      </c>
      <c r="K844">
        <v>217911</v>
      </c>
      <c r="L844" s="1" t="s">
        <v>33</v>
      </c>
      <c r="M844" s="1" t="s">
        <v>24</v>
      </c>
      <c r="N844" s="1" t="s">
        <v>52</v>
      </c>
      <c r="O844" s="2">
        <v>4013.18</v>
      </c>
      <c r="P844">
        <v>7.4</v>
      </c>
      <c r="Q844">
        <v>29</v>
      </c>
      <c r="R844">
        <f>Кредиты_2000_0__22[[#This Row],[Годовой доход]]/12</f>
        <v>18159.25</v>
      </c>
      <c r="S844">
        <f>Кредиты_2000_0__22[[#This Row],[Ежемесячный платеж]]/Кредиты_2000_0__22[[#This Row],[Мес доход]]</f>
        <v>0.22099921527596128</v>
      </c>
      <c r="T844" s="8">
        <f>(Кредиты_2000_0__22[[#This Row],[Кредитный рейтинг]]-MIN(J:J))/(MAX(J:J)-MIN(J:J))</f>
        <v>0.81212121212121213</v>
      </c>
      <c r="U844" s="9">
        <f>(Кредиты_2000_0__22[[#This Row],[Срок кредитной истории (лет)]]-MIN(P:P))/(MAX(P:P)-MIN(P:P))</f>
        <v>6.3596491228070179E-2</v>
      </c>
      <c r="V844" s="9">
        <f>(Кредиты_2000_0__22[[#This Row],[Срок с последнего нарушения кредитного договора (мес.)]]-MIN(Q:Q))/(MAX(Q:Q)-MIN(Q:Q))</f>
        <v>0.35365853658536583</v>
      </c>
      <c r="W844" s="9">
        <f>(Кредиты_2000_0__22[[#This Row],[Количество кредитных карт]]-MIN(D:D))/(MAX(D:D)-MIN(D:D))</f>
        <v>9.7560975609756101E-2</v>
      </c>
      <c r="X844" s="10">
        <f>(Кредиты_2000_0__22[[#This Row],[Число нарушений кредитных договоров]]-MIN(E:E))/(MAX(E:E)-MIN(E:E))</f>
        <v>0</v>
      </c>
      <c r="Y844" s="16">
        <f>((Кредиты_2000_0__22[[#This Row],[Размер кредита]]-AVERAGE(H:H)))/STDEV(H:H)</f>
        <v>-1.3999588179574063</v>
      </c>
      <c r="Z844" s="16">
        <f>((Кредиты_2000_0__22[[#This Row],[Годовой доход]]-AVERAGE(K:K)))/STDEV(K:K)</f>
        <v>-1.3850844129613031</v>
      </c>
      <c r="AA844" s="16">
        <f>((Кредиты_2000_0__22[[#This Row],[Ежемесячный платеж]]-AVERAGE(O:O)))/STDEV(O:O)</f>
        <v>-1.2338156087145113</v>
      </c>
      <c r="AB844" s="16">
        <f>((Кредиты_2000_0__22[[#This Row],[Текущий баланс кредитов]]-AVERAGE(F:F)))/STDEV(F:F)</f>
        <v>-0.79805724597789995</v>
      </c>
      <c r="AC844" s="16">
        <f>((Кредиты_2000_0__22[[#This Row],[Максимальный выданный кредит]]-AVERAGE(G:G)))/STDEV(G:G)</f>
        <v>-0.90586096140796735</v>
      </c>
    </row>
    <row r="845" spans="1:29" x14ac:dyDescent="0.45">
      <c r="A845">
        <v>1266</v>
      </c>
      <c r="B845" s="1" t="s">
        <v>888</v>
      </c>
      <c r="C845" s="1" t="s">
        <v>31</v>
      </c>
      <c r="D845">
        <v>7</v>
      </c>
      <c r="E845">
        <v>0</v>
      </c>
      <c r="F845">
        <v>484234</v>
      </c>
      <c r="G845">
        <v>797588</v>
      </c>
      <c r="H845" s="3">
        <v>317152</v>
      </c>
      <c r="I845" s="1" t="s">
        <v>17</v>
      </c>
      <c r="J845">
        <v>713</v>
      </c>
      <c r="K845">
        <v>972990</v>
      </c>
      <c r="L845" s="1" t="s">
        <v>22</v>
      </c>
      <c r="M845" s="1" t="s">
        <v>19</v>
      </c>
      <c r="N845" s="1" t="s">
        <v>52</v>
      </c>
      <c r="O845" s="2">
        <v>18567.939999999999</v>
      </c>
      <c r="P845">
        <v>12.4</v>
      </c>
      <c r="R845">
        <f>Кредиты_2000_0__22[[#This Row],[Годовой доход]]/12</f>
        <v>81082.5</v>
      </c>
      <c r="S845">
        <f>Кредиты_2000_0__22[[#This Row],[Ежемесячный платеж]]/Кредиты_2000_0__22[[#This Row],[Мес доход]]</f>
        <v>0.22900058582308142</v>
      </c>
      <c r="T845" s="8">
        <f>(Кредиты_2000_0__22[[#This Row],[Кредитный рейтинг]]-MIN(J:J))/(MAX(J:J)-MIN(J:J))</f>
        <v>0.76969696969696966</v>
      </c>
      <c r="U845" s="9">
        <f>(Кредиты_2000_0__22[[#This Row],[Срок кредитной истории (лет)]]-MIN(P:P))/(MAX(P:P)-MIN(P:P))</f>
        <v>0.17324561403508773</v>
      </c>
      <c r="V845" s="9">
        <f>(Кредиты_2000_0__22[[#This Row],[Срок с последнего нарушения кредитного договора (мес.)]]-MIN(Q:Q))/(MAX(Q:Q)-MIN(Q:Q))</f>
        <v>0</v>
      </c>
      <c r="W845" s="9">
        <f>(Кредиты_2000_0__22[[#This Row],[Количество кредитных карт]]-MIN(D:D))/(MAX(D:D)-MIN(D:D))</f>
        <v>0.12195121951219512</v>
      </c>
      <c r="X845" s="10">
        <f>(Кредиты_2000_0__22[[#This Row],[Число нарушений кредитных договоров]]-MIN(E:E))/(MAX(E:E)-MIN(E:E))</f>
        <v>0</v>
      </c>
      <c r="Y845" s="16">
        <f>((Кредиты_2000_0__22[[#This Row],[Размер кредита]]-AVERAGE(H:H)))/STDEV(H:H)</f>
        <v>3.9501867995076559E-2</v>
      </c>
      <c r="Z845" s="16">
        <f>((Кредиты_2000_0__22[[#This Row],[Годовой доход]]-AVERAGE(K:K)))/STDEV(K:K)</f>
        <v>-0.46084643306393253</v>
      </c>
      <c r="AA845" s="16">
        <f>((Кредиты_2000_0__22[[#This Row],[Ежемесячный платеж]]-AVERAGE(O:O)))/STDEV(O:O)</f>
        <v>6.6321114551245564E-2</v>
      </c>
      <c r="AB845" s="16">
        <f>((Кредиты_2000_0__22[[#This Row],[Текущий баланс кредитов]]-AVERAGE(F:F)))/STDEV(F:F)</f>
        <v>0.92559004585675198</v>
      </c>
      <c r="AC845" s="16">
        <f>((Кредиты_2000_0__22[[#This Row],[Максимальный выданный кредит]]-AVERAGE(G:G)))/STDEV(G:G)</f>
        <v>0.49557772961040658</v>
      </c>
    </row>
    <row r="846" spans="1:29" x14ac:dyDescent="0.45">
      <c r="A846">
        <v>1267</v>
      </c>
      <c r="B846" s="1" t="s">
        <v>889</v>
      </c>
      <c r="C846" s="1" t="s">
        <v>31</v>
      </c>
      <c r="D846">
        <v>8</v>
      </c>
      <c r="E846">
        <v>2</v>
      </c>
      <c r="F846">
        <v>429419</v>
      </c>
      <c r="G846">
        <v>798116</v>
      </c>
      <c r="H846" s="3">
        <v>386408</v>
      </c>
      <c r="I846" s="1" t="s">
        <v>26</v>
      </c>
      <c r="J846">
        <v>709</v>
      </c>
      <c r="K846">
        <v>1019711</v>
      </c>
      <c r="L846" s="1" t="s">
        <v>53</v>
      </c>
      <c r="M846" s="1" t="s">
        <v>29</v>
      </c>
      <c r="N846" s="1" t="s">
        <v>23</v>
      </c>
      <c r="O846" s="2">
        <v>19289.560000000001</v>
      </c>
      <c r="P846">
        <v>23.5</v>
      </c>
      <c r="Q846">
        <v>72</v>
      </c>
      <c r="R846">
        <f>Кредиты_2000_0__22[[#This Row],[Годовой доход]]/12</f>
        <v>84975.916666666672</v>
      </c>
      <c r="S846">
        <f>Кредиты_2000_0__22[[#This Row],[Ежемесячный платеж]]/Кредиты_2000_0__22[[#This Row],[Мес доход]]</f>
        <v>0.22700031675641433</v>
      </c>
      <c r="T846" s="8">
        <f>(Кредиты_2000_0__22[[#This Row],[Кредитный рейтинг]]-MIN(J:J))/(MAX(J:J)-MIN(J:J))</f>
        <v>0.74545454545454548</v>
      </c>
      <c r="U846" s="9">
        <f>(Кредиты_2000_0__22[[#This Row],[Срок кредитной истории (лет)]]-MIN(P:P))/(MAX(P:P)-MIN(P:P))</f>
        <v>0.41666666666666663</v>
      </c>
      <c r="V846" s="9">
        <f>(Кредиты_2000_0__22[[#This Row],[Срок с последнего нарушения кредитного договора (мес.)]]-MIN(Q:Q))/(MAX(Q:Q)-MIN(Q:Q))</f>
        <v>0.87804878048780488</v>
      </c>
      <c r="W846" s="9">
        <f>(Кредиты_2000_0__22[[#This Row],[Количество кредитных карт]]-MIN(D:D))/(MAX(D:D)-MIN(D:D))</f>
        <v>0.14634146341463414</v>
      </c>
      <c r="X846" s="10">
        <f>(Кредиты_2000_0__22[[#This Row],[Число нарушений кредитных договоров]]-MIN(E:E))/(MAX(E:E)-MIN(E:E))</f>
        <v>0.2857142857142857</v>
      </c>
      <c r="Y846" s="16">
        <f>((Кредиты_2000_0__22[[#This Row],[Размер кредита]]-AVERAGE(H:H)))/STDEV(H:H)</f>
        <v>0.41026133775276069</v>
      </c>
      <c r="Z846" s="16">
        <f>((Кредиты_2000_0__22[[#This Row],[Годовой доход]]-AVERAGE(K:K)))/STDEV(K:K)</f>
        <v>-0.4036586121090589</v>
      </c>
      <c r="AA846" s="16">
        <f>((Кредиты_2000_0__22[[#This Row],[Ежемесячный платеж]]-AVERAGE(O:O)))/STDEV(O:O)</f>
        <v>0.13078144658303717</v>
      </c>
      <c r="AB846" s="16">
        <f>((Кредиты_2000_0__22[[#This Row],[Текущий баланс кредитов]]-AVERAGE(F:F)))/STDEV(F:F)</f>
        <v>0.69651678084187396</v>
      </c>
      <c r="AC846" s="16">
        <f>((Кредиты_2000_0__22[[#This Row],[Максимальный выданный кредит]]-AVERAGE(G:G)))/STDEV(G:G)</f>
        <v>0.49670007773455371</v>
      </c>
    </row>
    <row r="847" spans="1:29" x14ac:dyDescent="0.45">
      <c r="A847">
        <v>1268</v>
      </c>
      <c r="B847" s="1" t="s">
        <v>890</v>
      </c>
      <c r="C847" s="1" t="s">
        <v>16</v>
      </c>
      <c r="D847">
        <v>12</v>
      </c>
      <c r="E847">
        <v>1</v>
      </c>
      <c r="F847">
        <v>103968</v>
      </c>
      <c r="G847">
        <v>159258</v>
      </c>
      <c r="H847" s="3">
        <v>152746</v>
      </c>
      <c r="I847" s="1" t="s">
        <v>17</v>
      </c>
      <c r="J847">
        <v>699</v>
      </c>
      <c r="K847">
        <v>1225006</v>
      </c>
      <c r="L847" s="1" t="s">
        <v>27</v>
      </c>
      <c r="M847" s="1" t="s">
        <v>19</v>
      </c>
      <c r="N847" s="1" t="s">
        <v>23</v>
      </c>
      <c r="O847" s="2">
        <v>10718.66</v>
      </c>
      <c r="P847">
        <v>13.8</v>
      </c>
      <c r="R847">
        <f>Кредиты_2000_0__22[[#This Row],[Годовой доход]]/12</f>
        <v>102083.83333333333</v>
      </c>
      <c r="S847">
        <f>Кредиты_2000_0__22[[#This Row],[Ежемесячный платеж]]/Кредиты_2000_0__22[[#This Row],[Мес доход]]</f>
        <v>0.10499860408846977</v>
      </c>
      <c r="T847" s="8">
        <f>(Кредиты_2000_0__22[[#This Row],[Кредитный рейтинг]]-MIN(J:J))/(MAX(J:J)-MIN(J:J))</f>
        <v>0.68484848484848482</v>
      </c>
      <c r="U847" s="9">
        <f>(Кредиты_2000_0__22[[#This Row],[Срок кредитной истории (лет)]]-MIN(P:P))/(MAX(P:P)-MIN(P:P))</f>
        <v>0.20394736842105263</v>
      </c>
      <c r="V847" s="9">
        <f>(Кредиты_2000_0__22[[#This Row],[Срок с последнего нарушения кредитного договора (мес.)]]-MIN(Q:Q))/(MAX(Q:Q)-MIN(Q:Q))</f>
        <v>0</v>
      </c>
      <c r="W847" s="9">
        <f>(Кредиты_2000_0__22[[#This Row],[Количество кредитных карт]]-MIN(D:D))/(MAX(D:D)-MIN(D:D))</f>
        <v>0.24390243902439024</v>
      </c>
      <c r="X847" s="10">
        <f>(Кредиты_2000_0__22[[#This Row],[Число нарушений кредитных договоров]]-MIN(E:E))/(MAX(E:E)-MIN(E:E))</f>
        <v>0.14285714285714285</v>
      </c>
      <c r="Y847" s="16">
        <f>((Кредиты_2000_0__22[[#This Row],[Размер кредита]]-AVERAGE(H:H)))/STDEV(H:H)</f>
        <v>-0.8406396559881425</v>
      </c>
      <c r="Z847" s="16">
        <f>((Кредиты_2000_0__22[[#This Row],[Годовой доход]]-AVERAGE(K:K)))/STDEV(K:K)</f>
        <v>-0.15237174532686698</v>
      </c>
      <c r="AA847" s="16">
        <f>((Кредиты_2000_0__22[[#This Row],[Ежемесячный платеж]]-AVERAGE(O:O)))/STDEV(O:O)</f>
        <v>-0.63483350285195717</v>
      </c>
      <c r="AB847" s="16">
        <f>((Кредиты_2000_0__22[[#This Row],[Текущий баланс кредитов]]-AVERAGE(F:F)))/STDEV(F:F)</f>
        <v>-0.66355114166760421</v>
      </c>
      <c r="AC847" s="16">
        <f>((Кредиты_2000_0__22[[#This Row],[Максимальный выданный кредит]]-AVERAGE(G:G)))/STDEV(G:G)</f>
        <v>-0.86129438797829205</v>
      </c>
    </row>
    <row r="848" spans="1:29" x14ac:dyDescent="0.45">
      <c r="A848">
        <v>1269</v>
      </c>
      <c r="B848" s="1" t="s">
        <v>891</v>
      </c>
      <c r="C848" s="1" t="s">
        <v>16</v>
      </c>
      <c r="D848">
        <v>10</v>
      </c>
      <c r="E848">
        <v>0</v>
      </c>
      <c r="F848">
        <v>275443</v>
      </c>
      <c r="G848">
        <v>540584</v>
      </c>
      <c r="H848" s="3">
        <v>264748</v>
      </c>
      <c r="I848" s="1" t="s">
        <v>17</v>
      </c>
      <c r="J848">
        <v>744</v>
      </c>
      <c r="K848">
        <v>1238458</v>
      </c>
      <c r="L848" s="1" t="s">
        <v>33</v>
      </c>
      <c r="M848" s="1" t="s">
        <v>29</v>
      </c>
      <c r="N848" s="1" t="s">
        <v>23</v>
      </c>
      <c r="O848" s="2">
        <v>11971.71</v>
      </c>
      <c r="P848">
        <v>11.8</v>
      </c>
      <c r="Q848">
        <v>44</v>
      </c>
      <c r="R848">
        <f>Кредиты_2000_0__22[[#This Row],[Годовой доход]]/12</f>
        <v>103204.83333333333</v>
      </c>
      <c r="S848">
        <f>Кредиты_2000_0__22[[#This Row],[Ежемесячный платеж]]/Кредиты_2000_0__22[[#This Row],[Мес доход]]</f>
        <v>0.11599950906692032</v>
      </c>
      <c r="T848" s="8">
        <f>(Кредиты_2000_0__22[[#This Row],[Кредитный рейтинг]]-MIN(J:J))/(MAX(J:J)-MIN(J:J))</f>
        <v>0.95757575757575752</v>
      </c>
      <c r="U848" s="9">
        <f>(Кредиты_2000_0__22[[#This Row],[Срок кредитной истории (лет)]]-MIN(P:P))/(MAX(P:P)-MIN(P:P))</f>
        <v>0.16008771929824561</v>
      </c>
      <c r="V848" s="9">
        <f>(Кредиты_2000_0__22[[#This Row],[Срок с последнего нарушения кредитного договора (мес.)]]-MIN(Q:Q))/(MAX(Q:Q)-MIN(Q:Q))</f>
        <v>0.53658536585365857</v>
      </c>
      <c r="W848" s="9">
        <f>(Кредиты_2000_0__22[[#This Row],[Количество кредитных карт]]-MIN(D:D))/(MAX(D:D)-MIN(D:D))</f>
        <v>0.1951219512195122</v>
      </c>
      <c r="X848" s="10">
        <f>(Кредиты_2000_0__22[[#This Row],[Число нарушений кредитных договоров]]-MIN(E:E))/(MAX(E:E)-MIN(E:E))</f>
        <v>0</v>
      </c>
      <c r="Y848" s="16">
        <f>((Кредиты_2000_0__22[[#This Row],[Размер кредита]]-AVERAGE(H:H)))/STDEV(H:H)</f>
        <v>-0.24104103447087125</v>
      </c>
      <c r="Z848" s="16">
        <f>((Кредиты_2000_0__22[[#This Row],[Годовой доход]]-AVERAGE(K:K)))/STDEV(K:K)</f>
        <v>-0.13590611814669187</v>
      </c>
      <c r="AA848" s="16">
        <f>((Кредиты_2000_0__22[[#This Row],[Ежемесячный платеж]]-AVERAGE(O:O)))/STDEV(O:O)</f>
        <v>-0.52290198896315687</v>
      </c>
      <c r="AB848" s="16">
        <f>((Кредиты_2000_0__22[[#This Row],[Текущий баланс кредитов]]-AVERAGE(F:F)))/STDEV(F:F)</f>
        <v>5.3047200363339875E-2</v>
      </c>
      <c r="AC848" s="16">
        <f>((Кредиты_2000_0__22[[#This Row],[Максимальный выданный кредит]]-AVERAGE(G:G)))/STDEV(G:G)</f>
        <v>-5.0725219818205422E-2</v>
      </c>
    </row>
    <row r="849" spans="1:29" x14ac:dyDescent="0.45">
      <c r="A849">
        <v>1271</v>
      </c>
      <c r="B849" s="1" t="s">
        <v>892</v>
      </c>
      <c r="C849" s="1" t="s">
        <v>16</v>
      </c>
      <c r="D849">
        <v>7</v>
      </c>
      <c r="E849">
        <v>0</v>
      </c>
      <c r="F849">
        <v>527554</v>
      </c>
      <c r="G849">
        <v>725494</v>
      </c>
      <c r="H849" s="3">
        <v>313456</v>
      </c>
      <c r="I849" s="1" t="s">
        <v>17</v>
      </c>
      <c r="J849">
        <v>710</v>
      </c>
      <c r="K849">
        <v>932482</v>
      </c>
      <c r="L849" s="1" t="s">
        <v>22</v>
      </c>
      <c r="M849" s="1" t="s">
        <v>19</v>
      </c>
      <c r="N849" s="1" t="s">
        <v>23</v>
      </c>
      <c r="O849" s="2">
        <v>20980.75</v>
      </c>
      <c r="P849">
        <v>17.899999999999999</v>
      </c>
      <c r="Q849">
        <v>34</v>
      </c>
      <c r="R849">
        <f>Кредиты_2000_0__22[[#This Row],[Годовой доход]]/12</f>
        <v>77706.833333333328</v>
      </c>
      <c r="S849">
        <f>Кредиты_2000_0__22[[#This Row],[Ежемесячный платеж]]/Кредиты_2000_0__22[[#This Row],[Мес доход]]</f>
        <v>0.26999877745629408</v>
      </c>
      <c r="T849" s="8">
        <f>(Кредиты_2000_0__22[[#This Row],[Кредитный рейтинг]]-MIN(J:J))/(MAX(J:J)-MIN(J:J))</f>
        <v>0.75151515151515147</v>
      </c>
      <c r="U849" s="9">
        <f>(Кредиты_2000_0__22[[#This Row],[Срок кредитной истории (лет)]]-MIN(P:P))/(MAX(P:P)-MIN(P:P))</f>
        <v>0.29385964912280699</v>
      </c>
      <c r="V849" s="9">
        <f>(Кредиты_2000_0__22[[#This Row],[Срок с последнего нарушения кредитного договора (мес.)]]-MIN(Q:Q))/(MAX(Q:Q)-MIN(Q:Q))</f>
        <v>0.41463414634146339</v>
      </c>
      <c r="W849" s="9">
        <f>(Кредиты_2000_0__22[[#This Row],[Количество кредитных карт]]-MIN(D:D))/(MAX(D:D)-MIN(D:D))</f>
        <v>0.12195121951219512</v>
      </c>
      <c r="X849" s="10">
        <f>(Кредиты_2000_0__22[[#This Row],[Число нарушений кредитных договоров]]-MIN(E:E))/(MAX(E:E)-MIN(E:E))</f>
        <v>0</v>
      </c>
      <c r="Y849" s="16">
        <f>((Кредиты_2000_0__22[[#This Row],[Размер кредита]]-AVERAGE(H:H)))/STDEV(H:H)</f>
        <v>1.9715466813599133E-2</v>
      </c>
      <c r="Z849" s="16">
        <f>((Кредиты_2000_0__22[[#This Row],[Годовой доход]]-AVERAGE(K:K)))/STDEV(K:K)</f>
        <v>-0.51042936688897955</v>
      </c>
      <c r="AA849" s="16">
        <f>((Кредиты_2000_0__22[[#This Row],[Ежемесячный платеж]]-AVERAGE(O:O)))/STDEV(O:O)</f>
        <v>0.28185080293242482</v>
      </c>
      <c r="AB849" s="16">
        <f>((Кредиты_2000_0__22[[#This Row],[Текущий баланс кредитов]]-AVERAGE(F:F)))/STDEV(F:F)</f>
        <v>1.1066254164750957</v>
      </c>
      <c r="AC849" s="16">
        <f>((Кредиты_2000_0__22[[#This Row],[Максимальный выданный кредит]]-AVERAGE(G:G)))/STDEV(G:G)</f>
        <v>0.34233044615915154</v>
      </c>
    </row>
    <row r="850" spans="1:29" x14ac:dyDescent="0.45">
      <c r="A850">
        <v>1272</v>
      </c>
      <c r="B850" s="1" t="s">
        <v>893</v>
      </c>
      <c r="C850" s="1" t="s">
        <v>16</v>
      </c>
      <c r="D850">
        <v>8</v>
      </c>
      <c r="E850">
        <v>1</v>
      </c>
      <c r="F850">
        <v>53656</v>
      </c>
      <c r="G850">
        <v>119262</v>
      </c>
      <c r="H850" s="3">
        <v>130064</v>
      </c>
      <c r="I850" s="1" t="s">
        <v>17</v>
      </c>
      <c r="J850">
        <v>738</v>
      </c>
      <c r="K850">
        <v>936130</v>
      </c>
      <c r="L850" s="1" t="s">
        <v>22</v>
      </c>
      <c r="M850" s="1" t="s">
        <v>19</v>
      </c>
      <c r="N850" s="1" t="s">
        <v>20</v>
      </c>
      <c r="O850" s="2">
        <v>11389.55</v>
      </c>
      <c r="P850">
        <v>25.9</v>
      </c>
      <c r="Q850">
        <v>77</v>
      </c>
      <c r="R850">
        <f>Кредиты_2000_0__22[[#This Row],[Годовой доход]]/12</f>
        <v>78010.833333333328</v>
      </c>
      <c r="S850">
        <f>Кредиты_2000_0__22[[#This Row],[Ежемесячный платеж]]/Кредиты_2000_0__22[[#This Row],[Мес доход]]</f>
        <v>0.14599959407347271</v>
      </c>
      <c r="T850" s="8">
        <f>(Кредиты_2000_0__22[[#This Row],[Кредитный рейтинг]]-MIN(J:J))/(MAX(J:J)-MIN(J:J))</f>
        <v>0.92121212121212126</v>
      </c>
      <c r="U850" s="9">
        <f>(Кредиты_2000_0__22[[#This Row],[Срок кредитной истории (лет)]]-MIN(P:P))/(MAX(P:P)-MIN(P:P))</f>
        <v>0.46929824561403505</v>
      </c>
      <c r="V850" s="9">
        <f>(Кредиты_2000_0__22[[#This Row],[Срок с последнего нарушения кредитного договора (мес.)]]-MIN(Q:Q))/(MAX(Q:Q)-MIN(Q:Q))</f>
        <v>0.93902439024390238</v>
      </c>
      <c r="W850" s="9">
        <f>(Кредиты_2000_0__22[[#This Row],[Количество кредитных карт]]-MIN(D:D))/(MAX(D:D)-MIN(D:D))</f>
        <v>0.14634146341463414</v>
      </c>
      <c r="X850" s="10">
        <f>(Кредиты_2000_0__22[[#This Row],[Число нарушений кредитных договоров]]-MIN(E:E))/(MAX(E:E)-MIN(E:E))</f>
        <v>0.14285714285714285</v>
      </c>
      <c r="Y850" s="16">
        <f>((Кредиты_2000_0__22[[#This Row],[Размер кредита]]-AVERAGE(H:H)))/STDEV(H:H)</f>
        <v>-0.96206691561970936</v>
      </c>
      <c r="Z850" s="16">
        <f>((Кредиты_2000_0__22[[#This Row],[Годовой доход]]-AVERAGE(K:K)))/STDEV(K:K)</f>
        <v>-0.50596411206045755</v>
      </c>
      <c r="AA850" s="16">
        <f>((Кредиты_2000_0__22[[#This Row],[Ежемесячный платеж]]-AVERAGE(O:O)))/STDEV(O:O)</f>
        <v>-0.57490474234530764</v>
      </c>
      <c r="AB850" s="16">
        <f>((Кредиты_2000_0__22[[#This Row],[Текущий баланс кредитов]]-AVERAGE(F:F)))/STDEV(F:F)</f>
        <v>-0.8738062563155754</v>
      </c>
      <c r="AC850" s="16">
        <f>((Кредиты_2000_0__22[[#This Row],[Максимальный выданный кредит]]-AVERAGE(G:G)))/STDEV(G:G)</f>
        <v>-0.9463122583824366</v>
      </c>
    </row>
    <row r="851" spans="1:29" x14ac:dyDescent="0.45">
      <c r="A851">
        <v>1273</v>
      </c>
      <c r="B851" s="1" t="s">
        <v>894</v>
      </c>
      <c r="C851" s="1" t="s">
        <v>16</v>
      </c>
      <c r="D851">
        <v>12</v>
      </c>
      <c r="E851">
        <v>0</v>
      </c>
      <c r="F851">
        <v>212553</v>
      </c>
      <c r="G851">
        <v>318384</v>
      </c>
      <c r="H851" s="3">
        <v>43626</v>
      </c>
      <c r="I851" s="1" t="s">
        <v>17</v>
      </c>
      <c r="J851">
        <v>696</v>
      </c>
      <c r="K851">
        <v>1676465</v>
      </c>
      <c r="L851" s="1" t="s">
        <v>41</v>
      </c>
      <c r="M851" s="1" t="s">
        <v>19</v>
      </c>
      <c r="N851" s="1" t="s">
        <v>52</v>
      </c>
      <c r="O851" s="2">
        <v>19418.95</v>
      </c>
      <c r="P851">
        <v>11.3</v>
      </c>
      <c r="R851">
        <f>Кредиты_2000_0__22[[#This Row],[Годовой доход]]/12</f>
        <v>139705.41666666666</v>
      </c>
      <c r="S851">
        <f>Кредиты_2000_0__22[[#This Row],[Ежемесячный платеж]]/Кредиты_2000_0__22[[#This Row],[Мес доход]]</f>
        <v>0.13899926333087778</v>
      </c>
      <c r="T851" s="8">
        <f>(Кредиты_2000_0__22[[#This Row],[Кредитный рейтинг]]-MIN(J:J))/(MAX(J:J)-MIN(J:J))</f>
        <v>0.66666666666666663</v>
      </c>
      <c r="U851" s="9">
        <f>(Кредиты_2000_0__22[[#This Row],[Срок кредитной истории (лет)]]-MIN(P:P))/(MAX(P:P)-MIN(P:P))</f>
        <v>0.14912280701754388</v>
      </c>
      <c r="V851" s="9">
        <f>(Кредиты_2000_0__22[[#This Row],[Срок с последнего нарушения кредитного договора (мес.)]]-MIN(Q:Q))/(MAX(Q:Q)-MIN(Q:Q))</f>
        <v>0</v>
      </c>
      <c r="W851" s="9">
        <f>(Кредиты_2000_0__22[[#This Row],[Количество кредитных карт]]-MIN(D:D))/(MAX(D:D)-MIN(D:D))</f>
        <v>0.24390243902439024</v>
      </c>
      <c r="X851" s="10">
        <f>(Кредиты_2000_0__22[[#This Row],[Число нарушений кредитных договоров]]-MIN(E:E))/(MAX(E:E)-MIN(E:E))</f>
        <v>0</v>
      </c>
      <c r="Y851" s="16">
        <f>((Кредиты_2000_0__22[[#This Row],[Размер кредита]]-AVERAGE(H:H)))/STDEV(H:H)</f>
        <v>-1.4248095956317617</v>
      </c>
      <c r="Z851" s="16">
        <f>((Кредиты_2000_0__22[[#This Row],[Годовой доход]]-AVERAGE(K:K)))/STDEV(K:K)</f>
        <v>0.40022679623830304</v>
      </c>
      <c r="AA851" s="16">
        <f>((Кредиты_2000_0__22[[#This Row],[Ежемесячный платеж]]-AVERAGE(O:O)))/STDEV(O:O)</f>
        <v>0.14233949979884802</v>
      </c>
      <c r="AB851" s="16">
        <f>((Кредиты_2000_0__22[[#This Row],[Текущий баланс кредитов]]-AVERAGE(F:F)))/STDEV(F:F)</f>
        <v>-0.20977169294662409</v>
      </c>
      <c r="AC851" s="16">
        <f>((Кредиты_2000_0__22[[#This Row],[Максимальный выданный кредит]]-AVERAGE(G:G)))/STDEV(G:G)</f>
        <v>-0.52304672206345293</v>
      </c>
    </row>
    <row r="852" spans="1:29" x14ac:dyDescent="0.45">
      <c r="A852">
        <v>1274</v>
      </c>
      <c r="B852" s="1" t="s">
        <v>895</v>
      </c>
      <c r="C852" s="1" t="s">
        <v>16</v>
      </c>
      <c r="D852">
        <v>7</v>
      </c>
      <c r="E852">
        <v>0</v>
      </c>
      <c r="F852">
        <v>35017</v>
      </c>
      <c r="G852">
        <v>737154</v>
      </c>
      <c r="H852" s="3">
        <v>108174</v>
      </c>
      <c r="I852" s="1" t="s">
        <v>17</v>
      </c>
      <c r="J852">
        <v>750</v>
      </c>
      <c r="K852">
        <v>1603144</v>
      </c>
      <c r="L852" s="1" t="s">
        <v>22</v>
      </c>
      <c r="M852" s="1" t="s">
        <v>24</v>
      </c>
      <c r="N852" s="1" t="s">
        <v>23</v>
      </c>
      <c r="O852" s="2">
        <v>10580.72</v>
      </c>
      <c r="P852">
        <v>37.799999999999997</v>
      </c>
      <c r="R852">
        <f>Кредиты_2000_0__22[[#This Row],[Годовой доход]]/12</f>
        <v>133595.33333333334</v>
      </c>
      <c r="S852">
        <f>Кредиты_2000_0__22[[#This Row],[Ежемесячный платеж]]/Кредиты_2000_0__22[[#This Row],[Мес доход]]</f>
        <v>7.9199772447141353E-2</v>
      </c>
      <c r="T852" s="8">
        <f>(Кредиты_2000_0__22[[#This Row],[Кредитный рейтинг]]-MIN(J:J))/(MAX(J:J)-MIN(J:J))</f>
        <v>0.9939393939393939</v>
      </c>
      <c r="U852" s="9">
        <f>(Кредиты_2000_0__22[[#This Row],[Срок кредитной истории (лет)]]-MIN(P:P))/(MAX(P:P)-MIN(P:P))</f>
        <v>0.73026315789473673</v>
      </c>
      <c r="V852" s="9">
        <f>(Кредиты_2000_0__22[[#This Row],[Срок с последнего нарушения кредитного договора (мес.)]]-MIN(Q:Q))/(MAX(Q:Q)-MIN(Q:Q))</f>
        <v>0</v>
      </c>
      <c r="W852" s="9">
        <f>(Кредиты_2000_0__22[[#This Row],[Количество кредитных карт]]-MIN(D:D))/(MAX(D:D)-MIN(D:D))</f>
        <v>0.12195121951219512</v>
      </c>
      <c r="X852" s="10">
        <f>(Кредиты_2000_0__22[[#This Row],[Число нарушений кредитных договоров]]-MIN(E:E))/(MAX(E:E)-MIN(E:E))</f>
        <v>0</v>
      </c>
      <c r="Y852" s="16">
        <f>((Кредиты_2000_0__22[[#This Row],[Размер кредита]]-AVERAGE(H:H)))/STDEV(H:H)</f>
        <v>-1.0792542321409595</v>
      </c>
      <c r="Z852" s="16">
        <f>((Кредиты_2000_0__22[[#This Row],[Годовой доход]]-AVERAGE(K:K)))/STDEV(K:K)</f>
        <v>0.31047982549212272</v>
      </c>
      <c r="AA852" s="16">
        <f>((Кредиты_2000_0__22[[#This Row],[Ежемесячный платеж]]-AVERAGE(O:O)))/STDEV(O:O)</f>
        <v>-0.64715530407762356</v>
      </c>
      <c r="AB852" s="16">
        <f>((Кредиты_2000_0__22[[#This Row],[Текущий баланс кредитов]]-AVERAGE(F:F)))/STDEV(F:F)</f>
        <v>-0.95169910656846801</v>
      </c>
      <c r="AC852" s="16">
        <f>((Кредиты_2000_0__22[[#This Row],[Максимальный выданный кредит]]-AVERAGE(G:G)))/STDEV(G:G)</f>
        <v>0.36711563390073382</v>
      </c>
    </row>
    <row r="853" spans="1:29" x14ac:dyDescent="0.45">
      <c r="A853">
        <v>1275</v>
      </c>
      <c r="B853" s="1" t="s">
        <v>896</v>
      </c>
      <c r="C853" s="1" t="s">
        <v>16</v>
      </c>
      <c r="D853">
        <v>20</v>
      </c>
      <c r="E853">
        <v>0</v>
      </c>
      <c r="F853">
        <v>226879</v>
      </c>
      <c r="G853">
        <v>788898</v>
      </c>
      <c r="H853" s="3">
        <v>445192</v>
      </c>
      <c r="I853" s="1" t="s">
        <v>26</v>
      </c>
      <c r="J853">
        <v>707</v>
      </c>
      <c r="K853">
        <v>1230345</v>
      </c>
      <c r="L853" s="1" t="s">
        <v>22</v>
      </c>
      <c r="M853" s="1" t="s">
        <v>19</v>
      </c>
      <c r="N853" s="1" t="s">
        <v>23</v>
      </c>
      <c r="O853" s="2">
        <v>18250.07</v>
      </c>
      <c r="P853">
        <v>21.2</v>
      </c>
      <c r="R853">
        <f>Кредиты_2000_0__22[[#This Row],[Годовой доход]]/12</f>
        <v>102528.75</v>
      </c>
      <c r="S853">
        <f>Кредиты_2000_0__22[[#This Row],[Ежемесячный платеж]]/Кредиты_2000_0__22[[#This Row],[Мес доход]]</f>
        <v>0.17799953671531155</v>
      </c>
      <c r="T853" s="8">
        <f>(Кредиты_2000_0__22[[#This Row],[Кредитный рейтинг]]-MIN(J:J))/(MAX(J:J)-MIN(J:J))</f>
        <v>0.73333333333333328</v>
      </c>
      <c r="U853" s="9">
        <f>(Кредиты_2000_0__22[[#This Row],[Срок кредитной истории (лет)]]-MIN(P:P))/(MAX(P:P)-MIN(P:P))</f>
        <v>0.36622807017543857</v>
      </c>
      <c r="V853" s="9">
        <f>(Кредиты_2000_0__22[[#This Row],[Срок с последнего нарушения кредитного договора (мес.)]]-MIN(Q:Q))/(MAX(Q:Q)-MIN(Q:Q))</f>
        <v>0</v>
      </c>
      <c r="W853" s="9">
        <f>(Кредиты_2000_0__22[[#This Row],[Количество кредитных карт]]-MIN(D:D))/(MAX(D:D)-MIN(D:D))</f>
        <v>0.43902439024390244</v>
      </c>
      <c r="X853" s="10">
        <f>(Кредиты_2000_0__22[[#This Row],[Число нарушений кредитных договоров]]-MIN(E:E))/(MAX(E:E)-MIN(E:E))</f>
        <v>0</v>
      </c>
      <c r="Y853" s="16">
        <f>((Кредиты_2000_0__22[[#This Row],[Размер кредита]]-AVERAGE(H:H)))/STDEV(H:H)</f>
        <v>0.72495933749625885</v>
      </c>
      <c r="Z853" s="16">
        <f>((Кредиты_2000_0__22[[#This Row],[Годовой доход]]-AVERAGE(K:K)))/STDEV(K:K)</f>
        <v>-0.14583665883304042</v>
      </c>
      <c r="AA853" s="16">
        <f>((Кредиты_2000_0__22[[#This Row],[Ежемесячный платеж]]-AVERAGE(O:O)))/STDEV(O:O)</f>
        <v>3.7926660762623507E-2</v>
      </c>
      <c r="AB853" s="16">
        <f>((Кредиты_2000_0__22[[#This Row],[Текущий баланс кредитов]]-AVERAGE(F:F)))/STDEV(F:F)</f>
        <v>-0.14990297827722446</v>
      </c>
      <c r="AC853" s="16">
        <f>((Кредиты_2000_0__22[[#This Row],[Максимальный выданный кредит]]-AVERAGE(G:G)))/STDEV(G:G)</f>
        <v>0.47710575006715183</v>
      </c>
    </row>
    <row r="854" spans="1:29" x14ac:dyDescent="0.45">
      <c r="A854">
        <v>1277</v>
      </c>
      <c r="B854" s="1" t="s">
        <v>897</v>
      </c>
      <c r="C854" s="1" t="s">
        <v>16</v>
      </c>
      <c r="D854">
        <v>8</v>
      </c>
      <c r="E854">
        <v>0</v>
      </c>
      <c r="F854">
        <v>76114</v>
      </c>
      <c r="G854">
        <v>98912</v>
      </c>
      <c r="H854" s="3">
        <v>219758</v>
      </c>
      <c r="I854" s="1" t="s">
        <v>17</v>
      </c>
      <c r="J854">
        <v>708</v>
      </c>
      <c r="K854">
        <v>873031</v>
      </c>
      <c r="L854" s="1" t="s">
        <v>36</v>
      </c>
      <c r="M854" s="1" t="s">
        <v>19</v>
      </c>
      <c r="N854" s="1" t="s">
        <v>23</v>
      </c>
      <c r="O854" s="2">
        <v>17751.7</v>
      </c>
      <c r="P854">
        <v>19.2</v>
      </c>
      <c r="Q854">
        <v>23</v>
      </c>
      <c r="R854">
        <f>Кредиты_2000_0__22[[#This Row],[Годовой доход]]/12</f>
        <v>72752.583333333328</v>
      </c>
      <c r="S854">
        <f>Кредиты_2000_0__22[[#This Row],[Ежемесячный платеж]]/Кредиты_2000_0__22[[#This Row],[Мес доход]]</f>
        <v>0.24400095758340773</v>
      </c>
      <c r="T854" s="8">
        <f>(Кредиты_2000_0__22[[#This Row],[Кредитный рейтинг]]-MIN(J:J))/(MAX(J:J)-MIN(J:J))</f>
        <v>0.73939393939393938</v>
      </c>
      <c r="U854" s="9">
        <f>(Кредиты_2000_0__22[[#This Row],[Срок кредитной истории (лет)]]-MIN(P:P))/(MAX(P:P)-MIN(P:P))</f>
        <v>0.32236842105263153</v>
      </c>
      <c r="V854" s="9">
        <f>(Кредиты_2000_0__22[[#This Row],[Срок с последнего нарушения кредитного договора (мес.)]]-MIN(Q:Q))/(MAX(Q:Q)-MIN(Q:Q))</f>
        <v>0.28048780487804881</v>
      </c>
      <c r="W854" s="9">
        <f>(Кредиты_2000_0__22[[#This Row],[Количество кредитных карт]]-MIN(D:D))/(MAX(D:D)-MIN(D:D))</f>
        <v>0.14634146341463414</v>
      </c>
      <c r="X854" s="10">
        <f>(Кредиты_2000_0__22[[#This Row],[Число нарушений кредитных договоров]]-MIN(E:E))/(MAX(E:E)-MIN(E:E))</f>
        <v>0</v>
      </c>
      <c r="Y854" s="16">
        <f>((Кредиты_2000_0__22[[#This Row],[Размер кредита]]-AVERAGE(H:H)))/STDEV(H:H)</f>
        <v>-0.48189335837635539</v>
      </c>
      <c r="Z854" s="16">
        <f>((Кредиты_2000_0__22[[#This Row],[Годовой доход]]-AVERAGE(K:K)))/STDEV(K:K)</f>
        <v>-0.58319906667255006</v>
      </c>
      <c r="AA854" s="16">
        <f>((Кредиты_2000_0__22[[#This Row],[Ежемесячный платеж]]-AVERAGE(O:O)))/STDEV(O:O)</f>
        <v>-6.5913621229447905E-3</v>
      </c>
      <c r="AB854" s="16">
        <f>((Кредиты_2000_0__22[[#This Row],[Текущий баланс кредитов]]-AVERAGE(F:F)))/STDEV(F:F)</f>
        <v>-0.77995370891606552</v>
      </c>
      <c r="AC854" s="16">
        <f>((Кредиты_2000_0__22[[#This Row],[Максимальный выданный кредит]]-AVERAGE(G:G)))/STDEV(G:G)</f>
        <v>-0.98956942566727357</v>
      </c>
    </row>
    <row r="855" spans="1:29" x14ac:dyDescent="0.45">
      <c r="A855">
        <v>1278</v>
      </c>
      <c r="B855" s="1" t="s">
        <v>898</v>
      </c>
      <c r="C855" s="1" t="s">
        <v>31</v>
      </c>
      <c r="D855">
        <v>8</v>
      </c>
      <c r="E855">
        <v>0</v>
      </c>
      <c r="F855">
        <v>92169</v>
      </c>
      <c r="G855">
        <v>268136</v>
      </c>
      <c r="H855" s="3">
        <v>127952</v>
      </c>
      <c r="I855" s="1" t="s">
        <v>26</v>
      </c>
      <c r="J855">
        <v>733</v>
      </c>
      <c r="K855">
        <v>1222536</v>
      </c>
      <c r="L855" s="1" t="s">
        <v>53</v>
      </c>
      <c r="M855" s="1" t="s">
        <v>19</v>
      </c>
      <c r="N855" s="1" t="s">
        <v>23</v>
      </c>
      <c r="O855" s="2">
        <v>16076.28</v>
      </c>
      <c r="P855">
        <v>22.1</v>
      </c>
      <c r="Q855">
        <v>58</v>
      </c>
      <c r="R855">
        <f>Кредиты_2000_0__22[[#This Row],[Годовой доход]]/12</f>
        <v>101878</v>
      </c>
      <c r="S855">
        <f>Кредиты_2000_0__22[[#This Row],[Ежемесячный платеж]]/Кредиты_2000_0__22[[#This Row],[Мес доход]]</f>
        <v>0.15779932860872808</v>
      </c>
      <c r="T855" s="8">
        <f>(Кредиты_2000_0__22[[#This Row],[Кредитный рейтинг]]-MIN(J:J))/(MAX(J:J)-MIN(J:J))</f>
        <v>0.89090909090909087</v>
      </c>
      <c r="U855" s="9">
        <f>(Кредиты_2000_0__22[[#This Row],[Срок кредитной истории (лет)]]-MIN(P:P))/(MAX(P:P)-MIN(P:P))</f>
        <v>0.38596491228070179</v>
      </c>
      <c r="V855" s="9">
        <f>(Кредиты_2000_0__22[[#This Row],[Срок с последнего нарушения кредитного договора (мес.)]]-MIN(Q:Q))/(MAX(Q:Q)-MIN(Q:Q))</f>
        <v>0.70731707317073167</v>
      </c>
      <c r="W855" s="9">
        <f>(Кредиты_2000_0__22[[#This Row],[Количество кредитных карт]]-MIN(D:D))/(MAX(D:D)-MIN(D:D))</f>
        <v>0.14634146341463414</v>
      </c>
      <c r="X855" s="10">
        <f>(Кредиты_2000_0__22[[#This Row],[Число нарушений кредитных договоров]]-MIN(E:E))/(MAX(E:E)-MIN(E:E))</f>
        <v>0</v>
      </c>
      <c r="Y855" s="16">
        <f>((Кредиты_2000_0__22[[#This Row],[Размер кредита]]-AVERAGE(H:H)))/STDEV(H:H)</f>
        <v>-0.97337343058055359</v>
      </c>
      <c r="Z855" s="16">
        <f>((Кредиты_2000_0__22[[#This Row],[Годовой доход]]-AVERAGE(K:K)))/STDEV(K:K)</f>
        <v>-0.15539509495034545</v>
      </c>
      <c r="AA855" s="16">
        <f>((Кредиты_2000_0__22[[#This Row],[Ежемесячный платеж]]-AVERAGE(O:O)))/STDEV(O:O)</f>
        <v>-0.15625202769859939</v>
      </c>
      <c r="AB855" s="16">
        <f>((Кредиты_2000_0__22[[#This Row],[Текущий баланс кредитов]]-AVERAGE(F:F)))/STDEV(F:F)</f>
        <v>-0.71285945971760045</v>
      </c>
      <c r="AC855" s="16">
        <f>((Кредиты_2000_0__22[[#This Row],[Максимальный выданный кредит]]-AVERAGE(G:G)))/STDEV(G:G)</f>
        <v>-0.62985685187812079</v>
      </c>
    </row>
    <row r="856" spans="1:29" x14ac:dyDescent="0.45">
      <c r="A856">
        <v>1279</v>
      </c>
      <c r="B856" s="1" t="s">
        <v>899</v>
      </c>
      <c r="C856" s="1" t="s">
        <v>16</v>
      </c>
      <c r="D856">
        <v>6</v>
      </c>
      <c r="E856">
        <v>0</v>
      </c>
      <c r="F856">
        <v>18411</v>
      </c>
      <c r="G856">
        <v>204996</v>
      </c>
      <c r="H856" s="3">
        <v>699006</v>
      </c>
      <c r="I856" s="1" t="s">
        <v>26</v>
      </c>
      <c r="J856">
        <v>707</v>
      </c>
      <c r="K856">
        <v>1886510</v>
      </c>
      <c r="L856" s="1" t="s">
        <v>33</v>
      </c>
      <c r="M856" s="1" t="s">
        <v>29</v>
      </c>
      <c r="N856" s="1" t="s">
        <v>23</v>
      </c>
      <c r="O856" s="2">
        <v>16349.88</v>
      </c>
      <c r="P856">
        <v>15.4</v>
      </c>
      <c r="R856">
        <f>Кредиты_2000_0__22[[#This Row],[Годовой доход]]/12</f>
        <v>157209.16666666666</v>
      </c>
      <c r="S856">
        <f>Кредиты_2000_0__22[[#This Row],[Ежемесячный платеж]]/Кредиты_2000_0__22[[#This Row],[Мес доход]]</f>
        <v>0.10400080572061637</v>
      </c>
      <c r="T856" s="8">
        <f>(Кредиты_2000_0__22[[#This Row],[Кредитный рейтинг]]-MIN(J:J))/(MAX(J:J)-MIN(J:J))</f>
        <v>0.73333333333333328</v>
      </c>
      <c r="U856" s="9">
        <f>(Кредиты_2000_0__22[[#This Row],[Срок кредитной истории (лет)]]-MIN(P:P))/(MAX(P:P)-MIN(P:P))</f>
        <v>0.23903508771929824</v>
      </c>
      <c r="V856" s="9">
        <f>(Кредиты_2000_0__22[[#This Row],[Срок с последнего нарушения кредитного договора (мес.)]]-MIN(Q:Q))/(MAX(Q:Q)-MIN(Q:Q))</f>
        <v>0</v>
      </c>
      <c r="W856" s="9">
        <f>(Кредиты_2000_0__22[[#This Row],[Количество кредитных карт]]-MIN(D:D))/(MAX(D:D)-MIN(D:D))</f>
        <v>9.7560975609756101E-2</v>
      </c>
      <c r="X856" s="10">
        <f>(Кредиты_2000_0__22[[#This Row],[Число нарушений кредитных договоров]]-MIN(E:E))/(MAX(E:E)-MIN(E:E))</f>
        <v>0</v>
      </c>
      <c r="Y856" s="16">
        <f>((Кредиты_2000_0__22[[#This Row],[Размер кредита]]-AVERAGE(H:H)))/STDEV(H:H)</f>
        <v>2.0837433281552173</v>
      </c>
      <c r="Z856" s="16">
        <f>((Кредиты_2000_0__22[[#This Row],[Годовой доход]]-AVERAGE(K:K)))/STDEV(K:K)</f>
        <v>0.65732779691179977</v>
      </c>
      <c r="AA856" s="16">
        <f>((Кредиты_2000_0__22[[#This Row],[Ежемесячный платеж]]-AVERAGE(O:O)))/STDEV(O:O)</f>
        <v>-0.13181209138322841</v>
      </c>
      <c r="AB856" s="16">
        <f>((Кредиты_2000_0__22[[#This Row],[Текущий баланс кредитов]]-AVERAGE(F:F)))/STDEV(F:F)</f>
        <v>-1.021095998638833</v>
      </c>
      <c r="AC856" s="16">
        <f>((Кредиты_2000_0__22[[#This Row],[Максимальный выданный кредит]]-AVERAGE(G:G)))/STDEV(G:G)</f>
        <v>-0.76407098172404753</v>
      </c>
    </row>
    <row r="857" spans="1:29" x14ac:dyDescent="0.45">
      <c r="A857">
        <v>1280</v>
      </c>
      <c r="B857" s="1" t="s">
        <v>900</v>
      </c>
      <c r="C857" s="1" t="s">
        <v>16</v>
      </c>
      <c r="D857">
        <v>12</v>
      </c>
      <c r="E857">
        <v>0</v>
      </c>
      <c r="F857">
        <v>231914</v>
      </c>
      <c r="G857">
        <v>568942</v>
      </c>
      <c r="H857" s="3">
        <v>191092</v>
      </c>
      <c r="I857" s="1" t="s">
        <v>17</v>
      </c>
      <c r="J857">
        <v>728</v>
      </c>
      <c r="K857">
        <v>1875490</v>
      </c>
      <c r="L857" s="1" t="s">
        <v>22</v>
      </c>
      <c r="M857" s="1" t="s">
        <v>19</v>
      </c>
      <c r="N857" s="1" t="s">
        <v>23</v>
      </c>
      <c r="O857" s="2">
        <v>20161.47</v>
      </c>
      <c r="P857">
        <v>15.6</v>
      </c>
      <c r="Q857">
        <v>14</v>
      </c>
      <c r="R857">
        <f>Кредиты_2000_0__22[[#This Row],[Годовой доход]]/12</f>
        <v>156290.83333333334</v>
      </c>
      <c r="S857">
        <f>Кредиты_2000_0__22[[#This Row],[Ежемесячный платеж]]/Кредиты_2000_0__22[[#This Row],[Мес доход]]</f>
        <v>0.12899969607942458</v>
      </c>
      <c r="T857" s="8">
        <f>(Кредиты_2000_0__22[[#This Row],[Кредитный рейтинг]]-MIN(J:J))/(MAX(J:J)-MIN(J:J))</f>
        <v>0.8606060606060606</v>
      </c>
      <c r="U857" s="9">
        <f>(Кредиты_2000_0__22[[#This Row],[Срок кредитной истории (лет)]]-MIN(P:P))/(MAX(P:P)-MIN(P:P))</f>
        <v>0.24342105263157893</v>
      </c>
      <c r="V857" s="9">
        <f>(Кредиты_2000_0__22[[#This Row],[Срок с последнего нарушения кредитного договора (мес.)]]-MIN(Q:Q))/(MAX(Q:Q)-MIN(Q:Q))</f>
        <v>0.17073170731707318</v>
      </c>
      <c r="W857" s="9">
        <f>(Кредиты_2000_0__22[[#This Row],[Количество кредитных карт]]-MIN(D:D))/(MAX(D:D)-MIN(D:D))</f>
        <v>0.24390243902439024</v>
      </c>
      <c r="X857" s="10">
        <f>(Кредиты_2000_0__22[[#This Row],[Число нарушений кредитных договоров]]-MIN(E:E))/(MAX(E:E)-MIN(E:E))</f>
        <v>0</v>
      </c>
      <c r="Y857" s="16">
        <f>((Кредиты_2000_0__22[[#This Row],[Размер кредита]]-AVERAGE(H:H)))/STDEV(H:H)</f>
        <v>-0.63535574373031423</v>
      </c>
      <c r="Z857" s="16">
        <f>((Кредиты_2000_0__22[[#This Row],[Годовой доход]]-AVERAGE(K:K)))/STDEV(K:K)</f>
        <v>0.64383900628397273</v>
      </c>
      <c r="AA857" s="16">
        <f>((Кредиты_2000_0__22[[#This Row],[Ежемесячный платеж]]-AVERAGE(O:O)))/STDEV(O:O)</f>
        <v>0.20866677141028583</v>
      </c>
      <c r="AB857" s="16">
        <f>((Кредиты_2000_0__22[[#This Row],[Текущий баланс кредитов]]-AVERAGE(F:F)))/STDEV(F:F)</f>
        <v>-0.12886158651675905</v>
      </c>
      <c r="AC857" s="16">
        <f>((Кредиты_2000_0__22[[#This Row],[Максимальный выданный кредит]]-AVERAGE(G:G)))/STDEV(G:G)</f>
        <v>9.5542273495296311E-3</v>
      </c>
    </row>
    <row r="858" spans="1:29" x14ac:dyDescent="0.45">
      <c r="A858">
        <v>1282</v>
      </c>
      <c r="B858" s="1" t="s">
        <v>901</v>
      </c>
      <c r="C858" s="1" t="s">
        <v>16</v>
      </c>
      <c r="D858">
        <v>6</v>
      </c>
      <c r="E858">
        <v>0</v>
      </c>
      <c r="F858">
        <v>117401</v>
      </c>
      <c r="G858">
        <v>142934</v>
      </c>
      <c r="H858" s="3">
        <v>129976</v>
      </c>
      <c r="I858" s="1" t="s">
        <v>17</v>
      </c>
      <c r="J858">
        <v>719</v>
      </c>
      <c r="K858">
        <v>561222</v>
      </c>
      <c r="L858" s="1" t="s">
        <v>22</v>
      </c>
      <c r="M858" s="1" t="s">
        <v>29</v>
      </c>
      <c r="N858" s="1" t="s">
        <v>54</v>
      </c>
      <c r="O858" s="2">
        <v>10008.44</v>
      </c>
      <c r="P858">
        <v>21.1</v>
      </c>
      <c r="R858">
        <f>Кредиты_2000_0__22[[#This Row],[Годовой доход]]/12</f>
        <v>46768.5</v>
      </c>
      <c r="S858">
        <f>Кредиты_2000_0__22[[#This Row],[Ежемесячный платеж]]/Кредиты_2000_0__22[[#This Row],[Мес доход]]</f>
        <v>0.21399959374365227</v>
      </c>
      <c r="T858" s="8">
        <f>(Кредиты_2000_0__22[[#This Row],[Кредитный рейтинг]]-MIN(J:J))/(MAX(J:J)-MIN(J:J))</f>
        <v>0.80606060606060603</v>
      </c>
      <c r="U858" s="9">
        <f>(Кредиты_2000_0__22[[#This Row],[Срок кредитной истории (лет)]]-MIN(P:P))/(MAX(P:P)-MIN(P:P))</f>
        <v>0.36403508771929827</v>
      </c>
      <c r="V858" s="9">
        <f>(Кредиты_2000_0__22[[#This Row],[Срок с последнего нарушения кредитного договора (мес.)]]-MIN(Q:Q))/(MAX(Q:Q)-MIN(Q:Q))</f>
        <v>0</v>
      </c>
      <c r="W858" s="9">
        <f>(Кредиты_2000_0__22[[#This Row],[Количество кредитных карт]]-MIN(D:D))/(MAX(D:D)-MIN(D:D))</f>
        <v>9.7560975609756101E-2</v>
      </c>
      <c r="X858" s="10">
        <f>(Кредиты_2000_0__22[[#This Row],[Число нарушений кредитных договоров]]-MIN(E:E))/(MAX(E:E)-MIN(E:E))</f>
        <v>0</v>
      </c>
      <c r="Y858" s="16">
        <f>((Кредиты_2000_0__22[[#This Row],[Размер кредита]]-AVERAGE(H:H)))/STDEV(H:H)</f>
        <v>-0.96253802040974457</v>
      </c>
      <c r="Z858" s="16">
        <f>((Кредиты_2000_0__22[[#This Row],[Годовой доход]]-AVERAGE(K:K)))/STDEV(K:K)</f>
        <v>-0.96486207183335992</v>
      </c>
      <c r="AA858" s="16">
        <f>((Кредиты_2000_0__22[[#This Row],[Ежемесячный платеж]]-AVERAGE(O:O)))/STDEV(O:O)</f>
        <v>-0.69827550420394136</v>
      </c>
      <c r="AB858" s="16">
        <f>((Кредиты_2000_0__22[[#This Row],[Текущий баланс кредитов]]-AVERAGE(F:F)))/STDEV(F:F)</f>
        <v>-0.60741429648024936</v>
      </c>
      <c r="AC858" s="16">
        <f>((Кредиты_2000_0__22[[#This Row],[Максимальный выданный кредит]]-AVERAGE(G:G)))/STDEV(G:G)</f>
        <v>-0.89599365081650728</v>
      </c>
    </row>
    <row r="859" spans="1:29" x14ac:dyDescent="0.45">
      <c r="A859">
        <v>1283</v>
      </c>
      <c r="B859" s="1" t="s">
        <v>902</v>
      </c>
      <c r="C859" s="1" t="s">
        <v>16</v>
      </c>
      <c r="D859">
        <v>7</v>
      </c>
      <c r="E859">
        <v>0</v>
      </c>
      <c r="F859">
        <v>629603</v>
      </c>
      <c r="G859">
        <v>1347544</v>
      </c>
      <c r="H859" s="3">
        <v>536492</v>
      </c>
      <c r="I859" s="1" t="s">
        <v>26</v>
      </c>
      <c r="J859">
        <v>720</v>
      </c>
      <c r="K859">
        <v>1061834</v>
      </c>
      <c r="L859" s="1" t="s">
        <v>22</v>
      </c>
      <c r="M859" s="1" t="s">
        <v>29</v>
      </c>
      <c r="N859" s="1" t="s">
        <v>23</v>
      </c>
      <c r="O859" s="2">
        <v>14069.12</v>
      </c>
      <c r="P859">
        <v>19.399999999999999</v>
      </c>
      <c r="R859">
        <f>Кредиты_2000_0__22[[#This Row],[Годовой доход]]/12</f>
        <v>88486.166666666672</v>
      </c>
      <c r="S859">
        <f>Кредиты_2000_0__22[[#This Row],[Ежемесячный платеж]]/Кредиты_2000_0__22[[#This Row],[Мес доход]]</f>
        <v>0.15899796013312814</v>
      </c>
      <c r="T859" s="8">
        <f>(Кредиты_2000_0__22[[#This Row],[Кредитный рейтинг]]-MIN(J:J))/(MAX(J:J)-MIN(J:J))</f>
        <v>0.81212121212121213</v>
      </c>
      <c r="U859" s="9">
        <f>(Кредиты_2000_0__22[[#This Row],[Срок кредитной истории (лет)]]-MIN(P:P))/(MAX(P:P)-MIN(P:P))</f>
        <v>0.32675438596491224</v>
      </c>
      <c r="V859" s="9">
        <f>(Кредиты_2000_0__22[[#This Row],[Срок с последнего нарушения кредитного договора (мес.)]]-MIN(Q:Q))/(MAX(Q:Q)-MIN(Q:Q))</f>
        <v>0</v>
      </c>
      <c r="W859" s="9">
        <f>(Кредиты_2000_0__22[[#This Row],[Количество кредитных карт]]-MIN(D:D))/(MAX(D:D)-MIN(D:D))</f>
        <v>0.12195121951219512</v>
      </c>
      <c r="X859" s="10">
        <f>(Кредиты_2000_0__22[[#This Row],[Число нарушений кредитных договоров]]-MIN(E:E))/(MAX(E:E)-MIN(E:E))</f>
        <v>0</v>
      </c>
      <c r="Y859" s="16">
        <f>((Кредиты_2000_0__22[[#This Row],[Размер кредита]]-AVERAGE(H:H)))/STDEV(H:H)</f>
        <v>1.2137305571577548</v>
      </c>
      <c r="Z859" s="16">
        <f>((Кредиты_2000_0__22[[#This Row],[Годовой доход]]-AVERAGE(K:K)))/STDEV(K:K)</f>
        <v>-0.35209887276096824</v>
      </c>
      <c r="AA859" s="16">
        <f>((Кредиты_2000_0__22[[#This Row],[Ежемесячный платеж]]-AVERAGE(O:O)))/STDEV(O:O)</f>
        <v>-0.33554611605664147</v>
      </c>
      <c r="AB859" s="16">
        <f>((Кредиты_2000_0__22[[#This Row],[Текущий баланс кредитов]]-AVERAGE(F:F)))/STDEV(F:F)</f>
        <v>1.5330907566466414</v>
      </c>
      <c r="AC859" s="16">
        <f>((Кредиты_2000_0__22[[#This Row],[Максимальный выданный кредит]]-AVERAGE(G:G)))/STDEV(G:G)</f>
        <v>1.6645968299199805</v>
      </c>
    </row>
    <row r="860" spans="1:29" x14ac:dyDescent="0.45">
      <c r="A860">
        <v>1285</v>
      </c>
      <c r="B860" s="1" t="s">
        <v>903</v>
      </c>
      <c r="C860" s="1" t="s">
        <v>16</v>
      </c>
      <c r="D860">
        <v>25</v>
      </c>
      <c r="E860">
        <v>0</v>
      </c>
      <c r="F860">
        <v>197220</v>
      </c>
      <c r="G860">
        <v>542432</v>
      </c>
      <c r="H860" s="3">
        <v>262460</v>
      </c>
      <c r="I860" s="1" t="s">
        <v>26</v>
      </c>
      <c r="J860">
        <v>696</v>
      </c>
      <c r="K860">
        <v>793364</v>
      </c>
      <c r="L860" s="1" t="s">
        <v>22</v>
      </c>
      <c r="M860" s="1" t="s">
        <v>29</v>
      </c>
      <c r="N860" s="1" t="s">
        <v>23</v>
      </c>
      <c r="O860" s="2">
        <v>18049.240000000002</v>
      </c>
      <c r="P860">
        <v>14</v>
      </c>
      <c r="Q860">
        <v>9</v>
      </c>
      <c r="R860">
        <f>Кредиты_2000_0__22[[#This Row],[Годовой доход]]/12</f>
        <v>66113.666666666672</v>
      </c>
      <c r="S860">
        <f>Кредиты_2000_0__22[[#This Row],[Ежемесячный платеж]]/Кредиты_2000_0__22[[#This Row],[Мес доход]]</f>
        <v>0.27300316122233931</v>
      </c>
      <c r="T860" s="8">
        <f>(Кредиты_2000_0__22[[#This Row],[Кредитный рейтинг]]-MIN(J:J))/(MAX(J:J)-MIN(J:J))</f>
        <v>0.66666666666666663</v>
      </c>
      <c r="U860" s="9">
        <f>(Кредиты_2000_0__22[[#This Row],[Срок кредитной истории (лет)]]-MIN(P:P))/(MAX(P:P)-MIN(P:P))</f>
        <v>0.20833333333333331</v>
      </c>
      <c r="V860" s="9">
        <f>(Кредиты_2000_0__22[[#This Row],[Срок с последнего нарушения кредитного договора (мес.)]]-MIN(Q:Q))/(MAX(Q:Q)-MIN(Q:Q))</f>
        <v>0.10975609756097561</v>
      </c>
      <c r="W860" s="9">
        <f>(Кредиты_2000_0__22[[#This Row],[Количество кредитных карт]]-MIN(D:D))/(MAX(D:D)-MIN(D:D))</f>
        <v>0.56097560975609762</v>
      </c>
      <c r="X860" s="10">
        <f>(Кредиты_2000_0__22[[#This Row],[Число нарушений кредитных договоров]]-MIN(E:E))/(MAX(E:E)-MIN(E:E))</f>
        <v>0</v>
      </c>
      <c r="Y860" s="16">
        <f>((Кредиты_2000_0__22[[#This Row],[Размер кредита]]-AVERAGE(H:H)))/STDEV(H:H)</f>
        <v>-0.25328975901178585</v>
      </c>
      <c r="Z860" s="16">
        <f>((Кредиты_2000_0__22[[#This Row],[Годовой доход]]-AVERAGE(K:K)))/STDEV(K:K)</f>
        <v>-0.68071372029751354</v>
      </c>
      <c r="AA860" s="16">
        <f>((Кредиты_2000_0__22[[#This Row],[Ежемесячный платеж]]-AVERAGE(O:O)))/STDEV(O:O)</f>
        <v>1.9987068620021392E-2</v>
      </c>
      <c r="AB860" s="16">
        <f>((Кредиты_2000_0__22[[#This Row],[Текущий баланс кредитов]]-AVERAGE(F:F)))/STDEV(F:F)</f>
        <v>-0.27384868596811685</v>
      </c>
      <c r="AC860" s="16">
        <f>((Кредиты_2000_0__22[[#This Row],[Максимальный выданный кредит]]-AVERAGE(G:G)))/STDEV(G:G)</f>
        <v>-4.6797001383690494E-2</v>
      </c>
    </row>
    <row r="861" spans="1:29" x14ac:dyDescent="0.45">
      <c r="A861">
        <v>1287</v>
      </c>
      <c r="B861" s="1" t="s">
        <v>904</v>
      </c>
      <c r="C861" s="1" t="s">
        <v>16</v>
      </c>
      <c r="D861">
        <v>9</v>
      </c>
      <c r="E861">
        <v>0</v>
      </c>
      <c r="F861">
        <v>124051</v>
      </c>
      <c r="G861">
        <v>271524</v>
      </c>
      <c r="H861" s="3">
        <v>173712</v>
      </c>
      <c r="I861" s="1" t="s">
        <v>17</v>
      </c>
      <c r="J861">
        <v>723</v>
      </c>
      <c r="K861">
        <v>656355</v>
      </c>
      <c r="L861" s="1" t="s">
        <v>27</v>
      </c>
      <c r="M861" s="1" t="s">
        <v>29</v>
      </c>
      <c r="N861" s="1" t="s">
        <v>23</v>
      </c>
      <c r="O861" s="2">
        <v>11978.55</v>
      </c>
      <c r="P861">
        <v>12.5</v>
      </c>
      <c r="Q861">
        <v>27</v>
      </c>
      <c r="R861">
        <f>Кредиты_2000_0__22[[#This Row],[Годовой доход]]/12</f>
        <v>54696.25</v>
      </c>
      <c r="S861">
        <f>Кредиты_2000_0__22[[#This Row],[Ежемесячный платеж]]/Кредиты_2000_0__22[[#This Row],[Мес доход]]</f>
        <v>0.21900130264871906</v>
      </c>
      <c r="T861" s="8">
        <f>(Кредиты_2000_0__22[[#This Row],[Кредитный рейтинг]]-MIN(J:J))/(MAX(J:J)-MIN(J:J))</f>
        <v>0.83030303030303032</v>
      </c>
      <c r="U861" s="9">
        <f>(Кредиты_2000_0__22[[#This Row],[Срок кредитной истории (лет)]]-MIN(P:P))/(MAX(P:P)-MIN(P:P))</f>
        <v>0.17543859649122806</v>
      </c>
      <c r="V861" s="9">
        <f>(Кредиты_2000_0__22[[#This Row],[Срок с последнего нарушения кредитного договора (мес.)]]-MIN(Q:Q))/(MAX(Q:Q)-MIN(Q:Q))</f>
        <v>0.32926829268292684</v>
      </c>
      <c r="W861" s="9">
        <f>(Кредиты_2000_0__22[[#This Row],[Количество кредитных карт]]-MIN(D:D))/(MAX(D:D)-MIN(D:D))</f>
        <v>0.17073170731707318</v>
      </c>
      <c r="X861" s="10">
        <f>(Кредиты_2000_0__22[[#This Row],[Число нарушений кредитных договоров]]-MIN(E:E))/(MAX(E:E)-MIN(E:E))</f>
        <v>0</v>
      </c>
      <c r="Y861" s="16">
        <f>((Кредиты_2000_0__22[[#This Row],[Размер кредита]]-AVERAGE(H:H)))/STDEV(H:H)</f>
        <v>-0.72839893976226167</v>
      </c>
      <c r="Z861" s="16">
        <f>((Кредиты_2000_0__22[[#This Row],[Годовой доход]]-AVERAGE(K:K)))/STDEV(K:K)</f>
        <v>-0.84841659825830817</v>
      </c>
      <c r="AA861" s="16">
        <f>((Кредиты_2000_0__22[[#This Row],[Ежемесячный платеж]]-AVERAGE(O:O)))/STDEV(O:O)</f>
        <v>-0.52229099055527262</v>
      </c>
      <c r="AB861" s="16">
        <f>((Кредиты_2000_0__22[[#This Row],[Текущий баланс кредитов]]-AVERAGE(F:F)))/STDEV(F:F)</f>
        <v>-0.57962377906076679</v>
      </c>
      <c r="AC861" s="16">
        <f>((Кредиты_2000_0__22[[#This Row],[Максимальный выданный кредит]]-AVERAGE(G:G)))/STDEV(G:G)</f>
        <v>-0.62265511808151008</v>
      </c>
    </row>
    <row r="862" spans="1:29" x14ac:dyDescent="0.45">
      <c r="A862">
        <v>1288</v>
      </c>
      <c r="B862" s="1" t="s">
        <v>905</v>
      </c>
      <c r="C862" s="1" t="s">
        <v>16</v>
      </c>
      <c r="D862">
        <v>12</v>
      </c>
      <c r="E862">
        <v>0</v>
      </c>
      <c r="F862">
        <v>353875</v>
      </c>
      <c r="G862">
        <v>628430</v>
      </c>
      <c r="H862" s="3">
        <v>453530</v>
      </c>
      <c r="I862" s="1" t="s">
        <v>26</v>
      </c>
      <c r="J862">
        <v>667</v>
      </c>
      <c r="K862">
        <v>1506472</v>
      </c>
      <c r="L862" s="1" t="s">
        <v>50</v>
      </c>
      <c r="M862" s="1" t="s">
        <v>29</v>
      </c>
      <c r="N862" s="1" t="s">
        <v>23</v>
      </c>
      <c r="O862" s="2">
        <v>16571.23</v>
      </c>
      <c r="P862">
        <v>18.7</v>
      </c>
      <c r="Q862">
        <v>50</v>
      </c>
      <c r="R862">
        <f>Кредиты_2000_0__22[[#This Row],[Годовой доход]]/12</f>
        <v>125539.33333333333</v>
      </c>
      <c r="S862">
        <f>Кредиты_2000_0__22[[#This Row],[Ежемесячный платеж]]/Кредиты_2000_0__22[[#This Row],[Мес доход]]</f>
        <v>0.13200030269397639</v>
      </c>
      <c r="T862" s="8">
        <f>(Кредиты_2000_0__22[[#This Row],[Кредитный рейтинг]]-MIN(J:J))/(MAX(J:J)-MIN(J:J))</f>
        <v>0.49090909090909091</v>
      </c>
      <c r="U862" s="9">
        <f>(Кредиты_2000_0__22[[#This Row],[Срок кредитной истории (лет)]]-MIN(P:P))/(MAX(P:P)-MIN(P:P))</f>
        <v>0.31140350877192979</v>
      </c>
      <c r="V862" s="9">
        <f>(Кредиты_2000_0__22[[#This Row],[Срок с последнего нарушения кредитного договора (мес.)]]-MIN(Q:Q))/(MAX(Q:Q)-MIN(Q:Q))</f>
        <v>0.6097560975609756</v>
      </c>
      <c r="W862" s="9">
        <f>(Кредиты_2000_0__22[[#This Row],[Количество кредитных карт]]-MIN(D:D))/(MAX(D:D)-MIN(D:D))</f>
        <v>0.24390243902439024</v>
      </c>
      <c r="X862" s="10">
        <f>(Кредиты_2000_0__22[[#This Row],[Число нарушений кредитных договоров]]-MIN(E:E))/(MAX(E:E)-MIN(E:E))</f>
        <v>0</v>
      </c>
      <c r="Y862" s="16">
        <f>((Кредиты_2000_0__22[[#This Row],[Размер кредита]]-AVERAGE(H:H)))/STDEV(H:H)</f>
        <v>0.76959651635209181</v>
      </c>
      <c r="Z862" s="16">
        <f>((Кредиты_2000_0__22[[#This Row],[Годовой доход]]-AVERAGE(K:K)))/STDEV(K:K)</f>
        <v>0.19215057253628814</v>
      </c>
      <c r="AA862" s="16">
        <f>((Кредиты_2000_0__22[[#This Row],[Ежемесячный платеж]]-AVERAGE(O:O)))/STDEV(O:O)</f>
        <v>-0.11203950401697325</v>
      </c>
      <c r="AB862" s="16">
        <f>((Кредиты_2000_0__22[[#This Row],[Текущий баланс кредитов]]-AVERAGE(F:F)))/STDEV(F:F)</f>
        <v>0.38081650295655173</v>
      </c>
      <c r="AC862" s="16">
        <f>((Кредиты_2000_0__22[[#This Row],[Максимальный выданный кредит]]-AVERAGE(G:G)))/STDEV(G:G)</f>
        <v>0.13600544933677214</v>
      </c>
    </row>
    <row r="863" spans="1:29" x14ac:dyDescent="0.45">
      <c r="A863">
        <v>1290</v>
      </c>
      <c r="B863" s="1" t="s">
        <v>906</v>
      </c>
      <c r="C863" s="1" t="s">
        <v>16</v>
      </c>
      <c r="D863">
        <v>13</v>
      </c>
      <c r="E863">
        <v>0</v>
      </c>
      <c r="F863">
        <v>222490</v>
      </c>
      <c r="G863">
        <v>417538</v>
      </c>
      <c r="H863" s="3">
        <v>538450</v>
      </c>
      <c r="I863" s="1" t="s">
        <v>26</v>
      </c>
      <c r="J863">
        <v>692</v>
      </c>
      <c r="K863">
        <v>1860100</v>
      </c>
      <c r="L863" s="1" t="s">
        <v>40</v>
      </c>
      <c r="M863" s="1" t="s">
        <v>19</v>
      </c>
      <c r="N863" s="1" t="s">
        <v>23</v>
      </c>
      <c r="O863" s="2">
        <v>34876.97</v>
      </c>
      <c r="P863">
        <v>14.4</v>
      </c>
      <c r="Q863">
        <v>28</v>
      </c>
      <c r="R863">
        <f>Кредиты_2000_0__22[[#This Row],[Годовой доход]]/12</f>
        <v>155008.33333333334</v>
      </c>
      <c r="S863">
        <f>Кредиты_2000_0__22[[#This Row],[Ежемесячный платеж]]/Кредиты_2000_0__22[[#This Row],[Мес доход]]</f>
        <v>0.22500061287027578</v>
      </c>
      <c r="T863" s="8">
        <f>(Кредиты_2000_0__22[[#This Row],[Кредитный рейтинг]]-MIN(J:J))/(MAX(J:J)-MIN(J:J))</f>
        <v>0.64242424242424245</v>
      </c>
      <c r="U863" s="9">
        <f>(Кредиты_2000_0__22[[#This Row],[Срок кредитной истории (лет)]]-MIN(P:P))/(MAX(P:P)-MIN(P:P))</f>
        <v>0.21710526315789475</v>
      </c>
      <c r="V863" s="9">
        <f>(Кредиты_2000_0__22[[#This Row],[Срок с последнего нарушения кредитного договора (мес.)]]-MIN(Q:Q))/(MAX(Q:Q)-MIN(Q:Q))</f>
        <v>0.34146341463414637</v>
      </c>
      <c r="W863" s="9">
        <f>(Кредиты_2000_0__22[[#This Row],[Количество кредитных карт]]-MIN(D:D))/(MAX(D:D)-MIN(D:D))</f>
        <v>0.26829268292682928</v>
      </c>
      <c r="X863" s="10">
        <f>(Кредиты_2000_0__22[[#This Row],[Число нарушений кредитных договоров]]-MIN(E:E))/(MAX(E:E)-MIN(E:E))</f>
        <v>0</v>
      </c>
      <c r="Y863" s="16">
        <f>((Кредиты_2000_0__22[[#This Row],[Размер кредита]]-AVERAGE(H:H)))/STDEV(H:H)</f>
        <v>1.2242126387360375</v>
      </c>
      <c r="Z863" s="16">
        <f>((Кредиты_2000_0__22[[#This Row],[Годовой доход]]-AVERAGE(K:K)))/STDEV(K:K)</f>
        <v>0.62500121247614526</v>
      </c>
      <c r="AA863" s="16">
        <f>((Кредиты_2000_0__22[[#This Row],[Ежемесячный платеж]]-AVERAGE(O:O)))/STDEV(O:O)</f>
        <v>1.5231619572613233</v>
      </c>
      <c r="AB863" s="16">
        <f>((Кредиты_2000_0__22[[#This Row],[Текущий баланс кредитов]]-AVERAGE(F:F)))/STDEV(F:F)</f>
        <v>-0.16824471977408295</v>
      </c>
      <c r="AC863" s="16">
        <f>((Кредиты_2000_0__22[[#This Row],[Максимальный выданный кредит]]-AVERAGE(G:G)))/STDEV(G:G)</f>
        <v>-0.3122790972496578</v>
      </c>
    </row>
    <row r="864" spans="1:29" x14ac:dyDescent="0.45">
      <c r="A864">
        <v>1291</v>
      </c>
      <c r="B864" s="1" t="s">
        <v>907</v>
      </c>
      <c r="C864" s="1" t="s">
        <v>16</v>
      </c>
      <c r="D864">
        <v>12</v>
      </c>
      <c r="E864">
        <v>1</v>
      </c>
      <c r="F864">
        <v>469015</v>
      </c>
      <c r="G864">
        <v>767052</v>
      </c>
      <c r="H864" s="3">
        <v>234102</v>
      </c>
      <c r="I864" s="1" t="s">
        <v>26</v>
      </c>
      <c r="J864">
        <v>715</v>
      </c>
      <c r="K864">
        <v>1097516</v>
      </c>
      <c r="L864" s="1" t="s">
        <v>22</v>
      </c>
      <c r="M864" s="1" t="s">
        <v>19</v>
      </c>
      <c r="N864" s="1" t="s">
        <v>20</v>
      </c>
      <c r="O864" s="2">
        <v>20121</v>
      </c>
      <c r="P864">
        <v>18.399999999999999</v>
      </c>
      <c r="Q864">
        <v>67</v>
      </c>
      <c r="R864">
        <f>Кредиты_2000_0__22[[#This Row],[Годовой доход]]/12</f>
        <v>91459.666666666672</v>
      </c>
      <c r="S864">
        <f>Кредиты_2000_0__22[[#This Row],[Ежемесячный платеж]]/Кредиты_2000_0__22[[#This Row],[Мес доход]]</f>
        <v>0.21999861505435911</v>
      </c>
      <c r="T864" s="8">
        <f>(Кредиты_2000_0__22[[#This Row],[Кредитный рейтинг]]-MIN(J:J))/(MAX(J:J)-MIN(J:J))</f>
        <v>0.78181818181818186</v>
      </c>
      <c r="U864" s="9">
        <f>(Кредиты_2000_0__22[[#This Row],[Срок кредитной истории (лет)]]-MIN(P:P))/(MAX(P:P)-MIN(P:P))</f>
        <v>0.30482456140350872</v>
      </c>
      <c r="V864" s="9">
        <f>(Кредиты_2000_0__22[[#This Row],[Срок с последнего нарушения кредитного договора (мес.)]]-MIN(Q:Q))/(MAX(Q:Q)-MIN(Q:Q))</f>
        <v>0.81707317073170727</v>
      </c>
      <c r="W864" s="9">
        <f>(Кредиты_2000_0__22[[#This Row],[Количество кредитных карт]]-MIN(D:D))/(MAX(D:D)-MIN(D:D))</f>
        <v>0.24390243902439024</v>
      </c>
      <c r="X864" s="10">
        <f>(Кредиты_2000_0__22[[#This Row],[Число нарушений кредитных договоров]]-MIN(E:E))/(MAX(E:E)-MIN(E:E))</f>
        <v>0.14285714285714285</v>
      </c>
      <c r="Y864" s="16">
        <f>((Кредиты_2000_0__22[[#This Row],[Размер кредита]]-AVERAGE(H:H)))/STDEV(H:H)</f>
        <v>-0.40510327760062154</v>
      </c>
      <c r="Z864" s="16">
        <f>((Кредиты_2000_0__22[[#This Row],[Годовой доход]]-AVERAGE(K:K)))/STDEV(K:K)</f>
        <v>-0.30842309896948683</v>
      </c>
      <c r="AA864" s="16">
        <f>((Кредиты_2000_0__22[[#This Row],[Ежемесячный платеж]]-AVERAGE(O:O)))/STDEV(O:O)</f>
        <v>0.20505169749697041</v>
      </c>
      <c r="AB864" s="16">
        <f>((Кредиты_2000_0__22[[#This Row],[Текущий баланс кредитов]]-AVERAGE(F:F)))/STDEV(F:F)</f>
        <v>0.86198946170530755</v>
      </c>
      <c r="AC864" s="16">
        <f>((Кредиты_2000_0__22[[#This Row],[Максимальный выданный кредит]]-AVERAGE(G:G)))/STDEV(G:G)</f>
        <v>0.43066859643056465</v>
      </c>
    </row>
    <row r="865" spans="1:29" x14ac:dyDescent="0.45">
      <c r="A865">
        <v>1292</v>
      </c>
      <c r="B865" s="1" t="s">
        <v>908</v>
      </c>
      <c r="C865" s="1" t="s">
        <v>16</v>
      </c>
      <c r="D865">
        <v>11</v>
      </c>
      <c r="E865">
        <v>1</v>
      </c>
      <c r="F865">
        <v>98496</v>
      </c>
      <c r="G865">
        <v>349844</v>
      </c>
      <c r="H865" s="3">
        <v>155078</v>
      </c>
      <c r="I865" s="1" t="s">
        <v>17</v>
      </c>
      <c r="J865">
        <v>745</v>
      </c>
      <c r="K865">
        <v>1626305</v>
      </c>
      <c r="L865" s="1" t="s">
        <v>21</v>
      </c>
      <c r="M865" s="1" t="s">
        <v>19</v>
      </c>
      <c r="N865" s="1" t="s">
        <v>23</v>
      </c>
      <c r="O865" s="2">
        <v>30357.82</v>
      </c>
      <c r="P865">
        <v>28.2</v>
      </c>
      <c r="R865">
        <f>Кредиты_2000_0__22[[#This Row],[Годовой доход]]/12</f>
        <v>135525.41666666666</v>
      </c>
      <c r="S865">
        <f>Кредиты_2000_0__22[[#This Row],[Ежемесячный платеж]]/Кредиты_2000_0__22[[#This Row],[Мес доход]]</f>
        <v>0.22400093463403237</v>
      </c>
      <c r="T865" s="8">
        <f>(Кредиты_2000_0__22[[#This Row],[Кредитный рейтинг]]-MIN(J:J))/(MAX(J:J)-MIN(J:J))</f>
        <v>0.96363636363636362</v>
      </c>
      <c r="U865" s="9">
        <f>(Кредиты_2000_0__22[[#This Row],[Срок кредитной истории (лет)]]-MIN(P:P))/(MAX(P:P)-MIN(P:P))</f>
        <v>0.51973684210526316</v>
      </c>
      <c r="V865" s="9">
        <f>(Кредиты_2000_0__22[[#This Row],[Срок с последнего нарушения кредитного договора (мес.)]]-MIN(Q:Q))/(MAX(Q:Q)-MIN(Q:Q))</f>
        <v>0</v>
      </c>
      <c r="W865" s="9">
        <f>(Кредиты_2000_0__22[[#This Row],[Количество кредитных карт]]-MIN(D:D))/(MAX(D:D)-MIN(D:D))</f>
        <v>0.21951219512195122</v>
      </c>
      <c r="X865" s="10">
        <f>(Кредиты_2000_0__22[[#This Row],[Число нарушений кредитных договоров]]-MIN(E:E))/(MAX(E:E)-MIN(E:E))</f>
        <v>0.14285714285714285</v>
      </c>
      <c r="Y865" s="16">
        <f>((Кредиты_2000_0__22[[#This Row],[Размер кредита]]-AVERAGE(H:H)))/STDEV(H:H)</f>
        <v>-0.82815537905221037</v>
      </c>
      <c r="Z865" s="16">
        <f>((Кредиты_2000_0__22[[#This Row],[Годовой доход]]-AVERAGE(K:K)))/STDEV(K:K)</f>
        <v>0.33882954234612472</v>
      </c>
      <c r="AA865" s="16">
        <f>((Кредиты_2000_0__22[[#This Row],[Ежемесячный платеж]]-AVERAGE(O:O)))/STDEV(O:O)</f>
        <v>1.11947870360778</v>
      </c>
      <c r="AB865" s="16">
        <f>((Кредиты_2000_0__22[[#This Row],[Текущий баланс кредитов]]-AVERAGE(F:F)))/STDEV(F:F)</f>
        <v>-0.68641876742992125</v>
      </c>
      <c r="AC865" s="16">
        <f>((Кредиты_2000_0__22[[#This Row],[Максимальный выданный кредит]]-AVERAGE(G:G)))/STDEV(G:G)</f>
        <v>-0.45617347966635352</v>
      </c>
    </row>
    <row r="866" spans="1:29" x14ac:dyDescent="0.45">
      <c r="A866">
        <v>1293</v>
      </c>
      <c r="B866" s="1" t="s">
        <v>909</v>
      </c>
      <c r="C866" s="1" t="s">
        <v>16</v>
      </c>
      <c r="D866">
        <v>15</v>
      </c>
      <c r="E866">
        <v>0</v>
      </c>
      <c r="F866">
        <v>277856</v>
      </c>
      <c r="G866">
        <v>744744</v>
      </c>
      <c r="H866" s="3">
        <v>198484</v>
      </c>
      <c r="I866" s="1" t="s">
        <v>17</v>
      </c>
      <c r="J866">
        <v>743</v>
      </c>
      <c r="K866">
        <v>952280</v>
      </c>
      <c r="L866" s="1" t="s">
        <v>18</v>
      </c>
      <c r="M866" s="1" t="s">
        <v>19</v>
      </c>
      <c r="N866" s="1" t="s">
        <v>23</v>
      </c>
      <c r="O866" s="2">
        <v>15633.2</v>
      </c>
      <c r="P866">
        <v>17</v>
      </c>
      <c r="Q866">
        <v>18</v>
      </c>
      <c r="R866">
        <f>Кредиты_2000_0__22[[#This Row],[Годовой доход]]/12</f>
        <v>79356.666666666672</v>
      </c>
      <c r="S866">
        <f>Кредиты_2000_0__22[[#This Row],[Ежемесячный платеж]]/Кредиты_2000_0__22[[#This Row],[Мес доход]]</f>
        <v>0.19699920191540302</v>
      </c>
      <c r="T866" s="8">
        <f>(Кредиты_2000_0__22[[#This Row],[Кредитный рейтинг]]-MIN(J:J))/(MAX(J:J)-MIN(J:J))</f>
        <v>0.95151515151515154</v>
      </c>
      <c r="U866" s="9">
        <f>(Кредиты_2000_0__22[[#This Row],[Срок кредитной истории (лет)]]-MIN(P:P))/(MAX(P:P)-MIN(P:P))</f>
        <v>0.27412280701754382</v>
      </c>
      <c r="V866" s="9">
        <f>(Кредиты_2000_0__22[[#This Row],[Срок с последнего нарушения кредитного договора (мес.)]]-MIN(Q:Q))/(MAX(Q:Q)-MIN(Q:Q))</f>
        <v>0.21951219512195122</v>
      </c>
      <c r="W866" s="9">
        <f>(Кредиты_2000_0__22[[#This Row],[Количество кредитных карт]]-MIN(D:D))/(MAX(D:D)-MIN(D:D))</f>
        <v>0.31707317073170732</v>
      </c>
      <c r="X866" s="10">
        <f>(Кредиты_2000_0__22[[#This Row],[Число нарушений кредитных договоров]]-MIN(E:E))/(MAX(E:E)-MIN(E:E))</f>
        <v>0</v>
      </c>
      <c r="Y866" s="16">
        <f>((Кредиты_2000_0__22[[#This Row],[Размер кредита]]-AVERAGE(H:H)))/STDEV(H:H)</f>
        <v>-0.59578294136735943</v>
      </c>
      <c r="Z866" s="16">
        <f>((Кредиты_2000_0__22[[#This Row],[Годовой доход]]-AVERAGE(K:K)))/STDEV(K:K)</f>
        <v>-0.48619605683002132</v>
      </c>
      <c r="AA866" s="16">
        <f>((Кредиты_2000_0__22[[#This Row],[Ежемесячный платеж]]-AVERAGE(O:O)))/STDEV(O:O)</f>
        <v>-0.1958311467871032</v>
      </c>
      <c r="AB866" s="16">
        <f>((Кредиты_2000_0__22[[#This Row],[Текущий баланс кредитов]]-AVERAGE(F:F)))/STDEV(F:F)</f>
        <v>6.3131188112694983E-2</v>
      </c>
      <c r="AC866" s="16">
        <f>((Кредиты_2000_0__22[[#This Row],[Максимальный выданный кредит]]-AVERAGE(G:G)))/STDEV(G:G)</f>
        <v>0.3832493881853487</v>
      </c>
    </row>
    <row r="867" spans="1:29" x14ac:dyDescent="0.45">
      <c r="A867">
        <v>1294</v>
      </c>
      <c r="B867" s="1" t="s">
        <v>910</v>
      </c>
      <c r="C867" s="1" t="s">
        <v>16</v>
      </c>
      <c r="D867">
        <v>19</v>
      </c>
      <c r="E867">
        <v>0</v>
      </c>
      <c r="F867">
        <v>146699</v>
      </c>
      <c r="G867">
        <v>206162</v>
      </c>
      <c r="H867" s="3">
        <v>120472</v>
      </c>
      <c r="I867" s="1" t="s">
        <v>17</v>
      </c>
      <c r="J867">
        <v>711</v>
      </c>
      <c r="K867">
        <v>677502</v>
      </c>
      <c r="L867" s="1" t="s">
        <v>33</v>
      </c>
      <c r="M867" s="1" t="s">
        <v>24</v>
      </c>
      <c r="N867" s="1" t="s">
        <v>23</v>
      </c>
      <c r="O867" s="2">
        <v>8638.16</v>
      </c>
      <c r="P867">
        <v>8.1</v>
      </c>
      <c r="Q867">
        <v>37</v>
      </c>
      <c r="R867">
        <f>Кредиты_2000_0__22[[#This Row],[Годовой доход]]/12</f>
        <v>56458.5</v>
      </c>
      <c r="S867">
        <f>Кредиты_2000_0__22[[#This Row],[Ежемесячный платеж]]/Кредиты_2000_0__22[[#This Row],[Мес доход]]</f>
        <v>0.15300016826518592</v>
      </c>
      <c r="T867" s="8" t="s">
        <v>1423</v>
      </c>
      <c r="U867" s="11" t="s">
        <v>1424</v>
      </c>
      <c r="V867" s="11" t="s">
        <v>1425</v>
      </c>
      <c r="W867" s="11" t="s">
        <v>1426</v>
      </c>
      <c r="X867" s="10">
        <f>(Кредиты_2000_0__22[[#This Row],[Число нарушений кредитных договоров]]-MIN(E:E))/(MAX(E:E)-MIN(E:E))</f>
        <v>0</v>
      </c>
      <c r="Y867" s="16">
        <f>((Кредиты_2000_0__22[[#This Row],[Размер кредита]]-AVERAGE(H:H)))/STDEV(H:H)</f>
        <v>-1.0134173377335436</v>
      </c>
      <c r="Z867" s="16">
        <f>((Кредиты_2000_0__22[[#This Row],[Годовой доход]]-AVERAGE(K:K)))/STDEV(K:K)</f>
        <v>-0.82253207417421936</v>
      </c>
      <c r="AA867" s="16">
        <f>((Кредиты_2000_0__22[[#This Row],[Ежемесячный платеж]]-AVERAGE(O:O)))/STDEV(O:O)</f>
        <v>-0.82067885191675849</v>
      </c>
      <c r="AB867" s="16">
        <f>((Кредиты_2000_0__22[[#This Row],[Текущий баланс кредитов]]-AVERAGE(F:F)))/STDEV(F:F)</f>
        <v>-0.48497721687784318</v>
      </c>
      <c r="AC867" s="16">
        <f>((Кредиты_2000_0__22[[#This Row],[Максимальный выданный кредит]]-AVERAGE(G:G)))/STDEV(G:G)</f>
        <v>-0.76159246294988936</v>
      </c>
    </row>
    <row r="868" spans="1:29" x14ac:dyDescent="0.45">
      <c r="A868">
        <v>1296</v>
      </c>
      <c r="B868" s="1" t="s">
        <v>911</v>
      </c>
      <c r="C868" s="1" t="s">
        <v>31</v>
      </c>
      <c r="D868">
        <v>8</v>
      </c>
      <c r="E868">
        <v>0</v>
      </c>
      <c r="F868">
        <v>106666</v>
      </c>
      <c r="G868">
        <v>307208</v>
      </c>
      <c r="H868" s="3">
        <v>207636</v>
      </c>
      <c r="I868" s="1" t="s">
        <v>17</v>
      </c>
      <c r="J868">
        <v>738</v>
      </c>
      <c r="K868">
        <v>933945</v>
      </c>
      <c r="L868" s="1" t="s">
        <v>38</v>
      </c>
      <c r="M868" s="1" t="s">
        <v>19</v>
      </c>
      <c r="N868" s="1" t="s">
        <v>23</v>
      </c>
      <c r="O868" s="2">
        <v>2015.9</v>
      </c>
      <c r="P868">
        <v>14.2</v>
      </c>
      <c r="Q868">
        <v>72</v>
      </c>
      <c r="R868">
        <f>Кредиты_2000_0__22[[#This Row],[Годовой доход]]/12</f>
        <v>77828.75</v>
      </c>
      <c r="S868">
        <f>Кредиты_2000_0__22[[#This Row],[Ежемесячный платеж]]/Кредиты_2000_0__22[[#This Row],[Мес доход]]</f>
        <v>2.5901739395788832E-2</v>
      </c>
      <c r="T868" s="8">
        <f>(Кредиты_2000_0__22[[#This Row],[Кредитный рейтинг]]-MIN(J:J))/(MAX(J:J)-MIN(J:J))</f>
        <v>0.92121212121212126</v>
      </c>
      <c r="U868" s="9">
        <f>(Кредиты_2000_0__22[[#This Row],[Срок кредитной истории (лет)]]-MIN(P:P))/(MAX(P:P)-MIN(P:P))</f>
        <v>0.212719298245614</v>
      </c>
      <c r="V868" s="9">
        <f>(Кредиты_2000_0__22[[#This Row],[Срок с последнего нарушения кредитного договора (мес.)]]-MIN(Q:Q))/(MAX(Q:Q)-MIN(Q:Q))</f>
        <v>0.87804878048780488</v>
      </c>
      <c r="W868" s="9">
        <f>(Кредиты_2000_0__22[[#This Row],[Количество кредитных карт]]-MIN(D:D))/(MAX(D:D)-MIN(D:D))</f>
        <v>0.14634146341463414</v>
      </c>
      <c r="X868" s="10">
        <f>(Кредиты_2000_0__22[[#This Row],[Число нарушений кредитных договоров]]-MIN(E:E))/(MAX(E:E)-MIN(E:E))</f>
        <v>0</v>
      </c>
      <c r="Y868" s="16">
        <f>((Кредиты_2000_0__22[[#This Row],[Размер кредита]]-AVERAGE(H:H)))/STDEV(H:H)</f>
        <v>-0.546788043203701</v>
      </c>
      <c r="Z868" s="16">
        <f>((Кредиты_2000_0__22[[#This Row],[Годовой доход]]-AVERAGE(K:K)))/STDEV(K:K)</f>
        <v>-0.5086386136504577</v>
      </c>
      <c r="AA868" s="16">
        <f>((Кредиты_2000_0__22[[#This Row],[Ежемесячный платеж]]-AVERAGE(O:O)))/STDEV(O:O)</f>
        <v>-1.4122271438167207</v>
      </c>
      <c r="AB868" s="16">
        <f>((Кредиты_2000_0__22[[#This Row],[Текущий баланс кредитов]]-AVERAGE(F:F)))/STDEV(F:F)</f>
        <v>-0.65227613174312837</v>
      </c>
      <c r="AC868" s="16">
        <f>((Кредиты_2000_0__22[[#This Row],[Максимальный выданный кредит]]-AVERAGE(G:G)))/STDEV(G:G)</f>
        <v>-0.54680309069123367</v>
      </c>
    </row>
    <row r="869" spans="1:29" x14ac:dyDescent="0.45">
      <c r="A869">
        <v>1297</v>
      </c>
      <c r="B869" s="1" t="s">
        <v>912</v>
      </c>
      <c r="C869" s="1" t="s">
        <v>16</v>
      </c>
      <c r="D869">
        <v>6</v>
      </c>
      <c r="E869">
        <v>0</v>
      </c>
      <c r="F869">
        <v>129010</v>
      </c>
      <c r="G869">
        <v>183964</v>
      </c>
      <c r="H869" s="3">
        <v>173118</v>
      </c>
      <c r="I869" s="1" t="s">
        <v>17</v>
      </c>
      <c r="J869">
        <v>714</v>
      </c>
      <c r="K869">
        <v>672790</v>
      </c>
      <c r="L869" s="1" t="s">
        <v>38</v>
      </c>
      <c r="M869" s="1" t="s">
        <v>29</v>
      </c>
      <c r="N869" s="1" t="s">
        <v>23</v>
      </c>
      <c r="O869" s="2">
        <v>17604.45</v>
      </c>
      <c r="P869">
        <v>10</v>
      </c>
      <c r="R869">
        <f>Кредиты_2000_0__22[[#This Row],[Годовой доход]]/12</f>
        <v>56065.833333333336</v>
      </c>
      <c r="S869">
        <f>Кредиты_2000_0__22[[#This Row],[Ежемесячный платеж]]/Кредиты_2000_0__22[[#This Row],[Мес доход]]</f>
        <v>0.31399604631460037</v>
      </c>
      <c r="T869" s="8">
        <f>(Кредиты_2000_0__22[[#This Row],[Кредитный рейтинг]]-MIN(J:J))/(MAX(J:J)-MIN(J:J))</f>
        <v>0.77575757575757576</v>
      </c>
      <c r="U869" s="9">
        <f>(Кредиты_2000_0__22[[#This Row],[Срок кредитной истории (лет)]]-MIN(P:P))/(MAX(P:P)-MIN(P:P))</f>
        <v>0.1206140350877193</v>
      </c>
      <c r="V869" s="9">
        <f>(Кредиты_2000_0__22[[#This Row],[Срок с последнего нарушения кредитного договора (мес.)]]-MIN(Q:Q))/(MAX(Q:Q)-MIN(Q:Q))</f>
        <v>0</v>
      </c>
      <c r="W869" s="9">
        <f>(Кредиты_2000_0__22[[#This Row],[Количество кредитных карт]]-MIN(D:D))/(MAX(D:D)-MIN(D:D))</f>
        <v>9.7560975609756101E-2</v>
      </c>
      <c r="X869" s="10">
        <f>(Кредиты_2000_0__22[[#This Row],[Число нарушений кредитных договоров]]-MIN(E:E))/(MAX(E:E)-MIN(E:E))</f>
        <v>0</v>
      </c>
      <c r="Y869" s="16">
        <f>((Кредиты_2000_0__22[[#This Row],[Размер кредита]]-AVERAGE(H:H)))/STDEV(H:H)</f>
        <v>-0.73157889709499913</v>
      </c>
      <c r="Z869" s="16">
        <f>((Кредиты_2000_0__22[[#This Row],[Годовой доход]]-AVERAGE(K:K)))/STDEV(K:K)</f>
        <v>-0.82829969499439371</v>
      </c>
      <c r="AA869" s="16">
        <f>((Кредиты_2000_0__22[[#This Row],[Ежемесячный платеж]]-AVERAGE(O:O)))/STDEV(O:O)</f>
        <v>-1.974480007045356E-2</v>
      </c>
      <c r="AB869" s="16">
        <f>((Кредиты_2000_0__22[[#This Row],[Текущий баланс кредитов]]-AVERAGE(F:F)))/STDEV(F:F)</f>
        <v>-0.5588999932136669</v>
      </c>
      <c r="AC869" s="16">
        <f>((Кредиты_2000_0__22[[#This Row],[Максимальный выданный кредит]]-AVERAGE(G:G)))/STDEV(G:G)</f>
        <v>-0.80877784866924129</v>
      </c>
    </row>
    <row r="870" spans="1:29" x14ac:dyDescent="0.45">
      <c r="A870">
        <v>1298</v>
      </c>
      <c r="B870" s="1" t="s">
        <v>913</v>
      </c>
      <c r="C870" s="1" t="s">
        <v>16</v>
      </c>
      <c r="D870">
        <v>12</v>
      </c>
      <c r="E870">
        <v>0</v>
      </c>
      <c r="F870">
        <v>1133122</v>
      </c>
      <c r="G870">
        <v>1789942</v>
      </c>
      <c r="H870" s="3">
        <v>109318</v>
      </c>
      <c r="I870" s="1" t="s">
        <v>17</v>
      </c>
      <c r="J870">
        <v>736</v>
      </c>
      <c r="K870">
        <v>1888220</v>
      </c>
      <c r="L870" s="1" t="s">
        <v>28</v>
      </c>
      <c r="M870" s="1" t="s">
        <v>19</v>
      </c>
      <c r="N870" s="1" t="s">
        <v>20</v>
      </c>
      <c r="O870" s="2">
        <v>32556.12</v>
      </c>
      <c r="P870">
        <v>17.3</v>
      </c>
      <c r="R870">
        <f>Кредиты_2000_0__22[[#This Row],[Годовой доход]]/12</f>
        <v>157351.66666666666</v>
      </c>
      <c r="S870">
        <f>Кредиты_2000_0__22[[#This Row],[Ежемесячный платеж]]/Кредиты_2000_0__22[[#This Row],[Мес доход]]</f>
        <v>0.20690038237069833</v>
      </c>
      <c r="T870" s="8">
        <f>(Кредиты_2000_0__22[[#This Row],[Кредитный рейтинг]]-MIN(J:J))/(MAX(J:J)-MIN(J:J))</f>
        <v>0.90909090909090906</v>
      </c>
      <c r="U870" s="9">
        <f>(Кредиты_2000_0__22[[#This Row],[Срок кредитной истории (лет)]]-MIN(P:P))/(MAX(P:P)-MIN(P:P))</f>
        <v>0.2807017543859649</v>
      </c>
      <c r="V870" s="9">
        <f>(Кредиты_2000_0__22[[#This Row],[Срок с последнего нарушения кредитного договора (мес.)]]-MIN(Q:Q))/(MAX(Q:Q)-MIN(Q:Q))</f>
        <v>0</v>
      </c>
      <c r="W870" s="9">
        <f>(Кредиты_2000_0__22[[#This Row],[Количество кредитных карт]]-MIN(D:D))/(MAX(D:D)-MIN(D:D))</f>
        <v>0.24390243902439024</v>
      </c>
      <c r="X870" s="10">
        <f>(Кредиты_2000_0__22[[#This Row],[Число нарушений кредитных договоров]]-MIN(E:E))/(MAX(E:E)-MIN(E:E))</f>
        <v>0</v>
      </c>
      <c r="Y870" s="16">
        <f>((Кредиты_2000_0__22[[#This Row],[Размер кредита]]-AVERAGE(H:H)))/STDEV(H:H)</f>
        <v>-1.0731298698705023</v>
      </c>
      <c r="Z870" s="16">
        <f>((Кредиты_2000_0__22[[#This Row],[Годовой доход]]-AVERAGE(K:K)))/STDEV(K:K)</f>
        <v>0.6594208851126695</v>
      </c>
      <c r="AA870" s="16">
        <f>((Кредиты_2000_0__22[[#This Row],[Ежемесячный платеж]]-AVERAGE(O:O)))/STDEV(O:O)</f>
        <v>1.3158468030305883</v>
      </c>
      <c r="AB870" s="16">
        <f>((Кредиты_2000_0__22[[#This Row],[Текущий баланс кредитов]]-AVERAGE(F:F)))/STDEV(F:F)</f>
        <v>3.6373093341715221</v>
      </c>
      <c r="AC870" s="16">
        <f>((Кредиты_2000_0__22[[#This Row],[Максимальный выданный кредит]]-AVERAGE(G:G)))/STDEV(G:G)</f>
        <v>2.604984264439751</v>
      </c>
    </row>
    <row r="871" spans="1:29" x14ac:dyDescent="0.45">
      <c r="A871">
        <v>1299</v>
      </c>
      <c r="B871" s="1" t="s">
        <v>914</v>
      </c>
      <c r="C871" s="1" t="s">
        <v>31</v>
      </c>
      <c r="D871">
        <v>11</v>
      </c>
      <c r="E871">
        <v>0</v>
      </c>
      <c r="F871">
        <v>135470</v>
      </c>
      <c r="G871">
        <v>270006</v>
      </c>
      <c r="H871" s="3">
        <v>225060</v>
      </c>
      <c r="I871" s="1" t="s">
        <v>17</v>
      </c>
      <c r="J871">
        <v>742</v>
      </c>
      <c r="K871">
        <v>796917</v>
      </c>
      <c r="L871" s="1" t="s">
        <v>27</v>
      </c>
      <c r="M871" s="1" t="s">
        <v>29</v>
      </c>
      <c r="N871" s="1" t="s">
        <v>23</v>
      </c>
      <c r="O871" s="2">
        <v>17864.18</v>
      </c>
      <c r="P871">
        <v>15.5</v>
      </c>
      <c r="Q871">
        <v>14</v>
      </c>
      <c r="R871">
        <f>Кредиты_2000_0__22[[#This Row],[Годовой доход]]/12</f>
        <v>66409.75</v>
      </c>
      <c r="S871">
        <f>Кредиты_2000_0__22[[#This Row],[Ежемесячный платеж]]/Кредиты_2000_0__22[[#This Row],[Мес доход]]</f>
        <v>0.2689993562692225</v>
      </c>
      <c r="T871" s="8">
        <f>(Кредиты_2000_0__22[[#This Row],[Кредитный рейтинг]]-MIN(J:J))/(MAX(J:J)-MIN(J:J))</f>
        <v>0.94545454545454544</v>
      </c>
      <c r="U871" s="9">
        <f>(Кредиты_2000_0__22[[#This Row],[Срок кредитной истории (лет)]]-MIN(P:P))/(MAX(P:P)-MIN(P:P))</f>
        <v>0.2412280701754386</v>
      </c>
      <c r="V871" s="9">
        <f>(Кредиты_2000_0__22[[#This Row],[Срок с последнего нарушения кредитного договора (мес.)]]-MIN(Q:Q))/(MAX(Q:Q)-MIN(Q:Q))</f>
        <v>0.17073170731707318</v>
      </c>
      <c r="W871" s="9">
        <f>(Кредиты_2000_0__22[[#This Row],[Количество кредитных карт]]-MIN(D:D))/(MAX(D:D)-MIN(D:D))</f>
        <v>0.21951219512195122</v>
      </c>
      <c r="X871" s="10">
        <f>(Кредиты_2000_0__22[[#This Row],[Число нарушений кредитных договоров]]-MIN(E:E))/(MAX(E:E)-MIN(E:E))</f>
        <v>0</v>
      </c>
      <c r="Y871" s="16">
        <f>((Кредиты_2000_0__22[[#This Row],[Размер кредита]]-AVERAGE(H:H)))/STDEV(H:H)</f>
        <v>-0.45350929477673596</v>
      </c>
      <c r="Z871" s="16">
        <f>((Кредиты_2000_0__22[[#This Row],[Годовой доход]]-AVERAGE(K:K)))/STDEV(K:K)</f>
        <v>-0.67636474814681757</v>
      </c>
      <c r="AA871" s="16">
        <f>((Кредиты_2000_0__22[[#This Row],[Ежемесячный платеж]]-AVERAGE(O:O)))/STDEV(O:O)</f>
        <v>3.4561672511521906E-3</v>
      </c>
      <c r="AB871" s="16">
        <f>((Кредиты_2000_0__22[[#This Row],[Текущий баланс кредитов]]-AVERAGE(F:F)))/STDEV(F:F)</f>
        <v>-0.531903490577598</v>
      </c>
      <c r="AC871" s="16">
        <f>((Кредиты_2000_0__22[[#This Row],[Максимальный выданный кредит]]-AVERAGE(G:G)))/STDEV(G:G)</f>
        <v>-0.62588186893843301</v>
      </c>
    </row>
    <row r="872" spans="1:29" x14ac:dyDescent="0.45">
      <c r="A872">
        <v>1300</v>
      </c>
      <c r="B872" s="1" t="s">
        <v>915</v>
      </c>
      <c r="C872" s="1" t="s">
        <v>16</v>
      </c>
      <c r="D872">
        <v>12</v>
      </c>
      <c r="E872">
        <v>0</v>
      </c>
      <c r="F872">
        <v>8987</v>
      </c>
      <c r="G872">
        <v>611688</v>
      </c>
      <c r="H872" s="3">
        <v>394900</v>
      </c>
      <c r="I872" s="1" t="s">
        <v>17</v>
      </c>
      <c r="J872">
        <v>747</v>
      </c>
      <c r="K872">
        <v>1686269</v>
      </c>
      <c r="L872" s="1" t="s">
        <v>53</v>
      </c>
      <c r="M872" s="1" t="s">
        <v>29</v>
      </c>
      <c r="N872" s="1" t="s">
        <v>23</v>
      </c>
      <c r="O872" s="2">
        <v>15878.87</v>
      </c>
      <c r="P872">
        <v>9.1</v>
      </c>
      <c r="Q872">
        <v>54</v>
      </c>
      <c r="R872">
        <f>Кредиты_2000_0__22[[#This Row],[Годовой доход]]/12</f>
        <v>140522.41666666666</v>
      </c>
      <c r="S872">
        <f>Кредиты_2000_0__22[[#This Row],[Ежемесячный платеж]]/Кредиты_2000_0__22[[#This Row],[Мес доход]]</f>
        <v>0.11299883944969635</v>
      </c>
      <c r="T872" s="8">
        <f>(Кредиты_2000_0__22[[#This Row],[Кредитный рейтинг]]-MIN(J:J))/(MAX(J:J)-MIN(J:J))</f>
        <v>0.97575757575757571</v>
      </c>
      <c r="U872" s="9">
        <f>(Кредиты_2000_0__22[[#This Row],[Срок кредитной истории (лет)]]-MIN(P:P))/(MAX(P:P)-MIN(P:P))</f>
        <v>0.10087719298245613</v>
      </c>
      <c r="V872" s="9">
        <f>(Кредиты_2000_0__22[[#This Row],[Срок с последнего нарушения кредитного договора (мес.)]]-MIN(Q:Q))/(MAX(Q:Q)-MIN(Q:Q))</f>
        <v>0.65853658536585369</v>
      </c>
      <c r="W872" s="9">
        <f>(Кредиты_2000_0__22[[#This Row],[Количество кредитных карт]]-MIN(D:D))/(MAX(D:D)-MIN(D:D))</f>
        <v>0.24390243902439024</v>
      </c>
      <c r="X872" s="10">
        <f>(Кредиты_2000_0__22[[#This Row],[Число нарушений кредитных договоров]]-MIN(E:E))/(MAX(E:E)-MIN(E:E))</f>
        <v>0</v>
      </c>
      <c r="Y872" s="16">
        <f>((Кредиты_2000_0__22[[#This Row],[Размер кредита]]-AVERAGE(H:H)))/STDEV(H:H)</f>
        <v>0.45572294999115526</v>
      </c>
      <c r="Z872" s="16">
        <f>((Кредиты_2000_0__22[[#This Row],[Годовой доход]]-AVERAGE(K:K)))/STDEV(K:K)</f>
        <v>0.41222716858995606</v>
      </c>
      <c r="AA872" s="16">
        <f>((Кредиты_2000_0__22[[#This Row],[Ежемесячный платеж]]-AVERAGE(O:O)))/STDEV(O:O)</f>
        <v>-0.17388612063725953</v>
      </c>
      <c r="AB872" s="16">
        <f>((Кредиты_2000_0__22[[#This Row],[Текущий баланс кредитов]]-AVERAGE(F:F)))/STDEV(F:F)</f>
        <v>-1.0604791318961571</v>
      </c>
      <c r="AC872" s="16">
        <f>((Кредиты_2000_0__22[[#This Row],[Максимальный выданный кредит]]-AVERAGE(G:G)))/STDEV(G:G)</f>
        <v>0.10041766090027378</v>
      </c>
    </row>
    <row r="873" spans="1:29" x14ac:dyDescent="0.45">
      <c r="A873">
        <v>1301</v>
      </c>
      <c r="B873" s="1" t="s">
        <v>916</v>
      </c>
      <c r="C873" s="1" t="s">
        <v>16</v>
      </c>
      <c r="D873">
        <v>13</v>
      </c>
      <c r="E873">
        <v>0</v>
      </c>
      <c r="F873">
        <v>74252</v>
      </c>
      <c r="G873">
        <v>109670</v>
      </c>
      <c r="H873" s="3">
        <v>198616</v>
      </c>
      <c r="I873" s="1" t="s">
        <v>17</v>
      </c>
      <c r="J873">
        <v>717</v>
      </c>
      <c r="K873">
        <v>773072</v>
      </c>
      <c r="L873" s="1" t="s">
        <v>27</v>
      </c>
      <c r="M873" s="1" t="s">
        <v>19</v>
      </c>
      <c r="N873" s="1" t="s">
        <v>23</v>
      </c>
      <c r="O873" s="2">
        <v>16492.189999999999</v>
      </c>
      <c r="P873">
        <v>13</v>
      </c>
      <c r="Q873">
        <v>69</v>
      </c>
      <c r="R873">
        <f>Кредиты_2000_0__22[[#This Row],[Годовой доход]]/12</f>
        <v>64422.666666666664</v>
      </c>
      <c r="S873">
        <f>Кредиты_2000_0__22[[#This Row],[Ежемесячный платеж]]/Кредиты_2000_0__22[[#This Row],[Мес доход]]</f>
        <v>0.25599980338183248</v>
      </c>
      <c r="T873" s="8">
        <f>(Кредиты_2000_0__22[[#This Row],[Кредитный рейтинг]]-MIN(J:J))/(MAX(J:J)-MIN(J:J))</f>
        <v>0.79393939393939394</v>
      </c>
      <c r="U873" s="9">
        <f>(Кредиты_2000_0__22[[#This Row],[Срок кредитной истории (лет)]]-MIN(P:P))/(MAX(P:P)-MIN(P:P))</f>
        <v>0.18640350877192982</v>
      </c>
      <c r="V873" s="9">
        <f>(Кредиты_2000_0__22[[#This Row],[Срок с последнего нарушения кредитного договора (мес.)]]-MIN(Q:Q))/(MAX(Q:Q)-MIN(Q:Q))</f>
        <v>0.84146341463414631</v>
      </c>
      <c r="W873" s="9">
        <f>(Кредиты_2000_0__22[[#This Row],[Количество кредитных карт]]-MIN(D:D))/(MAX(D:D)-MIN(D:D))</f>
        <v>0.26829268292682928</v>
      </c>
      <c r="X873" s="10">
        <f>(Кредиты_2000_0__22[[#This Row],[Число нарушений кредитных договоров]]-MIN(E:E))/(MAX(E:E)-MIN(E:E))</f>
        <v>0</v>
      </c>
      <c r="Y873" s="16">
        <f>((Кредиты_2000_0__22[[#This Row],[Размер кредита]]-AVERAGE(H:H)))/STDEV(H:H)</f>
        <v>-0.59507628418230663</v>
      </c>
      <c r="Z873" s="16">
        <f>((Кредиты_2000_0__22[[#This Row],[Годовой доход]]-AVERAGE(K:K)))/STDEV(K:K)</f>
        <v>-0.70555170028116743</v>
      </c>
      <c r="AA873" s="16">
        <f>((Кредиты_2000_0__22[[#This Row],[Ежемесячный платеж]]-AVERAGE(O:O)))/STDEV(O:O)</f>
        <v>-0.1190999300636361</v>
      </c>
      <c r="AB873" s="16">
        <f>((Кредиты_2000_0__22[[#This Row],[Текущий баланс кредитов]]-AVERAGE(F:F)))/STDEV(F:F)</f>
        <v>-0.78773505379352071</v>
      </c>
      <c r="AC873" s="16">
        <f>((Кредиты_2000_0__22[[#This Row],[Максимальный выданный кредит]]-AVERAGE(G:G)))/STDEV(G:G)</f>
        <v>-0.96670158263777595</v>
      </c>
    </row>
    <row r="874" spans="1:29" x14ac:dyDescent="0.45">
      <c r="A874">
        <v>1303</v>
      </c>
      <c r="B874" s="1" t="s">
        <v>917</v>
      </c>
      <c r="C874" s="1" t="s">
        <v>16</v>
      </c>
      <c r="D874">
        <v>10</v>
      </c>
      <c r="E874">
        <v>0</v>
      </c>
      <c r="F874">
        <v>760608</v>
      </c>
      <c r="G874">
        <v>1242164</v>
      </c>
      <c r="H874" s="3">
        <v>756932</v>
      </c>
      <c r="I874" s="1" t="s">
        <v>26</v>
      </c>
      <c r="J874">
        <v>677</v>
      </c>
      <c r="K874">
        <v>1561382</v>
      </c>
      <c r="L874" s="1" t="s">
        <v>22</v>
      </c>
      <c r="M874" s="1" t="s">
        <v>24</v>
      </c>
      <c r="N874" s="1" t="s">
        <v>23</v>
      </c>
      <c r="O874" s="2">
        <v>29015.85</v>
      </c>
      <c r="P874">
        <v>21</v>
      </c>
      <c r="R874">
        <f>Кредиты_2000_0__22[[#This Row],[Годовой доход]]/12</f>
        <v>130115.16666666667</v>
      </c>
      <c r="S874">
        <f>Кредиты_2000_0__22[[#This Row],[Ежемесячный платеж]]/Кредиты_2000_0__22[[#This Row],[Мес доход]]</f>
        <v>0.22300128988293702</v>
      </c>
      <c r="T874" s="8">
        <f>(Кредиты_2000_0__22[[#This Row],[Кредитный рейтинг]]-MIN(J:J))/(MAX(J:J)-MIN(J:J))</f>
        <v>0.55151515151515151</v>
      </c>
      <c r="U874" s="9">
        <f>(Кредиты_2000_0__22[[#This Row],[Срок кредитной истории (лет)]]-MIN(P:P))/(MAX(P:P)-MIN(P:P))</f>
        <v>0.36184210526315791</v>
      </c>
      <c r="V874" s="9">
        <f>(Кредиты_2000_0__22[[#This Row],[Срок с последнего нарушения кредитного договора (мес.)]]-MIN(Q:Q))/(MAX(Q:Q)-MIN(Q:Q))</f>
        <v>0</v>
      </c>
      <c r="W874" s="9">
        <f>(Кредиты_2000_0__22[[#This Row],[Количество кредитных карт]]-MIN(D:D))/(MAX(D:D)-MIN(D:D))</f>
        <v>0.1951219512195122</v>
      </c>
      <c r="X874" s="10">
        <f>(Кредиты_2000_0__22[[#This Row],[Число нарушений кредитных договоров]]-MIN(E:E))/(MAX(E:E)-MIN(E:E))</f>
        <v>0</v>
      </c>
      <c r="Y874" s="16">
        <f>((Кредиты_2000_0__22[[#This Row],[Размер кредита]]-AVERAGE(H:H)))/STDEV(H:H)</f>
        <v>2.3938480561958726</v>
      </c>
      <c r="Z874" s="16">
        <f>((Кредиты_2000_0__22[[#This Row],[Годовой доход]]-AVERAGE(K:K)))/STDEV(K:K)</f>
        <v>0.25936196031977121</v>
      </c>
      <c r="AA874" s="16">
        <f>((Кредиты_2000_0__22[[#This Row],[Ежемесячный платеж]]-AVERAGE(O:O)))/STDEV(O:O)</f>
        <v>0.99960421041648384</v>
      </c>
      <c r="AB874" s="16">
        <f>((Кредиты_2000_0__22[[#This Row],[Текущий баланс кредитов]]-AVERAGE(F:F)))/STDEV(F:F)</f>
        <v>2.0805639498104487</v>
      </c>
      <c r="AC874" s="16">
        <f>((Кредиты_2000_0__22[[#This Row],[Максимальный выданный кредит]]-AVERAGE(G:G)))/STDEV(G:G)</f>
        <v>1.4405948501422841</v>
      </c>
    </row>
    <row r="875" spans="1:29" x14ac:dyDescent="0.45">
      <c r="A875">
        <v>1304</v>
      </c>
      <c r="B875" s="1" t="s">
        <v>918</v>
      </c>
      <c r="C875" s="1" t="s">
        <v>31</v>
      </c>
      <c r="D875">
        <v>9</v>
      </c>
      <c r="E875">
        <v>1</v>
      </c>
      <c r="F875">
        <v>164958</v>
      </c>
      <c r="G875">
        <v>470448</v>
      </c>
      <c r="H875" s="3">
        <v>399168</v>
      </c>
      <c r="I875" s="1" t="s">
        <v>17</v>
      </c>
      <c r="J875">
        <v>730</v>
      </c>
      <c r="K875">
        <v>1398096</v>
      </c>
      <c r="L875" s="1" t="s">
        <v>18</v>
      </c>
      <c r="M875" s="1" t="s">
        <v>29</v>
      </c>
      <c r="N875" s="1" t="s">
        <v>23</v>
      </c>
      <c r="O875" s="2">
        <v>11883.74</v>
      </c>
      <c r="P875">
        <v>15.5</v>
      </c>
      <c r="Q875">
        <v>33</v>
      </c>
      <c r="R875">
        <f>Кредиты_2000_0__22[[#This Row],[Годовой доход]]/12</f>
        <v>116508</v>
      </c>
      <c r="S875">
        <f>Кредиты_2000_0__22[[#This Row],[Ежемесячный платеж]]/Кредиты_2000_0__22[[#This Row],[Мес доход]]</f>
        <v>0.10199934768427919</v>
      </c>
      <c r="T875" s="8">
        <f>(Кредиты_2000_0__22[[#This Row],[Кредитный рейтинг]]-MIN(J:J))/(MAX(J:J)-MIN(J:J))</f>
        <v>0.87272727272727268</v>
      </c>
      <c r="U875" s="9">
        <f>(Кредиты_2000_0__22[[#This Row],[Срок кредитной истории (лет)]]-MIN(P:P))/(MAX(P:P)-MIN(P:P))</f>
        <v>0.2412280701754386</v>
      </c>
      <c r="V875" s="9">
        <f>(Кредиты_2000_0__22[[#This Row],[Срок с последнего нарушения кредитного договора (мес.)]]-MIN(Q:Q))/(MAX(Q:Q)-MIN(Q:Q))</f>
        <v>0.40243902439024393</v>
      </c>
      <c r="W875" s="9">
        <f>(Кредиты_2000_0__22[[#This Row],[Количество кредитных карт]]-MIN(D:D))/(MAX(D:D)-MIN(D:D))</f>
        <v>0.17073170731707318</v>
      </c>
      <c r="X875" s="10">
        <f>(Кредиты_2000_0__22[[#This Row],[Число нарушений кредитных договоров]]-MIN(E:E))/(MAX(E:E)-MIN(E:E))</f>
        <v>0.14285714285714285</v>
      </c>
      <c r="Y875" s="16">
        <f>((Кредиты_2000_0__22[[#This Row],[Размер кредита]]-AVERAGE(H:H)))/STDEV(H:H)</f>
        <v>0.47857153230786137</v>
      </c>
      <c r="Z875" s="16">
        <f>((Кредиты_2000_0__22[[#This Row],[Годовой доход]]-AVERAGE(K:K)))/STDEV(K:K)</f>
        <v>5.949529367227864E-2</v>
      </c>
      <c r="AA875" s="16">
        <f>((Кредиты_2000_0__22[[#This Row],[Ежемесячный платеж]]-AVERAGE(O:O)))/STDEV(O:O)</f>
        <v>-0.53076010737566848</v>
      </c>
      <c r="AB875" s="16">
        <f>((Кредиты_2000_0__22[[#This Row],[Текущий баланс кредитов]]-AVERAGE(F:F)))/STDEV(F:F)</f>
        <v>-0.40867239619177809</v>
      </c>
      <c r="AC875" s="16">
        <f>((Кредиты_2000_0__22[[#This Row],[Максимальный выданный кредит]]-AVERAGE(G:G)))/STDEV(G:G)</f>
        <v>-0.19981046230908156</v>
      </c>
    </row>
    <row r="876" spans="1:29" x14ac:dyDescent="0.45">
      <c r="A876">
        <v>1306</v>
      </c>
      <c r="B876" s="1" t="s">
        <v>919</v>
      </c>
      <c r="C876" s="1" t="s">
        <v>16</v>
      </c>
      <c r="D876">
        <v>12</v>
      </c>
      <c r="E876">
        <v>0</v>
      </c>
      <c r="F876">
        <v>26809</v>
      </c>
      <c r="G876">
        <v>229900</v>
      </c>
      <c r="H876" s="3">
        <v>429264</v>
      </c>
      <c r="I876" s="1" t="s">
        <v>17</v>
      </c>
      <c r="J876">
        <v>715</v>
      </c>
      <c r="K876">
        <v>704387</v>
      </c>
      <c r="L876" s="1" t="s">
        <v>38</v>
      </c>
      <c r="M876" s="1" t="s">
        <v>29</v>
      </c>
      <c r="N876" s="1" t="s">
        <v>23</v>
      </c>
      <c r="O876" s="2">
        <v>9391.89</v>
      </c>
      <c r="P876">
        <v>13</v>
      </c>
      <c r="Q876">
        <v>16</v>
      </c>
      <c r="R876">
        <f>Кредиты_2000_0__22[[#This Row],[Годовой доход]]/12</f>
        <v>58698.916666666664</v>
      </c>
      <c r="S876">
        <f>Кредиты_2000_0__22[[#This Row],[Ежемесячный платеж]]/Кредиты_2000_0__22[[#This Row],[Мес доход]]</f>
        <v>0.16000107895233728</v>
      </c>
      <c r="T876" s="8">
        <f>(Кредиты_2000_0__22[[#This Row],[Кредитный рейтинг]]-MIN(J:J))/(MAX(J:J)-MIN(J:J))</f>
        <v>0.78181818181818186</v>
      </c>
      <c r="U876" s="9">
        <f>(Кредиты_2000_0__22[[#This Row],[Срок кредитной истории (лет)]]-MIN(P:P))/(MAX(P:P)-MIN(P:P))</f>
        <v>0.18640350877192982</v>
      </c>
      <c r="V876" s="9">
        <f>(Кредиты_2000_0__22[[#This Row],[Срок с последнего нарушения кредитного договора (мес.)]]-MIN(Q:Q))/(MAX(Q:Q)-MIN(Q:Q))</f>
        <v>0.1951219512195122</v>
      </c>
      <c r="W876" s="9">
        <f>(Кредиты_2000_0__22[[#This Row],[Количество кредитных карт]]-MIN(D:D))/(MAX(D:D)-MIN(D:D))</f>
        <v>0.24390243902439024</v>
      </c>
      <c r="X876" s="10">
        <f>(Кредиты_2000_0__22[[#This Row],[Число нарушений кредитных договоров]]-MIN(E:E))/(MAX(E:E)-MIN(E:E))</f>
        <v>0</v>
      </c>
      <c r="Y876" s="16">
        <f>((Кредиты_2000_0__22[[#This Row],[Размер кредита]]-AVERAGE(H:H)))/STDEV(H:H)</f>
        <v>0.63968937049989183</v>
      </c>
      <c r="Z876" s="16">
        <f>((Кредиты_2000_0__22[[#This Row],[Годовой доход]]-AVERAGE(K:K)))/STDEV(K:K)</f>
        <v>-0.78962407634943432</v>
      </c>
      <c r="AA876" s="16">
        <f>((Кредиты_2000_0__22[[#This Row],[Ежемесячный платеж]]-AVERAGE(O:O)))/STDEV(O:O)</f>
        <v>-0.75335022180351041</v>
      </c>
      <c r="AB876" s="16">
        <f>((Кредиты_2000_0__22[[#This Row],[Текущий баланс кредитов]]-AVERAGE(F:F)))/STDEV(F:F)</f>
        <v>-0.98600054521194369</v>
      </c>
      <c r="AC876" s="16">
        <f>((Кредиты_2000_0__22[[#This Row],[Максимальный выданный кредит]]-AVERAGE(G:G)))/STDEV(G:G)</f>
        <v>-0.71113356186844157</v>
      </c>
    </row>
    <row r="877" spans="1:29" x14ac:dyDescent="0.45">
      <c r="A877">
        <v>1307</v>
      </c>
      <c r="B877" s="1" t="s">
        <v>920</v>
      </c>
      <c r="C877" s="1" t="s">
        <v>16</v>
      </c>
      <c r="D877">
        <v>25</v>
      </c>
      <c r="E877">
        <v>0</v>
      </c>
      <c r="F877">
        <v>185231</v>
      </c>
      <c r="G877">
        <v>841082</v>
      </c>
      <c r="H877" s="3">
        <v>65692</v>
      </c>
      <c r="I877" s="1" t="s">
        <v>17</v>
      </c>
      <c r="J877">
        <v>684</v>
      </c>
      <c r="K877">
        <v>1040193</v>
      </c>
      <c r="L877" s="1" t="s">
        <v>18</v>
      </c>
      <c r="M877" s="1" t="s">
        <v>29</v>
      </c>
      <c r="N877" s="1" t="s">
        <v>23</v>
      </c>
      <c r="O877" s="2">
        <v>17509.830000000002</v>
      </c>
      <c r="P877">
        <v>16</v>
      </c>
      <c r="Q877">
        <v>5</v>
      </c>
      <c r="R877">
        <f>Кредиты_2000_0__22[[#This Row],[Годовой доход]]/12</f>
        <v>86682.75</v>
      </c>
      <c r="S877">
        <f>Кредиты_2000_0__22[[#This Row],[Ежемесячный платеж]]/Кредиты_2000_0__22[[#This Row],[Мес доход]]</f>
        <v>0.20199901364458328</v>
      </c>
      <c r="T877" s="8">
        <f>(Кредиты_2000_0__22[[#This Row],[Кредитный рейтинг]]-MIN(J:J))/(MAX(J:J)-MIN(J:J))</f>
        <v>0.59393939393939399</v>
      </c>
      <c r="U877" s="9">
        <f>(Кредиты_2000_0__22[[#This Row],[Срок кредитной истории (лет)]]-MIN(P:P))/(MAX(P:P)-MIN(P:P))</f>
        <v>0.25219298245614036</v>
      </c>
      <c r="V877" s="9">
        <f>(Кредиты_2000_0__22[[#This Row],[Срок с последнего нарушения кредитного договора (мес.)]]-MIN(Q:Q))/(MAX(Q:Q)-MIN(Q:Q))</f>
        <v>6.097560975609756E-2</v>
      </c>
      <c r="W877" s="9">
        <f>(Кредиты_2000_0__22[[#This Row],[Количество кредитных карт]]-MIN(D:D))/(MAX(D:D)-MIN(D:D))</f>
        <v>0.56097560975609762</v>
      </c>
      <c r="X877" s="10">
        <f>(Кредиты_2000_0__22[[#This Row],[Число нарушений кредитных договоров]]-MIN(E:E))/(MAX(E:E)-MIN(E:E))</f>
        <v>0</v>
      </c>
      <c r="Y877" s="16">
        <f>((Кредиты_2000_0__22[[#This Row],[Размер кредита]]-AVERAGE(H:H)))/STDEV(H:H)</f>
        <v>-1.3066800695304412</v>
      </c>
      <c r="Z877" s="16">
        <f>((Кредиты_2000_0__22[[#This Row],[Годовой доход]]-AVERAGE(K:K)))/STDEV(K:K)</f>
        <v>-0.37858806676975276</v>
      </c>
      <c r="AA877" s="16">
        <f>((Кредиты_2000_0__22[[#This Row],[Ежемесячный платеж]]-AVERAGE(O:O)))/STDEV(O:O)</f>
        <v>-2.819694471285265E-2</v>
      </c>
      <c r="AB877" s="16">
        <f>((Кредиты_2000_0__22[[#This Row],[Текущий баланс кредитов]]-AVERAGE(F:F)))/STDEV(F:F)</f>
        <v>-0.32395101880152688</v>
      </c>
      <c r="AC877" s="16">
        <f>((Кредиты_2000_0__22[[#This Row],[Максимальный выданный кредит]]-AVERAGE(G:G)))/STDEV(G:G)</f>
        <v>0.58803115633702585</v>
      </c>
    </row>
    <row r="878" spans="1:29" x14ac:dyDescent="0.45">
      <c r="A878">
        <v>1308</v>
      </c>
      <c r="B878" s="1" t="s">
        <v>921</v>
      </c>
      <c r="C878" s="1" t="s">
        <v>16</v>
      </c>
      <c r="D878">
        <v>7</v>
      </c>
      <c r="E878">
        <v>0</v>
      </c>
      <c r="F878">
        <v>18506</v>
      </c>
      <c r="G878">
        <v>93192</v>
      </c>
      <c r="H878" s="3">
        <v>306240</v>
      </c>
      <c r="I878" s="1" t="s">
        <v>17</v>
      </c>
      <c r="J878">
        <v>714</v>
      </c>
      <c r="K878">
        <v>1205683</v>
      </c>
      <c r="L878" s="1" t="s">
        <v>40</v>
      </c>
      <c r="M878" s="1" t="s">
        <v>29</v>
      </c>
      <c r="N878" s="1" t="s">
        <v>23</v>
      </c>
      <c r="O878" s="2">
        <v>9725.7199999999993</v>
      </c>
      <c r="P878">
        <v>32.200000000000003</v>
      </c>
      <c r="Q878">
        <v>8</v>
      </c>
      <c r="R878">
        <f>Кредиты_2000_0__22[[#This Row],[Годовой доход]]/12</f>
        <v>100473.58333333333</v>
      </c>
      <c r="S878">
        <f>Кредиты_2000_0__22[[#This Row],[Ежемесячный платеж]]/Кредиты_2000_0__22[[#This Row],[Мес доход]]</f>
        <v>9.6798777124667099E-2</v>
      </c>
      <c r="T878" s="8">
        <f>(Кредиты_2000_0__22[[#This Row],[Кредитный рейтинг]]-MIN(J:J))/(MAX(J:J)-MIN(J:J))</f>
        <v>0.77575757575757576</v>
      </c>
      <c r="U878" s="9">
        <f>(Кредиты_2000_0__22[[#This Row],[Срок кредитной истории (лет)]]-MIN(P:P))/(MAX(P:P)-MIN(P:P))</f>
        <v>0.60745614035087725</v>
      </c>
      <c r="V878" s="9">
        <f>(Кредиты_2000_0__22[[#This Row],[Срок с последнего нарушения кредитного договора (мес.)]]-MIN(Q:Q))/(MAX(Q:Q)-MIN(Q:Q))</f>
        <v>9.7560975609756101E-2</v>
      </c>
      <c r="W878" s="9">
        <f>(Кредиты_2000_0__22[[#This Row],[Количество кредитных карт]]-MIN(D:D))/(MAX(D:D)-MIN(D:D))</f>
        <v>0.12195121951219512</v>
      </c>
      <c r="X878" s="10">
        <f>(Кредиты_2000_0__22[[#This Row],[Число нарушений кредитных договоров]]-MIN(E:E))/(MAX(E:E)-MIN(E:E))</f>
        <v>0</v>
      </c>
      <c r="Y878" s="16">
        <f>((Кредиты_2000_0__22[[#This Row],[Размер кредита]]-AVERAGE(H:H)))/STDEV(H:H)</f>
        <v>-1.8915125969285365E-2</v>
      </c>
      <c r="Z878" s="16">
        <f>((Кредиты_2000_0__22[[#This Row],[Годовой доход]]-AVERAGE(K:K)))/STDEV(K:K)</f>
        <v>-0.17602364199669476</v>
      </c>
      <c r="AA878" s="16">
        <f>((Кредиты_2000_0__22[[#This Row],[Ежемесячный платеж]]-AVERAGE(O:O)))/STDEV(O:O)</f>
        <v>-0.72353010506315829</v>
      </c>
      <c r="AB878" s="16">
        <f>((Кредиты_2000_0__22[[#This Row],[Текущий баланс кредитов]]-AVERAGE(F:F)))/STDEV(F:F)</f>
        <v>-1.0206989912471263</v>
      </c>
      <c r="AC878" s="16">
        <f>((Кредиты_2000_0__22[[#This Row],[Максимальный выданный кредит]]-AVERAGE(G:G)))/STDEV(G:G)</f>
        <v>-1.0017281970122007</v>
      </c>
    </row>
    <row r="879" spans="1:29" x14ac:dyDescent="0.45">
      <c r="A879">
        <v>1309</v>
      </c>
      <c r="B879" s="1" t="s">
        <v>922</v>
      </c>
      <c r="C879" s="1" t="s">
        <v>16</v>
      </c>
      <c r="D879">
        <v>18</v>
      </c>
      <c r="E879">
        <v>0</v>
      </c>
      <c r="F879">
        <v>347225</v>
      </c>
      <c r="G879">
        <v>825572</v>
      </c>
      <c r="H879" s="3">
        <v>256454</v>
      </c>
      <c r="I879" s="1" t="s">
        <v>26</v>
      </c>
      <c r="J879">
        <v>707</v>
      </c>
      <c r="K879">
        <v>1045627</v>
      </c>
      <c r="L879" s="1" t="s">
        <v>22</v>
      </c>
      <c r="M879" s="1" t="s">
        <v>19</v>
      </c>
      <c r="N879" s="1" t="s">
        <v>23</v>
      </c>
      <c r="O879" s="2">
        <v>29800.36</v>
      </c>
      <c r="P879">
        <v>19.5</v>
      </c>
      <c r="Q879">
        <v>35</v>
      </c>
      <c r="R879">
        <f>Кредиты_2000_0__22[[#This Row],[Годовой доход]]/12</f>
        <v>87135.583333333328</v>
      </c>
      <c r="S879">
        <f>Кредиты_2000_0__22[[#This Row],[Ежемесячный платеж]]/Кредиты_2000_0__22[[#This Row],[Мес доход]]</f>
        <v>0.34199989097450623</v>
      </c>
      <c r="T879" s="8">
        <f>(Кредиты_2000_0__22[[#This Row],[Кредитный рейтинг]]-MIN(J:J))/(MAX(J:J)-MIN(J:J))</f>
        <v>0.73333333333333328</v>
      </c>
      <c r="U879" s="9">
        <f>(Кредиты_2000_0__22[[#This Row],[Срок кредитной истории (лет)]]-MIN(P:P))/(MAX(P:P)-MIN(P:P))</f>
        <v>0.3289473684210526</v>
      </c>
      <c r="V879" s="9">
        <f>(Кредиты_2000_0__22[[#This Row],[Срок с последнего нарушения кредитного договора (мес.)]]-MIN(Q:Q))/(MAX(Q:Q)-MIN(Q:Q))</f>
        <v>0.42682926829268292</v>
      </c>
      <c r="W879" s="9">
        <f>(Кредиты_2000_0__22[[#This Row],[Количество кредитных карт]]-MIN(D:D))/(MAX(D:D)-MIN(D:D))</f>
        <v>0.3902439024390244</v>
      </c>
      <c r="X879" s="10">
        <f>(Кредиты_2000_0__22[[#This Row],[Число нарушений кредитных договоров]]-MIN(E:E))/(MAX(E:E)-MIN(E:E))</f>
        <v>0</v>
      </c>
      <c r="Y879" s="16">
        <f>((Кредиты_2000_0__22[[#This Row],[Размер кредита]]-AVERAGE(H:H)))/STDEV(H:H)</f>
        <v>-0.28544266093168663</v>
      </c>
      <c r="Z879" s="16">
        <f>((Кредиты_2000_0__22[[#This Row],[Годовой доход]]-AVERAGE(K:K)))/STDEV(K:K)</f>
        <v>-0.37193669759810011</v>
      </c>
      <c r="AA879" s="16">
        <f>((Кредиты_2000_0__22[[#This Row],[Ежемесячный платеж]]-AVERAGE(O:O)))/STDEV(O:O)</f>
        <v>1.0696823333652115</v>
      </c>
      <c r="AB879" s="16">
        <f>((Кредиты_2000_0__22[[#This Row],[Текущий баланс кредитов]]-AVERAGE(F:F)))/STDEV(F:F)</f>
        <v>0.35302598553706915</v>
      </c>
      <c r="AC879" s="16">
        <f>((Кредиты_2000_0__22[[#This Row],[Максимальный выданный кредит]]-AVERAGE(G:G)))/STDEV(G:G)</f>
        <v>0.55506218019020415</v>
      </c>
    </row>
    <row r="880" spans="1:29" x14ac:dyDescent="0.45">
      <c r="A880">
        <v>1311</v>
      </c>
      <c r="B880" s="1" t="s">
        <v>923</v>
      </c>
      <c r="C880" s="1" t="s">
        <v>16</v>
      </c>
      <c r="D880">
        <v>15</v>
      </c>
      <c r="E880">
        <v>0</v>
      </c>
      <c r="F880">
        <v>271757</v>
      </c>
      <c r="G880">
        <v>590370</v>
      </c>
      <c r="H880" s="3">
        <v>306130</v>
      </c>
      <c r="I880" s="1" t="s">
        <v>26</v>
      </c>
      <c r="J880">
        <v>714</v>
      </c>
      <c r="K880">
        <v>1605158</v>
      </c>
      <c r="L880" s="1" t="s">
        <v>33</v>
      </c>
      <c r="M880" s="1" t="s">
        <v>24</v>
      </c>
      <c r="N880" s="1" t="s">
        <v>23</v>
      </c>
      <c r="O880" s="2">
        <v>18191.55</v>
      </c>
      <c r="P880">
        <v>13.5</v>
      </c>
      <c r="Q880">
        <v>18</v>
      </c>
      <c r="R880">
        <f>Кредиты_2000_0__22[[#This Row],[Годовой доход]]/12</f>
        <v>133763.16666666666</v>
      </c>
      <c r="S880">
        <f>Кредиты_2000_0__22[[#This Row],[Ежемесячный платеж]]/Кредиты_2000_0__22[[#This Row],[Мес доход]]</f>
        <v>0.13599820080017044</v>
      </c>
      <c r="T880" s="8">
        <f>(Кредиты_2000_0__22[[#This Row],[Кредитный рейтинг]]-MIN(J:J))/(MAX(J:J)-MIN(J:J))</f>
        <v>0.77575757575757576</v>
      </c>
      <c r="U880" s="9">
        <f>(Кредиты_2000_0__22[[#This Row],[Срок кредитной истории (лет)]]-MIN(P:P))/(MAX(P:P)-MIN(P:P))</f>
        <v>0.19736842105263158</v>
      </c>
      <c r="V880" s="9">
        <f>(Кредиты_2000_0__22[[#This Row],[Срок с последнего нарушения кредитного договора (мес.)]]-MIN(Q:Q))/(MAX(Q:Q)-MIN(Q:Q))</f>
        <v>0.21951219512195122</v>
      </c>
      <c r="W880" s="9">
        <f>(Кредиты_2000_0__22[[#This Row],[Количество кредитных карт]]-MIN(D:D))/(MAX(D:D)-MIN(D:D))</f>
        <v>0.31707317073170732</v>
      </c>
      <c r="X880" s="10">
        <f>(Кредиты_2000_0__22[[#This Row],[Число нарушений кредитных договоров]]-MIN(E:E))/(MAX(E:E)-MIN(E:E))</f>
        <v>0</v>
      </c>
      <c r="Y880" s="16">
        <f>((Кредиты_2000_0__22[[#This Row],[Размер кредита]]-AVERAGE(H:H)))/STDEV(H:H)</f>
        <v>-1.9504006956829339E-2</v>
      </c>
      <c r="Z880" s="16">
        <f>((Кредиты_2000_0__22[[#This Row],[Годовой доход]]-AVERAGE(K:K)))/STDEV(K:K)</f>
        <v>0.31294501826203591</v>
      </c>
      <c r="AA880" s="16">
        <f>((Кредиты_2000_0__22[[#This Row],[Ежемесячный платеж]]-AVERAGE(O:O)))/STDEV(O:O)</f>
        <v>3.2699229939613529E-2</v>
      </c>
      <c r="AB880" s="16">
        <f>((Кредиты_2000_0__22[[#This Row],[Текущий баланс кредитов]]-AVERAGE(F:F)))/STDEV(F:F)</f>
        <v>3.7643313565112378E-2</v>
      </c>
      <c r="AC880" s="16">
        <f>((Кредиты_2000_0__22[[#This Row],[Максимальный выданный кредит]]-AVERAGE(G:G)))/STDEV(G:G)</f>
        <v>5.5102855387833695E-2</v>
      </c>
    </row>
    <row r="881" spans="1:29" x14ac:dyDescent="0.45">
      <c r="A881">
        <v>1313</v>
      </c>
      <c r="B881" s="1" t="s">
        <v>924</v>
      </c>
      <c r="C881" s="1" t="s">
        <v>31</v>
      </c>
      <c r="D881">
        <v>8</v>
      </c>
      <c r="E881">
        <v>1</v>
      </c>
      <c r="F881">
        <v>93974</v>
      </c>
      <c r="G881">
        <v>165616</v>
      </c>
      <c r="H881" s="3">
        <v>171952</v>
      </c>
      <c r="I881" s="1" t="s">
        <v>17</v>
      </c>
      <c r="J881">
        <v>729</v>
      </c>
      <c r="K881">
        <v>742520</v>
      </c>
      <c r="L881" s="1" t="s">
        <v>22</v>
      </c>
      <c r="M881" s="1" t="s">
        <v>29</v>
      </c>
      <c r="N881" s="1" t="s">
        <v>23</v>
      </c>
      <c r="O881" s="2">
        <v>13612.74</v>
      </c>
      <c r="P881">
        <v>12</v>
      </c>
      <c r="Q881">
        <v>72</v>
      </c>
      <c r="R881">
        <f>Кредиты_2000_0__22[[#This Row],[Годовой доход]]/12</f>
        <v>61876.666666666664</v>
      </c>
      <c r="S881">
        <f>Кредиты_2000_0__22[[#This Row],[Ежемесячный платеж]]/Кредиты_2000_0__22[[#This Row],[Мес доход]]</f>
        <v>0.21999795291709315</v>
      </c>
      <c r="T881" s="8">
        <f>(Кредиты_2000_0__22[[#This Row],[Кредитный рейтинг]]-MIN(J:J))/(MAX(J:J)-MIN(J:J))</f>
        <v>0.8666666666666667</v>
      </c>
      <c r="U881" s="9">
        <f>(Кредиты_2000_0__22[[#This Row],[Срок кредитной истории (лет)]]-MIN(P:P))/(MAX(P:P)-MIN(P:P))</f>
        <v>0.1644736842105263</v>
      </c>
      <c r="V881" s="9">
        <f>(Кредиты_2000_0__22[[#This Row],[Срок с последнего нарушения кредитного договора (мес.)]]-MIN(Q:Q))/(MAX(Q:Q)-MIN(Q:Q))</f>
        <v>0.87804878048780488</v>
      </c>
      <c r="W881" s="9">
        <f>(Кредиты_2000_0__22[[#This Row],[Количество кредитных карт]]-MIN(D:D))/(MAX(D:D)-MIN(D:D))</f>
        <v>0.14634146341463414</v>
      </c>
      <c r="X881" s="10">
        <f>(Кредиты_2000_0__22[[#This Row],[Число нарушений кредитных договоров]]-MIN(E:E))/(MAX(E:E)-MIN(E:E))</f>
        <v>0.14285714285714285</v>
      </c>
      <c r="Y881" s="16">
        <f>((Кредиты_2000_0__22[[#This Row],[Размер кредита]]-AVERAGE(H:H)))/STDEV(H:H)</f>
        <v>-0.73782103556296519</v>
      </c>
      <c r="Z881" s="16">
        <f>((Кредиты_2000_0__22[[#This Row],[Годовой доход]]-AVERAGE(K:K)))/STDEV(K:K)</f>
        <v>-0.7429482094700397</v>
      </c>
      <c r="AA881" s="16">
        <f>((Кредиты_2000_0__22[[#This Row],[Ежемесячный платеж]]-AVERAGE(O:O)))/STDEV(O:O)</f>
        <v>-0.37631328760492039</v>
      </c>
      <c r="AB881" s="16">
        <f>((Кредиты_2000_0__22[[#This Row],[Текущий баланс кредитов]]-AVERAGE(F:F)))/STDEV(F:F)</f>
        <v>-0.70531631927516947</v>
      </c>
      <c r="AC881" s="16">
        <f>((Кредиты_2000_0__22[[#This Row],[Максимальный выданный кредит]]-AVERAGE(G:G)))/STDEV(G:G)</f>
        <v>-0.84777944598335375</v>
      </c>
    </row>
    <row r="882" spans="1:29" x14ac:dyDescent="0.45">
      <c r="A882">
        <v>1316</v>
      </c>
      <c r="B882" s="1" t="s">
        <v>925</v>
      </c>
      <c r="C882" s="1" t="s">
        <v>16</v>
      </c>
      <c r="D882">
        <v>20</v>
      </c>
      <c r="E882">
        <v>0</v>
      </c>
      <c r="F882">
        <v>2682306</v>
      </c>
      <c r="G882">
        <v>3649624</v>
      </c>
      <c r="H882" s="3">
        <v>324258</v>
      </c>
      <c r="I882" s="1" t="s">
        <v>17</v>
      </c>
      <c r="J882">
        <v>735</v>
      </c>
      <c r="K882">
        <v>2427022</v>
      </c>
      <c r="L882" s="1" t="s">
        <v>28</v>
      </c>
      <c r="M882" s="1" t="s">
        <v>29</v>
      </c>
      <c r="N882" s="1" t="s">
        <v>23</v>
      </c>
      <c r="O882" s="2">
        <v>34180.43</v>
      </c>
      <c r="P882">
        <v>17.7</v>
      </c>
      <c r="Q882">
        <v>20</v>
      </c>
      <c r="R882">
        <f>Кредиты_2000_0__22[[#This Row],[Годовой доход]]/12</f>
        <v>202251.83333333334</v>
      </c>
      <c r="S882">
        <f>Кредиты_2000_0__22[[#This Row],[Ежемесячный платеж]]/Кредиты_2000_0__22[[#This Row],[Мес доход]]</f>
        <v>0.16899935806103117</v>
      </c>
      <c r="T882" s="8">
        <f>(Кредиты_2000_0__22[[#This Row],[Кредитный рейтинг]]-MIN(J:J))/(MAX(J:J)-MIN(J:J))</f>
        <v>0.90303030303030307</v>
      </c>
      <c r="U882" s="9">
        <f>(Кредиты_2000_0__22[[#This Row],[Срок кредитной истории (лет)]]-MIN(P:P))/(MAX(P:P)-MIN(P:P))</f>
        <v>0.28947368421052627</v>
      </c>
      <c r="V882" s="9">
        <f>(Кредиты_2000_0__22[[#This Row],[Срок с последнего нарушения кредитного договора (мес.)]]-MIN(Q:Q))/(MAX(Q:Q)-MIN(Q:Q))</f>
        <v>0.24390243902439024</v>
      </c>
      <c r="W882" s="9">
        <f>(Кредиты_2000_0__22[[#This Row],[Количество кредитных карт]]-MIN(D:D))/(MAX(D:D)-MIN(D:D))</f>
        <v>0.43902439024390244</v>
      </c>
      <c r="X882" s="10">
        <f>(Кредиты_2000_0__22[[#This Row],[Число нарушений кредитных договоров]]-MIN(E:E))/(MAX(E:E)-MIN(E:E))</f>
        <v>0</v>
      </c>
      <c r="Y882" s="16">
        <f>((Кредиты_2000_0__22[[#This Row],[Размер кредита]]-AVERAGE(H:H)))/STDEV(H:H)</f>
        <v>7.754357979041708E-2</v>
      </c>
      <c r="Z882" s="16">
        <f>((Кредиты_2000_0__22[[#This Row],[Годовой доход]]-AVERAGE(K:K)))/STDEV(K:K)</f>
        <v>1.3189297206711514</v>
      </c>
      <c r="AA882" s="16">
        <f>((Кредиты_2000_0__22[[#This Row],[Ежемесячный платеж]]-AVERAGE(O:O)))/STDEV(O:O)</f>
        <v>1.4609419527251077</v>
      </c>
      <c r="AB882" s="16">
        <f>((Кредиты_2000_0__22[[#This Row],[Текущий баланс кредитов]]-AVERAGE(F:F)))/STDEV(F:F)</f>
        <v>10.111388272214187</v>
      </c>
      <c r="AC882" s="16">
        <f>((Кредиты_2000_0__22[[#This Row],[Максимальный выданный кредит]]-AVERAGE(G:G)))/STDEV(G:G)</f>
        <v>6.558034651201436</v>
      </c>
    </row>
    <row r="883" spans="1:29" x14ac:dyDescent="0.45">
      <c r="A883">
        <v>1317</v>
      </c>
      <c r="B883" s="1" t="s">
        <v>926</v>
      </c>
      <c r="C883" s="1" t="s">
        <v>16</v>
      </c>
      <c r="D883">
        <v>3</v>
      </c>
      <c r="E883">
        <v>0</v>
      </c>
      <c r="F883">
        <v>37753</v>
      </c>
      <c r="G883">
        <v>45034</v>
      </c>
      <c r="H883" s="3">
        <v>108064</v>
      </c>
      <c r="I883" s="1" t="s">
        <v>17</v>
      </c>
      <c r="J883">
        <v>715</v>
      </c>
      <c r="K883">
        <v>563844</v>
      </c>
      <c r="L883" s="1" t="s">
        <v>38</v>
      </c>
      <c r="M883" s="1" t="s">
        <v>29</v>
      </c>
      <c r="N883" s="1" t="s">
        <v>23</v>
      </c>
      <c r="O883" s="2">
        <v>5920.21</v>
      </c>
      <c r="P883">
        <v>9.4</v>
      </c>
      <c r="Q883">
        <v>47</v>
      </c>
      <c r="R883">
        <f>Кредиты_2000_0__22[[#This Row],[Годовой доход]]/12</f>
        <v>46987</v>
      </c>
      <c r="S883">
        <f>Кредиты_2000_0__22[[#This Row],[Ежемесячный платеж]]/Кредиты_2000_0__22[[#This Row],[Мес доход]]</f>
        <v>0.1259967650626769</v>
      </c>
      <c r="T883" s="8">
        <f>(Кредиты_2000_0__22[[#This Row],[Кредитный рейтинг]]-MIN(J:J))/(MAX(J:J)-MIN(J:J))</f>
        <v>0.78181818181818186</v>
      </c>
      <c r="U883" s="9">
        <f>(Кредиты_2000_0__22[[#This Row],[Срок кредитной истории (лет)]]-MIN(P:P))/(MAX(P:P)-MIN(P:P))</f>
        <v>0.10745614035087719</v>
      </c>
      <c r="V883" s="9">
        <f>(Кредиты_2000_0__22[[#This Row],[Срок с последнего нарушения кредитного договора (мес.)]]-MIN(Q:Q))/(MAX(Q:Q)-MIN(Q:Q))</f>
        <v>0.57317073170731703</v>
      </c>
      <c r="W883" s="9">
        <f>(Кредиты_2000_0__22[[#This Row],[Количество кредитных карт]]-MIN(D:D))/(MAX(D:D)-MIN(D:D))</f>
        <v>2.4390243902439025E-2</v>
      </c>
      <c r="X883" s="10">
        <f>(Кредиты_2000_0__22[[#This Row],[Число нарушений кредитных договоров]]-MIN(E:E))/(MAX(E:E)-MIN(E:E))</f>
        <v>0</v>
      </c>
      <c r="Y883" s="16">
        <f>((Кредиты_2000_0__22[[#This Row],[Размер кредита]]-AVERAGE(H:H)))/STDEV(H:H)</f>
        <v>-1.0798431131285036</v>
      </c>
      <c r="Z883" s="16">
        <f>((Кредиты_2000_0__22[[#This Row],[Годовой доход]]-AVERAGE(K:K)))/STDEV(K:K)</f>
        <v>-0.96165266992535969</v>
      </c>
      <c r="AA883" s="16">
        <f>((Кредиты_2000_0__22[[#This Row],[Ежемесячный платеж]]-AVERAGE(O:O)))/STDEV(O:O)</f>
        <v>-1.0634658581607752</v>
      </c>
      <c r="AB883" s="16">
        <f>((Кредиты_2000_0__22[[#This Row],[Текущий баланс кредитов]]-AVERAGE(F:F)))/STDEV(F:F)</f>
        <v>-0.94026529368730949</v>
      </c>
      <c r="AC883" s="16">
        <f>((Кредиты_2000_0__22[[#This Row],[Максимальный выданный кредит]]-AVERAGE(G:G)))/STDEV(G:G)</f>
        <v>-1.1040956988354529</v>
      </c>
    </row>
    <row r="884" spans="1:29" x14ac:dyDescent="0.45">
      <c r="A884">
        <v>1318</v>
      </c>
      <c r="B884" s="1" t="s">
        <v>927</v>
      </c>
      <c r="C884" s="1" t="s">
        <v>16</v>
      </c>
      <c r="D884">
        <v>7</v>
      </c>
      <c r="E884">
        <v>0</v>
      </c>
      <c r="F884">
        <v>45410</v>
      </c>
      <c r="G884">
        <v>383724</v>
      </c>
      <c r="H884" s="3">
        <v>111012</v>
      </c>
      <c r="I884" s="1" t="s">
        <v>17</v>
      </c>
      <c r="J884">
        <v>699</v>
      </c>
      <c r="K884">
        <v>325945</v>
      </c>
      <c r="L884" s="1" t="s">
        <v>21</v>
      </c>
      <c r="M884" s="1" t="s">
        <v>29</v>
      </c>
      <c r="N884" s="1" t="s">
        <v>23</v>
      </c>
      <c r="O884" s="2">
        <v>2015.52</v>
      </c>
      <c r="P884">
        <v>9.1999999999999993</v>
      </c>
      <c r="R884">
        <f>Кредиты_2000_0__22[[#This Row],[Годовой доход]]/12</f>
        <v>27162.083333333332</v>
      </c>
      <c r="S884">
        <f>Кредиты_2000_0__22[[#This Row],[Ежемесячный платеж]]/Кредиты_2000_0__22[[#This Row],[Мес доход]]</f>
        <v>7.4203439230545037E-2</v>
      </c>
      <c r="T884" s="8">
        <f>(Кредиты_2000_0__22[[#This Row],[Кредитный рейтинг]]-MIN(J:J))/(MAX(J:J)-MIN(J:J))</f>
        <v>0.68484848484848482</v>
      </c>
      <c r="U884" s="9">
        <f>(Кредиты_2000_0__22[[#This Row],[Срок кредитной истории (лет)]]-MIN(P:P))/(MAX(P:P)-MIN(P:P))</f>
        <v>0.10307017543859648</v>
      </c>
      <c r="V884" s="9">
        <f>(Кредиты_2000_0__22[[#This Row],[Срок с последнего нарушения кредитного договора (мес.)]]-MIN(Q:Q))/(MAX(Q:Q)-MIN(Q:Q))</f>
        <v>0</v>
      </c>
      <c r="W884" s="9">
        <f>(Кредиты_2000_0__22[[#This Row],[Количество кредитных карт]]-MIN(D:D))/(MAX(D:D)-MIN(D:D))</f>
        <v>0.12195121951219512</v>
      </c>
      <c r="X884" s="10">
        <f>(Кредиты_2000_0__22[[#This Row],[Число нарушений кредитных договоров]]-MIN(E:E))/(MAX(E:E)-MIN(E:E))</f>
        <v>0</v>
      </c>
      <c r="Y884" s="16">
        <f>((Кредиты_2000_0__22[[#This Row],[Размер кредита]]-AVERAGE(H:H)))/STDEV(H:H)</f>
        <v>-1.0640611026623252</v>
      </c>
      <c r="Z884" s="16">
        <f>((Кредиты_2000_0__22[[#This Row],[Годовой доход]]-AVERAGE(K:K)))/STDEV(K:K)</f>
        <v>-1.2528477517374677</v>
      </c>
      <c r="AA884" s="16">
        <f>((Кредиты_2000_0__22[[#This Row],[Ежемесячный платеж]]-AVERAGE(O:O)))/STDEV(O:O)</f>
        <v>-1.412261088172714</v>
      </c>
      <c r="AB884" s="16">
        <f>((Кредиты_2000_0__22[[#This Row],[Текущий баланс кредитов]]-AVERAGE(F:F)))/STDEV(F:F)</f>
        <v>-0.90826649791573377</v>
      </c>
      <c r="AC884" s="16">
        <f>((Кредиты_2000_0__22[[#This Row],[Максимальный выданный кредит]]-AVERAGE(G:G)))/STDEV(G:G)</f>
        <v>-0.38415614170024648</v>
      </c>
    </row>
    <row r="885" spans="1:29" x14ac:dyDescent="0.45">
      <c r="A885">
        <v>1320</v>
      </c>
      <c r="B885" s="1" t="s">
        <v>928</v>
      </c>
      <c r="C885" s="1" t="s">
        <v>16</v>
      </c>
      <c r="D885">
        <v>6</v>
      </c>
      <c r="E885">
        <v>0</v>
      </c>
      <c r="F885">
        <v>161025</v>
      </c>
      <c r="G885">
        <v>242462</v>
      </c>
      <c r="H885" s="3">
        <v>325512</v>
      </c>
      <c r="I885" s="1" t="s">
        <v>17</v>
      </c>
      <c r="J885">
        <v>713</v>
      </c>
      <c r="K885">
        <v>930601</v>
      </c>
      <c r="L885" s="1" t="s">
        <v>22</v>
      </c>
      <c r="M885" s="1" t="s">
        <v>29</v>
      </c>
      <c r="N885" s="1" t="s">
        <v>23</v>
      </c>
      <c r="O885" s="2">
        <v>15044.77</v>
      </c>
      <c r="P885">
        <v>12.2</v>
      </c>
      <c r="Q885">
        <v>20</v>
      </c>
      <c r="R885">
        <f>Кредиты_2000_0__22[[#This Row],[Годовой доход]]/12</f>
        <v>77550.083333333328</v>
      </c>
      <c r="S885">
        <f>Кредиты_2000_0__22[[#This Row],[Ежемесячный платеж]]/Кредиты_2000_0__22[[#This Row],[Мес доход]]</f>
        <v>0.19400069417505464</v>
      </c>
      <c r="T885" s="8">
        <f>(Кредиты_2000_0__22[[#This Row],[Кредитный рейтинг]]-MIN(J:J))/(MAX(J:J)-MIN(J:J))</f>
        <v>0.76969696969696966</v>
      </c>
      <c r="U885" s="9">
        <f>(Кредиты_2000_0__22[[#This Row],[Срок кредитной истории (лет)]]-MIN(P:P))/(MAX(P:P)-MIN(P:P))</f>
        <v>0.16885964912280699</v>
      </c>
      <c r="V885" s="9">
        <f>(Кредиты_2000_0__22[[#This Row],[Срок с последнего нарушения кредитного договора (мес.)]]-MIN(Q:Q))/(MAX(Q:Q)-MIN(Q:Q))</f>
        <v>0.24390243902439024</v>
      </c>
      <c r="W885" s="9">
        <f>(Кредиты_2000_0__22[[#This Row],[Количество кредитных карт]]-MIN(D:D))/(MAX(D:D)-MIN(D:D))</f>
        <v>9.7560975609756101E-2</v>
      </c>
      <c r="X885" s="10">
        <f>(Кредиты_2000_0__22[[#This Row],[Число нарушений кредитных договоров]]-MIN(E:E))/(MAX(E:E)-MIN(E:E))</f>
        <v>0</v>
      </c>
      <c r="Y885" s="16">
        <f>((Кредиты_2000_0__22[[#This Row],[Размер кредита]]-AVERAGE(H:H)))/STDEV(H:H)</f>
        <v>8.4256823048418361E-2</v>
      </c>
      <c r="Z885" s="16">
        <f>((Кредиты_2000_0__22[[#This Row],[Годовой доход]]-AVERAGE(K:K)))/STDEV(K:K)</f>
        <v>-0.51273176390993624</v>
      </c>
      <c r="AA885" s="16">
        <f>((Кредиты_2000_0__22[[#This Row],[Ежемесячный платеж]]-AVERAGE(O:O)))/STDEV(O:O)</f>
        <v>-0.24839398204314794</v>
      </c>
      <c r="AB885" s="16">
        <f>((Кредиты_2000_0__22[[#This Row],[Текущий баланс кредитов]]-AVERAGE(F:F)))/STDEV(F:F)</f>
        <v>-0.42510850220844354</v>
      </c>
      <c r="AC885" s="16">
        <f>((Кредиты_2000_0__22[[#This Row],[Максимальный выданный кредит]]-AVERAGE(G:G)))/STDEV(G:G)</f>
        <v>-0.68443102941477463</v>
      </c>
    </row>
    <row r="886" spans="1:29" x14ac:dyDescent="0.45">
      <c r="A886">
        <v>1321</v>
      </c>
      <c r="B886" s="1" t="s">
        <v>929</v>
      </c>
      <c r="C886" s="1" t="s">
        <v>16</v>
      </c>
      <c r="D886">
        <v>8</v>
      </c>
      <c r="E886">
        <v>0</v>
      </c>
      <c r="F886">
        <v>112385</v>
      </c>
      <c r="G886">
        <v>130636</v>
      </c>
      <c r="H886" s="3">
        <v>67562</v>
      </c>
      <c r="I886" s="1" t="s">
        <v>17</v>
      </c>
      <c r="J886">
        <v>719</v>
      </c>
      <c r="K886">
        <v>1264279</v>
      </c>
      <c r="L886" s="1" t="s">
        <v>18</v>
      </c>
      <c r="M886" s="1" t="s">
        <v>19</v>
      </c>
      <c r="N886" s="1" t="s">
        <v>23</v>
      </c>
      <c r="O886" s="2">
        <v>19490.77</v>
      </c>
      <c r="P886">
        <v>12.5</v>
      </c>
      <c r="Q886">
        <v>78</v>
      </c>
      <c r="R886">
        <f>Кредиты_2000_0__22[[#This Row],[Годовой доход]]/12</f>
        <v>105356.58333333333</v>
      </c>
      <c r="S886">
        <f>Кредиты_2000_0__22[[#This Row],[Ежемесячный платеж]]/Кредиты_2000_0__22[[#This Row],[Мес доход]]</f>
        <v>0.18499812145895014</v>
      </c>
      <c r="T886" s="8">
        <f>(Кредиты_2000_0__22[[#This Row],[Кредитный рейтинг]]-MIN(J:J))/(MAX(J:J)-MIN(J:J))</f>
        <v>0.80606060606060603</v>
      </c>
      <c r="U886" s="9">
        <f>(Кредиты_2000_0__22[[#This Row],[Срок кредитной истории (лет)]]-MIN(P:P))/(MAX(P:P)-MIN(P:P))</f>
        <v>0.17543859649122806</v>
      </c>
      <c r="V886" s="9">
        <f>(Кредиты_2000_0__22[[#This Row],[Срок с последнего нарушения кредитного договора (мес.)]]-MIN(Q:Q))/(MAX(Q:Q)-MIN(Q:Q))</f>
        <v>0.95121951219512191</v>
      </c>
      <c r="W886" s="9">
        <f>(Кредиты_2000_0__22[[#This Row],[Количество кредитных карт]]-MIN(D:D))/(MAX(D:D)-MIN(D:D))</f>
        <v>0.14634146341463414</v>
      </c>
      <c r="X886" s="10">
        <f>(Кредиты_2000_0__22[[#This Row],[Число нарушений кредитных договоров]]-MIN(E:E))/(MAX(E:E)-MIN(E:E))</f>
        <v>0</v>
      </c>
      <c r="Y886" s="16">
        <f>((Кредиты_2000_0__22[[#This Row],[Размер кредита]]-AVERAGE(H:H)))/STDEV(H:H)</f>
        <v>-1.2966690927421938</v>
      </c>
      <c r="Z886" s="16">
        <f>((Кредиты_2000_0__22[[#This Row],[Годовой доход]]-AVERAGE(K:K)))/STDEV(K:K)</f>
        <v>-0.10430048631355918</v>
      </c>
      <c r="AA886" s="16">
        <f>((Кредиты_2000_0__22[[#This Row],[Ежемесячный платеж]]-AVERAGE(O:O)))/STDEV(O:O)</f>
        <v>0.14875498308163293</v>
      </c>
      <c r="AB886" s="16">
        <f>((Кредиты_2000_0__22[[#This Row],[Текущий баланс кредитов]]-AVERAGE(F:F)))/STDEV(F:F)</f>
        <v>-0.62837628676237334</v>
      </c>
      <c r="AC886" s="16">
        <f>((Кредиты_2000_0__22[[#This Row],[Максимальный выданный кредит]]-AVERAGE(G:G)))/STDEV(G:G)</f>
        <v>-0.92213500920810065</v>
      </c>
    </row>
    <row r="887" spans="1:29" x14ac:dyDescent="0.45">
      <c r="A887">
        <v>1324</v>
      </c>
      <c r="B887" s="1" t="s">
        <v>930</v>
      </c>
      <c r="C887" s="1" t="s">
        <v>16</v>
      </c>
      <c r="D887">
        <v>15</v>
      </c>
      <c r="E887">
        <v>0</v>
      </c>
      <c r="F887">
        <v>87837</v>
      </c>
      <c r="G887">
        <v>309144</v>
      </c>
      <c r="H887" s="3">
        <v>78430</v>
      </c>
      <c r="I887" s="1" t="s">
        <v>17</v>
      </c>
      <c r="J887">
        <v>699</v>
      </c>
      <c r="K887">
        <v>620977</v>
      </c>
      <c r="L887" s="1" t="s">
        <v>33</v>
      </c>
      <c r="M887" s="1" t="s">
        <v>29</v>
      </c>
      <c r="N887" s="1" t="s">
        <v>79</v>
      </c>
      <c r="O887" s="2">
        <v>11384.61</v>
      </c>
      <c r="P887">
        <v>11.4</v>
      </c>
      <c r="R887">
        <f>Кредиты_2000_0__22[[#This Row],[Годовой доход]]/12</f>
        <v>51748.083333333336</v>
      </c>
      <c r="S887">
        <f>Кредиты_2000_0__22[[#This Row],[Ежемесячный платеж]]/Кредиты_2000_0__22[[#This Row],[Мес доход]]</f>
        <v>0.2200006119389285</v>
      </c>
      <c r="T887" s="8">
        <f>(Кредиты_2000_0__22[[#This Row],[Кредитный рейтинг]]-MIN(J:J))/(MAX(J:J)-MIN(J:J))</f>
        <v>0.68484848484848482</v>
      </c>
      <c r="U887" s="9">
        <f>(Кредиты_2000_0__22[[#This Row],[Срок кредитной истории (лет)]]-MIN(P:P))/(MAX(P:P)-MIN(P:P))</f>
        <v>0.15131578947368421</v>
      </c>
      <c r="V887" s="9">
        <f>(Кредиты_2000_0__22[[#This Row],[Срок с последнего нарушения кредитного договора (мес.)]]-MIN(Q:Q))/(MAX(Q:Q)-MIN(Q:Q))</f>
        <v>0</v>
      </c>
      <c r="W887" s="9">
        <f>(Кредиты_2000_0__22[[#This Row],[Количество кредитных карт]]-MIN(D:D))/(MAX(D:D)-MIN(D:D))</f>
        <v>0.31707317073170732</v>
      </c>
      <c r="X887" s="10">
        <f>(Кредиты_2000_0__22[[#This Row],[Число нарушений кредитных договоров]]-MIN(E:E))/(MAX(E:E)-MIN(E:E))</f>
        <v>0</v>
      </c>
      <c r="Y887" s="16">
        <f>((Кредиты_2000_0__22[[#This Row],[Размер кредита]]-AVERAGE(H:H)))/STDEV(H:H)</f>
        <v>-1.2384876511728493</v>
      </c>
      <c r="Z887" s="16">
        <f>((Кредиты_2000_0__22[[#This Row],[Годовой доход]]-AVERAGE(K:K)))/STDEV(K:K)</f>
        <v>-0.89172026748074606</v>
      </c>
      <c r="AA887" s="16">
        <f>((Кредиты_2000_0__22[[#This Row],[Ежемесячный платеж]]-AVERAGE(O:O)))/STDEV(O:O)</f>
        <v>-0.5753460189732239</v>
      </c>
      <c r="AB887" s="16">
        <f>((Кредиты_2000_0__22[[#This Row],[Текущий баланс кредитов]]-AVERAGE(F:F)))/STDEV(F:F)</f>
        <v>-0.73096299677943477</v>
      </c>
      <c r="AC887" s="16">
        <f>((Кредиты_2000_0__22[[#This Row],[Максимальный выданный кредит]]-AVERAGE(G:G)))/STDEV(G:G)</f>
        <v>-0.54268781423602752</v>
      </c>
    </row>
    <row r="888" spans="1:29" x14ac:dyDescent="0.45">
      <c r="A888">
        <v>1325</v>
      </c>
      <c r="B888" s="1" t="s">
        <v>931</v>
      </c>
      <c r="C888" s="1" t="s">
        <v>16</v>
      </c>
      <c r="D888">
        <v>8</v>
      </c>
      <c r="E888">
        <v>1</v>
      </c>
      <c r="F888">
        <v>156522</v>
      </c>
      <c r="G888">
        <v>208318</v>
      </c>
      <c r="H888" s="3">
        <v>218174</v>
      </c>
      <c r="I888" s="1" t="s">
        <v>17</v>
      </c>
      <c r="J888">
        <v>731</v>
      </c>
      <c r="K888">
        <v>1168215</v>
      </c>
      <c r="L888" s="1" t="s">
        <v>22</v>
      </c>
      <c r="M888" s="1" t="s">
        <v>19</v>
      </c>
      <c r="N888" s="1" t="s">
        <v>23</v>
      </c>
      <c r="O888" s="2">
        <v>12947.93</v>
      </c>
      <c r="P888">
        <v>25.4</v>
      </c>
      <c r="R888">
        <f>Кредиты_2000_0__22[[#This Row],[Годовой доход]]/12</f>
        <v>97351.25</v>
      </c>
      <c r="S888">
        <f>Кредиты_2000_0__22[[#This Row],[Ежемесячный платеж]]/Кредиты_2000_0__22[[#This Row],[Мес доход]]</f>
        <v>0.13300219565747742</v>
      </c>
      <c r="T888" s="8">
        <f>(Кредиты_2000_0__22[[#This Row],[Кредитный рейтинг]]-MIN(J:J))/(MAX(J:J)-MIN(J:J))</f>
        <v>0.87878787878787878</v>
      </c>
      <c r="U888" s="9">
        <f>(Кредиты_2000_0__22[[#This Row],[Срок кредитной истории (лет)]]-MIN(P:P))/(MAX(P:P)-MIN(P:P))</f>
        <v>0.45833333333333331</v>
      </c>
      <c r="V888" s="9">
        <f>(Кредиты_2000_0__22[[#This Row],[Срок с последнего нарушения кредитного договора (мес.)]]-MIN(Q:Q))/(MAX(Q:Q)-MIN(Q:Q))</f>
        <v>0</v>
      </c>
      <c r="W888" s="9">
        <f>(Кредиты_2000_0__22[[#This Row],[Количество кредитных карт]]-MIN(D:D))/(MAX(D:D)-MIN(D:D))</f>
        <v>0.14634146341463414</v>
      </c>
      <c r="X888" s="10">
        <f>(Кредиты_2000_0__22[[#This Row],[Число нарушений кредитных договоров]]-MIN(E:E))/(MAX(E:E)-MIN(E:E))</f>
        <v>0.14285714285714285</v>
      </c>
      <c r="Y888" s="16">
        <f>((Кредиты_2000_0__22[[#This Row],[Размер кредита]]-AVERAGE(H:H)))/STDEV(H:H)</f>
        <v>-0.49037324459698856</v>
      </c>
      <c r="Z888" s="16">
        <f>((Кредиты_2000_0__22[[#This Row],[Годовой доход]]-AVERAGE(K:K)))/STDEV(K:K)</f>
        <v>-0.22188553013130674</v>
      </c>
      <c r="AA888" s="16">
        <f>((Кредиты_2000_0__22[[#This Row],[Ежемесячный платеж]]-AVERAGE(O:O)))/STDEV(O:O)</f>
        <v>-0.43569893841567281</v>
      </c>
      <c r="AB888" s="16">
        <f>((Кредиты_2000_0__22[[#This Row],[Текущий баланс кредитов]]-AVERAGE(F:F)))/STDEV(F:F)</f>
        <v>-0.4439266525753503</v>
      </c>
      <c r="AC888" s="16">
        <f>((Кредиты_2000_0__22[[#This Row],[Максимальный выданный кредит]]-AVERAGE(G:G)))/STDEV(G:G)</f>
        <v>-0.75700954144295518</v>
      </c>
    </row>
    <row r="889" spans="1:29" x14ac:dyDescent="0.45">
      <c r="A889">
        <v>1327</v>
      </c>
      <c r="B889" s="1" t="s">
        <v>932</v>
      </c>
      <c r="C889" s="1" t="s">
        <v>16</v>
      </c>
      <c r="D889">
        <v>15</v>
      </c>
      <c r="E889">
        <v>0</v>
      </c>
      <c r="F889">
        <v>313405</v>
      </c>
      <c r="G889">
        <v>707388</v>
      </c>
      <c r="H889" s="3">
        <v>449680</v>
      </c>
      <c r="I889" s="1" t="s">
        <v>17</v>
      </c>
      <c r="J889">
        <v>739</v>
      </c>
      <c r="K889">
        <v>1747620</v>
      </c>
      <c r="L889" s="1" t="s">
        <v>41</v>
      </c>
      <c r="M889" s="1" t="s">
        <v>19</v>
      </c>
      <c r="N889" s="1" t="s">
        <v>23</v>
      </c>
      <c r="O889" s="2">
        <v>36263.21</v>
      </c>
      <c r="P889">
        <v>9.9</v>
      </c>
      <c r="Q889">
        <v>45</v>
      </c>
      <c r="R889">
        <f>Кредиты_2000_0__22[[#This Row],[Годовой доход]]/12</f>
        <v>145635</v>
      </c>
      <c r="S889">
        <f>Кредиты_2000_0__22[[#This Row],[Ежемесячный платеж]]/Кредиты_2000_0__22[[#This Row],[Мес доход]]</f>
        <v>0.2490006523157208</v>
      </c>
      <c r="T889" s="8">
        <f>(Кредиты_2000_0__22[[#This Row],[Кредитный рейтинг]]-MIN(J:J))/(MAX(J:J)-MIN(J:J))</f>
        <v>0.92727272727272725</v>
      </c>
      <c r="U889" s="9">
        <f>(Кредиты_2000_0__22[[#This Row],[Срок кредитной истории (лет)]]-MIN(P:P))/(MAX(P:P)-MIN(P:P))</f>
        <v>0.11842105263157895</v>
      </c>
      <c r="V889" s="9">
        <f>(Кредиты_2000_0__22[[#This Row],[Срок с последнего нарушения кредитного договора (мес.)]]-MIN(Q:Q))/(MAX(Q:Q)-MIN(Q:Q))</f>
        <v>0.54878048780487809</v>
      </c>
      <c r="W889" s="9">
        <f>(Кредиты_2000_0__22[[#This Row],[Количество кредитных карт]]-MIN(D:D))/(MAX(D:D)-MIN(D:D))</f>
        <v>0.31707317073170732</v>
      </c>
      <c r="X889" s="10">
        <f>(Кредиты_2000_0__22[[#This Row],[Число нарушений кредитных договоров]]-MIN(E:E))/(MAX(E:E)-MIN(E:E))</f>
        <v>0</v>
      </c>
      <c r="Y889" s="16">
        <f>((Кредиты_2000_0__22[[#This Row],[Размер кредита]]-AVERAGE(H:H)))/STDEV(H:H)</f>
        <v>0.7489856817880528</v>
      </c>
      <c r="Z889" s="16">
        <f>((Кредиты_2000_0__22[[#This Row],[Годовой доход]]-AVERAGE(K:K)))/STDEV(K:K)</f>
        <v>0.48732252193004844</v>
      </c>
      <c r="AA889" s="16">
        <f>((Кредиты_2000_0__22[[#This Row],[Ежемесячный платеж]]-AVERAGE(O:O)))/STDEV(O:O)</f>
        <v>1.6469909679258703</v>
      </c>
      <c r="AB889" s="16">
        <f>((Кредиты_2000_0__22[[#This Row],[Текущий баланс кредитов]]-AVERAGE(F:F)))/STDEV(F:F)</f>
        <v>0.21169135408941481</v>
      </c>
      <c r="AC889" s="16">
        <f>((Кредиты_2000_0__22[[#This Row],[Максимальный выданный кредит]]-AVERAGE(G:G)))/STDEV(G:G)</f>
        <v>0.30384325840193976</v>
      </c>
    </row>
    <row r="890" spans="1:29" x14ac:dyDescent="0.45">
      <c r="A890">
        <v>1328</v>
      </c>
      <c r="B890" s="1" t="s">
        <v>933</v>
      </c>
      <c r="C890" s="1" t="s">
        <v>16</v>
      </c>
      <c r="D890">
        <v>16</v>
      </c>
      <c r="E890">
        <v>1</v>
      </c>
      <c r="F890">
        <v>265772</v>
      </c>
      <c r="G890">
        <v>575212</v>
      </c>
      <c r="H890" s="3">
        <v>269478</v>
      </c>
      <c r="I890" s="1" t="s">
        <v>17</v>
      </c>
      <c r="J890">
        <v>715</v>
      </c>
      <c r="K890">
        <v>930905</v>
      </c>
      <c r="L890" s="1" t="s">
        <v>53</v>
      </c>
      <c r="M890" s="1" t="s">
        <v>19</v>
      </c>
      <c r="N890" s="1" t="s">
        <v>23</v>
      </c>
      <c r="O890" s="2">
        <v>26143.05</v>
      </c>
      <c r="P890">
        <v>20.8</v>
      </c>
      <c r="Q890">
        <v>76</v>
      </c>
      <c r="R890">
        <f>Кредиты_2000_0__22[[#This Row],[Годовой доход]]/12</f>
        <v>77575.416666666672</v>
      </c>
      <c r="S890">
        <f>Кредиты_2000_0__22[[#This Row],[Ежемесячный платеж]]/Кредиты_2000_0__22[[#This Row],[Мес доход]]</f>
        <v>0.33700173487090518</v>
      </c>
      <c r="T890" s="8">
        <f>(Кредиты_2000_0__22[[#This Row],[Кредитный рейтинг]]-MIN(J:J))/(MAX(J:J)-MIN(J:J))</f>
        <v>0.78181818181818186</v>
      </c>
      <c r="U890" s="9">
        <f>(Кредиты_2000_0__22[[#This Row],[Срок кредитной истории (лет)]]-MIN(P:P))/(MAX(P:P)-MIN(P:P))</f>
        <v>0.35745614035087719</v>
      </c>
      <c r="V890" s="9">
        <f>(Кредиты_2000_0__22[[#This Row],[Срок с последнего нарушения кредитного договора (мес.)]]-MIN(Q:Q))/(MAX(Q:Q)-MIN(Q:Q))</f>
        <v>0.92682926829268297</v>
      </c>
      <c r="W890" s="9">
        <f>(Кредиты_2000_0__22[[#This Row],[Количество кредитных карт]]-MIN(D:D))/(MAX(D:D)-MIN(D:D))</f>
        <v>0.34146341463414637</v>
      </c>
      <c r="X890" s="10">
        <f>(Кредиты_2000_0__22[[#This Row],[Число нарушений кредитных договоров]]-MIN(E:E))/(MAX(E:E)-MIN(E:E))</f>
        <v>0.14285714285714285</v>
      </c>
      <c r="Y890" s="16">
        <f>((Кредиты_2000_0__22[[#This Row],[Размер кредита]]-AVERAGE(H:H)))/STDEV(H:H)</f>
        <v>-0.21571915200648048</v>
      </c>
      <c r="Z890" s="16">
        <f>((Кредиты_2000_0__22[[#This Row],[Годовой доход]]-AVERAGE(K:K)))/STDEV(K:K)</f>
        <v>-0.51235965934089278</v>
      </c>
      <c r="AA890" s="16">
        <f>((Кредиты_2000_0__22[[#This Row],[Ежемесячный платеж]]-AVERAGE(O:O)))/STDEV(O:O)</f>
        <v>0.74298487910508704</v>
      </c>
      <c r="AB890" s="16">
        <f>((Кредиты_2000_0__22[[#This Row],[Текущий баланс кредитов]]-AVERAGE(F:F)))/STDEV(F:F)</f>
        <v>1.2631847887578044E-2</v>
      </c>
      <c r="AC890" s="16">
        <f>((Кредиты_2000_0__22[[#This Row],[Максимальный выданный кредит]]-AVERAGE(G:G)))/STDEV(G:G)</f>
        <v>2.2882111323776714E-2</v>
      </c>
    </row>
    <row r="891" spans="1:29" x14ac:dyDescent="0.45">
      <c r="A891">
        <v>1330</v>
      </c>
      <c r="B891" s="1" t="s">
        <v>934</v>
      </c>
      <c r="C891" s="1" t="s">
        <v>16</v>
      </c>
      <c r="D891">
        <v>6</v>
      </c>
      <c r="E891">
        <v>0</v>
      </c>
      <c r="F891">
        <v>354559</v>
      </c>
      <c r="G891">
        <v>546656</v>
      </c>
      <c r="H891" s="3">
        <v>433752</v>
      </c>
      <c r="I891" s="1" t="s">
        <v>17</v>
      </c>
      <c r="J891">
        <v>724</v>
      </c>
      <c r="K891">
        <v>5806362</v>
      </c>
      <c r="L891" s="1" t="s">
        <v>40</v>
      </c>
      <c r="M891" s="1" t="s">
        <v>29</v>
      </c>
      <c r="N891" s="1" t="s">
        <v>54</v>
      </c>
      <c r="O891" s="2">
        <v>28306.01</v>
      </c>
      <c r="P891">
        <v>15.7</v>
      </c>
      <c r="Q891">
        <v>17</v>
      </c>
      <c r="R891">
        <f>Кредиты_2000_0__22[[#This Row],[Годовой доход]]/12</f>
        <v>483863.5</v>
      </c>
      <c r="S891">
        <f>Кредиты_2000_0__22[[#This Row],[Ежемесячный платеж]]/Кредиты_2000_0__22[[#This Row],[Мес доход]]</f>
        <v>5.8499990183181826E-2</v>
      </c>
      <c r="T891" s="8">
        <f>(Кредиты_2000_0__22[[#This Row],[Кредитный рейтинг]]-MIN(J:J))/(MAX(J:J)-MIN(J:J))</f>
        <v>0.83636363636363631</v>
      </c>
      <c r="U891" s="9">
        <f>(Кредиты_2000_0__22[[#This Row],[Срок кредитной истории (лет)]]-MIN(P:P))/(MAX(P:P)-MIN(P:P))</f>
        <v>0.24561403508771928</v>
      </c>
      <c r="V891" s="9">
        <f>(Кредиты_2000_0__22[[#This Row],[Срок с последнего нарушения кредитного договора (мес.)]]-MIN(Q:Q))/(MAX(Q:Q)-MIN(Q:Q))</f>
        <v>0.2073170731707317</v>
      </c>
      <c r="W891" s="9">
        <f>(Кредиты_2000_0__22[[#This Row],[Количество кредитных карт]]-MIN(D:D))/(MAX(D:D)-MIN(D:D))</f>
        <v>9.7560975609756101E-2</v>
      </c>
      <c r="X891" s="10">
        <f>(Кредиты_2000_0__22[[#This Row],[Число нарушений кредитных договоров]]-MIN(E:E))/(MAX(E:E)-MIN(E:E))</f>
        <v>0</v>
      </c>
      <c r="Y891" s="16">
        <f>((Кредиты_2000_0__22[[#This Row],[Размер кредита]]-AVERAGE(H:H)))/STDEV(H:H)</f>
        <v>0.66371571479168578</v>
      </c>
      <c r="Z891" s="16">
        <f>((Кредиты_2000_0__22[[#This Row],[Годовой доход]]-AVERAGE(K:K)))/STDEV(K:K)</f>
        <v>5.4553371363010124</v>
      </c>
      <c r="AA891" s="16">
        <f>((Кредиты_2000_0__22[[#This Row],[Ежемесячный платеж]]-AVERAGE(O:O)))/STDEV(O:O)</f>
        <v>0.93619615342049312</v>
      </c>
      <c r="AB891" s="16">
        <f>((Кредиты_2000_0__22[[#This Row],[Текущий баланс кредитов]]-AVERAGE(F:F)))/STDEV(F:F)</f>
        <v>0.38367495617684139</v>
      </c>
      <c r="AC891" s="16">
        <f>((Кредиты_2000_0__22[[#This Row],[Максимальный выданный кредит]]-AVERAGE(G:G)))/STDEV(G:G)</f>
        <v>-3.7818216390513512E-2</v>
      </c>
    </row>
    <row r="892" spans="1:29" x14ac:dyDescent="0.45">
      <c r="A892">
        <v>1331</v>
      </c>
      <c r="B892" s="1" t="s">
        <v>935</v>
      </c>
      <c r="C892" s="1" t="s">
        <v>31</v>
      </c>
      <c r="D892">
        <v>10</v>
      </c>
      <c r="E892">
        <v>0</v>
      </c>
      <c r="F892">
        <v>142861</v>
      </c>
      <c r="G892">
        <v>386474</v>
      </c>
      <c r="H892" s="3">
        <v>212058</v>
      </c>
      <c r="I892" s="1" t="s">
        <v>17</v>
      </c>
      <c r="J892">
        <v>690</v>
      </c>
      <c r="K892">
        <v>763116</v>
      </c>
      <c r="L892" s="1" t="s">
        <v>27</v>
      </c>
      <c r="M892" s="1" t="s">
        <v>29</v>
      </c>
      <c r="N892" s="1" t="s">
        <v>52</v>
      </c>
      <c r="O892" s="2">
        <v>7313.1</v>
      </c>
      <c r="P892">
        <v>6.8</v>
      </c>
      <c r="R892">
        <f>Кредиты_2000_0__22[[#This Row],[Годовой доход]]/12</f>
        <v>63593</v>
      </c>
      <c r="S892">
        <f>Кредиты_2000_0__22[[#This Row],[Ежемесячный платеж]]/Кредиты_2000_0__22[[#This Row],[Мес доход]]</f>
        <v>0.11499850612488796</v>
      </c>
      <c r="T892" s="8">
        <f>(Кредиты_2000_0__22[[#This Row],[Кредитный рейтинг]]-MIN(J:J))/(MAX(J:J)-MIN(J:J))</f>
        <v>0.63030303030303025</v>
      </c>
      <c r="U892" s="9">
        <f>(Кредиты_2000_0__22[[#This Row],[Срок кредитной истории (лет)]]-MIN(P:P))/(MAX(P:P)-MIN(P:P))</f>
        <v>5.0438596491228067E-2</v>
      </c>
      <c r="V892" s="9">
        <f>(Кредиты_2000_0__22[[#This Row],[Срок с последнего нарушения кредитного договора (мес.)]]-MIN(Q:Q))/(MAX(Q:Q)-MIN(Q:Q))</f>
        <v>0</v>
      </c>
      <c r="W892" s="9">
        <f>(Кредиты_2000_0__22[[#This Row],[Количество кредитных карт]]-MIN(D:D))/(MAX(D:D)-MIN(D:D))</f>
        <v>0.1951219512195122</v>
      </c>
      <c r="X892" s="10">
        <f>(Кредиты_2000_0__22[[#This Row],[Число нарушений кредитных договоров]]-MIN(E:E))/(MAX(E:E)-MIN(E:E))</f>
        <v>0</v>
      </c>
      <c r="Y892" s="16">
        <f>((Кредиты_2000_0__22[[#This Row],[Размер кредита]]-AVERAGE(H:H)))/STDEV(H:H)</f>
        <v>-0.52311502750443339</v>
      </c>
      <c r="Z892" s="16">
        <f>((Кредиты_2000_0__22[[#This Row],[Годовой доход]]-AVERAGE(K:K)))/STDEV(K:K)</f>
        <v>-0.71773812491734224</v>
      </c>
      <c r="AA892" s="16">
        <f>((Кредиты_2000_0__22[[#This Row],[Ежемесячный платеж]]-AVERAGE(O:O)))/STDEV(O:O)</f>
        <v>-0.93904282126634064</v>
      </c>
      <c r="AB892" s="16">
        <f>((Кредиты_2000_0__22[[#This Row],[Текущий баланс кредитов]]-AVERAGE(F:F)))/STDEV(F:F)</f>
        <v>-0.50101631550280168</v>
      </c>
      <c r="AC892" s="16">
        <f>((Кредиты_2000_0__22[[#This Row],[Максимальный выданный кредит]]-AVERAGE(G:G)))/STDEV(G:G)</f>
        <v>-0.37831057855364686</v>
      </c>
    </row>
    <row r="893" spans="1:29" x14ac:dyDescent="0.45">
      <c r="A893">
        <v>1332</v>
      </c>
      <c r="B893" s="1" t="s">
        <v>936</v>
      </c>
      <c r="C893" s="1" t="s">
        <v>16</v>
      </c>
      <c r="D893">
        <v>10</v>
      </c>
      <c r="E893">
        <v>0</v>
      </c>
      <c r="F893">
        <v>8474</v>
      </c>
      <c r="G893">
        <v>755326</v>
      </c>
      <c r="H893" s="3">
        <v>213752</v>
      </c>
      <c r="I893" s="1" t="s">
        <v>17</v>
      </c>
      <c r="J893">
        <v>747</v>
      </c>
      <c r="K893">
        <v>1153794</v>
      </c>
      <c r="L893" s="1" t="s">
        <v>22</v>
      </c>
      <c r="M893" s="1" t="s">
        <v>29</v>
      </c>
      <c r="N893" s="1" t="s">
        <v>23</v>
      </c>
      <c r="O893" s="2">
        <v>19056.810000000001</v>
      </c>
      <c r="P893">
        <v>17</v>
      </c>
      <c r="Q893">
        <v>19</v>
      </c>
      <c r="R893">
        <f>Кредиты_2000_0__22[[#This Row],[Годовой доход]]/12</f>
        <v>96149.5</v>
      </c>
      <c r="S893">
        <f>Кредиты_2000_0__22[[#This Row],[Ежемесячный платеж]]/Кредиты_2000_0__22[[#This Row],[Мес доход]]</f>
        <v>0.1981997826301749</v>
      </c>
      <c r="T893" s="8">
        <f>(Кредиты_2000_0__22[[#This Row],[Кредитный рейтинг]]-MIN(J:J))/(MAX(J:J)-MIN(J:J))</f>
        <v>0.97575757575757571</v>
      </c>
      <c r="U893" s="9">
        <f>(Кредиты_2000_0__22[[#This Row],[Срок кредитной истории (лет)]]-MIN(P:P))/(MAX(P:P)-MIN(P:P))</f>
        <v>0.27412280701754382</v>
      </c>
      <c r="V893" s="9">
        <f>(Кредиты_2000_0__22[[#This Row],[Срок с последнего нарушения кредитного договора (мес.)]]-MIN(Q:Q))/(MAX(Q:Q)-MIN(Q:Q))</f>
        <v>0.23170731707317074</v>
      </c>
      <c r="W893" s="9">
        <f>(Кредиты_2000_0__22[[#This Row],[Количество кредитных карт]]-MIN(D:D))/(MAX(D:D)-MIN(D:D))</f>
        <v>0.1951219512195122</v>
      </c>
      <c r="X893" s="10">
        <f>(Кредиты_2000_0__22[[#This Row],[Число нарушений кредитных договоров]]-MIN(E:E))/(MAX(E:E)-MIN(E:E))</f>
        <v>0</v>
      </c>
      <c r="Y893" s="16">
        <f>((Кредиты_2000_0__22[[#This Row],[Размер кредита]]-AVERAGE(H:H)))/STDEV(H:H)</f>
        <v>-0.51404626029625622</v>
      </c>
      <c r="Z893" s="16">
        <f>((Кредиты_2000_0__22[[#This Row],[Годовой доход]]-AVERAGE(K:K)))/STDEV(K:K)</f>
        <v>-0.23953724062530801</v>
      </c>
      <c r="AA893" s="16">
        <f>((Кредиты_2000_0__22[[#This Row],[Ежемесячный платеж]]-AVERAGE(O:O)))/STDEV(O:O)</f>
        <v>0.10999052853697491</v>
      </c>
      <c r="AB893" s="16">
        <f>((Кредиты_2000_0__22[[#This Row],[Текущий баланс кредитов]]-AVERAGE(F:F)))/STDEV(F:F)</f>
        <v>-1.0626229718113742</v>
      </c>
      <c r="AC893" s="16">
        <f>((Кредиты_2000_0__22[[#This Row],[Максимальный выданный кредит]]-AVERAGE(G:G)))/STDEV(G:G)</f>
        <v>0.40574311517346395</v>
      </c>
    </row>
    <row r="894" spans="1:29" x14ac:dyDescent="0.45">
      <c r="A894">
        <v>1333</v>
      </c>
      <c r="B894" s="1" t="s">
        <v>937</v>
      </c>
      <c r="C894" s="1" t="s">
        <v>16</v>
      </c>
      <c r="D894">
        <v>9</v>
      </c>
      <c r="E894">
        <v>0</v>
      </c>
      <c r="F894">
        <v>99750</v>
      </c>
      <c r="G894">
        <v>220814</v>
      </c>
      <c r="H894" s="3">
        <v>112706</v>
      </c>
      <c r="I894" s="1" t="s">
        <v>17</v>
      </c>
      <c r="J894">
        <v>744</v>
      </c>
      <c r="K894">
        <v>973275</v>
      </c>
      <c r="L894" s="1" t="s">
        <v>22</v>
      </c>
      <c r="M894" s="1" t="s">
        <v>19</v>
      </c>
      <c r="N894" s="1" t="s">
        <v>23</v>
      </c>
      <c r="O894" s="2">
        <v>7688.92</v>
      </c>
      <c r="P894">
        <v>13</v>
      </c>
      <c r="Q894">
        <v>14</v>
      </c>
      <c r="R894">
        <f>Кредиты_2000_0__22[[#This Row],[Годовой доход]]/12</f>
        <v>81106.25</v>
      </c>
      <c r="S894">
        <f>Кредиты_2000_0__22[[#This Row],[Ежемесячный платеж]]/Кредиты_2000_0__22[[#This Row],[Мес доход]]</f>
        <v>9.4800585651537331E-2</v>
      </c>
      <c r="T894" s="8">
        <f>(Кредиты_2000_0__22[[#This Row],[Кредитный рейтинг]]-MIN(J:J))/(MAX(J:J)-MIN(J:J))</f>
        <v>0.95757575757575752</v>
      </c>
      <c r="U894" s="9">
        <f>(Кредиты_2000_0__22[[#This Row],[Срок кредитной истории (лет)]]-MIN(P:P))/(MAX(P:P)-MIN(P:P))</f>
        <v>0.18640350877192982</v>
      </c>
      <c r="V894" s="9">
        <f>(Кредиты_2000_0__22[[#This Row],[Срок с последнего нарушения кредитного договора (мес.)]]-MIN(Q:Q))/(MAX(Q:Q)-MIN(Q:Q))</f>
        <v>0.17073170731707318</v>
      </c>
      <c r="W894" s="9">
        <f>(Кредиты_2000_0__22[[#This Row],[Количество кредитных карт]]-MIN(D:D))/(MAX(D:D)-MIN(D:D))</f>
        <v>0.17073170731707318</v>
      </c>
      <c r="X894" s="10">
        <f>(Кредиты_2000_0__22[[#This Row],[Число нарушений кредитных договоров]]-MIN(E:E))/(MAX(E:E)-MIN(E:E))</f>
        <v>0</v>
      </c>
      <c r="Y894" s="16">
        <f>((Кредиты_2000_0__22[[#This Row],[Размер кредита]]-AVERAGE(H:H)))/STDEV(H:H)</f>
        <v>-1.0549923354541479</v>
      </c>
      <c r="Z894" s="16">
        <f>((Кредиты_2000_0__22[[#This Row],[Годовой доход]]-AVERAGE(K:K)))/STDEV(K:K)</f>
        <v>-0.46049758503045429</v>
      </c>
      <c r="AA894" s="16">
        <f>((Кредиты_2000_0__22[[#This Row],[Ежемесячный платеж]]-AVERAGE(O:O)))/STDEV(O:O)</f>
        <v>-0.90547185318869894</v>
      </c>
      <c r="AB894" s="16">
        <f>((Кредиты_2000_0__22[[#This Row],[Текущий баланс кредитов]]-AVERAGE(F:F)))/STDEV(F:F)</f>
        <v>-0.68117826985939023</v>
      </c>
      <c r="AC894" s="16">
        <f>((Кредиты_2000_0__22[[#This Row],[Максимальный выданный кредит]]-AVERAGE(G:G)))/STDEV(G:G)</f>
        <v>-0.73044730250480661</v>
      </c>
    </row>
    <row r="895" spans="1:29" x14ac:dyDescent="0.45">
      <c r="A895">
        <v>1335</v>
      </c>
      <c r="B895" s="1" t="s">
        <v>938</v>
      </c>
      <c r="C895" s="1" t="s">
        <v>16</v>
      </c>
      <c r="D895">
        <v>13</v>
      </c>
      <c r="E895">
        <v>1</v>
      </c>
      <c r="F895">
        <v>424555</v>
      </c>
      <c r="G895">
        <v>664334</v>
      </c>
      <c r="H895" s="3">
        <v>519508</v>
      </c>
      <c r="I895" s="1" t="s">
        <v>26</v>
      </c>
      <c r="J895">
        <v>660</v>
      </c>
      <c r="K895">
        <v>3084536</v>
      </c>
      <c r="L895" s="1" t="s">
        <v>22</v>
      </c>
      <c r="M895" s="1" t="s">
        <v>24</v>
      </c>
      <c r="N895" s="1" t="s">
        <v>23</v>
      </c>
      <c r="O895" s="2">
        <v>35214.980000000003</v>
      </c>
      <c r="P895">
        <v>17.600000000000001</v>
      </c>
      <c r="R895">
        <f>Кредиты_2000_0__22[[#This Row],[Годовой доход]]/12</f>
        <v>257044.66666666666</v>
      </c>
      <c r="S895">
        <f>Кредиты_2000_0__22[[#This Row],[Ежемесячный платеж]]/Кредиты_2000_0__22[[#This Row],[Мес доход]]</f>
        <v>0.136999457941162</v>
      </c>
      <c r="T895" s="8">
        <f>(Кредиты_2000_0__22[[#This Row],[Кредитный рейтинг]]-MIN(J:J))/(MAX(J:J)-MIN(J:J))</f>
        <v>0.44848484848484849</v>
      </c>
      <c r="U895" s="9">
        <f>(Кредиты_2000_0__22[[#This Row],[Срок кредитной истории (лет)]]-MIN(P:P))/(MAX(P:P)-MIN(P:P))</f>
        <v>0.28728070175438597</v>
      </c>
      <c r="V895" s="9">
        <f>(Кредиты_2000_0__22[[#This Row],[Срок с последнего нарушения кредитного договора (мес.)]]-MIN(Q:Q))/(MAX(Q:Q)-MIN(Q:Q))</f>
        <v>0</v>
      </c>
      <c r="W895" s="9">
        <f>(Кредиты_2000_0__22[[#This Row],[Количество кредитных карт]]-MIN(D:D))/(MAX(D:D)-MIN(D:D))</f>
        <v>0.26829268292682928</v>
      </c>
      <c r="X895" s="10">
        <f>(Кредиты_2000_0__22[[#This Row],[Число нарушений кредитных договоров]]-MIN(E:E))/(MAX(E:E)-MIN(E:E))</f>
        <v>0.14285714285714285</v>
      </c>
      <c r="Y895" s="16">
        <f>((Кредиты_2000_0__22[[#This Row],[Размер кредита]]-AVERAGE(H:H)))/STDEV(H:H)</f>
        <v>1.1228073326809656</v>
      </c>
      <c r="Z895" s="16">
        <f>((Кредиты_2000_0__22[[#This Row],[Годовой доход]]-AVERAGE(K:K)))/STDEV(K:K)</f>
        <v>2.1237453904411221</v>
      </c>
      <c r="AA895" s="16">
        <f>((Кредиты_2000_0__22[[#This Row],[Ежемесячный платеж]]-AVERAGE(O:O)))/STDEV(O:O)</f>
        <v>1.5533554619176049</v>
      </c>
      <c r="AB895" s="16">
        <f>((Кредиты_2000_0__22[[#This Row],[Текущий баланс кредитов]]-AVERAGE(F:F)))/STDEV(F:F)</f>
        <v>0.67619000238648108</v>
      </c>
      <c r="AC895" s="16">
        <f>((Кредиты_2000_0__22[[#This Row],[Максимальный выданный кредит]]-AVERAGE(G:G)))/STDEV(G:G)</f>
        <v>0.21232512177877647</v>
      </c>
    </row>
    <row r="896" spans="1:29" x14ac:dyDescent="0.45">
      <c r="A896">
        <v>1336</v>
      </c>
      <c r="B896" s="1" t="s">
        <v>939</v>
      </c>
      <c r="C896" s="1" t="s">
        <v>16</v>
      </c>
      <c r="D896">
        <v>9</v>
      </c>
      <c r="E896">
        <v>0</v>
      </c>
      <c r="F896">
        <v>13129</v>
      </c>
      <c r="G896">
        <v>183040</v>
      </c>
      <c r="H896" s="3">
        <v>150216</v>
      </c>
      <c r="I896" s="1" t="s">
        <v>17</v>
      </c>
      <c r="J896">
        <v>740</v>
      </c>
      <c r="K896">
        <v>1760597</v>
      </c>
      <c r="L896" s="1" t="s">
        <v>50</v>
      </c>
      <c r="M896" s="1" t="s">
        <v>29</v>
      </c>
      <c r="N896" s="1" t="s">
        <v>23</v>
      </c>
      <c r="O896" s="2">
        <v>9551.2999999999993</v>
      </c>
      <c r="P896">
        <v>20.9</v>
      </c>
      <c r="Q896">
        <v>16</v>
      </c>
      <c r="R896">
        <f>Кредиты_2000_0__22[[#This Row],[Годовой доход]]/12</f>
        <v>146716.41666666666</v>
      </c>
      <c r="S896">
        <f>Кредиты_2000_0__22[[#This Row],[Ежемесячный платеж]]/Кредиты_2000_0__22[[#This Row],[Мес доход]]</f>
        <v>6.5100417642424704E-2</v>
      </c>
      <c r="T896" s="8">
        <f>(Кредиты_2000_0__22[[#This Row],[Кредитный рейтинг]]-MIN(J:J))/(MAX(J:J)-MIN(J:J))</f>
        <v>0.93333333333333335</v>
      </c>
      <c r="U896" s="9">
        <f>(Кредиты_2000_0__22[[#This Row],[Срок кредитной истории (лет)]]-MIN(P:P))/(MAX(P:P)-MIN(P:P))</f>
        <v>0.3596491228070175</v>
      </c>
      <c r="V896" s="9">
        <f>(Кредиты_2000_0__22[[#This Row],[Срок с последнего нарушения кредитного договора (мес.)]]-MIN(Q:Q))/(MAX(Q:Q)-MIN(Q:Q))</f>
        <v>0.1951219512195122</v>
      </c>
      <c r="W896" s="9">
        <f>(Кредиты_2000_0__22[[#This Row],[Количество кредитных карт]]-MIN(D:D))/(MAX(D:D)-MIN(D:D))</f>
        <v>0.17073170731707318</v>
      </c>
      <c r="X896" s="10">
        <f>(Кредиты_2000_0__22[[#This Row],[Число нарушений кредитных договоров]]-MIN(E:E))/(MAX(E:E)-MIN(E:E))</f>
        <v>0</v>
      </c>
      <c r="Y896" s="16">
        <f>((Кредиты_2000_0__22[[#This Row],[Размер кредита]]-AVERAGE(H:H)))/STDEV(H:H)</f>
        <v>-0.85418391870165389</v>
      </c>
      <c r="Z896" s="16">
        <f>((Кредиты_2000_0__22[[#This Row],[Годовой доход]]-AVERAGE(K:K)))/STDEV(K:K)</f>
        <v>0.50320673572109309</v>
      </c>
      <c r="AA896" s="16">
        <f>((Кредиты_2000_0__22[[#This Row],[Ежемесячный платеж]]-AVERAGE(O:O)))/STDEV(O:O)</f>
        <v>-0.73911056446420742</v>
      </c>
      <c r="AB896" s="16">
        <f>((Кредиты_2000_0__22[[#This Row],[Текущий баланс кредитов]]-AVERAGE(F:F)))/STDEV(F:F)</f>
        <v>-1.0431696096177365</v>
      </c>
      <c r="AC896" s="16">
        <f>((Кредиты_2000_0__22[[#This Row],[Максимальный выданный кредит]]-AVERAGE(G:G)))/STDEV(G:G)</f>
        <v>-0.81074195788649872</v>
      </c>
    </row>
    <row r="897" spans="1:29" x14ac:dyDescent="0.45">
      <c r="A897">
        <v>1337</v>
      </c>
      <c r="B897" s="1" t="s">
        <v>940</v>
      </c>
      <c r="C897" s="1" t="s">
        <v>16</v>
      </c>
      <c r="D897">
        <v>10</v>
      </c>
      <c r="E897">
        <v>0</v>
      </c>
      <c r="F897">
        <v>192223</v>
      </c>
      <c r="G897">
        <v>573650</v>
      </c>
      <c r="H897" s="3">
        <v>327008</v>
      </c>
      <c r="I897" s="1" t="s">
        <v>17</v>
      </c>
      <c r="J897">
        <v>737</v>
      </c>
      <c r="K897">
        <v>941355</v>
      </c>
      <c r="L897" s="1" t="s">
        <v>33</v>
      </c>
      <c r="M897" s="1" t="s">
        <v>24</v>
      </c>
      <c r="N897" s="1" t="s">
        <v>23</v>
      </c>
      <c r="O897" s="2">
        <v>3749.84</v>
      </c>
      <c r="P897">
        <v>5.7</v>
      </c>
      <c r="R897">
        <f>Кредиты_2000_0__22[[#This Row],[Годовой доход]]/12</f>
        <v>78446.25</v>
      </c>
      <c r="S897">
        <f>Кредиты_2000_0__22[[#This Row],[Ежемесячный платеж]]/Кредиты_2000_0__22[[#This Row],[Мес доход]]</f>
        <v>4.7801392673327281E-2</v>
      </c>
      <c r="T897" s="8">
        <f>(Кредиты_2000_0__22[[#This Row],[Кредитный рейтинг]]-MIN(J:J))/(MAX(J:J)-MIN(J:J))</f>
        <v>0.91515151515151516</v>
      </c>
      <c r="U897" s="9">
        <f>(Кредиты_2000_0__22[[#This Row],[Срок кредитной истории (лет)]]-MIN(P:P))/(MAX(P:P)-MIN(P:P))</f>
        <v>2.6315789473684213E-2</v>
      </c>
      <c r="V897" s="9">
        <f>(Кредиты_2000_0__22[[#This Row],[Срок с последнего нарушения кредитного договора (мес.)]]-MIN(Q:Q))/(MAX(Q:Q)-MIN(Q:Q))</f>
        <v>0</v>
      </c>
      <c r="W897" s="9">
        <f>(Кредиты_2000_0__22[[#This Row],[Количество кредитных карт]]-MIN(D:D))/(MAX(D:D)-MIN(D:D))</f>
        <v>0.1951219512195122</v>
      </c>
      <c r="X897" s="10">
        <f>(Кредиты_2000_0__22[[#This Row],[Число нарушений кредитных договоров]]-MIN(E:E))/(MAX(E:E)-MIN(E:E))</f>
        <v>0</v>
      </c>
      <c r="Y897" s="16">
        <f>((Кредиты_2000_0__22[[#This Row],[Размер кредита]]-AVERAGE(H:H)))/STDEV(H:H)</f>
        <v>9.2265604479016355E-2</v>
      </c>
      <c r="Z897" s="16">
        <f>((Кредиты_2000_0__22[[#This Row],[Годовой доход]]-AVERAGE(K:K)))/STDEV(K:K)</f>
        <v>-0.49956856478002226</v>
      </c>
      <c r="AA897" s="16">
        <f>((Кредиты_2000_0__22[[#This Row],[Ежемесячный платеж]]-AVERAGE(O:O)))/STDEV(O:O)</f>
        <v>-1.2573390474180559</v>
      </c>
      <c r="AB897" s="16">
        <f>((Кредиты_2000_0__22[[#This Row],[Текущий баланс кредитов]]-AVERAGE(F:F)))/STDEV(F:F)</f>
        <v>-0.29473127477189948</v>
      </c>
      <c r="AC897" s="16">
        <f>((Кредиты_2000_0__22[[#This Row],[Максимальный выданный кредит]]-AVERAGE(G:G)))/STDEV(G:G)</f>
        <v>1.9561831456508142E-2</v>
      </c>
    </row>
    <row r="898" spans="1:29" x14ac:dyDescent="0.45">
      <c r="A898">
        <v>1338</v>
      </c>
      <c r="B898" s="1" t="s">
        <v>941</v>
      </c>
      <c r="C898" s="1" t="s">
        <v>16</v>
      </c>
      <c r="D898">
        <v>7</v>
      </c>
      <c r="E898">
        <v>1</v>
      </c>
      <c r="F898">
        <v>148675</v>
      </c>
      <c r="G898">
        <v>214654</v>
      </c>
      <c r="H898" s="3">
        <v>214522</v>
      </c>
      <c r="I898" s="1" t="s">
        <v>26</v>
      </c>
      <c r="J898">
        <v>723</v>
      </c>
      <c r="K898">
        <v>518757</v>
      </c>
      <c r="L898" s="1" t="s">
        <v>38</v>
      </c>
      <c r="M898" s="1" t="s">
        <v>29</v>
      </c>
      <c r="N898" s="1" t="s">
        <v>23</v>
      </c>
      <c r="O898" s="2">
        <v>6441.19</v>
      </c>
      <c r="P898">
        <v>17.600000000000001</v>
      </c>
      <c r="R898">
        <f>Кредиты_2000_0__22[[#This Row],[Годовой доход]]/12</f>
        <v>43229.75</v>
      </c>
      <c r="S898">
        <f>Кредиты_2000_0__22[[#This Row],[Ежемесячный платеж]]/Кредиты_2000_0__22[[#This Row],[Мес доход]]</f>
        <v>0.14899901109768157</v>
      </c>
      <c r="T898" s="8">
        <f>(Кредиты_2000_0__22[[#This Row],[Кредитный рейтинг]]-MIN(J:J))/(MAX(J:J)-MIN(J:J))</f>
        <v>0.83030303030303032</v>
      </c>
      <c r="U898" s="9">
        <f>(Кредиты_2000_0__22[[#This Row],[Срок кредитной истории (лет)]]-MIN(P:P))/(MAX(P:P)-MIN(P:P))</f>
        <v>0.28728070175438597</v>
      </c>
      <c r="V898" s="9">
        <f>(Кредиты_2000_0__22[[#This Row],[Срок с последнего нарушения кредитного договора (мес.)]]-MIN(Q:Q))/(MAX(Q:Q)-MIN(Q:Q))</f>
        <v>0</v>
      </c>
      <c r="W898" s="9">
        <f>(Кредиты_2000_0__22[[#This Row],[Количество кредитных карт]]-MIN(D:D))/(MAX(D:D)-MIN(D:D))</f>
        <v>0.12195121951219512</v>
      </c>
      <c r="X898" s="10">
        <f>(Кредиты_2000_0__22[[#This Row],[Число нарушений кредитных договоров]]-MIN(E:E))/(MAX(E:E)-MIN(E:E))</f>
        <v>0.14285714285714285</v>
      </c>
      <c r="Y898" s="16">
        <f>((Кредиты_2000_0__22[[#This Row],[Размер кредита]]-AVERAGE(H:H)))/STDEV(H:H)</f>
        <v>-0.50992409338344835</v>
      </c>
      <c r="Z898" s="16">
        <f>((Кредиты_2000_0__22[[#This Row],[Годовой доход]]-AVERAGE(K:K)))/STDEV(K:K)</f>
        <v>-1.0168404288216246</v>
      </c>
      <c r="AA898" s="16">
        <f>((Кредиты_2000_0__22[[#This Row],[Ежемесячный платеж]]-AVERAGE(O:O)))/STDEV(O:O)</f>
        <v>-1.0169281460935895</v>
      </c>
      <c r="AB898" s="16">
        <f>((Кредиты_2000_0__22[[#This Row],[Текущий баланс кредитов]]-AVERAGE(F:F)))/STDEV(F:F)</f>
        <v>-0.47671946313033975</v>
      </c>
      <c r="AC898" s="16">
        <f>((Кредиты_2000_0__22[[#This Row],[Максимальный выданный кредит]]-AVERAGE(G:G)))/STDEV(G:G)</f>
        <v>-0.7435413639531897</v>
      </c>
    </row>
    <row r="899" spans="1:29" x14ac:dyDescent="0.45">
      <c r="A899">
        <v>1339</v>
      </c>
      <c r="B899" s="1" t="s">
        <v>942</v>
      </c>
      <c r="C899" s="1" t="s">
        <v>16</v>
      </c>
      <c r="D899">
        <v>9</v>
      </c>
      <c r="E899">
        <v>0</v>
      </c>
      <c r="F899">
        <v>197657</v>
      </c>
      <c r="G899">
        <v>908182</v>
      </c>
      <c r="H899" s="3">
        <v>543466</v>
      </c>
      <c r="I899" s="1" t="s">
        <v>17</v>
      </c>
      <c r="J899">
        <v>748</v>
      </c>
      <c r="K899">
        <v>1163978</v>
      </c>
      <c r="L899" s="1" t="s">
        <v>22</v>
      </c>
      <c r="M899" s="1" t="s">
        <v>19</v>
      </c>
      <c r="N899" s="1" t="s">
        <v>23</v>
      </c>
      <c r="O899" s="2">
        <v>10572.93</v>
      </c>
      <c r="P899">
        <v>25</v>
      </c>
      <c r="R899">
        <f>Кредиты_2000_0__22[[#This Row],[Годовой доход]]/12</f>
        <v>96998.166666666672</v>
      </c>
      <c r="S899">
        <f>Кредиты_2000_0__22[[#This Row],[Ежемесячный платеж]]/Кредиты_2000_0__22[[#This Row],[Мес доход]]</f>
        <v>0.10900133851327087</v>
      </c>
      <c r="T899" s="8">
        <f>(Кредиты_2000_0__22[[#This Row],[Кредитный рейтинг]]-MIN(J:J))/(MAX(J:J)-MIN(J:J))</f>
        <v>0.98181818181818181</v>
      </c>
      <c r="U899" s="9">
        <f>(Кредиты_2000_0__22[[#This Row],[Срок кредитной истории (лет)]]-MIN(P:P))/(MAX(P:P)-MIN(P:P))</f>
        <v>0.44956140350877194</v>
      </c>
      <c r="V899" s="9">
        <f>(Кредиты_2000_0__22[[#This Row],[Срок с последнего нарушения кредитного договора (мес.)]]-MIN(Q:Q))/(MAX(Q:Q)-MIN(Q:Q))</f>
        <v>0</v>
      </c>
      <c r="W899" s="9">
        <f>(Кредиты_2000_0__22[[#This Row],[Количество кредитных карт]]-MIN(D:D))/(MAX(D:D)-MIN(D:D))</f>
        <v>0.17073170731707318</v>
      </c>
      <c r="X899" s="10">
        <f>(Кредиты_2000_0__22[[#This Row],[Число нарушений кредитных договоров]]-MIN(E:E))/(MAX(E:E)-MIN(E:E))</f>
        <v>0</v>
      </c>
      <c r="Y899" s="16">
        <f>((Кредиты_2000_0__22[[#This Row],[Размер кредита]]-AVERAGE(H:H)))/STDEV(H:H)</f>
        <v>1.2510656117680425</v>
      </c>
      <c r="Z899" s="16">
        <f>((Кредиты_2000_0__22[[#This Row],[Годовой доход]]-AVERAGE(K:K)))/STDEV(K:K)</f>
        <v>-0.22707173756235058</v>
      </c>
      <c r="AA899" s="16">
        <f>((Кредиты_2000_0__22[[#This Row],[Ежемесячный платеж]]-AVERAGE(O:O)))/STDEV(O:O)</f>
        <v>-0.64785116337549165</v>
      </c>
      <c r="AB899" s="16">
        <f>((Кредиты_2000_0__22[[#This Row],[Текущий баланс кредитов]]-AVERAGE(F:F)))/STDEV(F:F)</f>
        <v>-0.27202245196626512</v>
      </c>
      <c r="AC899" s="16">
        <f>((Кредиты_2000_0__22[[#This Row],[Максимальный выданный кредит]]-AVERAGE(G:G)))/STDEV(G:G)</f>
        <v>0.73066289711405596</v>
      </c>
    </row>
    <row r="900" spans="1:29" x14ac:dyDescent="0.45">
      <c r="A900">
        <v>1342</v>
      </c>
      <c r="B900" s="1" t="s">
        <v>943</v>
      </c>
      <c r="C900" s="1" t="s">
        <v>31</v>
      </c>
      <c r="D900">
        <v>13</v>
      </c>
      <c r="E900">
        <v>0</v>
      </c>
      <c r="F900">
        <v>132240</v>
      </c>
      <c r="G900">
        <v>293348</v>
      </c>
      <c r="H900" s="3">
        <v>238854</v>
      </c>
      <c r="I900" s="1" t="s">
        <v>26</v>
      </c>
      <c r="J900">
        <v>703</v>
      </c>
      <c r="K900">
        <v>693861</v>
      </c>
      <c r="L900" s="1" t="s">
        <v>41</v>
      </c>
      <c r="M900" s="1" t="s">
        <v>29</v>
      </c>
      <c r="N900" s="1" t="s">
        <v>23</v>
      </c>
      <c r="O900" s="2">
        <v>16652.740000000002</v>
      </c>
      <c r="P900">
        <v>14</v>
      </c>
      <c r="Q900">
        <v>39</v>
      </c>
      <c r="R900">
        <f>Кредиты_2000_0__22[[#This Row],[Годовой доход]]/12</f>
        <v>57821.75</v>
      </c>
      <c r="S900">
        <f>Кредиты_2000_0__22[[#This Row],[Ежемесячный платеж]]/Кредиты_2000_0__22[[#This Row],[Мес доход]]</f>
        <v>0.28800131438429316</v>
      </c>
      <c r="T900" s="8">
        <f>(Кредиты_2000_0__22[[#This Row],[Кредитный рейтинг]]-MIN(J:J))/(MAX(J:J)-MIN(J:J))</f>
        <v>0.70909090909090911</v>
      </c>
      <c r="U900" s="9">
        <f>(Кредиты_2000_0__22[[#This Row],[Срок кредитной истории (лет)]]-MIN(P:P))/(MAX(P:P)-MIN(P:P))</f>
        <v>0.20833333333333331</v>
      </c>
      <c r="V900" s="9">
        <f>(Кредиты_2000_0__22[[#This Row],[Срок с последнего нарушения кредитного договора (мес.)]]-MIN(Q:Q))/(MAX(Q:Q)-MIN(Q:Q))</f>
        <v>0.47560975609756095</v>
      </c>
      <c r="W900" s="9">
        <f>(Кредиты_2000_0__22[[#This Row],[Количество кредитных карт]]-MIN(D:D))/(MAX(D:D)-MIN(D:D))</f>
        <v>0.26829268292682928</v>
      </c>
      <c r="X900" s="10">
        <f>(Кредиты_2000_0__22[[#This Row],[Число нарушений кредитных договоров]]-MIN(E:E))/(MAX(E:E)-MIN(E:E))</f>
        <v>0</v>
      </c>
      <c r="Y900" s="16">
        <f>((Кредиты_2000_0__22[[#This Row],[Размер кредита]]-AVERAGE(H:H)))/STDEV(H:H)</f>
        <v>-0.37966361893872203</v>
      </c>
      <c r="Z900" s="16">
        <f>((Кредиты_2000_0__22[[#This Row],[Годовой доход]]-AVERAGE(K:K)))/STDEV(K:K)</f>
        <v>-0.80250819705256571</v>
      </c>
      <c r="AA900" s="16">
        <f>((Кредиты_2000_0__22[[#This Row],[Ежемесячный платеж]]-AVERAGE(O:O)))/STDEV(O:O)</f>
        <v>-0.10475843965635209</v>
      </c>
      <c r="AB900" s="16">
        <f>((Кредиты_2000_0__22[[#This Row],[Текущий баланс кредитов]]-AVERAGE(F:F)))/STDEV(F:F)</f>
        <v>-0.54540174189563251</v>
      </c>
      <c r="AC900" s="16">
        <f>((Кредиты_2000_0__22[[#This Row],[Максимальный выданный кредит]]-AVERAGE(G:G)))/STDEV(G:G)</f>
        <v>-0.57626472895009562</v>
      </c>
    </row>
    <row r="901" spans="1:29" x14ac:dyDescent="0.45">
      <c r="A901">
        <v>1344</v>
      </c>
      <c r="B901" s="1" t="s">
        <v>944</v>
      </c>
      <c r="C901" s="1" t="s">
        <v>16</v>
      </c>
      <c r="D901">
        <v>5</v>
      </c>
      <c r="E901">
        <v>0</v>
      </c>
      <c r="F901">
        <v>530309</v>
      </c>
      <c r="G901">
        <v>746988</v>
      </c>
      <c r="H901" s="3">
        <v>352396</v>
      </c>
      <c r="I901" s="1" t="s">
        <v>17</v>
      </c>
      <c r="J901">
        <v>699</v>
      </c>
      <c r="K901">
        <v>1141254</v>
      </c>
      <c r="L901" s="1" t="s">
        <v>28</v>
      </c>
      <c r="M901" s="1" t="s">
        <v>29</v>
      </c>
      <c r="N901" s="1" t="s">
        <v>23</v>
      </c>
      <c r="O901" s="2">
        <v>19972.04</v>
      </c>
      <c r="P901">
        <v>13.4</v>
      </c>
      <c r="R901">
        <f>Кредиты_2000_0__22[[#This Row],[Годовой доход]]/12</f>
        <v>95104.5</v>
      </c>
      <c r="S901">
        <f>Кредиты_2000_0__22[[#This Row],[Ежемесячный платеж]]/Кредиты_2000_0__22[[#This Row],[Мес доход]]</f>
        <v>0.21000099890120869</v>
      </c>
      <c r="T901" s="8">
        <f>(Кредиты_2000_0__22[[#This Row],[Кредитный рейтинг]]-MIN(J:J))/(MAX(J:J)-MIN(J:J))</f>
        <v>0.68484848484848482</v>
      </c>
      <c r="U901" s="9">
        <f>(Кредиты_2000_0__22[[#This Row],[Срок кредитной истории (лет)]]-MIN(P:P))/(MAX(P:P)-MIN(P:P))</f>
        <v>0.19517543859649122</v>
      </c>
      <c r="V901" s="9">
        <f>(Кредиты_2000_0__22[[#This Row],[Срок с последнего нарушения кредитного договора (мес.)]]-MIN(Q:Q))/(MAX(Q:Q)-MIN(Q:Q))</f>
        <v>0</v>
      </c>
      <c r="W901" s="9">
        <f>(Кредиты_2000_0__22[[#This Row],[Количество кредитных карт]]-MIN(D:D))/(MAX(D:D)-MIN(D:D))</f>
        <v>7.3170731707317069E-2</v>
      </c>
      <c r="X901" s="10">
        <f>(Кредиты_2000_0__22[[#This Row],[Число нарушений кредитных договоров]]-MIN(E:E))/(MAX(E:E)-MIN(E:E))</f>
        <v>0</v>
      </c>
      <c r="Y901" s="16">
        <f>((Кредиты_2000_0__22[[#This Row],[Размер кредита]]-AVERAGE(H:H)))/STDEV(H:H)</f>
        <v>0.22817933640416488</v>
      </c>
      <c r="Z901" s="16">
        <f>((Кредиты_2000_0__22[[#This Row],[Годовой доход]]-AVERAGE(K:K)))/STDEV(K:K)</f>
        <v>-0.25488655409835259</v>
      </c>
      <c r="AA901" s="16">
        <f>((Кредиты_2000_0__22[[#This Row],[Ежемесячный платеж]]-AVERAGE(O:O)))/STDEV(O:O)</f>
        <v>0.19174550994749065</v>
      </c>
      <c r="AB901" s="16">
        <f>((Кредиты_2000_0__22[[#This Row],[Текущий баланс кредитов]]-AVERAGE(F:F)))/STDEV(F:F)</f>
        <v>1.1181386308345957</v>
      </c>
      <c r="AC901" s="16">
        <f>((Кредиты_2000_0__22[[#This Row],[Максимальный выданный кредит]]-AVERAGE(G:G)))/STDEV(G:G)</f>
        <v>0.38801936771297396</v>
      </c>
    </row>
    <row r="902" spans="1:29" x14ac:dyDescent="0.45">
      <c r="A902">
        <v>1345</v>
      </c>
      <c r="B902" s="1" t="s">
        <v>945</v>
      </c>
      <c r="C902" s="1" t="s">
        <v>16</v>
      </c>
      <c r="D902">
        <v>6</v>
      </c>
      <c r="E902">
        <v>0</v>
      </c>
      <c r="F902">
        <v>889162</v>
      </c>
      <c r="G902">
        <v>1208394</v>
      </c>
      <c r="H902" s="3">
        <v>673464</v>
      </c>
      <c r="I902" s="1" t="s">
        <v>17</v>
      </c>
      <c r="J902">
        <v>739</v>
      </c>
      <c r="K902">
        <v>2617326</v>
      </c>
      <c r="L902" s="1" t="s">
        <v>22</v>
      </c>
      <c r="M902" s="1" t="s">
        <v>29</v>
      </c>
      <c r="N902" s="1" t="s">
        <v>23</v>
      </c>
      <c r="O902" s="2">
        <v>25737.02</v>
      </c>
      <c r="P902">
        <v>21.1</v>
      </c>
      <c r="R902">
        <f>Кредиты_2000_0__22[[#This Row],[Годовой доход]]/12</f>
        <v>218110.5</v>
      </c>
      <c r="S902">
        <f>Кредиты_2000_0__22[[#This Row],[Ежемесячный платеж]]/Кредиты_2000_0__22[[#This Row],[Мес доход]]</f>
        <v>0.11799991288819199</v>
      </c>
      <c r="T902" s="8">
        <f>(Кредиты_2000_0__22[[#This Row],[Кредитный рейтинг]]-MIN(J:J))/(MAX(J:J)-MIN(J:J))</f>
        <v>0.92727272727272725</v>
      </c>
      <c r="U902" s="9">
        <f>(Кредиты_2000_0__22[[#This Row],[Срок кредитной истории (лет)]]-MIN(P:P))/(MAX(P:P)-MIN(P:P))</f>
        <v>0.36403508771929827</v>
      </c>
      <c r="V902" s="9">
        <f>(Кредиты_2000_0__22[[#This Row],[Срок с последнего нарушения кредитного договора (мес.)]]-MIN(Q:Q))/(MAX(Q:Q)-MIN(Q:Q))</f>
        <v>0</v>
      </c>
      <c r="W902" s="9">
        <f>(Кредиты_2000_0__22[[#This Row],[Количество кредитных карт]]-MIN(D:D))/(MAX(D:D)-MIN(D:D))</f>
        <v>9.7560975609756101E-2</v>
      </c>
      <c r="X902" s="10">
        <f>(Кредиты_2000_0__22[[#This Row],[Число нарушений кредитных договоров]]-MIN(E:E))/(MAX(E:E)-MIN(E:E))</f>
        <v>0</v>
      </c>
      <c r="Y902" s="16">
        <f>((Кредиты_2000_0__22[[#This Row],[Размер кредита]]-AVERAGE(H:H)))/STDEV(H:H)</f>
        <v>1.9470051628475076</v>
      </c>
      <c r="Z902" s="16">
        <f>((Кредиты_2000_0__22[[#This Row],[Годовой доход]]-AVERAGE(K:K)))/STDEV(K:K)</f>
        <v>1.5518671808923856</v>
      </c>
      <c r="AA902" s="16">
        <f>((Кредиты_2000_0__22[[#This Row],[Ежемесячный платеж]]-AVERAGE(O:O)))/STDEV(O:O)</f>
        <v>0.70671533472595649</v>
      </c>
      <c r="AB902" s="16">
        <f>((Кредиты_2000_0__22[[#This Row],[Текущий баланс кредитов]]-AVERAGE(F:F)))/STDEV(F:F)</f>
        <v>2.6177943522682177</v>
      </c>
      <c r="AC902" s="16">
        <f>((Кредиты_2000_0__22[[#This Row],[Максимальный выданный кредит]]-AVERAGE(G:G)))/STDEV(G:G)</f>
        <v>1.368811334702041</v>
      </c>
    </row>
    <row r="903" spans="1:29" x14ac:dyDescent="0.45">
      <c r="A903">
        <v>1346</v>
      </c>
      <c r="B903" s="1" t="s">
        <v>946</v>
      </c>
      <c r="C903" s="1" t="s">
        <v>16</v>
      </c>
      <c r="D903">
        <v>9</v>
      </c>
      <c r="E903">
        <v>0</v>
      </c>
      <c r="F903">
        <v>191710</v>
      </c>
      <c r="G903">
        <v>765468</v>
      </c>
      <c r="H903" s="3">
        <v>257444</v>
      </c>
      <c r="I903" s="1" t="s">
        <v>17</v>
      </c>
      <c r="J903">
        <v>739</v>
      </c>
      <c r="K903">
        <v>1037609</v>
      </c>
      <c r="L903" s="1" t="s">
        <v>22</v>
      </c>
      <c r="M903" s="1" t="s">
        <v>19</v>
      </c>
      <c r="N903" s="1" t="s">
        <v>23</v>
      </c>
      <c r="O903" s="2">
        <v>17985.400000000001</v>
      </c>
      <c r="P903">
        <v>29.1</v>
      </c>
      <c r="Q903">
        <v>63</v>
      </c>
      <c r="R903">
        <f>Кредиты_2000_0__22[[#This Row],[Годовой доход]]/12</f>
        <v>86467.416666666672</v>
      </c>
      <c r="S903">
        <f>Кредиты_2000_0__22[[#This Row],[Ежемесячный платеж]]/Кредиты_2000_0__22[[#This Row],[Мес доход]]</f>
        <v>0.20800205086887258</v>
      </c>
      <c r="T903" s="8">
        <f>(Кредиты_2000_0__22[[#This Row],[Кредитный рейтинг]]-MIN(J:J))/(MAX(J:J)-MIN(J:J))</f>
        <v>0.92727272727272725</v>
      </c>
      <c r="U903" s="9">
        <f>(Кредиты_2000_0__22[[#This Row],[Срок кредитной истории (лет)]]-MIN(P:P))/(MAX(P:P)-MIN(P:P))</f>
        <v>0.53947368421052633</v>
      </c>
      <c r="V903" s="9">
        <f>(Кредиты_2000_0__22[[#This Row],[Срок с последнего нарушения кредитного договора (мес.)]]-MIN(Q:Q))/(MAX(Q:Q)-MIN(Q:Q))</f>
        <v>0.76829268292682928</v>
      </c>
      <c r="W903" s="9">
        <f>(Кредиты_2000_0__22[[#This Row],[Количество кредитных карт]]-MIN(D:D))/(MAX(D:D)-MIN(D:D))</f>
        <v>0.17073170731707318</v>
      </c>
      <c r="X903" s="10">
        <f>(Кредиты_2000_0__22[[#This Row],[Число нарушений кредитных договоров]]-MIN(E:E))/(MAX(E:E)-MIN(E:E))</f>
        <v>0</v>
      </c>
      <c r="Y903" s="16">
        <f>((Кредиты_2000_0__22[[#This Row],[Размер кредита]]-AVERAGE(H:H)))/STDEV(H:H)</f>
        <v>-0.28014273204379092</v>
      </c>
      <c r="Z903" s="16">
        <f>((Кредиты_2000_0__22[[#This Row],[Годовой доход]]-AVERAGE(K:K)))/STDEV(K:K)</f>
        <v>-0.38175095560662253</v>
      </c>
      <c r="AA903" s="16">
        <f>((Кредиты_2000_0__22[[#This Row],[Ежемесячный платеж]]-AVERAGE(O:O)))/STDEV(O:O)</f>
        <v>1.4284416813101448E-2</v>
      </c>
      <c r="AB903" s="16">
        <f>((Кредиты_2000_0__22[[#This Row],[Текущий баланс кредитов]]-AVERAGE(F:F)))/STDEV(F:F)</f>
        <v>-0.29687511468711669</v>
      </c>
      <c r="AC903" s="16">
        <f>((Кредиты_2000_0__22[[#This Row],[Максимальный выданный кредит]]-AVERAGE(G:G)))/STDEV(G:G)</f>
        <v>0.42730155205812331</v>
      </c>
    </row>
    <row r="904" spans="1:29" x14ac:dyDescent="0.45">
      <c r="A904">
        <v>1347</v>
      </c>
      <c r="B904" s="1" t="s">
        <v>947</v>
      </c>
      <c r="C904" s="1" t="s">
        <v>16</v>
      </c>
      <c r="D904">
        <v>7</v>
      </c>
      <c r="E904">
        <v>0</v>
      </c>
      <c r="F904">
        <v>129276</v>
      </c>
      <c r="G904">
        <v>645194</v>
      </c>
      <c r="H904" s="3">
        <v>642246</v>
      </c>
      <c r="I904" s="1" t="s">
        <v>26</v>
      </c>
      <c r="J904">
        <v>691</v>
      </c>
      <c r="K904">
        <v>1207830</v>
      </c>
      <c r="L904" s="1" t="s">
        <v>53</v>
      </c>
      <c r="M904" s="1" t="s">
        <v>19</v>
      </c>
      <c r="N904" s="1" t="s">
        <v>20</v>
      </c>
      <c r="O904" s="2">
        <v>12581.42</v>
      </c>
      <c r="P904">
        <v>16.899999999999999</v>
      </c>
      <c r="R904">
        <f>Кредиты_2000_0__22[[#This Row],[Годовой доход]]/12</f>
        <v>100652.5</v>
      </c>
      <c r="S904">
        <f>Кредиты_2000_0__22[[#This Row],[Ежемесячный платеж]]/Кредиты_2000_0__22[[#This Row],[Мес доход]]</f>
        <v>0.12499858423784804</v>
      </c>
      <c r="T904" s="8">
        <f>(Кредиты_2000_0__22[[#This Row],[Кредитный рейтинг]]-MIN(J:J))/(MAX(J:J)-MIN(J:J))</f>
        <v>0.63636363636363635</v>
      </c>
      <c r="U904" s="9">
        <f>(Кредиты_2000_0__22[[#This Row],[Срок кредитной истории (лет)]]-MIN(P:P))/(MAX(P:P)-MIN(P:P))</f>
        <v>0.27192982456140347</v>
      </c>
      <c r="V904" s="9">
        <f>(Кредиты_2000_0__22[[#This Row],[Срок с последнего нарушения кредитного договора (мес.)]]-MIN(Q:Q))/(MAX(Q:Q)-MIN(Q:Q))</f>
        <v>0</v>
      </c>
      <c r="W904" s="9">
        <f>(Кредиты_2000_0__22[[#This Row],[Количество кредитных карт]]-MIN(D:D))/(MAX(D:D)-MIN(D:D))</f>
        <v>0.12195121951219512</v>
      </c>
      <c r="X904" s="10">
        <f>(Кредиты_2000_0__22[[#This Row],[Число нарушений кредитных договоров]]-MIN(E:E))/(MAX(E:E)-MIN(E:E))</f>
        <v>0</v>
      </c>
      <c r="Y904" s="16">
        <f>((Кредиты_2000_0__22[[#This Row],[Размер кредита]]-AVERAGE(H:H)))/STDEV(H:H)</f>
        <v>1.7798807385825286</v>
      </c>
      <c r="Z904" s="16">
        <f>((Кредиты_2000_0__22[[#This Row],[Годовой доход]]-AVERAGE(K:K)))/STDEV(K:K)</f>
        <v>-0.17339565347782501</v>
      </c>
      <c r="AA904" s="16">
        <f>((Кредиты_2000_0__22[[#This Row],[Ежемесячный платеж]]-AVERAGE(O:O)))/STDEV(O:O)</f>
        <v>-0.46843826977147207</v>
      </c>
      <c r="AB904" s="16">
        <f>((Кредиты_2000_0__22[[#This Row],[Текущий баланс кредитов]]-AVERAGE(F:F)))/STDEV(F:F)</f>
        <v>-0.55778837251688751</v>
      </c>
      <c r="AC904" s="16">
        <f>((Кредиты_2000_0__22[[#This Row],[Максимальный выданный кредит]]-AVERAGE(G:G)))/STDEV(G:G)</f>
        <v>0.17164000227844328</v>
      </c>
    </row>
    <row r="905" spans="1:29" x14ac:dyDescent="0.45">
      <c r="A905">
        <v>1348</v>
      </c>
      <c r="B905" s="1" t="s">
        <v>948</v>
      </c>
      <c r="C905" s="1" t="s">
        <v>16</v>
      </c>
      <c r="D905">
        <v>4</v>
      </c>
      <c r="E905">
        <v>1</v>
      </c>
      <c r="F905">
        <v>38893</v>
      </c>
      <c r="G905">
        <v>281512</v>
      </c>
      <c r="H905" s="3">
        <v>112728</v>
      </c>
      <c r="I905" s="1" t="s">
        <v>17</v>
      </c>
      <c r="J905">
        <v>736</v>
      </c>
      <c r="K905">
        <v>584079</v>
      </c>
      <c r="L905" s="1" t="s">
        <v>28</v>
      </c>
      <c r="M905" s="1" t="s">
        <v>19</v>
      </c>
      <c r="N905" s="1" t="s">
        <v>23</v>
      </c>
      <c r="O905" s="2">
        <v>8031.11</v>
      </c>
      <c r="P905">
        <v>22.5</v>
      </c>
      <c r="R905">
        <f>Кредиты_2000_0__22[[#This Row],[Годовой доход]]/12</f>
        <v>48673.25</v>
      </c>
      <c r="S905">
        <f>Кредиты_2000_0__22[[#This Row],[Ежемесячный платеж]]/Кредиты_2000_0__22[[#This Row],[Мес доход]]</f>
        <v>0.16500048794769201</v>
      </c>
      <c r="T905" s="8">
        <f>(Кредиты_2000_0__22[[#This Row],[Кредитный рейтинг]]-MIN(J:J))/(MAX(J:J)-MIN(J:J))</f>
        <v>0.90909090909090906</v>
      </c>
      <c r="U905" s="9">
        <f>(Кредиты_2000_0__22[[#This Row],[Срок кредитной истории (лет)]]-MIN(P:P))/(MAX(P:P)-MIN(P:P))</f>
        <v>0.39473684210526316</v>
      </c>
      <c r="V905" s="9">
        <f>(Кредиты_2000_0__22[[#This Row],[Срок с последнего нарушения кредитного договора (мес.)]]-MIN(Q:Q))/(MAX(Q:Q)-MIN(Q:Q))</f>
        <v>0</v>
      </c>
      <c r="W905" s="9">
        <f>(Кредиты_2000_0__22[[#This Row],[Количество кредитных карт]]-MIN(D:D))/(MAX(D:D)-MIN(D:D))</f>
        <v>4.878048780487805E-2</v>
      </c>
      <c r="X905" s="10">
        <f>(Кредиты_2000_0__22[[#This Row],[Число нарушений кредитных договоров]]-MIN(E:E))/(MAX(E:E)-MIN(E:E))</f>
        <v>0.14285714285714285</v>
      </c>
      <c r="Y905" s="16">
        <f>((Кредиты_2000_0__22[[#This Row],[Размер кредита]]-AVERAGE(H:H)))/STDEV(H:H)</f>
        <v>-1.0548745592566391</v>
      </c>
      <c r="Z905" s="16">
        <f>((Кредиты_2000_0__22[[#This Row],[Годовой доход]]-AVERAGE(K:K)))/STDEV(K:K)</f>
        <v>-0.93688445954840149</v>
      </c>
      <c r="AA905" s="16">
        <f>((Кредиты_2000_0__22[[#This Row],[Ежемесячный платеж]]-AVERAGE(O:O)))/STDEV(O:O)</f>
        <v>-0.87490496061648815</v>
      </c>
      <c r="AB905" s="16">
        <f>((Кредиты_2000_0__22[[#This Row],[Текущий баланс кредитов]]-AVERAGE(F:F)))/STDEV(F:F)</f>
        <v>-0.93550120498682676</v>
      </c>
      <c r="AC905" s="16">
        <f>((Кредиты_2000_0__22[[#This Row],[Максимальный выданный кредит]]-AVERAGE(G:G)))/STDEV(G:G)</f>
        <v>-0.60142403273306033</v>
      </c>
    </row>
    <row r="906" spans="1:29" x14ac:dyDescent="0.45">
      <c r="A906">
        <v>1349</v>
      </c>
      <c r="B906" s="1" t="s">
        <v>949</v>
      </c>
      <c r="C906" s="1" t="s">
        <v>16</v>
      </c>
      <c r="D906">
        <v>11</v>
      </c>
      <c r="E906">
        <v>1</v>
      </c>
      <c r="F906">
        <v>145635</v>
      </c>
      <c r="G906">
        <v>201938</v>
      </c>
      <c r="H906" s="3">
        <v>237930</v>
      </c>
      <c r="I906" s="1" t="s">
        <v>26</v>
      </c>
      <c r="J906">
        <v>711</v>
      </c>
      <c r="K906">
        <v>1245374</v>
      </c>
      <c r="L906" s="1" t="s">
        <v>50</v>
      </c>
      <c r="M906" s="1" t="s">
        <v>19</v>
      </c>
      <c r="N906" s="1" t="s">
        <v>23</v>
      </c>
      <c r="O906" s="2">
        <v>30511.72</v>
      </c>
      <c r="P906">
        <v>22.9</v>
      </c>
      <c r="Q906">
        <v>44</v>
      </c>
      <c r="R906">
        <f>Кредиты_2000_0__22[[#This Row],[Годовой доход]]/12</f>
        <v>103781.16666666667</v>
      </c>
      <c r="S906">
        <f>Кредиты_2000_0__22[[#This Row],[Ежемесячный платеж]]/Кредиты_2000_0__22[[#This Row],[Мес доход]]</f>
        <v>0.29400054923259999</v>
      </c>
      <c r="T906" s="8">
        <f>(Кредиты_2000_0__22[[#This Row],[Кредитный рейтинг]]-MIN(J:J))/(MAX(J:J)-MIN(J:J))</f>
        <v>0.75757575757575757</v>
      </c>
      <c r="U906" s="9">
        <f>(Кредиты_2000_0__22[[#This Row],[Срок кредитной истории (лет)]]-MIN(P:P))/(MAX(P:P)-MIN(P:P))</f>
        <v>0.40350877192982454</v>
      </c>
      <c r="V906" s="9">
        <f>(Кредиты_2000_0__22[[#This Row],[Срок с последнего нарушения кредитного договора (мес.)]]-MIN(Q:Q))/(MAX(Q:Q)-MIN(Q:Q))</f>
        <v>0.53658536585365857</v>
      </c>
      <c r="W906" s="9">
        <f>(Кредиты_2000_0__22[[#This Row],[Количество кредитных карт]]-MIN(D:D))/(MAX(D:D)-MIN(D:D))</f>
        <v>0.21951219512195122</v>
      </c>
      <c r="X906" s="10">
        <f>(Кредиты_2000_0__22[[#This Row],[Число нарушений кредитных договоров]]-MIN(E:E))/(MAX(E:E)-MIN(E:E))</f>
        <v>0.14285714285714285</v>
      </c>
      <c r="Y906" s="16">
        <f>((Кредиты_2000_0__22[[#This Row],[Размер кредита]]-AVERAGE(H:H)))/STDEV(H:H)</f>
        <v>-0.38461021923409139</v>
      </c>
      <c r="Z906" s="16">
        <f>((Кредиты_2000_0__22[[#This Row],[Годовой доход]]-AVERAGE(K:K)))/STDEV(K:K)</f>
        <v>-0.12744073920095214</v>
      </c>
      <c r="AA906" s="16">
        <f>((Кредиты_2000_0__22[[#This Row],[Ежемесячный платеж]]-AVERAGE(O:O)))/STDEV(O:O)</f>
        <v>1.1332261677851763</v>
      </c>
      <c r="AB906" s="16">
        <f>((Кредиты_2000_0__22[[#This Row],[Текущий баланс кредитов]]-AVERAGE(F:F)))/STDEV(F:F)</f>
        <v>-0.48942369966496035</v>
      </c>
      <c r="AC906" s="16">
        <f>((Кредиты_2000_0__22[[#This Row],[Максимальный выданный кредит]]-AVERAGE(G:G)))/STDEV(G:G)</f>
        <v>-0.77057124794306631</v>
      </c>
    </row>
    <row r="907" spans="1:29" x14ac:dyDescent="0.45">
      <c r="A907">
        <v>1350</v>
      </c>
      <c r="B907" s="1" t="s">
        <v>950</v>
      </c>
      <c r="C907" s="1" t="s">
        <v>16</v>
      </c>
      <c r="D907">
        <v>5</v>
      </c>
      <c r="E907">
        <v>1</v>
      </c>
      <c r="F907">
        <v>38</v>
      </c>
      <c r="G907">
        <v>0</v>
      </c>
      <c r="H907" s="3">
        <v>287386</v>
      </c>
      <c r="I907" s="1" t="s">
        <v>26</v>
      </c>
      <c r="J907">
        <v>705</v>
      </c>
      <c r="K907">
        <v>700967</v>
      </c>
      <c r="L907" s="1" t="s">
        <v>38</v>
      </c>
      <c r="M907" s="1" t="s">
        <v>19</v>
      </c>
      <c r="N907" s="1" t="s">
        <v>58</v>
      </c>
      <c r="O907" s="2">
        <v>34.96</v>
      </c>
      <c r="P907">
        <v>6.5</v>
      </c>
      <c r="R907">
        <f>Кредиты_2000_0__22[[#This Row],[Годовой доход]]/12</f>
        <v>58413.916666666664</v>
      </c>
      <c r="S907">
        <f>Кредиты_2000_0__22[[#This Row],[Ежемесячный платеж]]/Кредиты_2000_0__22[[#This Row],[Мес доход]]</f>
        <v>5.9848751795733607E-4</v>
      </c>
      <c r="T907" s="8">
        <f>(Кредиты_2000_0__22[[#This Row],[Кредитный рейтинг]]-MIN(J:J))/(MAX(J:J)-MIN(J:J))</f>
        <v>0.72121212121212119</v>
      </c>
      <c r="U907" s="9">
        <f>(Кредиты_2000_0__22[[#This Row],[Срок кредитной истории (лет)]]-MIN(P:P))/(MAX(P:P)-MIN(P:P))</f>
        <v>4.3859649122807015E-2</v>
      </c>
      <c r="V907" s="9">
        <f>(Кредиты_2000_0__22[[#This Row],[Срок с последнего нарушения кредитного договора (мес.)]]-MIN(Q:Q))/(MAX(Q:Q)-MIN(Q:Q))</f>
        <v>0</v>
      </c>
      <c r="W907" s="9">
        <f>(Кредиты_2000_0__22[[#This Row],[Количество кредитных карт]]-MIN(D:D))/(MAX(D:D)-MIN(D:D))</f>
        <v>7.3170731707317069E-2</v>
      </c>
      <c r="X907" s="10">
        <f>(Кредиты_2000_0__22[[#This Row],[Число нарушений кредитных договоров]]-MIN(E:E))/(MAX(E:E)-MIN(E:E))</f>
        <v>0.14285714285714285</v>
      </c>
      <c r="Y907" s="16">
        <f>((Кредиты_2000_0__22[[#This Row],[Размер кредита]]-AVERAGE(H:H)))/STDEV(H:H)</f>
        <v>-0.119849327234322</v>
      </c>
      <c r="Z907" s="16">
        <f>((Кредиты_2000_0__22[[#This Row],[Годовой доход]]-AVERAGE(K:K)))/STDEV(K:K)</f>
        <v>-0.79381025275117378</v>
      </c>
      <c r="AA907" s="16">
        <f>((Кредиты_2000_0__22[[#This Row],[Ежемесячный платеж]]-AVERAGE(O:O)))/STDEV(O:O)</f>
        <v>-1.5891790716112064</v>
      </c>
      <c r="AB907" s="16">
        <f>((Кредиты_2000_0__22[[#This Row],[Текущий баланс кредитов]]-AVERAGE(F:F)))/STDEV(F:F)</f>
        <v>-1.0978772281949465</v>
      </c>
      <c r="AC907" s="16">
        <f>((Кредиты_2000_0__22[[#This Row],[Максимальный выданный кредит]]-AVERAGE(G:G)))/STDEV(G:G)</f>
        <v>-1.1998226409241679</v>
      </c>
    </row>
    <row r="908" spans="1:29" x14ac:dyDescent="0.45">
      <c r="A908">
        <v>1351</v>
      </c>
      <c r="B908" s="1" t="s">
        <v>951</v>
      </c>
      <c r="C908" s="1" t="s">
        <v>16</v>
      </c>
      <c r="D908">
        <v>20</v>
      </c>
      <c r="E908">
        <v>0</v>
      </c>
      <c r="F908">
        <v>445341</v>
      </c>
      <c r="G908">
        <v>935858</v>
      </c>
      <c r="H908" s="3">
        <v>545842</v>
      </c>
      <c r="I908" s="1" t="s">
        <v>26</v>
      </c>
      <c r="J908">
        <v>676</v>
      </c>
      <c r="K908">
        <v>1123660</v>
      </c>
      <c r="L908" s="1" t="s">
        <v>38</v>
      </c>
      <c r="M908" s="1" t="s">
        <v>29</v>
      </c>
      <c r="N908" s="1" t="s">
        <v>23</v>
      </c>
      <c r="O908" s="2">
        <v>36331.800000000003</v>
      </c>
      <c r="P908">
        <v>17</v>
      </c>
      <c r="Q908">
        <v>49</v>
      </c>
      <c r="R908">
        <f>Кредиты_2000_0__22[[#This Row],[Годовой доход]]/12</f>
        <v>93638.333333333328</v>
      </c>
      <c r="S908">
        <f>Кредиты_2000_0__22[[#This Row],[Ежемесячный платеж]]/Кредиты_2000_0__22[[#This Row],[Мес доход]]</f>
        <v>0.38800135272235381</v>
      </c>
      <c r="T908" s="8">
        <f>(Кредиты_2000_0__22[[#This Row],[Кредитный рейтинг]]-MIN(J:J))/(MAX(J:J)-MIN(J:J))</f>
        <v>0.54545454545454541</v>
      </c>
      <c r="U908" s="9">
        <f>(Кредиты_2000_0__22[[#This Row],[Срок кредитной истории (лет)]]-MIN(P:P))/(MAX(P:P)-MIN(P:P))</f>
        <v>0.27412280701754382</v>
      </c>
      <c r="V908" s="9">
        <f>(Кредиты_2000_0__22[[#This Row],[Срок с последнего нарушения кредитного договора (мес.)]]-MIN(Q:Q))/(MAX(Q:Q)-MIN(Q:Q))</f>
        <v>0.59756097560975607</v>
      </c>
      <c r="W908" s="9">
        <f>(Кредиты_2000_0__22[[#This Row],[Количество кредитных карт]]-MIN(D:D))/(MAX(D:D)-MIN(D:D))</f>
        <v>0.43902439024390244</v>
      </c>
      <c r="X908" s="10">
        <f>(Кредиты_2000_0__22[[#This Row],[Число нарушений кредитных договоров]]-MIN(E:E))/(MAX(E:E)-MIN(E:E))</f>
        <v>0</v>
      </c>
      <c r="Y908" s="16">
        <f>((Кредиты_2000_0__22[[#This Row],[Размер кредита]]-AVERAGE(H:H)))/STDEV(H:H)</f>
        <v>1.2637854410989924</v>
      </c>
      <c r="Z908" s="16">
        <f>((Кредиты_2000_0__22[[#This Row],[Годовой доход]]-AVERAGE(K:K)))/STDEV(K:K)</f>
        <v>-0.27642210603174544</v>
      </c>
      <c r="AA908" s="16">
        <f>((Кредиты_2000_0__22[[#This Row],[Ежемесячный платеж]]-AVERAGE(O:O)))/STDEV(O:O)</f>
        <v>1.6531179241827101</v>
      </c>
      <c r="AB908" s="16">
        <f>((Кредиты_2000_0__22[[#This Row],[Текущий баланс кредитов]]-AVERAGE(F:F)))/STDEV(F:F)</f>
        <v>0.76305521969194945</v>
      </c>
      <c r="AC908" s="16">
        <f>((Кредиты_2000_0__22[[#This Row],[Максимальный выданный кредит]]-AVERAGE(G:G)))/STDEV(G:G)</f>
        <v>0.78949264462143431</v>
      </c>
    </row>
    <row r="909" spans="1:29" x14ac:dyDescent="0.45">
      <c r="A909">
        <v>1352</v>
      </c>
      <c r="B909" s="1" t="s">
        <v>952</v>
      </c>
      <c r="C909" s="1" t="s">
        <v>16</v>
      </c>
      <c r="D909">
        <v>8</v>
      </c>
      <c r="E909">
        <v>0</v>
      </c>
      <c r="F909">
        <v>68989</v>
      </c>
      <c r="G909">
        <v>272668</v>
      </c>
      <c r="H909" s="3">
        <v>670758</v>
      </c>
      <c r="I909" s="1" t="s">
        <v>26</v>
      </c>
      <c r="J909">
        <v>665</v>
      </c>
      <c r="K909">
        <v>2124067</v>
      </c>
      <c r="L909" s="1" t="s">
        <v>21</v>
      </c>
      <c r="M909" s="1" t="s">
        <v>19</v>
      </c>
      <c r="N909" s="1" t="s">
        <v>52</v>
      </c>
      <c r="O909" s="2">
        <v>34693.24</v>
      </c>
      <c r="P909">
        <v>15</v>
      </c>
      <c r="Q909">
        <v>49</v>
      </c>
      <c r="R909">
        <f>Кредиты_2000_0__22[[#This Row],[Годовой доход]]/12</f>
        <v>177005.58333333334</v>
      </c>
      <c r="S909">
        <f>Кредиты_2000_0__22[[#This Row],[Ежемесячный платеж]]/Кредиты_2000_0__22[[#This Row],[Мес доход]]</f>
        <v>0.19600082294955853</v>
      </c>
      <c r="T909" s="8">
        <f>(Кредиты_2000_0__22[[#This Row],[Кредитный рейтинг]]-MIN(J:J))/(MAX(J:J)-MIN(J:J))</f>
        <v>0.47878787878787876</v>
      </c>
      <c r="U909" s="9">
        <f>(Кредиты_2000_0__22[[#This Row],[Срок кредитной истории (лет)]]-MIN(P:P))/(MAX(P:P)-MIN(P:P))</f>
        <v>0.23026315789473684</v>
      </c>
      <c r="V909" s="9">
        <f>(Кредиты_2000_0__22[[#This Row],[Срок с последнего нарушения кредитного договора (мес.)]]-MIN(Q:Q))/(MAX(Q:Q)-MIN(Q:Q))</f>
        <v>0.59756097560975607</v>
      </c>
      <c r="W909" s="9">
        <f>(Кредиты_2000_0__22[[#This Row],[Количество кредитных карт]]-MIN(D:D))/(MAX(D:D)-MIN(D:D))</f>
        <v>0.14634146341463414</v>
      </c>
      <c r="X909" s="10">
        <f>(Кредиты_2000_0__22[[#This Row],[Число нарушений кредитных договоров]]-MIN(E:E))/(MAX(E:E)-MIN(E:E))</f>
        <v>0</v>
      </c>
      <c r="Y909" s="16">
        <f>((Кредиты_2000_0__22[[#This Row],[Размер кредита]]-AVERAGE(H:H)))/STDEV(H:H)</f>
        <v>1.9325186905539258</v>
      </c>
      <c r="Z909" s="16">
        <f>((Кредиты_2000_0__22[[#This Row],[Годовой доход]]-AVERAGE(K:K)))/STDEV(K:K)</f>
        <v>0.94810426108373358</v>
      </c>
      <c r="AA909" s="16">
        <f>((Кредиты_2000_0__22[[#This Row],[Ежемесячный платеж]]-AVERAGE(O:O)))/STDEV(O:O)</f>
        <v>1.5067498611384316</v>
      </c>
      <c r="AB909" s="16">
        <f>((Кредиты_2000_0__22[[#This Row],[Текущий баланс кредитов]]-AVERAGE(F:F)))/STDEV(F:F)</f>
        <v>-0.80972926329408268</v>
      </c>
      <c r="AC909" s="16">
        <f>((Кредиты_2000_0__22[[#This Row],[Максимальный выданный кредит]]-AVERAGE(G:G)))/STDEV(G:G)</f>
        <v>-0.62022336381252463</v>
      </c>
    </row>
    <row r="910" spans="1:29" x14ac:dyDescent="0.45">
      <c r="A910">
        <v>1353</v>
      </c>
      <c r="B910" s="1" t="s">
        <v>953</v>
      </c>
      <c r="C910" s="1" t="s">
        <v>31</v>
      </c>
      <c r="D910">
        <v>13</v>
      </c>
      <c r="E910">
        <v>0</v>
      </c>
      <c r="F910">
        <v>891708</v>
      </c>
      <c r="G910">
        <v>2335982</v>
      </c>
      <c r="H910" s="3">
        <v>613668</v>
      </c>
      <c r="I910" s="1" t="s">
        <v>26</v>
      </c>
      <c r="J910">
        <v>738</v>
      </c>
      <c r="K910">
        <v>1608787</v>
      </c>
      <c r="L910" s="1" t="s">
        <v>18</v>
      </c>
      <c r="M910" s="1" t="s">
        <v>19</v>
      </c>
      <c r="N910" s="1" t="s">
        <v>23</v>
      </c>
      <c r="O910" s="2">
        <v>31384.77</v>
      </c>
      <c r="P910">
        <v>17.600000000000001</v>
      </c>
      <c r="R910">
        <f>Кредиты_2000_0__22[[#This Row],[Годовой доход]]/12</f>
        <v>134065.58333333334</v>
      </c>
      <c r="S910">
        <f>Кредиты_2000_0__22[[#This Row],[Ежемесячный платеж]]/Кредиты_2000_0__22[[#This Row],[Мес доход]]</f>
        <v>0.23410012636849997</v>
      </c>
      <c r="T910" s="8">
        <f>(Кредиты_2000_0__22[[#This Row],[Кредитный рейтинг]]-MIN(J:J))/(MAX(J:J)-MIN(J:J))</f>
        <v>0.92121212121212126</v>
      </c>
      <c r="U910" s="9">
        <f>(Кредиты_2000_0__22[[#This Row],[Срок кредитной истории (лет)]]-MIN(P:P))/(MAX(P:P)-MIN(P:P))</f>
        <v>0.28728070175438597</v>
      </c>
      <c r="V910" s="9">
        <f>(Кредиты_2000_0__22[[#This Row],[Срок с последнего нарушения кредитного договора (мес.)]]-MIN(Q:Q))/(MAX(Q:Q)-MIN(Q:Q))</f>
        <v>0</v>
      </c>
      <c r="W910" s="9">
        <f>(Кредиты_2000_0__22[[#This Row],[Количество кредитных карт]]-MIN(D:D))/(MAX(D:D)-MIN(D:D))</f>
        <v>0.26829268292682928</v>
      </c>
      <c r="X910" s="10">
        <f>(Кредиты_2000_0__22[[#This Row],[Число нарушений кредитных договоров]]-MIN(E:E))/(MAX(E:E)-MIN(E:E))</f>
        <v>0</v>
      </c>
      <c r="Y910" s="16">
        <f>((Кредиты_2000_0__22[[#This Row],[Размер кредита]]-AVERAGE(H:H)))/STDEV(H:H)</f>
        <v>1.6268894580186049</v>
      </c>
      <c r="Z910" s="16">
        <f>((Кредиты_2000_0__22[[#This Row],[Годовой доход]]-AVERAGE(K:K)))/STDEV(K:K)</f>
        <v>0.3173870165549928</v>
      </c>
      <c r="AA910" s="16">
        <f>((Кредиты_2000_0__22[[#This Row],[Ежемесячный платеж]]-AVERAGE(O:O)))/STDEV(O:O)</f>
        <v>1.2112133256804056</v>
      </c>
      <c r="AB910" s="16">
        <f>((Кредиты_2000_0__22[[#This Row],[Текущий баланс кредитов]]-AVERAGE(F:F)))/STDEV(F:F)</f>
        <v>2.6284341503659627</v>
      </c>
      <c r="AC910" s="16">
        <f>((Кредиты_2000_0__22[[#This Row],[Максимальный выданный кредит]]-AVERAGE(G:G)))/STDEV(G:G)</f>
        <v>3.7656792828285672</v>
      </c>
    </row>
    <row r="911" spans="1:29" x14ac:dyDescent="0.45">
      <c r="A911">
        <v>1354</v>
      </c>
      <c r="B911" s="1" t="s">
        <v>954</v>
      </c>
      <c r="C911" s="1" t="s">
        <v>16</v>
      </c>
      <c r="D911">
        <v>7</v>
      </c>
      <c r="E911">
        <v>0</v>
      </c>
      <c r="F911">
        <v>75886</v>
      </c>
      <c r="G911">
        <v>291962</v>
      </c>
      <c r="H911" s="3">
        <v>245278</v>
      </c>
      <c r="I911" s="1" t="s">
        <v>26</v>
      </c>
      <c r="J911">
        <v>683</v>
      </c>
      <c r="K911">
        <v>916009</v>
      </c>
      <c r="L911" s="1" t="s">
        <v>18</v>
      </c>
      <c r="M911" s="1" t="s">
        <v>19</v>
      </c>
      <c r="N911" s="1" t="s">
        <v>23</v>
      </c>
      <c r="O911" s="2">
        <v>15648.59</v>
      </c>
      <c r="P911">
        <v>9.5</v>
      </c>
      <c r="Q911">
        <v>73</v>
      </c>
      <c r="R911">
        <f>Кредиты_2000_0__22[[#This Row],[Годовой доход]]/12</f>
        <v>76334.083333333328</v>
      </c>
      <c r="S911">
        <f>Кредиты_2000_0__22[[#This Row],[Ежемесячный платеж]]/Кредиты_2000_0__22[[#This Row],[Мес доход]]</f>
        <v>0.20500134824002822</v>
      </c>
      <c r="T911" s="8">
        <f>(Кредиты_2000_0__22[[#This Row],[Кредитный рейтинг]]-MIN(J:J))/(MAX(J:J)-MIN(J:J))</f>
        <v>0.58787878787878789</v>
      </c>
      <c r="U911" s="9">
        <f>(Кредиты_2000_0__22[[#This Row],[Срок кредитной истории (лет)]]-MIN(P:P))/(MAX(P:P)-MIN(P:P))</f>
        <v>0.10964912280701754</v>
      </c>
      <c r="V911" s="9">
        <f>(Кредиты_2000_0__22[[#This Row],[Срок с последнего нарушения кредитного договора (мес.)]]-MIN(Q:Q))/(MAX(Q:Q)-MIN(Q:Q))</f>
        <v>0.8902439024390244</v>
      </c>
      <c r="W911" s="9">
        <f>(Кредиты_2000_0__22[[#This Row],[Количество кредитных карт]]-MIN(D:D))/(MAX(D:D)-MIN(D:D))</f>
        <v>0.12195121951219512</v>
      </c>
      <c r="X911" s="10">
        <f>(Кредиты_2000_0__22[[#This Row],[Число нарушений кредитных договоров]]-MIN(E:E))/(MAX(E:E)-MIN(E:E))</f>
        <v>0</v>
      </c>
      <c r="Y911" s="16">
        <f>((Кредиты_2000_0__22[[#This Row],[Размер кредита]]-AVERAGE(H:H)))/STDEV(H:H)</f>
        <v>-0.34527296926615408</v>
      </c>
      <c r="Z911" s="16">
        <f>((Кредиты_2000_0__22[[#This Row],[Годовой доход]]-AVERAGE(K:K)))/STDEV(K:K)</f>
        <v>-0.53059278322402448</v>
      </c>
      <c r="AA911" s="16">
        <f>((Кредиты_2000_0__22[[#This Row],[Ежемесячный платеж]]-AVERAGE(O:O)))/STDEV(O:O)</f>
        <v>-0.19445640036936362</v>
      </c>
      <c r="AB911" s="16">
        <f>((Кредиты_2000_0__22[[#This Row],[Текущий баланс кредитов]]-AVERAGE(F:F)))/STDEV(F:F)</f>
        <v>-0.78090652665616211</v>
      </c>
      <c r="AC911" s="16">
        <f>((Кредиты_2000_0__22[[#This Row],[Максимальный выданный кредит]]-AVERAGE(G:G)))/STDEV(G:G)</f>
        <v>-0.57921089277598181</v>
      </c>
    </row>
    <row r="912" spans="1:29" x14ac:dyDescent="0.45">
      <c r="A912">
        <v>1355</v>
      </c>
      <c r="B912" s="1" t="s">
        <v>955</v>
      </c>
      <c r="C912" s="1" t="s">
        <v>16</v>
      </c>
      <c r="D912">
        <v>20</v>
      </c>
      <c r="E912">
        <v>0</v>
      </c>
      <c r="F912">
        <v>478154</v>
      </c>
      <c r="G912">
        <v>1006654</v>
      </c>
      <c r="H912" s="3">
        <v>398222</v>
      </c>
      <c r="I912" s="1" t="s">
        <v>17</v>
      </c>
      <c r="J912">
        <v>719</v>
      </c>
      <c r="K912">
        <v>1108175</v>
      </c>
      <c r="L912" s="1" t="s">
        <v>22</v>
      </c>
      <c r="M912" s="1" t="s">
        <v>29</v>
      </c>
      <c r="N912" s="1" t="s">
        <v>23</v>
      </c>
      <c r="O912" s="2">
        <v>22440.52</v>
      </c>
      <c r="P912">
        <v>31</v>
      </c>
      <c r="Q912">
        <v>22</v>
      </c>
      <c r="R912">
        <f>Кредиты_2000_0__22[[#This Row],[Годовой доход]]/12</f>
        <v>92347.916666666672</v>
      </c>
      <c r="S912">
        <f>Кредиты_2000_0__22[[#This Row],[Ежемесячный платеж]]/Кредиты_2000_0__22[[#This Row],[Мес доход]]</f>
        <v>0.2429997428204029</v>
      </c>
      <c r="T912" s="8">
        <f>(Кредиты_2000_0__22[[#This Row],[Кредитный рейтинг]]-MIN(J:J))/(MAX(J:J)-MIN(J:J))</f>
        <v>0.80606060606060603</v>
      </c>
      <c r="U912" s="9">
        <f>(Кредиты_2000_0__22[[#This Row],[Срок кредитной истории (лет)]]-MIN(P:P))/(MAX(P:P)-MIN(P:P))</f>
        <v>0.58114035087719296</v>
      </c>
      <c r="V912" s="9">
        <f>(Кредиты_2000_0__22[[#This Row],[Срок с последнего нарушения кредитного договора (мес.)]]-MIN(Q:Q))/(MAX(Q:Q)-MIN(Q:Q))</f>
        <v>0.26829268292682928</v>
      </c>
      <c r="W912" s="9">
        <f>(Кредиты_2000_0__22[[#This Row],[Количество кредитных карт]]-MIN(D:D))/(MAX(D:D)-MIN(D:D))</f>
        <v>0.43902439024390244</v>
      </c>
      <c r="X912" s="10">
        <f>(Кредиты_2000_0__22[[#This Row],[Число нарушений кредитных договоров]]-MIN(E:E))/(MAX(E:E)-MIN(E:E))</f>
        <v>0</v>
      </c>
      <c r="Y912" s="16">
        <f>((Кредиты_2000_0__22[[#This Row],[Размер кредита]]-AVERAGE(H:H)))/STDEV(H:H)</f>
        <v>0.4735071558149832</v>
      </c>
      <c r="Z912" s="16">
        <f>((Кредиты_2000_0__22[[#This Row],[Годовой доход]]-AVERAGE(K:K)))/STDEV(K:K)</f>
        <v>-0.29537618251739894</v>
      </c>
      <c r="AA912" s="16">
        <f>((Кредиты_2000_0__22[[#This Row],[Ежемесячный платеж]]-AVERAGE(O:O)))/STDEV(O:O)</f>
        <v>0.41224804648172791</v>
      </c>
      <c r="AB912" s="16">
        <f>((Кредиты_2000_0__22[[#This Row],[Текущий баланс кредитов]]-AVERAGE(F:F)))/STDEV(F:F)</f>
        <v>0.90018157278751076</v>
      </c>
      <c r="AC912" s="16">
        <f>((Кредиты_2000_0__22[[#This Row],[Максимальный выданный кредит]]-AVERAGE(G:G)))/STDEV(G:G)</f>
        <v>0.93998082226749446</v>
      </c>
    </row>
    <row r="913" spans="1:29" x14ac:dyDescent="0.45">
      <c r="A913">
        <v>1356</v>
      </c>
      <c r="B913" s="1" t="s">
        <v>956</v>
      </c>
      <c r="C913" s="1" t="s">
        <v>16</v>
      </c>
      <c r="D913">
        <v>8</v>
      </c>
      <c r="E913">
        <v>0</v>
      </c>
      <c r="F913">
        <v>468806</v>
      </c>
      <c r="G913">
        <v>714252</v>
      </c>
      <c r="H913" s="3">
        <v>153362</v>
      </c>
      <c r="I913" s="1" t="s">
        <v>17</v>
      </c>
      <c r="J913">
        <v>746</v>
      </c>
      <c r="K913">
        <v>1892210</v>
      </c>
      <c r="L913" s="1" t="s">
        <v>38</v>
      </c>
      <c r="M913" s="1" t="s">
        <v>19</v>
      </c>
      <c r="N913" s="1" t="s">
        <v>23</v>
      </c>
      <c r="O913" s="2">
        <v>19174.419999999998</v>
      </c>
      <c r="P913">
        <v>31.7</v>
      </c>
      <c r="Q913">
        <v>18</v>
      </c>
      <c r="R913">
        <f>Кредиты_2000_0__22[[#This Row],[Годовой доход]]/12</f>
        <v>157684.16666666666</v>
      </c>
      <c r="S913">
        <f>Кредиты_2000_0__22[[#This Row],[Ежемесячный платеж]]/Кредиты_2000_0__22[[#This Row],[Мес доход]]</f>
        <v>0.12160016065870066</v>
      </c>
      <c r="T913" s="8">
        <f>(Кредиты_2000_0__22[[#This Row],[Кредитный рейтинг]]-MIN(J:J))/(MAX(J:J)-MIN(J:J))</f>
        <v>0.96969696969696972</v>
      </c>
      <c r="U913" s="9">
        <f>(Кредиты_2000_0__22[[#This Row],[Срок кредитной истории (лет)]]-MIN(P:P))/(MAX(P:P)-MIN(P:P))</f>
        <v>0.59649122807017541</v>
      </c>
      <c r="V913" s="9">
        <f>(Кредиты_2000_0__22[[#This Row],[Срок с последнего нарушения кредитного договора (мес.)]]-MIN(Q:Q))/(MAX(Q:Q)-MIN(Q:Q))</f>
        <v>0.21951219512195122</v>
      </c>
      <c r="W913" s="9">
        <f>(Кредиты_2000_0__22[[#This Row],[Количество кредитных карт]]-MIN(D:D))/(MAX(D:D)-MIN(D:D))</f>
        <v>0.14634146341463414</v>
      </c>
      <c r="X913" s="10">
        <f>(Кредиты_2000_0__22[[#This Row],[Число нарушений кредитных договоров]]-MIN(E:E))/(MAX(E:E)-MIN(E:E))</f>
        <v>0</v>
      </c>
      <c r="Y913" s="16">
        <f>((Кредиты_2000_0__22[[#This Row],[Размер кредита]]-AVERAGE(H:H)))/STDEV(H:H)</f>
        <v>-0.83734192245789629</v>
      </c>
      <c r="Z913" s="16">
        <f>((Кредиты_2000_0__22[[#This Row],[Годовой доход]]-AVERAGE(K:K)))/STDEV(K:K)</f>
        <v>0.66430475758136542</v>
      </c>
      <c r="AA913" s="16">
        <f>((Кредиты_2000_0__22[[#This Row],[Ежемесячный платеж]]-AVERAGE(O:O)))/STDEV(O:O)</f>
        <v>0.12049630671698487</v>
      </c>
      <c r="AB913" s="16">
        <f>((Кредиты_2000_0__22[[#This Row],[Текущий баланс кредитов]]-AVERAGE(F:F)))/STDEV(F:F)</f>
        <v>0.86111604544355236</v>
      </c>
      <c r="AC913" s="16">
        <f>((Кредиты_2000_0__22[[#This Row],[Максимальный выданный кредит]]-AVERAGE(G:G)))/STDEV(G:G)</f>
        <v>0.31843378401585237</v>
      </c>
    </row>
    <row r="914" spans="1:29" x14ac:dyDescent="0.45">
      <c r="A914">
        <v>1357</v>
      </c>
      <c r="B914" s="1" t="s">
        <v>957</v>
      </c>
      <c r="C914" s="1" t="s">
        <v>16</v>
      </c>
      <c r="D914">
        <v>4</v>
      </c>
      <c r="E914">
        <v>0</v>
      </c>
      <c r="F914">
        <v>73131</v>
      </c>
      <c r="G914">
        <v>193336</v>
      </c>
      <c r="H914" s="3">
        <v>85954</v>
      </c>
      <c r="I914" s="1" t="s">
        <v>17</v>
      </c>
      <c r="J914">
        <v>718</v>
      </c>
      <c r="K914">
        <v>556719</v>
      </c>
      <c r="L914" s="1" t="s">
        <v>27</v>
      </c>
      <c r="M914" s="1" t="s">
        <v>29</v>
      </c>
      <c r="N914" s="1" t="s">
        <v>23</v>
      </c>
      <c r="O914" s="2">
        <v>1874.35</v>
      </c>
      <c r="P914">
        <v>4.9000000000000004</v>
      </c>
      <c r="R914">
        <f>Кредиты_2000_0__22[[#This Row],[Годовой доход]]/12</f>
        <v>46393.25</v>
      </c>
      <c r="S914">
        <f>Кредиты_2000_0__22[[#This Row],[Ежемесячный платеж]]/Кредиты_2000_0__22[[#This Row],[Мес доход]]</f>
        <v>4.0401351489710247E-2</v>
      </c>
      <c r="T914" s="8">
        <f>(Кредиты_2000_0__22[[#This Row],[Кредитный рейтинг]]-MIN(J:J))/(MAX(J:J)-MIN(J:J))</f>
        <v>0.8</v>
      </c>
      <c r="U914" s="9">
        <f>(Кредиты_2000_0__22[[#This Row],[Срок кредитной истории (лет)]]-MIN(P:P))/(MAX(P:P)-MIN(P:P))</f>
        <v>8.7719298245614117E-3</v>
      </c>
      <c r="V914" s="9">
        <f>(Кредиты_2000_0__22[[#This Row],[Срок с последнего нарушения кредитного договора (мес.)]]-MIN(Q:Q))/(MAX(Q:Q)-MIN(Q:Q))</f>
        <v>0</v>
      </c>
      <c r="W914" s="9">
        <f>(Кредиты_2000_0__22[[#This Row],[Количество кредитных карт]]-MIN(D:D))/(MAX(D:D)-MIN(D:D))</f>
        <v>4.878048780487805E-2</v>
      </c>
      <c r="X914" s="10">
        <f>(Кредиты_2000_0__22[[#This Row],[Число нарушений кредитных договоров]]-MIN(E:E))/(MAX(E:E)-MIN(E:E))</f>
        <v>0</v>
      </c>
      <c r="Y914" s="16">
        <f>((Кредиты_2000_0__22[[#This Row],[Размер кредита]]-AVERAGE(H:H)))/STDEV(H:H)</f>
        <v>-1.1982081916248417</v>
      </c>
      <c r="Z914" s="16">
        <f>((Кредиты_2000_0__22[[#This Row],[Годовой доход]]-AVERAGE(K:K)))/STDEV(K:K)</f>
        <v>-0.97037387076231685</v>
      </c>
      <c r="AA914" s="16">
        <f>((Кредиты_2000_0__22[[#This Row],[Ежемесячный платеж]]-AVERAGE(O:O)))/STDEV(O:O)</f>
        <v>-1.4248714164243257</v>
      </c>
      <c r="AB914" s="16">
        <f>((Кредиты_2000_0__22[[#This Row],[Текущий баланс кредитов]]-AVERAGE(F:F)))/STDEV(F:F)</f>
        <v>-0.79241974101566204</v>
      </c>
      <c r="AC914" s="16">
        <f>((Кредиты_2000_0__22[[#This Row],[Максимальный выданный кредит]]-AVERAGE(G:G)))/STDEV(G:G)</f>
        <v>-0.78885616946562986</v>
      </c>
    </row>
    <row r="915" spans="1:29" x14ac:dyDescent="0.45">
      <c r="A915">
        <v>1358</v>
      </c>
      <c r="B915" s="1" t="s">
        <v>958</v>
      </c>
      <c r="C915" s="1" t="s">
        <v>31</v>
      </c>
      <c r="D915">
        <v>4</v>
      </c>
      <c r="E915">
        <v>0</v>
      </c>
      <c r="F915">
        <v>1995</v>
      </c>
      <c r="G915">
        <v>289564</v>
      </c>
      <c r="H915" s="3">
        <v>308858</v>
      </c>
      <c r="I915" s="1" t="s">
        <v>26</v>
      </c>
      <c r="J915">
        <v>733</v>
      </c>
      <c r="K915">
        <v>1095559</v>
      </c>
      <c r="L915" s="1" t="s">
        <v>22</v>
      </c>
      <c r="M915" s="1" t="s">
        <v>19</v>
      </c>
      <c r="N915" s="1" t="s">
        <v>23</v>
      </c>
      <c r="O915" s="2">
        <v>11868.54</v>
      </c>
      <c r="P915">
        <v>16</v>
      </c>
      <c r="R915">
        <f>Кредиты_2000_0__22[[#This Row],[Годовой доход]]/12</f>
        <v>91296.583333333328</v>
      </c>
      <c r="S915">
        <f>Кредиты_2000_0__22[[#This Row],[Ежемесячный платеж]]/Кредиты_2000_0__22[[#This Row],[Мес доход]]</f>
        <v>0.12999982657255338</v>
      </c>
      <c r="T915" s="8">
        <f>(Кредиты_2000_0__22[[#This Row],[Кредитный рейтинг]]-MIN(J:J))/(MAX(J:J)-MIN(J:J))</f>
        <v>0.89090909090909087</v>
      </c>
      <c r="U915" s="9">
        <f>(Кредиты_2000_0__22[[#This Row],[Срок кредитной истории (лет)]]-MIN(P:P))/(MAX(P:P)-MIN(P:P))</f>
        <v>0.25219298245614036</v>
      </c>
      <c r="V915" s="9">
        <f>(Кредиты_2000_0__22[[#This Row],[Срок с последнего нарушения кредитного договора (мес.)]]-MIN(Q:Q))/(MAX(Q:Q)-MIN(Q:Q))</f>
        <v>0</v>
      </c>
      <c r="W915" s="9">
        <f>(Кредиты_2000_0__22[[#This Row],[Количество кредитных карт]]-MIN(D:D))/(MAX(D:D)-MIN(D:D))</f>
        <v>4.878048780487805E-2</v>
      </c>
      <c r="X915" s="10">
        <f>(Кредиты_2000_0__22[[#This Row],[Число нарушений кредитных договоров]]-MIN(E:E))/(MAX(E:E)-MIN(E:E))</f>
        <v>0</v>
      </c>
      <c r="Y915" s="16">
        <f>((Кредиты_2000_0__22[[#This Row],[Размер кредита]]-AVERAGE(H:H)))/STDEV(H:H)</f>
        <v>-4.8997584657388561E-3</v>
      </c>
      <c r="Z915" s="16">
        <f>((Кредиты_2000_0__22[[#This Row],[Годовой доход]]-AVERAGE(K:K)))/STDEV(K:K)</f>
        <v>-0.31081852213270439</v>
      </c>
      <c r="AA915" s="16">
        <f>((Кредиты_2000_0__22[[#This Row],[Ежемесячный платеж]]-AVERAGE(O:O)))/STDEV(O:O)</f>
        <v>-0.53211788161541118</v>
      </c>
      <c r="AB915" s="16">
        <f>((Кредиты_2000_0__22[[#This Row],[Текущий баланс кредитов]]-AVERAGE(F:F)))/STDEV(F:F)</f>
        <v>-1.0896988759257844</v>
      </c>
      <c r="AC915" s="16">
        <f>((Кредиты_2000_0__22[[#This Row],[Максимальный выданный кредит]]-AVERAGE(G:G)))/STDEV(G:G)</f>
        <v>-0.58430822383981673</v>
      </c>
    </row>
    <row r="916" spans="1:29" x14ac:dyDescent="0.45">
      <c r="A916">
        <v>1360</v>
      </c>
      <c r="B916" s="1" t="s">
        <v>959</v>
      </c>
      <c r="C916" s="1" t="s">
        <v>31</v>
      </c>
      <c r="D916">
        <v>8</v>
      </c>
      <c r="E916">
        <v>0</v>
      </c>
      <c r="F916">
        <v>87115</v>
      </c>
      <c r="G916">
        <v>478082</v>
      </c>
      <c r="H916" s="3">
        <v>718916</v>
      </c>
      <c r="I916" s="1" t="s">
        <v>26</v>
      </c>
      <c r="J916">
        <v>697</v>
      </c>
      <c r="K916">
        <v>2522364</v>
      </c>
      <c r="L916" s="1" t="s">
        <v>33</v>
      </c>
      <c r="M916" s="1" t="s">
        <v>24</v>
      </c>
      <c r="N916" s="1" t="s">
        <v>23</v>
      </c>
      <c r="O916" s="2">
        <v>8092.48</v>
      </c>
      <c r="P916">
        <v>10.6</v>
      </c>
      <c r="R916">
        <f>Кредиты_2000_0__22[[#This Row],[Годовой доход]]/12</f>
        <v>210197</v>
      </c>
      <c r="S916">
        <f>Кредиты_2000_0__22[[#This Row],[Ежемесячный платеж]]/Кредиты_2000_0__22[[#This Row],[Мес доход]]</f>
        <v>3.8499502847328934E-2</v>
      </c>
      <c r="T916" s="8">
        <f>(Кредиты_2000_0__22[[#This Row],[Кредитный рейтинг]]-MIN(J:J))/(MAX(J:J)-MIN(J:J))</f>
        <v>0.67272727272727273</v>
      </c>
      <c r="U916" s="9">
        <f>(Кредиты_2000_0__22[[#This Row],[Срок кредитной истории (лет)]]-MIN(P:P))/(MAX(P:P)-MIN(P:P))</f>
        <v>0.1337719298245614</v>
      </c>
      <c r="V916" s="9">
        <f>(Кредиты_2000_0__22[[#This Row],[Срок с последнего нарушения кредитного договора (мес.)]]-MIN(Q:Q))/(MAX(Q:Q)-MIN(Q:Q))</f>
        <v>0</v>
      </c>
      <c r="W916" s="9">
        <f>(Кредиты_2000_0__22[[#This Row],[Количество кредитных карт]]-MIN(D:D))/(MAX(D:D)-MIN(D:D))</f>
        <v>0.14634146341463414</v>
      </c>
      <c r="X916" s="10">
        <f>(Кредиты_2000_0__22[[#This Row],[Число нарушений кредитных договоров]]-MIN(E:E))/(MAX(E:E)-MIN(E:E))</f>
        <v>0</v>
      </c>
      <c r="Y916" s="16">
        <f>((Кредиты_2000_0__22[[#This Row],[Размер кредита]]-AVERAGE(H:H)))/STDEV(H:H)</f>
        <v>2.1903307869006765</v>
      </c>
      <c r="Z916" s="16">
        <f>((Кредиты_2000_0__22[[#This Row],[Годовой доход]]-AVERAGE(K:K)))/STDEV(K:K)</f>
        <v>1.4356310161374206</v>
      </c>
      <c r="AA916" s="16">
        <f>((Кредиты_2000_0__22[[#This Row],[Ежемесячный платеж]]-AVERAGE(O:O)))/STDEV(O:O)</f>
        <v>-0.86942294712352652</v>
      </c>
      <c r="AB916" s="16">
        <f>((Кредиты_2000_0__22[[#This Row],[Текущий баланс кредитов]]-AVERAGE(F:F)))/STDEV(F:F)</f>
        <v>-0.73398025295640723</v>
      </c>
      <c r="AC916" s="16">
        <f>((Кредиты_2000_0__22[[#This Row],[Максимальный выданный кредит]]-AVERAGE(G:G)))/STDEV(G:G)</f>
        <v>-0.18358317901412108</v>
      </c>
    </row>
    <row r="917" spans="1:29" x14ac:dyDescent="0.45">
      <c r="A917">
        <v>1363</v>
      </c>
      <c r="B917" s="1" t="s">
        <v>960</v>
      </c>
      <c r="C917" s="1" t="s">
        <v>31</v>
      </c>
      <c r="D917">
        <v>23</v>
      </c>
      <c r="E917">
        <v>0</v>
      </c>
      <c r="F917">
        <v>160265</v>
      </c>
      <c r="G917">
        <v>751322</v>
      </c>
      <c r="H917" s="3">
        <v>261052</v>
      </c>
      <c r="I917" s="1" t="s">
        <v>17</v>
      </c>
      <c r="J917">
        <v>747</v>
      </c>
      <c r="K917">
        <v>2160528</v>
      </c>
      <c r="L917" s="1" t="s">
        <v>40</v>
      </c>
      <c r="M917" s="1" t="s">
        <v>29</v>
      </c>
      <c r="N917" s="1" t="s">
        <v>23</v>
      </c>
      <c r="O917" s="2">
        <v>24305.94</v>
      </c>
      <c r="P917">
        <v>20.399999999999999</v>
      </c>
      <c r="Q917">
        <v>50</v>
      </c>
      <c r="R917">
        <f>Кредиты_2000_0__22[[#This Row],[Годовой доход]]/12</f>
        <v>180044</v>
      </c>
      <c r="S917">
        <f>Кредиты_2000_0__22[[#This Row],[Ежемесячный платеж]]/Кредиты_2000_0__22[[#This Row],[Мес доход]]</f>
        <v>0.13499999999999998</v>
      </c>
      <c r="T917" s="8">
        <f>(Кредиты_2000_0__22[[#This Row],[Кредитный рейтинг]]-MIN(J:J))/(MAX(J:J)-MIN(J:J))</f>
        <v>0.97575757575757571</v>
      </c>
      <c r="U917" s="9">
        <f>(Кредиты_2000_0__22[[#This Row],[Срок кредитной истории (лет)]]-MIN(P:P))/(MAX(P:P)-MIN(P:P))</f>
        <v>0.34868421052631576</v>
      </c>
      <c r="V917" s="9">
        <f>(Кредиты_2000_0__22[[#This Row],[Срок с последнего нарушения кредитного договора (мес.)]]-MIN(Q:Q))/(MAX(Q:Q)-MIN(Q:Q))</f>
        <v>0.6097560975609756</v>
      </c>
      <c r="W917" s="9">
        <f>(Кредиты_2000_0__22[[#This Row],[Количество кредитных карт]]-MIN(D:D))/(MAX(D:D)-MIN(D:D))</f>
        <v>0.51219512195121952</v>
      </c>
      <c r="X917" s="10">
        <f>(Кредиты_2000_0__22[[#This Row],[Число нарушений кредитных договоров]]-MIN(E:E))/(MAX(E:E)-MIN(E:E))</f>
        <v>0</v>
      </c>
      <c r="Y917" s="16">
        <f>((Кредиты_2000_0__22[[#This Row],[Размер кредита]]-AVERAGE(H:H)))/STDEV(H:H)</f>
        <v>-0.26082743565234867</v>
      </c>
      <c r="Z917" s="16">
        <f>((Кредиты_2000_0__22[[#This Row],[Годовой доход]]-AVERAGE(K:K)))/STDEV(K:K)</f>
        <v>0.99273355283338893</v>
      </c>
      <c r="AA917" s="16">
        <f>((Кредиты_2000_0__22[[#This Row],[Ежемесячный платеж]]-AVERAGE(O:O)))/STDEV(O:O)</f>
        <v>0.57888089005416787</v>
      </c>
      <c r="AB917" s="16">
        <f>((Кредиты_2000_0__22[[#This Row],[Текущий баланс кредитов]]-AVERAGE(F:F)))/STDEV(F:F)</f>
        <v>-0.42828456134209869</v>
      </c>
      <c r="AC917" s="16">
        <f>((Кредиты_2000_0__22[[#This Row],[Максимальный выданный кредит]]-AVERAGE(G:G)))/STDEV(G:G)</f>
        <v>0.39723197523201498</v>
      </c>
    </row>
    <row r="918" spans="1:29" x14ac:dyDescent="0.45">
      <c r="A918">
        <v>1365</v>
      </c>
      <c r="B918" s="1" t="s">
        <v>961</v>
      </c>
      <c r="C918" s="1" t="s">
        <v>16</v>
      </c>
      <c r="D918">
        <v>6</v>
      </c>
      <c r="E918">
        <v>0</v>
      </c>
      <c r="F918">
        <v>47500</v>
      </c>
      <c r="G918">
        <v>56298</v>
      </c>
      <c r="H918" s="3">
        <v>138534</v>
      </c>
      <c r="I918" s="1" t="s">
        <v>17</v>
      </c>
      <c r="J918">
        <v>703</v>
      </c>
      <c r="K918">
        <v>1215126</v>
      </c>
      <c r="L918" s="1" t="s">
        <v>36</v>
      </c>
      <c r="M918" s="1" t="s">
        <v>19</v>
      </c>
      <c r="N918" s="1" t="s">
        <v>23</v>
      </c>
      <c r="O918" s="2">
        <v>13568.66</v>
      </c>
      <c r="P918">
        <v>14.2</v>
      </c>
      <c r="Q918">
        <v>47</v>
      </c>
      <c r="R918">
        <f>Кредиты_2000_0__22[[#This Row],[Годовой доход]]/12</f>
        <v>101260.5</v>
      </c>
      <c r="S918">
        <f>Кредиты_2000_0__22[[#This Row],[Ежемесячный платеж]]/Кредиты_2000_0__22[[#This Row],[Мес доход]]</f>
        <v>0.13399756074678676</v>
      </c>
      <c r="T918" s="8">
        <f>(Кредиты_2000_0__22[[#This Row],[Кредитный рейтинг]]-MIN(J:J))/(MAX(J:J)-MIN(J:J))</f>
        <v>0.70909090909090911</v>
      </c>
      <c r="U918" s="9">
        <f>(Кредиты_2000_0__22[[#This Row],[Срок кредитной истории (лет)]]-MIN(P:P))/(MAX(P:P)-MIN(P:P))</f>
        <v>0.212719298245614</v>
      </c>
      <c r="V918" s="9">
        <f>(Кредиты_2000_0__22[[#This Row],[Срок с последнего нарушения кредитного договора (мес.)]]-MIN(Q:Q))/(MAX(Q:Q)-MIN(Q:Q))</f>
        <v>0.57317073170731703</v>
      </c>
      <c r="W918" s="9">
        <f>(Кредиты_2000_0__22[[#This Row],[Количество кредитных карт]]-MIN(D:D))/(MAX(D:D)-MIN(D:D))</f>
        <v>9.7560975609756101E-2</v>
      </c>
      <c r="X918" s="10">
        <f>(Кредиты_2000_0__22[[#This Row],[Число нарушений кредитных договоров]]-MIN(E:E))/(MAX(E:E)-MIN(E:E))</f>
        <v>0</v>
      </c>
      <c r="Y918" s="16">
        <f>((Кредиты_2000_0__22[[#This Row],[Размер кредита]]-AVERAGE(H:H)))/STDEV(H:H)</f>
        <v>-0.9167230795788236</v>
      </c>
      <c r="Z918" s="16">
        <f>((Кредиты_2000_0__22[[#This Row],[Годовой доход]]-AVERAGE(K:K)))/STDEV(K:K)</f>
        <v>-0.1644651438207809</v>
      </c>
      <c r="AA918" s="16">
        <f>((Кредиты_2000_0__22[[#This Row],[Ежемесячный платеж]]-AVERAGE(O:O)))/STDEV(O:O)</f>
        <v>-0.38025083290017458</v>
      </c>
      <c r="AB918" s="16">
        <f>((Кредиты_2000_0__22[[#This Row],[Текущий баланс кредитов]]-AVERAGE(F:F)))/STDEV(F:F)</f>
        <v>-0.89953233529818211</v>
      </c>
      <c r="AC918" s="16">
        <f>((Кредиты_2000_0__22[[#This Row],[Максимальный выданный кредит]]-AVERAGE(G:G)))/STDEV(G:G)</f>
        <v>-1.080152272186981</v>
      </c>
    </row>
    <row r="919" spans="1:29" x14ac:dyDescent="0.45">
      <c r="A919">
        <v>1367</v>
      </c>
      <c r="B919" s="1" t="s">
        <v>962</v>
      </c>
      <c r="C919" s="1" t="s">
        <v>16</v>
      </c>
      <c r="D919">
        <v>22</v>
      </c>
      <c r="E919">
        <v>0</v>
      </c>
      <c r="F919">
        <v>407968</v>
      </c>
      <c r="G919">
        <v>1769240</v>
      </c>
      <c r="H919" s="3">
        <v>217470</v>
      </c>
      <c r="I919" s="1" t="s">
        <v>17</v>
      </c>
      <c r="J919">
        <v>747</v>
      </c>
      <c r="K919">
        <v>1877219</v>
      </c>
      <c r="L919" s="1" t="s">
        <v>22</v>
      </c>
      <c r="M919" s="1" t="s">
        <v>19</v>
      </c>
      <c r="N919" s="1" t="s">
        <v>23</v>
      </c>
      <c r="O919" s="2">
        <v>12201.99</v>
      </c>
      <c r="P919">
        <v>30</v>
      </c>
      <c r="Q919">
        <v>12</v>
      </c>
      <c r="R919">
        <f>Кредиты_2000_0__22[[#This Row],[Годовой доход]]/12</f>
        <v>156434.91666666666</v>
      </c>
      <c r="S919">
        <f>Кредиты_2000_0__22[[#This Row],[Ежемесячный платеж]]/Кредиты_2000_0__22[[#This Row],[Мес доход]]</f>
        <v>7.8000425096911977E-2</v>
      </c>
      <c r="T919" s="8">
        <f>(Кредиты_2000_0__22[[#This Row],[Кредитный рейтинг]]-MIN(J:J))/(MAX(J:J)-MIN(J:J))</f>
        <v>0.97575757575757571</v>
      </c>
      <c r="U919" s="9">
        <f>(Кредиты_2000_0__22[[#This Row],[Срок кредитной истории (лет)]]-MIN(P:P))/(MAX(P:P)-MIN(P:P))</f>
        <v>0.55921052631578949</v>
      </c>
      <c r="V919" s="9">
        <f>(Кредиты_2000_0__22[[#This Row],[Срок с последнего нарушения кредитного договора (мес.)]]-MIN(Q:Q))/(MAX(Q:Q)-MIN(Q:Q))</f>
        <v>0.14634146341463414</v>
      </c>
      <c r="W919" s="9">
        <f>(Кредиты_2000_0__22[[#This Row],[Количество кредитных карт]]-MIN(D:D))/(MAX(D:D)-MIN(D:D))</f>
        <v>0.48780487804878048</v>
      </c>
      <c r="X919" s="10">
        <f>(Кредиты_2000_0__22[[#This Row],[Число нарушений кредитных договоров]]-MIN(E:E))/(MAX(E:E)-MIN(E:E))</f>
        <v>0</v>
      </c>
      <c r="Y919" s="16">
        <f>((Кредиты_2000_0__22[[#This Row],[Размер кредита]]-AVERAGE(H:H)))/STDEV(H:H)</f>
        <v>-0.49414208291726996</v>
      </c>
      <c r="Z919" s="16">
        <f>((Кредиты_2000_0__22[[#This Row],[Годовой доход]]-AVERAGE(K:K)))/STDEV(K:K)</f>
        <v>0.64595535102040758</v>
      </c>
      <c r="AA919" s="16">
        <f>((Кредиты_2000_0__22[[#This Row],[Ежемесячный платеж]]-AVERAGE(O:O)))/STDEV(O:O)</f>
        <v>-0.50233170923105275</v>
      </c>
      <c r="AB919" s="16">
        <f>((Кредиты_2000_0__22[[#This Row],[Текущий баланс кредитов]]-AVERAGE(F:F)))/STDEV(F:F)</f>
        <v>0.60687251179445734</v>
      </c>
      <c r="AC919" s="16">
        <f>((Кредиты_2000_0__22[[#This Row],[Максимальный выданный кредит]]-AVERAGE(G:G)))/STDEV(G:G)</f>
        <v>2.5609788650721494</v>
      </c>
    </row>
    <row r="920" spans="1:29" x14ac:dyDescent="0.45">
      <c r="A920">
        <v>1368</v>
      </c>
      <c r="B920" s="1" t="s">
        <v>963</v>
      </c>
      <c r="C920" s="1" t="s">
        <v>31</v>
      </c>
      <c r="D920">
        <v>20</v>
      </c>
      <c r="E920">
        <v>0</v>
      </c>
      <c r="F920">
        <v>413060</v>
      </c>
      <c r="G920">
        <v>534402</v>
      </c>
      <c r="H920" s="3">
        <v>644094</v>
      </c>
      <c r="I920" s="1" t="s">
        <v>17</v>
      </c>
      <c r="J920">
        <v>734</v>
      </c>
      <c r="K920">
        <v>2225052</v>
      </c>
      <c r="L920" s="1" t="s">
        <v>27</v>
      </c>
      <c r="M920" s="1" t="s">
        <v>19</v>
      </c>
      <c r="N920" s="1" t="s">
        <v>23</v>
      </c>
      <c r="O920" s="2">
        <v>34859.11</v>
      </c>
      <c r="P920">
        <v>19.399999999999999</v>
      </c>
      <c r="R920">
        <f>Кредиты_2000_0__22[[#This Row],[Годовой доход]]/12</f>
        <v>185421</v>
      </c>
      <c r="S920">
        <f>Кредиты_2000_0__22[[#This Row],[Ежемесячный платеж]]/Кредиты_2000_0__22[[#This Row],[Мес доход]]</f>
        <v>0.18799979506096937</v>
      </c>
      <c r="T920" s="8">
        <f>(Кредиты_2000_0__22[[#This Row],[Кредитный рейтинг]]-MIN(J:J))/(MAX(J:J)-MIN(J:J))</f>
        <v>0.89696969696969697</v>
      </c>
      <c r="U920" s="9">
        <f>(Кредиты_2000_0__22[[#This Row],[Срок кредитной истории (лет)]]-MIN(P:P))/(MAX(P:P)-MIN(P:P))</f>
        <v>0.32675438596491224</v>
      </c>
      <c r="V920" s="9">
        <f>(Кредиты_2000_0__22[[#This Row],[Срок с последнего нарушения кредитного договора (мес.)]]-MIN(Q:Q))/(MAX(Q:Q)-MIN(Q:Q))</f>
        <v>0</v>
      </c>
      <c r="W920" s="9">
        <f>(Кредиты_2000_0__22[[#This Row],[Количество кредитных карт]]-MIN(D:D))/(MAX(D:D)-MIN(D:D))</f>
        <v>0.43902439024390244</v>
      </c>
      <c r="X920" s="10">
        <f>(Кредиты_2000_0__22[[#This Row],[Число нарушений кредитных договоров]]-MIN(E:E))/(MAX(E:E)-MIN(E:E))</f>
        <v>0</v>
      </c>
      <c r="Y920" s="16">
        <f>((Кредиты_2000_0__22[[#This Row],[Размер кредита]]-AVERAGE(H:H)))/STDEV(H:H)</f>
        <v>1.7897739391732672</v>
      </c>
      <c r="Z920" s="16">
        <f>((Кредиты_2000_0__22[[#This Row],[Годовой доход]]-AVERAGE(K:K)))/STDEV(K:K)</f>
        <v>1.0717127476128729</v>
      </c>
      <c r="AA920" s="16">
        <f>((Кредиты_2000_0__22[[#This Row],[Ежемесячный платеж]]-AVERAGE(O:O)))/STDEV(O:O)</f>
        <v>1.5215665725296255</v>
      </c>
      <c r="AB920" s="16">
        <f>((Кредиты_2000_0__22[[#This Row],[Текущий баланс кредитов]]-AVERAGE(F:F)))/STDEV(F:F)</f>
        <v>0.62815210798994681</v>
      </c>
      <c r="AC920" s="16">
        <f>((Кредиты_2000_0__22[[#This Row],[Максимальный выданный кредит]]-AVERAGE(G:G)))/STDEV(G:G)</f>
        <v>-6.3866045771761318E-2</v>
      </c>
    </row>
    <row r="921" spans="1:29" x14ac:dyDescent="0.45">
      <c r="A921">
        <v>1369</v>
      </c>
      <c r="B921" s="1" t="s">
        <v>964</v>
      </c>
      <c r="C921" s="1" t="s">
        <v>16</v>
      </c>
      <c r="D921">
        <v>27</v>
      </c>
      <c r="E921">
        <v>0</v>
      </c>
      <c r="F921">
        <v>227373</v>
      </c>
      <c r="G921">
        <v>2289430</v>
      </c>
      <c r="H921" s="3">
        <v>244420</v>
      </c>
      <c r="I921" s="1" t="s">
        <v>26</v>
      </c>
      <c r="J921">
        <v>696</v>
      </c>
      <c r="K921">
        <v>2461184</v>
      </c>
      <c r="L921" s="1" t="s">
        <v>38</v>
      </c>
      <c r="M921" s="1" t="s">
        <v>19</v>
      </c>
      <c r="N921" s="1" t="s">
        <v>58</v>
      </c>
      <c r="O921" s="2">
        <v>31585.22</v>
      </c>
      <c r="P921">
        <v>27</v>
      </c>
      <c r="Q921">
        <v>2</v>
      </c>
      <c r="R921">
        <f>Кредиты_2000_0__22[[#This Row],[Годовой доход]]/12</f>
        <v>205098.66666666666</v>
      </c>
      <c r="S921">
        <f>Кредиты_2000_0__22[[#This Row],[Ежемесячный платеж]]/Кредиты_2000_0__22[[#This Row],[Мес доход]]</f>
        <v>0.15400012351778658</v>
      </c>
      <c r="T921" s="8">
        <f>(Кредиты_2000_0__22[[#This Row],[Кредитный рейтинг]]-MIN(J:J))/(MAX(J:J)-MIN(J:J))</f>
        <v>0.66666666666666663</v>
      </c>
      <c r="U921" s="9">
        <f>(Кредиты_2000_0__22[[#This Row],[Срок кредитной истории (лет)]]-MIN(P:P))/(MAX(P:P)-MIN(P:P))</f>
        <v>0.49342105263157893</v>
      </c>
      <c r="V921" s="9">
        <f>(Кредиты_2000_0__22[[#This Row],[Срок с последнего нарушения кредитного договора (мес.)]]-MIN(Q:Q))/(MAX(Q:Q)-MIN(Q:Q))</f>
        <v>2.4390243902439025E-2</v>
      </c>
      <c r="W921" s="9">
        <f>(Кредиты_2000_0__22[[#This Row],[Количество кредитных карт]]-MIN(D:D))/(MAX(D:D)-MIN(D:D))</f>
        <v>0.6097560975609756</v>
      </c>
      <c r="X921" s="10">
        <f>(Кредиты_2000_0__22[[#This Row],[Число нарушений кредитных договоров]]-MIN(E:E))/(MAX(E:E)-MIN(E:E))</f>
        <v>0</v>
      </c>
      <c r="Y921" s="16">
        <f>((Кредиты_2000_0__22[[#This Row],[Размер кредита]]-AVERAGE(H:H)))/STDEV(H:H)</f>
        <v>-0.3498662409689971</v>
      </c>
      <c r="Z921" s="16">
        <f>((Кредиты_2000_0__22[[#This Row],[Годовой доход]]-AVERAGE(K:K)))/STDEV(K:K)</f>
        <v>1.3607449716174154</v>
      </c>
      <c r="AA921" s="16">
        <f>((Кредиты_2000_0__22[[#This Row],[Ежемесячный платеж]]-AVERAGE(O:O)))/STDEV(O:O)</f>
        <v>1.2291189734670145</v>
      </c>
      <c r="AB921" s="16">
        <f>((Кредиты_2000_0__22[[#This Row],[Текущий баланс кредитов]]-AVERAGE(F:F)))/STDEV(F:F)</f>
        <v>-0.14783853984034859</v>
      </c>
      <c r="AC921" s="16">
        <f>((Кредиты_2000_0__22[[#This Row],[Максимальный выданный кредит]]-AVERAGE(G:G)))/STDEV(G:G)</f>
        <v>3.6667255898829292</v>
      </c>
    </row>
    <row r="922" spans="1:29" x14ac:dyDescent="0.45">
      <c r="A922">
        <v>1370</v>
      </c>
      <c r="B922" s="1" t="s">
        <v>965</v>
      </c>
      <c r="C922" s="1" t="s">
        <v>16</v>
      </c>
      <c r="D922">
        <v>24</v>
      </c>
      <c r="E922">
        <v>0</v>
      </c>
      <c r="F922">
        <v>137731</v>
      </c>
      <c r="G922">
        <v>239470</v>
      </c>
      <c r="H922" s="3">
        <v>189376</v>
      </c>
      <c r="I922" s="1" t="s">
        <v>17</v>
      </c>
      <c r="J922">
        <v>733</v>
      </c>
      <c r="K922">
        <v>1127916</v>
      </c>
      <c r="L922" s="1" t="s">
        <v>18</v>
      </c>
      <c r="M922" s="1" t="s">
        <v>29</v>
      </c>
      <c r="N922" s="1" t="s">
        <v>23</v>
      </c>
      <c r="O922" s="2">
        <v>18704.55</v>
      </c>
      <c r="P922">
        <v>14.4</v>
      </c>
      <c r="R922">
        <f>Кредиты_2000_0__22[[#This Row],[Годовой доход]]/12</f>
        <v>93993</v>
      </c>
      <c r="S922">
        <f>Кредиты_2000_0__22[[#This Row],[Ежемесячный платеж]]/Кредиты_2000_0__22[[#This Row],[Мес доход]]</f>
        <v>0.19899939357186172</v>
      </c>
      <c r="T922" s="8">
        <f>(Кредиты_2000_0__22[[#This Row],[Кредитный рейтинг]]-MIN(J:J))/(MAX(J:J)-MIN(J:J))</f>
        <v>0.89090909090909087</v>
      </c>
      <c r="U922" s="9">
        <f>(Кредиты_2000_0__22[[#This Row],[Срок кредитной истории (лет)]]-MIN(P:P))/(MAX(P:P)-MIN(P:P))</f>
        <v>0.21710526315789475</v>
      </c>
      <c r="V922" s="9">
        <f>(Кредиты_2000_0__22[[#This Row],[Срок с последнего нарушения кредитного договора (мес.)]]-MIN(Q:Q))/(MAX(Q:Q)-MIN(Q:Q))</f>
        <v>0</v>
      </c>
      <c r="W922" s="9">
        <f>(Кредиты_2000_0__22[[#This Row],[Количество кредитных карт]]-MIN(D:D))/(MAX(D:D)-MIN(D:D))</f>
        <v>0.53658536585365857</v>
      </c>
      <c r="X922" s="10">
        <f>(Кредиты_2000_0__22[[#This Row],[Число нарушений кредитных договоров]]-MIN(E:E))/(MAX(E:E)-MIN(E:E))</f>
        <v>0</v>
      </c>
      <c r="Y922" s="16">
        <f>((Кредиты_2000_0__22[[#This Row],[Размер кредита]]-AVERAGE(H:H)))/STDEV(H:H)</f>
        <v>-0.64454228713600015</v>
      </c>
      <c r="Z922" s="16">
        <f>((Кредиты_2000_0__22[[#This Row],[Годовой доход]]-AVERAGE(K:K)))/STDEV(K:K)</f>
        <v>-0.27121264206513634</v>
      </c>
      <c r="AA922" s="16">
        <f>((Кредиты_2000_0__22[[#This Row],[Ежемесячный платеж]]-AVERAGE(O:O)))/STDEV(O:O)</f>
        <v>7.8524110530934402E-2</v>
      </c>
      <c r="AB922" s="16">
        <f>((Кредиты_2000_0__22[[#This Row],[Текущий баланс кредитов]]-AVERAGE(F:F)))/STDEV(F:F)</f>
        <v>-0.52245471465497395</v>
      </c>
      <c r="AC922" s="16">
        <f>((Кредиты_2000_0__22[[#This Row],[Максимальный выданный кредит]]-AVERAGE(G:G)))/STDEV(G:G)</f>
        <v>-0.69079100211827493</v>
      </c>
    </row>
    <row r="923" spans="1:29" x14ac:dyDescent="0.45">
      <c r="A923">
        <v>1371</v>
      </c>
      <c r="B923" s="1" t="s">
        <v>966</v>
      </c>
      <c r="C923" s="1" t="s">
        <v>16</v>
      </c>
      <c r="D923">
        <v>13</v>
      </c>
      <c r="E923">
        <v>1</v>
      </c>
      <c r="F923">
        <v>83600</v>
      </c>
      <c r="G923">
        <v>509498</v>
      </c>
      <c r="H923" s="3">
        <v>108856</v>
      </c>
      <c r="I923" s="1" t="s">
        <v>17</v>
      </c>
      <c r="J923">
        <v>672</v>
      </c>
      <c r="K923">
        <v>1692045</v>
      </c>
      <c r="L923" s="1" t="s">
        <v>36</v>
      </c>
      <c r="M923" s="1" t="s">
        <v>29</v>
      </c>
      <c r="N923" s="1" t="s">
        <v>52</v>
      </c>
      <c r="O923" s="2">
        <v>23688.63</v>
      </c>
      <c r="P923">
        <v>6</v>
      </c>
      <c r="Q923">
        <v>17</v>
      </c>
      <c r="R923">
        <f>Кредиты_2000_0__22[[#This Row],[Годовой доход]]/12</f>
        <v>141003.75</v>
      </c>
      <c r="S923">
        <f>Кредиты_2000_0__22[[#This Row],[Ежемесячный платеж]]/Кредиты_2000_0__22[[#This Row],[Мес доход]]</f>
        <v>0.16800000000000001</v>
      </c>
      <c r="T923" s="8">
        <f>(Кредиты_2000_0__22[[#This Row],[Кредитный рейтинг]]-MIN(J:J))/(MAX(J:J)-MIN(J:J))</f>
        <v>0.52121212121212124</v>
      </c>
      <c r="U923" s="9">
        <f>(Кредиты_2000_0__22[[#This Row],[Срок кредитной истории (лет)]]-MIN(P:P))/(MAX(P:P)-MIN(P:P))</f>
        <v>3.2894736842105261E-2</v>
      </c>
      <c r="V923" s="9">
        <f>(Кредиты_2000_0__22[[#This Row],[Срок с последнего нарушения кредитного договора (мес.)]]-MIN(Q:Q))/(MAX(Q:Q)-MIN(Q:Q))</f>
        <v>0.2073170731707317</v>
      </c>
      <c r="W923" s="9">
        <f>(Кредиты_2000_0__22[[#This Row],[Количество кредитных карт]]-MIN(D:D))/(MAX(D:D)-MIN(D:D))</f>
        <v>0.26829268292682928</v>
      </c>
      <c r="X923" s="10">
        <f>(Кредиты_2000_0__22[[#This Row],[Число нарушений кредитных договоров]]-MIN(E:E))/(MAX(E:E)-MIN(E:E))</f>
        <v>0.14285714285714285</v>
      </c>
      <c r="Y923" s="16">
        <f>((Кредиты_2000_0__22[[#This Row],[Размер кредита]]-AVERAGE(H:H)))/STDEV(H:H)</f>
        <v>-1.0756031700181869</v>
      </c>
      <c r="Z923" s="16">
        <f>((Кредиты_2000_0__22[[#This Row],[Годовой доход]]-AVERAGE(K:K)))/STDEV(K:K)</f>
        <v>0.4192971554017827</v>
      </c>
      <c r="AA923" s="16">
        <f>((Кредиты_2000_0__22[[#This Row],[Ежемесячный платеж]]-AVERAGE(O:O)))/STDEV(O:O)</f>
        <v>0.523738283742612</v>
      </c>
      <c r="AB923" s="16">
        <f>((Кредиты_2000_0__22[[#This Row],[Текущий баланс кредитов]]-AVERAGE(F:F)))/STDEV(F:F)</f>
        <v>-0.74866952644956231</v>
      </c>
      <c r="AC923" s="16">
        <f>((Кредиты_2000_0__22[[#This Row],[Максимальный выданный кредит]]-AVERAGE(G:G)))/STDEV(G:G)</f>
        <v>-0.11680346562736728</v>
      </c>
    </row>
    <row r="924" spans="1:29" x14ac:dyDescent="0.45">
      <c r="A924">
        <v>1372</v>
      </c>
      <c r="B924" s="1" t="s">
        <v>967</v>
      </c>
      <c r="C924" s="1" t="s">
        <v>16</v>
      </c>
      <c r="D924">
        <v>11</v>
      </c>
      <c r="E924">
        <v>0</v>
      </c>
      <c r="F924">
        <v>251674</v>
      </c>
      <c r="G924">
        <v>419298</v>
      </c>
      <c r="H924" s="3">
        <v>216194</v>
      </c>
      <c r="I924" s="1" t="s">
        <v>17</v>
      </c>
      <c r="J924">
        <v>731</v>
      </c>
      <c r="K924">
        <v>552539</v>
      </c>
      <c r="L924" s="1" t="s">
        <v>22</v>
      </c>
      <c r="M924" s="1" t="s">
        <v>29</v>
      </c>
      <c r="N924" s="1" t="s">
        <v>23</v>
      </c>
      <c r="O924" s="2">
        <v>10820.69</v>
      </c>
      <c r="P924">
        <v>15.4</v>
      </c>
      <c r="Q924">
        <v>9</v>
      </c>
      <c r="R924">
        <f>Кредиты_2000_0__22[[#This Row],[Годовой доход]]/12</f>
        <v>46044.916666666664</v>
      </c>
      <c r="S924">
        <f>Кредиты_2000_0__22[[#This Row],[Ежемесячный платеж]]/Кредиты_2000_0__22[[#This Row],[Мес доход]]</f>
        <v>0.23500292287060282</v>
      </c>
      <c r="T924" s="8">
        <f>(Кредиты_2000_0__22[[#This Row],[Кредитный рейтинг]]-MIN(J:J))/(MAX(J:J)-MIN(J:J))</f>
        <v>0.87878787878787878</v>
      </c>
      <c r="U924" s="9">
        <f>(Кредиты_2000_0__22[[#This Row],[Срок кредитной истории (лет)]]-MIN(P:P))/(MAX(P:P)-MIN(P:P))</f>
        <v>0.23903508771929824</v>
      </c>
      <c r="V924" s="9">
        <f>(Кредиты_2000_0__22[[#This Row],[Срок с последнего нарушения кредитного договора (мес.)]]-MIN(Q:Q))/(MAX(Q:Q)-MIN(Q:Q))</f>
        <v>0.10975609756097561</v>
      </c>
      <c r="W924" s="9">
        <f>(Кредиты_2000_0__22[[#This Row],[Количество кредитных карт]]-MIN(D:D))/(MAX(D:D)-MIN(D:D))</f>
        <v>0.21951219512195122</v>
      </c>
      <c r="X924" s="10">
        <f>(Кредиты_2000_0__22[[#This Row],[Число нарушений кредитных договоров]]-MIN(E:E))/(MAX(E:E)-MIN(E:E))</f>
        <v>0</v>
      </c>
      <c r="Y924" s="16">
        <f>((Кредиты_2000_0__22[[#This Row],[Размер кредита]]-AVERAGE(H:H)))/STDEV(H:H)</f>
        <v>-0.50097310237278003</v>
      </c>
      <c r="Z924" s="16">
        <f>((Кредиты_2000_0__22[[#This Row],[Годовой доход]]-AVERAGE(K:K)))/STDEV(K:K)</f>
        <v>-0.97549030858666508</v>
      </c>
      <c r="AA924" s="16">
        <f>((Кредиты_2000_0__22[[#This Row],[Ежемесячный платеж]]-AVERAGE(O:O)))/STDEV(O:O)</f>
        <v>-0.62571944326768336</v>
      </c>
      <c r="AB924" s="16">
        <f>((Кредиты_2000_0__22[[#This Row],[Текущий баланс кредитов]]-AVERAGE(F:F)))/STDEV(F:F)</f>
        <v>-4.6284049041725055E-2</v>
      </c>
      <c r="AC924" s="16">
        <f>((Кредиты_2000_0__22[[#This Row],[Максимальный выданный кредит]]-AVERAGE(G:G)))/STDEV(G:G)</f>
        <v>-0.30853793683583408</v>
      </c>
    </row>
    <row r="925" spans="1:29" x14ac:dyDescent="0.45">
      <c r="A925">
        <v>1374</v>
      </c>
      <c r="B925" s="1" t="s">
        <v>968</v>
      </c>
      <c r="C925" s="1" t="s">
        <v>31</v>
      </c>
      <c r="D925">
        <v>5</v>
      </c>
      <c r="E925">
        <v>0</v>
      </c>
      <c r="F925">
        <v>43833</v>
      </c>
      <c r="G925">
        <v>111782</v>
      </c>
      <c r="H925" s="3">
        <v>107492</v>
      </c>
      <c r="I925" s="1" t="s">
        <v>17</v>
      </c>
      <c r="J925">
        <v>681</v>
      </c>
      <c r="K925">
        <v>807576</v>
      </c>
      <c r="L925" s="1" t="s">
        <v>38</v>
      </c>
      <c r="M925" s="1" t="s">
        <v>29</v>
      </c>
      <c r="N925" s="1" t="s">
        <v>52</v>
      </c>
      <c r="O925" s="2">
        <v>3936.8</v>
      </c>
      <c r="P925">
        <v>9.1</v>
      </c>
      <c r="Q925">
        <v>16</v>
      </c>
      <c r="R925">
        <f>Кредиты_2000_0__22[[#This Row],[Годовой доход]]/12</f>
        <v>67298</v>
      </c>
      <c r="S925">
        <f>Кредиты_2000_0__22[[#This Row],[Ежемесячный платеж]]/Кредиты_2000_0__22[[#This Row],[Мес доход]]</f>
        <v>5.8498023715415022E-2</v>
      </c>
      <c r="T925" s="8">
        <f>(Кредиты_2000_0__22[[#This Row],[Кредитный рейтинг]]-MIN(J:J))/(MAX(J:J)-MIN(J:J))</f>
        <v>0.5757575757575758</v>
      </c>
      <c r="U925" s="9">
        <f>(Кредиты_2000_0__22[[#This Row],[Срок кредитной истории (лет)]]-MIN(P:P))/(MAX(P:P)-MIN(P:P))</f>
        <v>0.10087719298245613</v>
      </c>
      <c r="V925" s="9">
        <f>(Кредиты_2000_0__22[[#This Row],[Срок с последнего нарушения кредитного договора (мес.)]]-MIN(Q:Q))/(MAX(Q:Q)-MIN(Q:Q))</f>
        <v>0.1951219512195122</v>
      </c>
      <c r="W925" s="9">
        <f>(Кредиты_2000_0__22[[#This Row],[Количество кредитных карт]]-MIN(D:D))/(MAX(D:D)-MIN(D:D))</f>
        <v>7.3170731707317069E-2</v>
      </c>
      <c r="X925" s="10">
        <f>(Кредиты_2000_0__22[[#This Row],[Число нарушений кредитных договоров]]-MIN(E:E))/(MAX(E:E)-MIN(E:E))</f>
        <v>0</v>
      </c>
      <c r="Y925" s="16">
        <f>((Кредиты_2000_0__22[[#This Row],[Размер кредита]]-AVERAGE(H:H)))/STDEV(H:H)</f>
        <v>-1.0829052942637323</v>
      </c>
      <c r="Z925" s="16">
        <f>((Кредиты_2000_0__22[[#This Row],[Годовой доход]]-AVERAGE(K:K)))/STDEV(K:K)</f>
        <v>-0.66331783169472969</v>
      </c>
      <c r="AA925" s="16">
        <f>((Кредиты_2000_0__22[[#This Row],[Ежемесячный платеж]]-AVERAGE(O:O)))/STDEV(O:O)</f>
        <v>-1.2406384242692192</v>
      </c>
      <c r="AB925" s="16">
        <f>((Кредиты_2000_0__22[[#This Row],[Текущий баланс кредитов]]-AVERAGE(F:F)))/STDEV(F:F)</f>
        <v>-0.91485682061806817</v>
      </c>
      <c r="AC925" s="16">
        <f>((Кредиты_2000_0__22[[#This Row],[Максимальный выданный кредит]]-AVERAGE(G:G)))/STDEV(G:G)</f>
        <v>-0.96221219014118753</v>
      </c>
    </row>
    <row r="926" spans="1:29" x14ac:dyDescent="0.45">
      <c r="A926">
        <v>1375</v>
      </c>
      <c r="B926" s="1" t="s">
        <v>969</v>
      </c>
      <c r="C926" s="1" t="s">
        <v>16</v>
      </c>
      <c r="D926">
        <v>16</v>
      </c>
      <c r="E926">
        <v>0</v>
      </c>
      <c r="F926">
        <v>361779</v>
      </c>
      <c r="G926">
        <v>856680</v>
      </c>
      <c r="H926" s="3">
        <v>455532</v>
      </c>
      <c r="I926" s="1" t="s">
        <v>17</v>
      </c>
      <c r="J926">
        <v>716</v>
      </c>
      <c r="K926">
        <v>1121285</v>
      </c>
      <c r="L926" s="1" t="s">
        <v>36</v>
      </c>
      <c r="M926" s="1" t="s">
        <v>29</v>
      </c>
      <c r="N926" s="1" t="s">
        <v>23</v>
      </c>
      <c r="O926" s="2">
        <v>6419.34</v>
      </c>
      <c r="P926">
        <v>14.5</v>
      </c>
      <c r="R926">
        <f>Кредиты_2000_0__22[[#This Row],[Годовой доход]]/12</f>
        <v>93440.416666666672</v>
      </c>
      <c r="S926">
        <f>Кредиты_2000_0__22[[#This Row],[Ежемесячный платеж]]/Кредиты_2000_0__22[[#This Row],[Мес доход]]</f>
        <v>6.8699822079132417E-2</v>
      </c>
      <c r="T926" s="8">
        <f>(Кредиты_2000_0__22[[#This Row],[Кредитный рейтинг]]-MIN(J:J))/(MAX(J:J)-MIN(J:J))</f>
        <v>0.78787878787878785</v>
      </c>
      <c r="U926" s="9">
        <f>(Кредиты_2000_0__22[[#This Row],[Срок кредитной истории (лет)]]-MIN(P:P))/(MAX(P:P)-MIN(P:P))</f>
        <v>0.21929824561403508</v>
      </c>
      <c r="V926" s="9">
        <f>(Кредиты_2000_0__22[[#This Row],[Срок с последнего нарушения кредитного договора (мес.)]]-MIN(Q:Q))/(MAX(Q:Q)-MIN(Q:Q))</f>
        <v>0</v>
      </c>
      <c r="W926" s="9">
        <f>(Кредиты_2000_0__22[[#This Row],[Количество кредитных карт]]-MIN(D:D))/(MAX(D:D)-MIN(D:D))</f>
        <v>0.34146341463414637</v>
      </c>
      <c r="X926" s="10">
        <f>(Кредиты_2000_0__22[[#This Row],[Число нарушений кредитных договоров]]-MIN(E:E))/(MAX(E:E)-MIN(E:E))</f>
        <v>0</v>
      </c>
      <c r="Y926" s="16">
        <f>((Кредиты_2000_0__22[[#This Row],[Размер кредита]]-AVERAGE(H:H)))/STDEV(H:H)</f>
        <v>0.78031415032539209</v>
      </c>
      <c r="Z926" s="16">
        <f>((Кредиты_2000_0__22[[#This Row],[Годовой доход]]-AVERAGE(K:K)))/STDEV(K:K)</f>
        <v>-0.27932917297739779</v>
      </c>
      <c r="AA926" s="16">
        <f>((Кредиты_2000_0__22[[#This Row],[Ежемесячный платеж]]-AVERAGE(O:O)))/STDEV(O:O)</f>
        <v>-1.0188799465632197</v>
      </c>
      <c r="AB926" s="16">
        <f>((Кредиты_2000_0__22[[#This Row],[Текущий баланс кредитов]]-AVERAGE(F:F)))/STDEV(F:F)</f>
        <v>0.41384751794656532</v>
      </c>
      <c r="AC926" s="16">
        <f>((Кредиты_2000_0__22[[#This Row],[Максимальный выданный кредит]]-AVERAGE(G:G)))/STDEV(G:G)</f>
        <v>0.62118719050453874</v>
      </c>
    </row>
    <row r="927" spans="1:29" x14ac:dyDescent="0.45">
      <c r="A927">
        <v>1376</v>
      </c>
      <c r="B927" s="1" t="s">
        <v>970</v>
      </c>
      <c r="C927" s="1" t="s">
        <v>31</v>
      </c>
      <c r="D927">
        <v>13</v>
      </c>
      <c r="E927">
        <v>0</v>
      </c>
      <c r="F927">
        <v>347928</v>
      </c>
      <c r="G927">
        <v>540012</v>
      </c>
      <c r="H927" s="3">
        <v>204600</v>
      </c>
      <c r="I927" s="1" t="s">
        <v>17</v>
      </c>
      <c r="J927">
        <v>719</v>
      </c>
      <c r="K927">
        <v>1007019</v>
      </c>
      <c r="L927" s="1" t="s">
        <v>21</v>
      </c>
      <c r="M927" s="1" t="s">
        <v>19</v>
      </c>
      <c r="N927" s="1" t="s">
        <v>23</v>
      </c>
      <c r="O927" s="2">
        <v>16028.4</v>
      </c>
      <c r="P927">
        <v>16.100000000000001</v>
      </c>
      <c r="R927">
        <f>Кредиты_2000_0__22[[#This Row],[Годовой доход]]/12</f>
        <v>83918.25</v>
      </c>
      <c r="S927">
        <f>Кредиты_2000_0__22[[#This Row],[Ежемесячный платеж]]/Кредиты_2000_0__22[[#This Row],[Мес доход]]</f>
        <v>0.19100016980811682</v>
      </c>
      <c r="T927" s="8">
        <f>(Кредиты_2000_0__22[[#This Row],[Кредитный рейтинг]]-MIN(J:J))/(MAX(J:J)-MIN(J:J))</f>
        <v>0.80606060606060603</v>
      </c>
      <c r="U927" s="9">
        <f>(Кредиты_2000_0__22[[#This Row],[Срок кредитной истории (лет)]]-MIN(P:P))/(MAX(P:P)-MIN(P:P))</f>
        <v>0.25438596491228072</v>
      </c>
      <c r="V927" s="9">
        <f>(Кредиты_2000_0__22[[#This Row],[Срок с последнего нарушения кредитного договора (мес.)]]-MIN(Q:Q))/(MAX(Q:Q)-MIN(Q:Q))</f>
        <v>0</v>
      </c>
      <c r="W927" s="9">
        <f>(Кредиты_2000_0__22[[#This Row],[Количество кредитных карт]]-MIN(D:D))/(MAX(D:D)-MIN(D:D))</f>
        <v>0.26829268292682928</v>
      </c>
      <c r="X927" s="10">
        <f>(Кредиты_2000_0__22[[#This Row],[Число нарушений кредитных договоров]]-MIN(E:E))/(MAX(E:E)-MIN(E:E))</f>
        <v>0</v>
      </c>
      <c r="Y927" s="16">
        <f>((Кредиты_2000_0__22[[#This Row],[Размер кредита]]-AVERAGE(H:H)))/STDEV(H:H)</f>
        <v>-0.56304115845991454</v>
      </c>
      <c r="Z927" s="16">
        <f>((Кредиты_2000_0__22[[#This Row],[Годовой доход]]-AVERAGE(K:K)))/STDEV(K:K)</f>
        <v>-0.41919397786662521</v>
      </c>
      <c r="AA927" s="16">
        <f>((Кредиты_2000_0__22[[#This Row],[Ежемесячный платеж]]-AVERAGE(O:O)))/STDEV(O:O)</f>
        <v>-0.16052901655378943</v>
      </c>
      <c r="AB927" s="16">
        <f>((Кредиты_2000_0__22[[#This Row],[Текущий баланс кредитов]]-AVERAGE(F:F)))/STDEV(F:F)</f>
        <v>0.35596384023570016</v>
      </c>
      <c r="AC927" s="16">
        <f>((Кредиты_2000_0__22[[#This Row],[Максимальный выданный кредит]]-AVERAGE(G:G)))/STDEV(G:G)</f>
        <v>-5.1941096952698135E-2</v>
      </c>
    </row>
    <row r="928" spans="1:29" x14ac:dyDescent="0.45">
      <c r="A928">
        <v>1378</v>
      </c>
      <c r="B928" s="1" t="s">
        <v>971</v>
      </c>
      <c r="C928" s="1" t="s">
        <v>16</v>
      </c>
      <c r="D928">
        <v>26</v>
      </c>
      <c r="E928">
        <v>0</v>
      </c>
      <c r="F928">
        <v>674785</v>
      </c>
      <c r="G928">
        <v>1676642</v>
      </c>
      <c r="H928" s="3">
        <v>505912</v>
      </c>
      <c r="I928" s="1" t="s">
        <v>17</v>
      </c>
      <c r="J928">
        <v>747</v>
      </c>
      <c r="K928">
        <v>1238952</v>
      </c>
      <c r="L928" s="1" t="s">
        <v>22</v>
      </c>
      <c r="M928" s="1" t="s">
        <v>19</v>
      </c>
      <c r="N928" s="1" t="s">
        <v>23</v>
      </c>
      <c r="O928" s="2">
        <v>13835.04</v>
      </c>
      <c r="P928">
        <v>21.9</v>
      </c>
      <c r="R928">
        <f>Кредиты_2000_0__22[[#This Row],[Годовой доход]]/12</f>
        <v>103246</v>
      </c>
      <c r="S928">
        <f>Кредиты_2000_0__22[[#This Row],[Ежемесячный платеж]]/Кредиты_2000_0__22[[#This Row],[Мес доход]]</f>
        <v>0.13400073610599927</v>
      </c>
      <c r="T928" s="8">
        <f>(Кредиты_2000_0__22[[#This Row],[Кредитный рейтинг]]-MIN(J:J))/(MAX(J:J)-MIN(J:J))</f>
        <v>0.97575757575757571</v>
      </c>
      <c r="U928" s="9">
        <f>(Кредиты_2000_0__22[[#This Row],[Срок кредитной истории (лет)]]-MIN(P:P))/(MAX(P:P)-MIN(P:P))</f>
        <v>0.38157894736842102</v>
      </c>
      <c r="V928" s="9">
        <f>(Кредиты_2000_0__22[[#This Row],[Срок с последнего нарушения кредитного договора (мес.)]]-MIN(Q:Q))/(MAX(Q:Q)-MIN(Q:Q))</f>
        <v>0</v>
      </c>
      <c r="W928" s="9">
        <f>(Кредиты_2000_0__22[[#This Row],[Количество кредитных карт]]-MIN(D:D))/(MAX(D:D)-MIN(D:D))</f>
        <v>0.58536585365853655</v>
      </c>
      <c r="X928" s="10">
        <f>(Кредиты_2000_0__22[[#This Row],[Число нарушений кредитных договоров]]-MIN(E:E))/(MAX(E:E)-MIN(E:E))</f>
        <v>0</v>
      </c>
      <c r="Y928" s="16">
        <f>((Кредиты_2000_0__22[[#This Row],[Размер кредита]]-AVERAGE(H:H)))/STDEV(H:H)</f>
        <v>1.0500216426205309</v>
      </c>
      <c r="Z928" s="16">
        <f>((Кредиты_2000_0__22[[#This Row],[Годовой доход]]-AVERAGE(K:K)))/STDEV(K:K)</f>
        <v>-0.13530144822199619</v>
      </c>
      <c r="AA928" s="16">
        <f>((Кредиты_2000_0__22[[#This Row],[Ежемесячный платеж]]-AVERAGE(O:O)))/STDEV(O:O)</f>
        <v>-0.35645583934868125</v>
      </c>
      <c r="AB928" s="16">
        <f>((Кредиты_2000_0__22[[#This Row],[Текущий баланс кредитов]]-AVERAGE(F:F)))/STDEV(F:F)</f>
        <v>1.7219074721424403</v>
      </c>
      <c r="AC928" s="16">
        <f>((Кредиты_2000_0__22[[#This Row],[Максимальный выданный кредит]]-AVERAGE(G:G)))/STDEV(G:G)</f>
        <v>2.3641470627998475</v>
      </c>
    </row>
    <row r="929" spans="1:29" x14ac:dyDescent="0.45">
      <c r="A929">
        <v>1382</v>
      </c>
      <c r="B929" s="1" t="s">
        <v>972</v>
      </c>
      <c r="C929" s="1" t="s">
        <v>16</v>
      </c>
      <c r="D929">
        <v>12</v>
      </c>
      <c r="E929">
        <v>0</v>
      </c>
      <c r="F929">
        <v>219355</v>
      </c>
      <c r="G929">
        <v>310508</v>
      </c>
      <c r="H929" s="3">
        <v>172040</v>
      </c>
      <c r="I929" s="1" t="s">
        <v>17</v>
      </c>
      <c r="J929">
        <v>730</v>
      </c>
      <c r="K929">
        <v>479275</v>
      </c>
      <c r="L929" s="1" t="s">
        <v>36</v>
      </c>
      <c r="M929" s="1" t="s">
        <v>29</v>
      </c>
      <c r="N929" s="1" t="s">
        <v>23</v>
      </c>
      <c r="O929" s="2">
        <v>7828</v>
      </c>
      <c r="P929">
        <v>9.6999999999999993</v>
      </c>
      <c r="R929">
        <f>Кредиты_2000_0__22[[#This Row],[Годовой доход]]/12</f>
        <v>39939.583333333336</v>
      </c>
      <c r="S929">
        <f>Кредиты_2000_0__22[[#This Row],[Ежемесячный платеж]]/Кредиты_2000_0__22[[#This Row],[Мес доход]]</f>
        <v>0.19599603567888998</v>
      </c>
      <c r="T929" s="8">
        <f>(Кредиты_2000_0__22[[#This Row],[Кредитный рейтинг]]-MIN(J:J))/(MAX(J:J)-MIN(J:J))</f>
        <v>0.87272727272727268</v>
      </c>
      <c r="U929" s="9">
        <f>(Кредиты_2000_0__22[[#This Row],[Срок кредитной истории (лет)]]-MIN(P:P))/(MAX(P:P)-MIN(P:P))</f>
        <v>0.11403508771929823</v>
      </c>
      <c r="V929" s="9">
        <f>(Кредиты_2000_0__22[[#This Row],[Срок с последнего нарушения кредитного договора (мес.)]]-MIN(Q:Q))/(MAX(Q:Q)-MIN(Q:Q))</f>
        <v>0</v>
      </c>
      <c r="W929" s="9">
        <f>(Кредиты_2000_0__22[[#This Row],[Количество кредитных карт]]-MIN(D:D))/(MAX(D:D)-MIN(D:D))</f>
        <v>0.24390243902439024</v>
      </c>
      <c r="X929" s="10">
        <f>(Кредиты_2000_0__22[[#This Row],[Число нарушений кредитных договоров]]-MIN(E:E))/(MAX(E:E)-MIN(E:E))</f>
        <v>0</v>
      </c>
      <c r="Y929" s="16">
        <f>((Кредиты_2000_0__22[[#This Row],[Размер кредита]]-AVERAGE(H:H)))/STDEV(H:H)</f>
        <v>-0.73734993077292998</v>
      </c>
      <c r="Z929" s="16">
        <f>((Кредиты_2000_0__22[[#This Row],[Годовой доход]]-AVERAGE(K:K)))/STDEV(K:K)</f>
        <v>-1.0651675097261497</v>
      </c>
      <c r="AA929" s="16">
        <f>((Кредиты_2000_0__22[[#This Row],[Ежемесячный платеж]]-AVERAGE(O:O)))/STDEV(O:O)</f>
        <v>-0.89304821889505193</v>
      </c>
      <c r="AB929" s="16">
        <f>((Кредиты_2000_0__22[[#This Row],[Текущий баланс кредитов]]-AVERAGE(F:F)))/STDEV(F:F)</f>
        <v>-0.18134596370041048</v>
      </c>
      <c r="AC929" s="16">
        <f>((Кредиты_2000_0__22[[#This Row],[Максимальный выданный кредит]]-AVERAGE(G:G)))/STDEV(G:G)</f>
        <v>-0.53978841491531415</v>
      </c>
    </row>
    <row r="930" spans="1:29" x14ac:dyDescent="0.45">
      <c r="A930">
        <v>1386</v>
      </c>
      <c r="B930" s="1" t="s">
        <v>973</v>
      </c>
      <c r="C930" s="1" t="s">
        <v>31</v>
      </c>
      <c r="D930">
        <v>10</v>
      </c>
      <c r="E930">
        <v>1</v>
      </c>
      <c r="F930">
        <v>265354</v>
      </c>
      <c r="G930">
        <v>618200</v>
      </c>
      <c r="H930" s="3">
        <v>780560</v>
      </c>
      <c r="I930" s="1" t="s">
        <v>26</v>
      </c>
      <c r="J930">
        <v>614</v>
      </c>
      <c r="K930">
        <v>1637135</v>
      </c>
      <c r="L930" s="1" t="s">
        <v>28</v>
      </c>
      <c r="M930" s="1" t="s">
        <v>24</v>
      </c>
      <c r="N930" s="1" t="s">
        <v>20</v>
      </c>
      <c r="O930" s="2">
        <v>43383.839999999997</v>
      </c>
      <c r="P930">
        <v>25.7</v>
      </c>
      <c r="Q930">
        <v>30</v>
      </c>
      <c r="R930">
        <f>Кредиты_2000_0__22[[#This Row],[Годовой доход]]/12</f>
        <v>136427.91666666666</v>
      </c>
      <c r="S930">
        <f>Кредиты_2000_0__22[[#This Row],[Ежемесячный платеж]]/Кредиты_2000_0__22[[#This Row],[Мес доход]]</f>
        <v>0.3179982591539488</v>
      </c>
      <c r="T930" s="8">
        <f>(Кредиты_2000_0__22[[#This Row],[Кредитный рейтинг]]-MIN(J:J))/(MAX(J:J)-MIN(J:J))</f>
        <v>0.16969696969696971</v>
      </c>
      <c r="U930" s="9">
        <f>(Кредиты_2000_0__22[[#This Row],[Срок кредитной истории (лет)]]-MIN(P:P))/(MAX(P:P)-MIN(P:P))</f>
        <v>0.46491228070175433</v>
      </c>
      <c r="V930" s="9">
        <f>(Кредиты_2000_0__22[[#This Row],[Срок с последнего нарушения кредитного договора (мес.)]]-MIN(Q:Q))/(MAX(Q:Q)-MIN(Q:Q))</f>
        <v>0.36585365853658536</v>
      </c>
      <c r="W930" s="9">
        <f>(Кредиты_2000_0__22[[#This Row],[Количество кредитных карт]]-MIN(D:D))/(MAX(D:D)-MIN(D:D))</f>
        <v>0.1951219512195122</v>
      </c>
      <c r="X930" s="10">
        <f>(Кредиты_2000_0__22[[#This Row],[Число нарушений кредитных договоров]]-MIN(E:E))/(MAX(E:E)-MIN(E:E))</f>
        <v>0.14285714285714285</v>
      </c>
      <c r="Y930" s="16">
        <f>((Кредиты_2000_0__22[[#This Row],[Размер кредита]]-AVERAGE(H:H)))/STDEV(H:H)</f>
        <v>2.5203396923203178</v>
      </c>
      <c r="Z930" s="16">
        <f>((Кредиты_2000_0__22[[#This Row],[Годовой доход]]-AVERAGE(K:K)))/STDEV(K:K)</f>
        <v>0.35208576761829963</v>
      </c>
      <c r="AA930" s="16">
        <f>((Кредиты_2000_0__22[[#This Row],[Ежемесячный платеж]]-AVERAGE(O:O)))/STDEV(O:O)</f>
        <v>2.2830572827114004</v>
      </c>
      <c r="AB930" s="16">
        <f>((Кредиты_2000_0__22[[#This Row],[Текущий баланс кредитов]]-AVERAGE(F:F)))/STDEV(F:F)</f>
        <v>1.088501536406771E-2</v>
      </c>
      <c r="AC930" s="16">
        <f>((Кредиты_2000_0__22[[#This Row],[Максимальный выданный кредит]]-AVERAGE(G:G)))/STDEV(G:G)</f>
        <v>0.11425995443142163</v>
      </c>
    </row>
    <row r="931" spans="1:29" x14ac:dyDescent="0.45">
      <c r="A931">
        <v>1387</v>
      </c>
      <c r="B931" s="1" t="s">
        <v>974</v>
      </c>
      <c r="C931" s="1" t="s">
        <v>16</v>
      </c>
      <c r="D931">
        <v>9</v>
      </c>
      <c r="E931">
        <v>0</v>
      </c>
      <c r="F931">
        <v>301169</v>
      </c>
      <c r="G931">
        <v>345620</v>
      </c>
      <c r="H931" s="3">
        <v>441452</v>
      </c>
      <c r="I931" s="1" t="s">
        <v>17</v>
      </c>
      <c r="J931">
        <v>720</v>
      </c>
      <c r="K931">
        <v>869288</v>
      </c>
      <c r="L931" s="1" t="s">
        <v>36</v>
      </c>
      <c r="M931" s="1" t="s">
        <v>29</v>
      </c>
      <c r="N931" s="1" t="s">
        <v>23</v>
      </c>
      <c r="O931" s="2">
        <v>20717.79</v>
      </c>
      <c r="P931">
        <v>15.6</v>
      </c>
      <c r="R931">
        <f>Кредиты_2000_0__22[[#This Row],[Годовой доход]]/12</f>
        <v>72440.666666666672</v>
      </c>
      <c r="S931">
        <f>Кредиты_2000_0__22[[#This Row],[Ежемесячный платеж]]/Кредиты_2000_0__22[[#This Row],[Мес доход]]</f>
        <v>0.28599667774086379</v>
      </c>
      <c r="T931" s="8">
        <f>(Кредиты_2000_0__22[[#This Row],[Кредитный рейтинг]]-MIN(J:J))/(MAX(J:J)-MIN(J:J))</f>
        <v>0.81212121212121213</v>
      </c>
      <c r="U931" s="9">
        <f>(Кредиты_2000_0__22[[#This Row],[Срок кредитной истории (лет)]]-MIN(P:P))/(MAX(P:P)-MIN(P:P))</f>
        <v>0.24342105263157893</v>
      </c>
      <c r="V931" s="9">
        <f>(Кредиты_2000_0__22[[#This Row],[Срок с последнего нарушения кредитного договора (мес.)]]-MIN(Q:Q))/(MAX(Q:Q)-MIN(Q:Q))</f>
        <v>0</v>
      </c>
      <c r="W931" s="9">
        <f>(Кредиты_2000_0__22[[#This Row],[Количество кредитных карт]]-MIN(D:D))/(MAX(D:D)-MIN(D:D))</f>
        <v>0.17073170731707318</v>
      </c>
      <c r="X931" s="10">
        <f>(Кредиты_2000_0__22[[#This Row],[Число нарушений кредитных договоров]]-MIN(E:E))/(MAX(E:E)-MIN(E:E))</f>
        <v>0</v>
      </c>
      <c r="Y931" s="16">
        <f>((Кредиты_2000_0__22[[#This Row],[Размер кредита]]-AVERAGE(H:H)))/STDEV(H:H)</f>
        <v>0.70493738391976379</v>
      </c>
      <c r="Z931" s="16">
        <f>((Кредиты_2000_0__22[[#This Row],[Годовой доход]]-AVERAGE(K:K)))/STDEV(K:K)</f>
        <v>-0.58778060417889821</v>
      </c>
      <c r="AA931" s="16">
        <f>((Кредиты_2000_0__22[[#This Row],[Ежемесячный платеж]]-AVERAGE(O:O)))/STDEV(O:O)</f>
        <v>0.25836130858487377</v>
      </c>
      <c r="AB931" s="16">
        <f>((Кредиты_2000_0__22[[#This Row],[Текущий баланс кредитов]]-AVERAGE(F:F)))/STDEV(F:F)</f>
        <v>0.16055680203756684</v>
      </c>
      <c r="AC931" s="16">
        <f>((Кредиты_2000_0__22[[#This Row],[Максимальный выданный кредит]]-AVERAGE(G:G)))/STDEV(G:G)</f>
        <v>-0.46515226465953052</v>
      </c>
    </row>
    <row r="932" spans="1:29" x14ac:dyDescent="0.45">
      <c r="A932">
        <v>1388</v>
      </c>
      <c r="B932" s="1" t="s">
        <v>975</v>
      </c>
      <c r="C932" s="1" t="s">
        <v>16</v>
      </c>
      <c r="D932">
        <v>16</v>
      </c>
      <c r="E932">
        <v>1</v>
      </c>
      <c r="F932">
        <v>526870</v>
      </c>
      <c r="G932">
        <v>1289772</v>
      </c>
      <c r="H932" s="3">
        <v>111078</v>
      </c>
      <c r="I932" s="1" t="s">
        <v>17</v>
      </c>
      <c r="J932">
        <v>745</v>
      </c>
      <c r="K932">
        <v>1841879</v>
      </c>
      <c r="L932" s="1" t="s">
        <v>33</v>
      </c>
      <c r="M932" s="1" t="s">
        <v>24</v>
      </c>
      <c r="N932" s="1" t="s">
        <v>23</v>
      </c>
      <c r="O932" s="2">
        <v>9454.9699999999993</v>
      </c>
      <c r="P932">
        <v>24.4</v>
      </c>
      <c r="R932">
        <f>Кредиты_2000_0__22[[#This Row],[Годовой доход]]/12</f>
        <v>153489.91666666666</v>
      </c>
      <c r="S932">
        <f>Кредиты_2000_0__22[[#This Row],[Ежемесячный платеж]]/Кредиты_2000_0__22[[#This Row],[Мес доход]]</f>
        <v>6.1599942232904548E-2</v>
      </c>
      <c r="T932" s="8">
        <f>(Кредиты_2000_0__22[[#This Row],[Кредитный рейтинг]]-MIN(J:J))/(MAX(J:J)-MIN(J:J))</f>
        <v>0.96363636363636362</v>
      </c>
      <c r="U932" s="9">
        <f>(Кредиты_2000_0__22[[#This Row],[Срок кредитной истории (лет)]]-MIN(P:P))/(MAX(P:P)-MIN(P:P))</f>
        <v>0.43640350877192979</v>
      </c>
      <c r="V932" s="9">
        <f>(Кредиты_2000_0__22[[#This Row],[Срок с последнего нарушения кредитного договора (мес.)]]-MIN(Q:Q))/(MAX(Q:Q)-MIN(Q:Q))</f>
        <v>0</v>
      </c>
      <c r="W932" s="9">
        <f>(Кредиты_2000_0__22[[#This Row],[Количество кредитных карт]]-MIN(D:D))/(MAX(D:D)-MIN(D:D))</f>
        <v>0.34146341463414637</v>
      </c>
      <c r="X932" s="10">
        <f>(Кредиты_2000_0__22[[#This Row],[Число нарушений кредитных договоров]]-MIN(E:E))/(MAX(E:E)-MIN(E:E))</f>
        <v>0.14285714285714285</v>
      </c>
      <c r="Y932" s="16">
        <f>((Кредиты_2000_0__22[[#This Row],[Размер кредита]]-AVERAGE(H:H)))/STDEV(H:H)</f>
        <v>-1.0637077740697987</v>
      </c>
      <c r="Z932" s="16">
        <f>((Кредиты_2000_0__22[[#This Row],[Годовой доход]]-AVERAGE(K:K)))/STDEV(K:K)</f>
        <v>0.60269819486910015</v>
      </c>
      <c r="AA932" s="16">
        <f>((Кредиты_2000_0__22[[#This Row],[Ежемесячный платеж]]-AVERAGE(O:O)))/STDEV(O:O)</f>
        <v>-0.7477154587085777</v>
      </c>
      <c r="AB932" s="16">
        <f>((Кредиты_2000_0__22[[#This Row],[Текущий баланс кредитов]]-AVERAGE(F:F)))/STDEV(F:F)</f>
        <v>1.1037669632548062</v>
      </c>
      <c r="AC932" s="16">
        <f>((Кредиты_2000_0__22[[#This Row],[Максимальный выданный кредит]]-AVERAGE(G:G)))/STDEV(G:G)</f>
        <v>1.5417932393362161</v>
      </c>
    </row>
    <row r="933" spans="1:29" x14ac:dyDescent="0.45">
      <c r="A933">
        <v>1389</v>
      </c>
      <c r="B933" s="1" t="s">
        <v>976</v>
      </c>
      <c r="C933" s="1" t="s">
        <v>16</v>
      </c>
      <c r="D933">
        <v>8</v>
      </c>
      <c r="E933">
        <v>0</v>
      </c>
      <c r="F933">
        <v>354692</v>
      </c>
      <c r="G933">
        <v>613910</v>
      </c>
      <c r="H933" s="3">
        <v>444840</v>
      </c>
      <c r="I933" s="1" t="s">
        <v>26</v>
      </c>
      <c r="J933">
        <v>728</v>
      </c>
      <c r="K933">
        <v>916275</v>
      </c>
      <c r="L933" s="1" t="s">
        <v>28</v>
      </c>
      <c r="M933" s="1" t="s">
        <v>19</v>
      </c>
      <c r="N933" s="1" t="s">
        <v>23</v>
      </c>
      <c r="O933" s="2">
        <v>10995.3</v>
      </c>
      <c r="P933">
        <v>7.8</v>
      </c>
      <c r="R933">
        <f>Кредиты_2000_0__22[[#This Row],[Годовой доход]]/12</f>
        <v>76356.25</v>
      </c>
      <c r="S933">
        <f>Кредиты_2000_0__22[[#This Row],[Ежемесячный платеж]]/Кредиты_2000_0__22[[#This Row],[Мес доход]]</f>
        <v>0.14399999999999999</v>
      </c>
      <c r="T933" s="8">
        <f>(Кредиты_2000_0__22[[#This Row],[Кредитный рейтинг]]-MIN(J:J))/(MAX(J:J)-MIN(J:J))</f>
        <v>0.8606060606060606</v>
      </c>
      <c r="U933" s="9">
        <f>(Кредиты_2000_0__22[[#This Row],[Срок кредитной истории (лет)]]-MIN(P:P))/(MAX(P:P)-MIN(P:P))</f>
        <v>7.2368421052631568E-2</v>
      </c>
      <c r="V933" s="9">
        <f>(Кредиты_2000_0__22[[#This Row],[Срок с последнего нарушения кредитного договора (мес.)]]-MIN(Q:Q))/(MAX(Q:Q)-MIN(Q:Q))</f>
        <v>0</v>
      </c>
      <c r="W933" s="9">
        <f>(Кредиты_2000_0__22[[#This Row],[Количество кредитных карт]]-MIN(D:D))/(MAX(D:D)-MIN(D:D))</f>
        <v>0.14634146341463414</v>
      </c>
      <c r="X933" s="10">
        <f>(Кредиты_2000_0__22[[#This Row],[Число нарушений кредитных договоров]]-MIN(E:E))/(MAX(E:E)-MIN(E:E))</f>
        <v>0</v>
      </c>
      <c r="Y933" s="16">
        <f>((Кредиты_2000_0__22[[#This Row],[Размер кредита]]-AVERAGE(H:H)))/STDEV(H:H)</f>
        <v>0.72307491833611814</v>
      </c>
      <c r="Z933" s="16">
        <f>((Кредиты_2000_0__22[[#This Row],[Годовой доход]]-AVERAGE(K:K)))/STDEV(K:K)</f>
        <v>-0.53026719172611148</v>
      </c>
      <c r="AA933" s="16">
        <f>((Кредиты_2000_0__22[[#This Row],[Ежемесячный платеж]]-AVERAGE(O:O)))/STDEV(O:O)</f>
        <v>-0.61012201168863756</v>
      </c>
      <c r="AB933" s="16">
        <f>((Кредиты_2000_0__22[[#This Row],[Текущий баланс кредитов]]-AVERAGE(F:F)))/STDEV(F:F)</f>
        <v>0.38423076652523103</v>
      </c>
      <c r="AC933" s="16">
        <f>((Кредиты_2000_0__22[[#This Row],[Максимальный выданный кредит]]-AVERAGE(G:G)))/STDEV(G:G)</f>
        <v>0.10514087592272625</v>
      </c>
    </row>
    <row r="934" spans="1:29" x14ac:dyDescent="0.45">
      <c r="A934">
        <v>1390</v>
      </c>
      <c r="B934" s="1" t="s">
        <v>977</v>
      </c>
      <c r="C934" s="1" t="s">
        <v>16</v>
      </c>
      <c r="D934">
        <v>12</v>
      </c>
      <c r="E934">
        <v>0</v>
      </c>
      <c r="F934">
        <v>86070</v>
      </c>
      <c r="G934">
        <v>324676</v>
      </c>
      <c r="H934" s="3">
        <v>178178</v>
      </c>
      <c r="I934" s="1" t="s">
        <v>17</v>
      </c>
      <c r="J934">
        <v>747</v>
      </c>
      <c r="K934">
        <v>827127</v>
      </c>
      <c r="L934" s="1" t="s">
        <v>21</v>
      </c>
      <c r="M934" s="1" t="s">
        <v>19</v>
      </c>
      <c r="N934" s="1" t="s">
        <v>23</v>
      </c>
      <c r="O934" s="2">
        <v>4446</v>
      </c>
      <c r="P934">
        <v>39.6</v>
      </c>
      <c r="Q934">
        <v>34</v>
      </c>
      <c r="R934">
        <f>Кредиты_2000_0__22[[#This Row],[Годовой доход]]/12</f>
        <v>68927.25</v>
      </c>
      <c r="S934">
        <f>Кредиты_2000_0__22[[#This Row],[Ежемесячный платеж]]/Кредиты_2000_0__22[[#This Row],[Мес доход]]</f>
        <v>6.4502790986148445E-2</v>
      </c>
      <c r="T934" s="8">
        <f>(Кредиты_2000_0__22[[#This Row],[Кредитный рейтинг]]-MIN(J:J))/(MAX(J:J)-MIN(J:J))</f>
        <v>0.97575757575757571</v>
      </c>
      <c r="U934" s="9">
        <f>(Кредиты_2000_0__22[[#This Row],[Срок кредитной истории (лет)]]-MIN(P:P))/(MAX(P:P)-MIN(P:P))</f>
        <v>0.76973684210526316</v>
      </c>
      <c r="V934" s="9">
        <f>(Кредиты_2000_0__22[[#This Row],[Срок с последнего нарушения кредитного договора (мес.)]]-MIN(Q:Q))/(MAX(Q:Q)-MIN(Q:Q))</f>
        <v>0.41463414634146339</v>
      </c>
      <c r="W934" s="9">
        <f>(Кредиты_2000_0__22[[#This Row],[Количество кредитных карт]]-MIN(D:D))/(MAX(D:D)-MIN(D:D))</f>
        <v>0.24390243902439024</v>
      </c>
      <c r="X934" s="10">
        <f>(Кредиты_2000_0__22[[#This Row],[Число нарушений кредитных договоров]]-MIN(E:E))/(MAX(E:E)-MIN(E:E))</f>
        <v>0</v>
      </c>
      <c r="Y934" s="16">
        <f>((Кредиты_2000_0__22[[#This Row],[Размер кредита]]-AVERAGE(H:H)))/STDEV(H:H)</f>
        <v>-0.70449037166797646</v>
      </c>
      <c r="Z934" s="16">
        <f>((Кредиты_2000_0__22[[#This Row],[Годовой доход]]-AVERAGE(K:K)))/STDEV(K:K)</f>
        <v>-0.63938685659811922</v>
      </c>
      <c r="AA934" s="16">
        <f>((Кредиты_2000_0__22[[#This Row],[Ежемесячный платеж]]-AVERAGE(O:O)))/STDEV(O:O)</f>
        <v>-1.1951529872378339</v>
      </c>
      <c r="AB934" s="16">
        <f>((Кредиты_2000_0__22[[#This Row],[Текущий баланс кредитов]]-AVERAGE(F:F)))/STDEV(F:F)</f>
        <v>-0.73834733426518306</v>
      </c>
      <c r="AC934" s="16">
        <f>((Кредиты_2000_0__22[[#This Row],[Максимальный выданный кредит]]-AVERAGE(G:G)))/STDEV(G:G)</f>
        <v>-0.50967207358403299</v>
      </c>
    </row>
    <row r="935" spans="1:29" x14ac:dyDescent="0.45">
      <c r="A935">
        <v>1391</v>
      </c>
      <c r="B935" s="1" t="s">
        <v>978</v>
      </c>
      <c r="C935" s="1" t="s">
        <v>16</v>
      </c>
      <c r="D935">
        <v>7</v>
      </c>
      <c r="E935">
        <v>0</v>
      </c>
      <c r="F935">
        <v>356307</v>
      </c>
      <c r="G935">
        <v>541420</v>
      </c>
      <c r="H935" s="3">
        <v>371272</v>
      </c>
      <c r="I935" s="1" t="s">
        <v>26</v>
      </c>
      <c r="J935">
        <v>681</v>
      </c>
      <c r="K935">
        <v>890929</v>
      </c>
      <c r="L935" s="1" t="s">
        <v>27</v>
      </c>
      <c r="M935" s="1" t="s">
        <v>29</v>
      </c>
      <c r="N935" s="1" t="s">
        <v>23</v>
      </c>
      <c r="O935" s="2">
        <v>18858.07</v>
      </c>
      <c r="P935">
        <v>9.9</v>
      </c>
      <c r="R935">
        <f>Кредиты_2000_0__22[[#This Row],[Годовой доход]]/12</f>
        <v>74244.083333333328</v>
      </c>
      <c r="S935">
        <f>Кредиты_2000_0__22[[#This Row],[Ежемесячный платеж]]/Кредиты_2000_0__22[[#This Row],[Мес доход]]</f>
        <v>0.25400098099848584</v>
      </c>
      <c r="T935" s="8">
        <f>(Кредиты_2000_0__22[[#This Row],[Кредитный рейтинг]]-MIN(J:J))/(MAX(J:J)-MIN(J:J))</f>
        <v>0.5757575757575758</v>
      </c>
      <c r="U935" s="9">
        <f>(Кредиты_2000_0__22[[#This Row],[Срок кредитной истории (лет)]]-MIN(P:P))/(MAX(P:P)-MIN(P:P))</f>
        <v>0.11842105263157895</v>
      </c>
      <c r="V935" s="9">
        <f>(Кредиты_2000_0__22[[#This Row],[Срок с последнего нарушения кредитного договора (мес.)]]-MIN(Q:Q))/(MAX(Q:Q)-MIN(Q:Q))</f>
        <v>0</v>
      </c>
      <c r="W935" s="9">
        <f>(Кредиты_2000_0__22[[#This Row],[Количество кредитных карт]]-MIN(D:D))/(MAX(D:D)-MIN(D:D))</f>
        <v>0.12195121951219512</v>
      </c>
      <c r="X935" s="10">
        <f>(Кредиты_2000_0__22[[#This Row],[Число нарушений кредитных договоров]]-MIN(E:E))/(MAX(E:E)-MIN(E:E))</f>
        <v>0</v>
      </c>
      <c r="Y935" s="16">
        <f>((Кредиты_2000_0__22[[#This Row],[Размер кредита]]-AVERAGE(H:H)))/STDEV(H:H)</f>
        <v>0.32923131386671028</v>
      </c>
      <c r="Z935" s="16">
        <f>((Кредиты_2000_0__22[[#This Row],[Годовой доход]]-AVERAGE(K:K)))/STDEV(K:K)</f>
        <v>-0.56129141017011364</v>
      </c>
      <c r="AA935" s="16">
        <f>((Кредиты_2000_0__22[[#This Row],[Ежемесячный платеж]]-AVERAGE(O:O)))/STDEV(O:O)</f>
        <v>9.2237630352337133E-2</v>
      </c>
      <c r="AB935" s="16">
        <f>((Кредиты_2000_0__22[[#This Row],[Текущий баланс кредитов]]-AVERAGE(F:F)))/STDEV(F:F)</f>
        <v>0.39097989218424822</v>
      </c>
      <c r="AC935" s="16">
        <f>((Кредиты_2000_0__22[[#This Row],[Максимальный выданный кредит]]-AVERAGE(G:G)))/STDEV(G:G)</f>
        <v>-4.8948168621639143E-2</v>
      </c>
    </row>
    <row r="936" spans="1:29" x14ac:dyDescent="0.45">
      <c r="A936">
        <v>1392</v>
      </c>
      <c r="B936" s="1" t="s">
        <v>979</v>
      </c>
      <c r="C936" s="1" t="s">
        <v>31</v>
      </c>
      <c r="D936">
        <v>15</v>
      </c>
      <c r="E936">
        <v>0</v>
      </c>
      <c r="F936">
        <v>308047</v>
      </c>
      <c r="G936">
        <v>457886</v>
      </c>
      <c r="H936" s="3">
        <v>432168</v>
      </c>
      <c r="I936" s="1" t="s">
        <v>26</v>
      </c>
      <c r="J936">
        <v>693</v>
      </c>
      <c r="K936">
        <v>1404632</v>
      </c>
      <c r="L936" s="1" t="s">
        <v>40</v>
      </c>
      <c r="M936" s="1" t="s">
        <v>29</v>
      </c>
      <c r="N936" s="1" t="s">
        <v>23</v>
      </c>
      <c r="O936" s="2">
        <v>24229.94</v>
      </c>
      <c r="P936">
        <v>12.3</v>
      </c>
      <c r="Q936">
        <v>17</v>
      </c>
      <c r="R936">
        <f>Кредиты_2000_0__22[[#This Row],[Годовой доход]]/12</f>
        <v>117052.66666666667</v>
      </c>
      <c r="S936">
        <f>Кредиты_2000_0__22[[#This Row],[Ежемесячный платеж]]/Кредиты_2000_0__22[[#This Row],[Мес доход]]</f>
        <v>0.20700032464019044</v>
      </c>
      <c r="T936" s="8">
        <f>(Кредиты_2000_0__22[[#This Row],[Кредитный рейтинг]]-MIN(J:J))/(MAX(J:J)-MIN(J:J))</f>
        <v>0.64848484848484844</v>
      </c>
      <c r="U936" s="9">
        <f>(Кредиты_2000_0__22[[#This Row],[Срок кредитной истории (лет)]]-MIN(P:P))/(MAX(P:P)-MIN(P:P))</f>
        <v>0.17105263157894737</v>
      </c>
      <c r="V936" s="9">
        <f>(Кредиты_2000_0__22[[#This Row],[Срок с последнего нарушения кредитного договора (мес.)]]-MIN(Q:Q))/(MAX(Q:Q)-MIN(Q:Q))</f>
        <v>0.2073170731707317</v>
      </c>
      <c r="W936" s="9">
        <f>(Кредиты_2000_0__22[[#This Row],[Количество кредитных карт]]-MIN(D:D))/(MAX(D:D)-MIN(D:D))</f>
        <v>0.31707317073170732</v>
      </c>
      <c r="X936" s="10">
        <f>(Кредиты_2000_0__22[[#This Row],[Число нарушений кредитных договоров]]-MIN(E:E))/(MAX(E:E)-MIN(E:E))</f>
        <v>0</v>
      </c>
      <c r="Y936" s="16">
        <f>((Кредиты_2000_0__22[[#This Row],[Размер кредита]]-AVERAGE(H:H)))/STDEV(H:H)</f>
        <v>0.65523582857105267</v>
      </c>
      <c r="Z936" s="16">
        <f>((Кредиты_2000_0__22[[#This Row],[Годовой доход]]-AVERAGE(K:K)))/STDEV(K:K)</f>
        <v>6.7495541906714002E-2</v>
      </c>
      <c r="AA936" s="16">
        <f>((Кредиты_2000_0__22[[#This Row],[Ежемесячный платеж]]-AVERAGE(O:O)))/STDEV(O:O)</f>
        <v>0.57209201885545369</v>
      </c>
      <c r="AB936" s="16">
        <f>((Кредиты_2000_0__22[[#This Row],[Текущий баланс кредитов]]-AVERAGE(F:F)))/STDEV(F:F)</f>
        <v>0.18930013719714597</v>
      </c>
      <c r="AC936" s="16">
        <f>((Кредиты_2000_0__22[[#This Row],[Максимальный выданный кредит]]-AVERAGE(G:G)))/STDEV(G:G)</f>
        <v>-0.22651299476274853</v>
      </c>
    </row>
    <row r="937" spans="1:29" x14ac:dyDescent="0.45">
      <c r="A937">
        <v>1393</v>
      </c>
      <c r="B937" s="1" t="s">
        <v>980</v>
      </c>
      <c r="C937" s="1" t="s">
        <v>31</v>
      </c>
      <c r="D937">
        <v>5</v>
      </c>
      <c r="E937">
        <v>0</v>
      </c>
      <c r="F937">
        <v>169195</v>
      </c>
      <c r="G937">
        <v>201542</v>
      </c>
      <c r="H937" s="3">
        <v>268708</v>
      </c>
      <c r="I937" s="1" t="s">
        <v>26</v>
      </c>
      <c r="J937">
        <v>730</v>
      </c>
      <c r="K937">
        <v>870219</v>
      </c>
      <c r="L937" s="1" t="s">
        <v>28</v>
      </c>
      <c r="M937" s="1" t="s">
        <v>29</v>
      </c>
      <c r="N937" s="1" t="s">
        <v>23</v>
      </c>
      <c r="O937" s="2">
        <v>16454.57</v>
      </c>
      <c r="P937">
        <v>23.3</v>
      </c>
      <c r="R937">
        <f>Кредиты_2000_0__22[[#This Row],[Годовой доход]]/12</f>
        <v>72518.25</v>
      </c>
      <c r="S937">
        <f>Кредиты_2000_0__22[[#This Row],[Ежемесячный платеж]]/Кредиты_2000_0__22[[#This Row],[Мес доход]]</f>
        <v>0.22690246937839784</v>
      </c>
      <c r="T937" s="8">
        <f>(Кредиты_2000_0__22[[#This Row],[Кредитный рейтинг]]-MIN(J:J))/(MAX(J:J)-MIN(J:J))</f>
        <v>0.87272727272727268</v>
      </c>
      <c r="U937" s="9">
        <f>(Кредиты_2000_0__22[[#This Row],[Срок кредитной истории (лет)]]-MIN(P:P))/(MAX(P:P)-MIN(P:P))</f>
        <v>0.41228070175438597</v>
      </c>
      <c r="V937" s="9">
        <f>(Кредиты_2000_0__22[[#This Row],[Срок с последнего нарушения кредитного договора (мес.)]]-MIN(Q:Q))/(MAX(Q:Q)-MIN(Q:Q))</f>
        <v>0</v>
      </c>
      <c r="W937" s="9">
        <f>(Кредиты_2000_0__22[[#This Row],[Количество кредитных карт]]-MIN(D:D))/(MAX(D:D)-MIN(D:D))</f>
        <v>7.3170731707317069E-2</v>
      </c>
      <c r="X937" s="10">
        <f>(Кредиты_2000_0__22[[#This Row],[Число нарушений кредитных договоров]]-MIN(E:E))/(MAX(E:E)-MIN(E:E))</f>
        <v>0</v>
      </c>
      <c r="Y937" s="16">
        <f>((Кредиты_2000_0__22[[#This Row],[Размер кредита]]-AVERAGE(H:H)))/STDEV(H:H)</f>
        <v>-0.21984131891928829</v>
      </c>
      <c r="Z937" s="16">
        <f>((Кредиты_2000_0__22[[#This Row],[Годовой доход]]-AVERAGE(K:K)))/STDEV(K:K)</f>
        <v>-0.58664103393620248</v>
      </c>
      <c r="AA937" s="16">
        <f>((Кредиты_2000_0__22[[#This Row],[Ежемесячный платеж]]-AVERAGE(O:O)))/STDEV(O:O)</f>
        <v>-0.12246042130699954</v>
      </c>
      <c r="AB937" s="16">
        <f>((Кредиты_2000_0__22[[#This Row],[Текущий баланс кредитов]]-AVERAGE(F:F)))/STDEV(F:F)</f>
        <v>-0.39096586652165061</v>
      </c>
      <c r="AC937" s="16">
        <f>((Кредиты_2000_0__22[[#This Row],[Максимальный выданный кредит]]-AVERAGE(G:G)))/STDEV(G:G)</f>
        <v>-0.7714130090361766</v>
      </c>
    </row>
    <row r="938" spans="1:29" x14ac:dyDescent="0.45">
      <c r="A938">
        <v>1395</v>
      </c>
      <c r="B938" s="1" t="s">
        <v>981</v>
      </c>
      <c r="C938" s="1" t="s">
        <v>16</v>
      </c>
      <c r="D938">
        <v>11</v>
      </c>
      <c r="E938">
        <v>0</v>
      </c>
      <c r="F938">
        <v>179949</v>
      </c>
      <c r="G938">
        <v>304612</v>
      </c>
      <c r="H938" s="3">
        <v>215886</v>
      </c>
      <c r="I938" s="1" t="s">
        <v>17</v>
      </c>
      <c r="J938">
        <v>707</v>
      </c>
      <c r="K938">
        <v>783085</v>
      </c>
      <c r="L938" s="1" t="s">
        <v>36</v>
      </c>
      <c r="M938" s="1" t="s">
        <v>29</v>
      </c>
      <c r="N938" s="1" t="s">
        <v>23</v>
      </c>
      <c r="O938" s="2">
        <v>8809.5400000000009</v>
      </c>
      <c r="P938">
        <v>11</v>
      </c>
      <c r="R938">
        <f>Кредиты_2000_0__22[[#This Row],[Годовой доход]]/12</f>
        <v>65257.083333333336</v>
      </c>
      <c r="S938">
        <f>Кредиты_2000_0__22[[#This Row],[Ежемесячный платеж]]/Кредиты_2000_0__22[[#This Row],[Мес доход]]</f>
        <v>0.13499745238384084</v>
      </c>
      <c r="T938" s="8">
        <f>(Кредиты_2000_0__22[[#This Row],[Кредитный рейтинг]]-MIN(J:J))/(MAX(J:J)-MIN(J:J))</f>
        <v>0.73333333333333328</v>
      </c>
      <c r="U938" s="9">
        <f>(Кредиты_2000_0__22[[#This Row],[Срок кредитной истории (лет)]]-MIN(P:P))/(MAX(P:P)-MIN(P:P))</f>
        <v>0.14254385964912281</v>
      </c>
      <c r="V938" s="9">
        <f>(Кредиты_2000_0__22[[#This Row],[Срок с последнего нарушения кредитного договора (мес.)]]-MIN(Q:Q))/(MAX(Q:Q)-MIN(Q:Q))</f>
        <v>0</v>
      </c>
      <c r="W938" s="9">
        <f>(Кредиты_2000_0__22[[#This Row],[Количество кредитных карт]]-MIN(D:D))/(MAX(D:D)-MIN(D:D))</f>
        <v>0.21951219512195122</v>
      </c>
      <c r="X938" s="10">
        <f>(Кредиты_2000_0__22[[#This Row],[Число нарушений кредитных договоров]]-MIN(E:E))/(MAX(E:E)-MIN(E:E))</f>
        <v>0</v>
      </c>
      <c r="Y938" s="16">
        <f>((Кредиты_2000_0__22[[#This Row],[Размер кредита]]-AVERAGE(H:H)))/STDEV(H:H)</f>
        <v>-0.50262196913790314</v>
      </c>
      <c r="Z938" s="16">
        <f>((Кредиты_2000_0__22[[#This Row],[Годовой доход]]-AVERAGE(K:K)))/STDEV(K:K)</f>
        <v>-0.69329550603829704</v>
      </c>
      <c r="AA938" s="16">
        <f>((Кредиты_2000_0__22[[#This Row],[Ежемесячный платеж]]-AVERAGE(O:O)))/STDEV(O:O)</f>
        <v>-0.80536994736365786</v>
      </c>
      <c r="AB938" s="16">
        <f>((Кредиты_2000_0__22[[#This Row],[Текущий баланс кредитов]]-AVERAGE(F:F)))/STDEV(F:F)</f>
        <v>-0.34602462978043019</v>
      </c>
      <c r="AC938" s="16">
        <f>((Кредиты_2000_0__22[[#This Row],[Максимальный выданный кредит]]-AVERAGE(G:G)))/STDEV(G:G)</f>
        <v>-0.55232130230162368</v>
      </c>
    </row>
    <row r="939" spans="1:29" x14ac:dyDescent="0.45">
      <c r="A939">
        <v>1396</v>
      </c>
      <c r="B939" s="1" t="s">
        <v>982</v>
      </c>
      <c r="C939" s="1" t="s">
        <v>16</v>
      </c>
      <c r="D939">
        <v>10</v>
      </c>
      <c r="E939">
        <v>0</v>
      </c>
      <c r="F939">
        <v>429229</v>
      </c>
      <c r="G939">
        <v>1453254</v>
      </c>
      <c r="H939" s="3">
        <v>544940</v>
      </c>
      <c r="I939" s="1" t="s">
        <v>26</v>
      </c>
      <c r="J939">
        <v>708</v>
      </c>
      <c r="K939">
        <v>1780870</v>
      </c>
      <c r="L939" s="1" t="s">
        <v>27</v>
      </c>
      <c r="M939" s="1" t="s">
        <v>19</v>
      </c>
      <c r="N939" s="1" t="s">
        <v>54</v>
      </c>
      <c r="O939" s="2">
        <v>16398.900000000001</v>
      </c>
      <c r="P939">
        <v>17.399999999999999</v>
      </c>
      <c r="R939">
        <f>Кредиты_2000_0__22[[#This Row],[Годовой доход]]/12</f>
        <v>148405.83333333334</v>
      </c>
      <c r="S939">
        <f>Кредиты_2000_0__22[[#This Row],[Ежемесячный платеж]]/Кредиты_2000_0__22[[#This Row],[Мес доход]]</f>
        <v>0.11050037341299478</v>
      </c>
      <c r="T939" s="8">
        <f>(Кредиты_2000_0__22[[#This Row],[Кредитный рейтинг]]-MIN(J:J))/(MAX(J:J)-MIN(J:J))</f>
        <v>0.73939393939393938</v>
      </c>
      <c r="U939" s="9">
        <f>(Кредиты_2000_0__22[[#This Row],[Срок кредитной истории (лет)]]-MIN(P:P))/(MAX(P:P)-MIN(P:P))</f>
        <v>0.2828947368421052</v>
      </c>
      <c r="V939" s="9">
        <f>(Кредиты_2000_0__22[[#This Row],[Срок с последнего нарушения кредитного договора (мес.)]]-MIN(Q:Q))/(MAX(Q:Q)-MIN(Q:Q))</f>
        <v>0</v>
      </c>
      <c r="W939" s="9">
        <f>(Кредиты_2000_0__22[[#This Row],[Количество кредитных карт]]-MIN(D:D))/(MAX(D:D)-MIN(D:D))</f>
        <v>0.1951219512195122</v>
      </c>
      <c r="X939" s="10">
        <f>(Кредиты_2000_0__22[[#This Row],[Число нарушений кредитных договоров]]-MIN(E:E))/(MAX(E:E)-MIN(E:E))</f>
        <v>0</v>
      </c>
      <c r="Y939" s="16">
        <f>((Кредиты_2000_0__22[[#This Row],[Размер кредита]]-AVERAGE(H:H)))/STDEV(H:H)</f>
        <v>1.2589566170011317</v>
      </c>
      <c r="Z939" s="16">
        <f>((Кредиты_2000_0__22[[#This Row],[Годовой доход]]-AVERAGE(K:K)))/STDEV(K:K)</f>
        <v>0.52802145916918175</v>
      </c>
      <c r="AA939" s="16">
        <f>((Кредиты_2000_0__22[[#This Row],[Ежемесячный платеж]]-AVERAGE(O:O)))/STDEV(O:O)</f>
        <v>-0.12743326946005754</v>
      </c>
      <c r="AB939" s="16">
        <f>((Кредиты_2000_0__22[[#This Row],[Текущий баланс кредитов]]-AVERAGE(F:F)))/STDEV(F:F)</f>
        <v>0.69572276605846017</v>
      </c>
      <c r="AC939" s="16">
        <f>((Кредиты_2000_0__22[[#This Row],[Максимальный выданный кредит]]-AVERAGE(G:G)))/STDEV(G:G)</f>
        <v>1.8893002772752692</v>
      </c>
    </row>
    <row r="940" spans="1:29" x14ac:dyDescent="0.45">
      <c r="A940">
        <v>1398</v>
      </c>
      <c r="B940" s="1" t="s">
        <v>983</v>
      </c>
      <c r="C940" s="1" t="s">
        <v>16</v>
      </c>
      <c r="D940">
        <v>17</v>
      </c>
      <c r="E940">
        <v>0</v>
      </c>
      <c r="F940">
        <v>2191726</v>
      </c>
      <c r="G940">
        <v>2589576</v>
      </c>
      <c r="H940" s="3">
        <v>789096</v>
      </c>
      <c r="I940" s="1" t="s">
        <v>26</v>
      </c>
      <c r="J940">
        <v>681</v>
      </c>
      <c r="K940">
        <v>2433900</v>
      </c>
      <c r="L940" s="1" t="s">
        <v>53</v>
      </c>
      <c r="M940" s="1" t="s">
        <v>19</v>
      </c>
      <c r="N940" s="1" t="s">
        <v>23</v>
      </c>
      <c r="O940" s="2">
        <v>39956.43</v>
      </c>
      <c r="P940">
        <v>28.1</v>
      </c>
      <c r="R940">
        <f>Кредиты_2000_0__22[[#This Row],[Годовой доход]]/12</f>
        <v>202825</v>
      </c>
      <c r="S940">
        <f>Кредиты_2000_0__22[[#This Row],[Ежемесячный платеж]]/Кредиты_2000_0__22[[#This Row],[Мес доход]]</f>
        <v>0.19699953161592507</v>
      </c>
      <c r="T940" s="8">
        <f>(Кредиты_2000_0__22[[#This Row],[Кредитный рейтинг]]-MIN(J:J))/(MAX(J:J)-MIN(J:J))</f>
        <v>0.5757575757575758</v>
      </c>
      <c r="U940" s="9">
        <f>(Кредиты_2000_0__22[[#This Row],[Срок кредитной истории (лет)]]-MIN(P:P))/(MAX(P:P)-MIN(P:P))</f>
        <v>0.51754385964912286</v>
      </c>
      <c r="V940" s="9">
        <f>(Кредиты_2000_0__22[[#This Row],[Срок с последнего нарушения кредитного договора (мес.)]]-MIN(Q:Q))/(MAX(Q:Q)-MIN(Q:Q))</f>
        <v>0</v>
      </c>
      <c r="W940" s="9">
        <f>(Кредиты_2000_0__22[[#This Row],[Количество кредитных карт]]-MIN(D:D))/(MAX(D:D)-MIN(D:D))</f>
        <v>0.36585365853658536</v>
      </c>
      <c r="X940" s="10">
        <f>(Кредиты_2000_0__22[[#This Row],[Число нарушений кредитных договоров]]-MIN(E:E))/(MAX(E:E)-MIN(E:E))</f>
        <v>0</v>
      </c>
      <c r="Y940" s="16">
        <f>((Кредиты_2000_0__22[[#This Row],[Размер кредита]]-AVERAGE(H:H)))/STDEV(H:H)</f>
        <v>2.5660368569537297</v>
      </c>
      <c r="Z940" s="16">
        <f>((Кредиты_2000_0__22[[#This Row],[Годовой доход]]-AVERAGE(K:K)))/STDEV(K:K)</f>
        <v>1.3273485865457608</v>
      </c>
      <c r="AA940" s="16">
        <f>((Кредиты_2000_0__22[[#This Row],[Ежемесячный платеж]]-AVERAGE(O:O)))/STDEV(O:O)</f>
        <v>1.976896163827387</v>
      </c>
      <c r="AB940" s="16">
        <f>((Кредиты_2000_0__22[[#This Row],[Текущий баланс кредитов]]-AVERAGE(F:F)))/STDEV(F:F)</f>
        <v>8.0612421014397846</v>
      </c>
      <c r="AC940" s="16">
        <f>((Кредиты_2000_0__22[[#This Row],[Максимальный выданный кредит]]-AVERAGE(G:G)))/STDEV(G:G)</f>
        <v>4.3047337339553957</v>
      </c>
    </row>
    <row r="941" spans="1:29" x14ac:dyDescent="0.45">
      <c r="A941">
        <v>1399</v>
      </c>
      <c r="B941" s="1" t="s">
        <v>984</v>
      </c>
      <c r="C941" s="1" t="s">
        <v>16</v>
      </c>
      <c r="D941">
        <v>24</v>
      </c>
      <c r="E941">
        <v>0</v>
      </c>
      <c r="F941">
        <v>616113</v>
      </c>
      <c r="G941">
        <v>1017698</v>
      </c>
      <c r="H941" s="3">
        <v>444444</v>
      </c>
      <c r="I941" s="1" t="s">
        <v>17</v>
      </c>
      <c r="J941">
        <v>704</v>
      </c>
      <c r="K941">
        <v>1458592</v>
      </c>
      <c r="L941" s="1" t="s">
        <v>22</v>
      </c>
      <c r="M941" s="1" t="s">
        <v>29</v>
      </c>
      <c r="N941" s="1" t="s">
        <v>23</v>
      </c>
      <c r="O941" s="2">
        <v>25768.37</v>
      </c>
      <c r="P941">
        <v>22.5</v>
      </c>
      <c r="R941">
        <f>Кредиты_2000_0__22[[#This Row],[Годовой доход]]/12</f>
        <v>121549.33333333333</v>
      </c>
      <c r="S941">
        <f>Кредиты_2000_0__22[[#This Row],[Ежемесячный платеж]]/Кредиты_2000_0__22[[#This Row],[Мес доход]]</f>
        <v>0.21199927052938725</v>
      </c>
      <c r="T941" s="8">
        <f>(Кредиты_2000_0__22[[#This Row],[Кредитный рейтинг]]-MIN(J:J))/(MAX(J:J)-MIN(J:J))</f>
        <v>0.7151515151515152</v>
      </c>
      <c r="U941" s="9">
        <f>(Кредиты_2000_0__22[[#This Row],[Срок кредитной истории (лет)]]-MIN(P:P))/(MAX(P:P)-MIN(P:P))</f>
        <v>0.39473684210526316</v>
      </c>
      <c r="V941" s="9">
        <f>(Кредиты_2000_0__22[[#This Row],[Срок с последнего нарушения кредитного договора (мес.)]]-MIN(Q:Q))/(MAX(Q:Q)-MIN(Q:Q))</f>
        <v>0</v>
      </c>
      <c r="W941" s="9">
        <f>(Кредиты_2000_0__22[[#This Row],[Количество кредитных карт]]-MIN(D:D))/(MAX(D:D)-MIN(D:D))</f>
        <v>0.53658536585365857</v>
      </c>
      <c r="X941" s="10">
        <f>(Кредиты_2000_0__22[[#This Row],[Число нарушений кредитных договоров]]-MIN(E:E))/(MAX(E:E)-MIN(E:E))</f>
        <v>0</v>
      </c>
      <c r="Y941" s="16">
        <f>((Кредиты_2000_0__22[[#This Row],[Размер кредита]]-AVERAGE(H:H)))/STDEV(H:H)</f>
        <v>0.72095494678095984</v>
      </c>
      <c r="Z941" s="16">
        <f>((Кредиты_2000_0__22[[#This Row],[Годовой доход]]-AVERAGE(K:K)))/STDEV(K:K)</f>
        <v>0.13354410291193611</v>
      </c>
      <c r="AA941" s="16">
        <f>((Кредиты_2000_0__22[[#This Row],[Ежемесячный платеж]]-AVERAGE(O:O)))/STDEV(O:O)</f>
        <v>0.70951574409542595</v>
      </c>
      <c r="AB941" s="16">
        <f>((Кредиты_2000_0__22[[#This Row],[Текущий баланс кредитов]]-AVERAGE(F:F)))/STDEV(F:F)</f>
        <v>1.4767157070242625</v>
      </c>
      <c r="AC941" s="16">
        <f>((Кредиты_2000_0__22[[#This Row],[Максимальный выданный кредит]]-AVERAGE(G:G)))/STDEV(G:G)</f>
        <v>0.96345660386423837</v>
      </c>
    </row>
    <row r="942" spans="1:29" x14ac:dyDescent="0.45">
      <c r="A942">
        <v>1400</v>
      </c>
      <c r="B942" s="1" t="s">
        <v>985</v>
      </c>
      <c r="C942" s="1" t="s">
        <v>16</v>
      </c>
      <c r="D942">
        <v>11</v>
      </c>
      <c r="E942">
        <v>0</v>
      </c>
      <c r="F942">
        <v>732754</v>
      </c>
      <c r="G942">
        <v>968550</v>
      </c>
      <c r="H942" s="3">
        <v>536976</v>
      </c>
      <c r="I942" s="1" t="s">
        <v>17</v>
      </c>
      <c r="J942">
        <v>668</v>
      </c>
      <c r="K942">
        <v>1780775</v>
      </c>
      <c r="L942" s="1" t="s">
        <v>22</v>
      </c>
      <c r="M942" s="1" t="s">
        <v>29</v>
      </c>
      <c r="N942" s="1" t="s">
        <v>23</v>
      </c>
      <c r="O942" s="2">
        <v>27453.48</v>
      </c>
      <c r="P942">
        <v>38.799999999999997</v>
      </c>
      <c r="Q942">
        <v>39</v>
      </c>
      <c r="R942">
        <f>Кредиты_2000_0__22[[#This Row],[Годовой доход]]/12</f>
        <v>148397.91666666666</v>
      </c>
      <c r="S942">
        <f>Кредиты_2000_0__22[[#This Row],[Ежемесячный платеж]]/Кредиты_2000_0__22[[#This Row],[Мес доход]]</f>
        <v>0.18499909309149107</v>
      </c>
      <c r="T942" s="8">
        <f>(Кредиты_2000_0__22[[#This Row],[Кредитный рейтинг]]-MIN(J:J))/(MAX(J:J)-MIN(J:J))</f>
        <v>0.49696969696969695</v>
      </c>
      <c r="U942" s="9">
        <f>(Кредиты_2000_0__22[[#This Row],[Срок кредитной истории (лет)]]-MIN(P:P))/(MAX(P:P)-MIN(P:P))</f>
        <v>0.7521929824561403</v>
      </c>
      <c r="V942" s="9">
        <f>(Кредиты_2000_0__22[[#This Row],[Срок с последнего нарушения кредитного договора (мес.)]]-MIN(Q:Q))/(MAX(Q:Q)-MIN(Q:Q))</f>
        <v>0.47560975609756095</v>
      </c>
      <c r="W942" s="9">
        <f>(Кредиты_2000_0__22[[#This Row],[Количество кредитных карт]]-MIN(D:D))/(MAX(D:D)-MIN(D:D))</f>
        <v>0.21951219512195122</v>
      </c>
      <c r="X942" s="10">
        <f>(Кредиты_2000_0__22[[#This Row],[Число нарушений кредитных договоров]]-MIN(E:E))/(MAX(E:E)-MIN(E:E))</f>
        <v>0</v>
      </c>
      <c r="Y942" s="16">
        <f>((Кредиты_2000_0__22[[#This Row],[Размер кредита]]-AVERAGE(H:H)))/STDEV(H:H)</f>
        <v>1.2163216335029483</v>
      </c>
      <c r="Z942" s="16">
        <f>((Кредиты_2000_0__22[[#This Row],[Годовой доход]]-AVERAGE(K:K)))/STDEV(K:K)</f>
        <v>0.52790517649135571</v>
      </c>
      <c r="AA942" s="16">
        <f>((Кредиты_2000_0__22[[#This Row],[Ежемесячный платеж]]-AVERAGE(O:O)))/STDEV(O:O)</f>
        <v>0.86004199074891663</v>
      </c>
      <c r="AB942" s="16">
        <f>((Кредиты_2000_0__22[[#This Row],[Текущий баланс кредитов]]-AVERAGE(F:F)))/STDEV(F:F)</f>
        <v>1.9641613825619872</v>
      </c>
      <c r="AC942" s="16">
        <f>((Кредиты_2000_0__22[[#This Row],[Максимальный выданный кредит]]-AVERAGE(G:G)))/STDEV(G:G)</f>
        <v>0.85898469930821042</v>
      </c>
    </row>
    <row r="943" spans="1:29" x14ac:dyDescent="0.45">
      <c r="A943">
        <v>1401</v>
      </c>
      <c r="B943" s="1" t="s">
        <v>986</v>
      </c>
      <c r="C943" s="1" t="s">
        <v>16</v>
      </c>
      <c r="D943">
        <v>7</v>
      </c>
      <c r="E943">
        <v>0</v>
      </c>
      <c r="F943">
        <v>100852</v>
      </c>
      <c r="G943">
        <v>269698</v>
      </c>
      <c r="H943" s="3">
        <v>223080</v>
      </c>
      <c r="I943" s="1" t="s">
        <v>17</v>
      </c>
      <c r="J943">
        <v>721</v>
      </c>
      <c r="K943">
        <v>2022930</v>
      </c>
      <c r="L943" s="1" t="s">
        <v>22</v>
      </c>
      <c r="M943" s="1" t="s">
        <v>29</v>
      </c>
      <c r="N943" s="1" t="s">
        <v>23</v>
      </c>
      <c r="O943" s="2">
        <v>14379.77</v>
      </c>
      <c r="P943">
        <v>8.5</v>
      </c>
      <c r="R943">
        <f>Кредиты_2000_0__22[[#This Row],[Годовой доход]]/12</f>
        <v>168577.5</v>
      </c>
      <c r="S943">
        <f>Кредиты_2000_0__22[[#This Row],[Ежемесячный платеж]]/Кредиты_2000_0__22[[#This Row],[Мес доход]]</f>
        <v>8.5300648069878846E-2</v>
      </c>
      <c r="T943" s="8">
        <f>(Кредиты_2000_0__22[[#This Row],[Кредитный рейтинг]]-MIN(J:J))/(MAX(J:J)-MIN(J:J))</f>
        <v>0.81818181818181823</v>
      </c>
      <c r="U943" s="9">
        <f>(Кредиты_2000_0__22[[#This Row],[Срок кредитной истории (лет)]]-MIN(P:P))/(MAX(P:P)-MIN(P:P))</f>
        <v>8.771929824561403E-2</v>
      </c>
      <c r="V943" s="9">
        <f>(Кредиты_2000_0__22[[#This Row],[Срок с последнего нарушения кредитного договора (мес.)]]-MIN(Q:Q))/(MAX(Q:Q)-MIN(Q:Q))</f>
        <v>0</v>
      </c>
      <c r="W943" s="9">
        <f>(Кредиты_2000_0__22[[#This Row],[Количество кредитных карт]]-MIN(D:D))/(MAX(D:D)-MIN(D:D))</f>
        <v>0.12195121951219512</v>
      </c>
      <c r="X943" s="10">
        <f>(Кредиты_2000_0__22[[#This Row],[Число нарушений кредитных договоров]]-MIN(E:E))/(MAX(E:E)-MIN(E:E))</f>
        <v>0</v>
      </c>
      <c r="Y943" s="16">
        <f>((Кредиты_2000_0__22[[#This Row],[Размер кредита]]-AVERAGE(H:H)))/STDEV(H:H)</f>
        <v>-0.46410915255252744</v>
      </c>
      <c r="Z943" s="16">
        <f>((Кредиты_2000_0__22[[#This Row],[Годовой доход]]-AVERAGE(K:K)))/STDEV(K:K)</f>
        <v>0.8243097222700726</v>
      </c>
      <c r="AA943" s="16">
        <f>((Кредиты_2000_0__22[[#This Row],[Ежемесячный платеж]]-AVERAGE(O:O)))/STDEV(O:O)</f>
        <v>-0.30779660503189721</v>
      </c>
      <c r="AB943" s="16">
        <f>((Кредиты_2000_0__22[[#This Row],[Текущий баланс кредитов]]-AVERAGE(F:F)))/STDEV(F:F)</f>
        <v>-0.6765729841155903</v>
      </c>
      <c r="AC943" s="16">
        <f>((Кредиты_2000_0__22[[#This Row],[Максимальный выданный кредит]]-AVERAGE(G:G)))/STDEV(G:G)</f>
        <v>-0.62653657201085222</v>
      </c>
    </row>
    <row r="944" spans="1:29" x14ac:dyDescent="0.45">
      <c r="A944">
        <v>1402</v>
      </c>
      <c r="B944" s="1" t="s">
        <v>987</v>
      </c>
      <c r="C944" s="1" t="s">
        <v>16</v>
      </c>
      <c r="D944">
        <v>3</v>
      </c>
      <c r="E944">
        <v>0</v>
      </c>
      <c r="F944">
        <v>123120</v>
      </c>
      <c r="G944">
        <v>145464</v>
      </c>
      <c r="H944" s="3">
        <v>329780</v>
      </c>
      <c r="I944" s="1" t="s">
        <v>26</v>
      </c>
      <c r="J944">
        <v>679</v>
      </c>
      <c r="K944">
        <v>918194</v>
      </c>
      <c r="L944" s="1" t="s">
        <v>18</v>
      </c>
      <c r="M944" s="1" t="s">
        <v>19</v>
      </c>
      <c r="N944" s="1" t="s">
        <v>52</v>
      </c>
      <c r="O944" s="2">
        <v>7957.77</v>
      </c>
      <c r="P944">
        <v>19.100000000000001</v>
      </c>
      <c r="R944">
        <f>Кредиты_2000_0__22[[#This Row],[Годовой доход]]/12</f>
        <v>76516.166666666672</v>
      </c>
      <c r="S944">
        <f>Кредиты_2000_0__22[[#This Row],[Ежемесячный платеж]]/Кредиты_2000_0__22[[#This Row],[Мес доход]]</f>
        <v>0.10400115879650705</v>
      </c>
      <c r="T944" s="8">
        <f>(Кредиты_2000_0__22[[#This Row],[Кредитный рейтинг]]-MIN(J:J))/(MAX(J:J)-MIN(J:J))</f>
        <v>0.5636363636363636</v>
      </c>
      <c r="U944" s="9">
        <f>(Кредиты_2000_0__22[[#This Row],[Срок кредитной истории (лет)]]-MIN(P:P))/(MAX(P:P)-MIN(P:P))</f>
        <v>0.32017543859649122</v>
      </c>
      <c r="V944" s="9">
        <f>(Кредиты_2000_0__22[[#This Row],[Срок с последнего нарушения кредитного договора (мес.)]]-MIN(Q:Q))/(MAX(Q:Q)-MIN(Q:Q))</f>
        <v>0</v>
      </c>
      <c r="W944" s="9">
        <f>(Кредиты_2000_0__22[[#This Row],[Количество кредитных карт]]-MIN(D:D))/(MAX(D:D)-MIN(D:D))</f>
        <v>2.4390243902439025E-2</v>
      </c>
      <c r="X944" s="10">
        <f>(Кредиты_2000_0__22[[#This Row],[Число нарушений кредитных договоров]]-MIN(E:E))/(MAX(E:E)-MIN(E:E))</f>
        <v>0</v>
      </c>
      <c r="Y944" s="16">
        <f>((Кредиты_2000_0__22[[#This Row],[Размер кредита]]-AVERAGE(H:H)))/STDEV(H:H)</f>
        <v>0.10710540536512443</v>
      </c>
      <c r="Z944" s="16">
        <f>((Кредиты_2000_0__22[[#This Row],[Годовой доход]]-AVERAGE(K:K)))/STDEV(K:K)</f>
        <v>-0.52791828163402432</v>
      </c>
      <c r="AA944" s="16">
        <f>((Кредиты_2000_0__22[[#This Row],[Ежемесячный платеж]]-AVERAGE(O:O)))/STDEV(O:O)</f>
        <v>-0.88145622132324741</v>
      </c>
      <c r="AB944" s="16">
        <f>((Кредиты_2000_0__22[[#This Row],[Текущий баланс кредитов]]-AVERAGE(F:F)))/STDEV(F:F)</f>
        <v>-0.58351445149949432</v>
      </c>
      <c r="AC944" s="16">
        <f>((Кредиты_2000_0__22[[#This Row],[Максимальный выданный кредит]]-AVERAGE(G:G)))/STDEV(G:G)</f>
        <v>-0.89061573272163563</v>
      </c>
    </row>
    <row r="945" spans="1:29" x14ac:dyDescent="0.45">
      <c r="A945">
        <v>1403</v>
      </c>
      <c r="B945" s="1" t="s">
        <v>988</v>
      </c>
      <c r="C945" s="1" t="s">
        <v>16</v>
      </c>
      <c r="D945">
        <v>13</v>
      </c>
      <c r="E945">
        <v>0</v>
      </c>
      <c r="F945">
        <v>191691</v>
      </c>
      <c r="G945">
        <v>932624</v>
      </c>
      <c r="H945" s="3">
        <v>451154</v>
      </c>
      <c r="I945" s="1" t="s">
        <v>26</v>
      </c>
      <c r="J945">
        <v>726</v>
      </c>
      <c r="K945">
        <v>5306301</v>
      </c>
      <c r="L945" s="1" t="s">
        <v>27</v>
      </c>
      <c r="M945" s="1" t="s">
        <v>24</v>
      </c>
      <c r="N945" s="1" t="s">
        <v>20</v>
      </c>
      <c r="O945" s="2">
        <v>43246.28</v>
      </c>
      <c r="P945">
        <v>13</v>
      </c>
      <c r="R945">
        <f>Кредиты_2000_0__22[[#This Row],[Годовой доход]]/12</f>
        <v>442191.75</v>
      </c>
      <c r="S945">
        <f>Кредиты_2000_0__22[[#This Row],[Ежемесячный платеж]]/Кредиты_2000_0__22[[#This Row],[Мес доход]]</f>
        <v>9.7799834574028119E-2</v>
      </c>
      <c r="T945" s="8">
        <f>(Кредиты_2000_0__22[[#This Row],[Кредитный рейтинг]]-MIN(J:J))/(MAX(J:J)-MIN(J:J))</f>
        <v>0.84848484848484851</v>
      </c>
      <c r="U945" s="9">
        <f>(Кредиты_2000_0__22[[#This Row],[Срок кредитной истории (лет)]]-MIN(P:P))/(MAX(P:P)-MIN(P:P))</f>
        <v>0.18640350877192982</v>
      </c>
      <c r="V945" s="9">
        <f>(Кредиты_2000_0__22[[#This Row],[Срок с последнего нарушения кредитного договора (мес.)]]-MIN(Q:Q))/(MAX(Q:Q)-MIN(Q:Q))</f>
        <v>0</v>
      </c>
      <c r="W945" s="9">
        <f>(Кредиты_2000_0__22[[#This Row],[Количество кредитных карт]]-MIN(D:D))/(MAX(D:D)-MIN(D:D))</f>
        <v>0.26829268292682928</v>
      </c>
      <c r="X945" s="10">
        <f>(Кредиты_2000_0__22[[#This Row],[Число нарушений кредитных договоров]]-MIN(E:E))/(MAX(E:E)-MIN(E:E))</f>
        <v>0</v>
      </c>
      <c r="Y945" s="16">
        <f>((Кредиты_2000_0__22[[#This Row],[Размер кредита]]-AVERAGE(H:H)))/STDEV(H:H)</f>
        <v>0.75687668702114208</v>
      </c>
      <c r="Z945" s="16">
        <f>((Кредиты_2000_0__22[[#This Row],[Годовой доход]]-AVERAGE(K:K)))/STDEV(K:K)</f>
        <v>4.8432483767600125</v>
      </c>
      <c r="AA945" s="16">
        <f>((Кредиты_2000_0__22[[#This Row],[Ежемесячный платеж]]-AVERAGE(O:O)))/STDEV(O:O)</f>
        <v>2.2707694258417281</v>
      </c>
      <c r="AB945" s="16">
        <f>((Кредиты_2000_0__22[[#This Row],[Текущий баланс кредитов]]-AVERAGE(F:F)))/STDEV(F:F)</f>
        <v>-0.29695451616545804</v>
      </c>
      <c r="AC945" s="16">
        <f>((Кредиты_2000_0__22[[#This Row],[Максимальный выданный кредит]]-AVERAGE(G:G)))/STDEV(G:G)</f>
        <v>0.78261826236103327</v>
      </c>
    </row>
    <row r="946" spans="1:29" x14ac:dyDescent="0.45">
      <c r="A946">
        <v>1405</v>
      </c>
      <c r="B946" s="1" t="s">
        <v>989</v>
      </c>
      <c r="C946" s="1" t="s">
        <v>16</v>
      </c>
      <c r="D946">
        <v>5</v>
      </c>
      <c r="E946">
        <v>0</v>
      </c>
      <c r="F946">
        <v>63764</v>
      </c>
      <c r="G946">
        <v>101112</v>
      </c>
      <c r="H946" s="3">
        <v>116930</v>
      </c>
      <c r="I946" s="1" t="s">
        <v>17</v>
      </c>
      <c r="J946">
        <v>724</v>
      </c>
      <c r="K946">
        <v>1320557</v>
      </c>
      <c r="L946" s="1" t="s">
        <v>22</v>
      </c>
      <c r="M946" s="1" t="s">
        <v>19</v>
      </c>
      <c r="N946" s="1" t="s">
        <v>52</v>
      </c>
      <c r="O946" s="2">
        <v>10366.4</v>
      </c>
      <c r="P946">
        <v>16.2</v>
      </c>
      <c r="R946">
        <f>Кредиты_2000_0__22[[#This Row],[Годовой доход]]/12</f>
        <v>110046.41666666667</v>
      </c>
      <c r="S946">
        <f>Кредиты_2000_0__22[[#This Row],[Ежемесячный платеж]]/Кредиты_2000_0__22[[#This Row],[Мес доход]]</f>
        <v>9.4200250348905792E-2</v>
      </c>
      <c r="T946" s="8">
        <f>(Кредиты_2000_0__22[[#This Row],[Кредитный рейтинг]]-MIN(J:J))/(MAX(J:J)-MIN(J:J))</f>
        <v>0.83636363636363631</v>
      </c>
      <c r="U946" s="9">
        <f>(Кредиты_2000_0__22[[#This Row],[Срок кредитной истории (лет)]]-MIN(P:P))/(MAX(P:P)-MIN(P:P))</f>
        <v>0.25657894736842102</v>
      </c>
      <c r="V946" s="9">
        <f>(Кредиты_2000_0__22[[#This Row],[Срок с последнего нарушения кредитного договора (мес.)]]-MIN(Q:Q))/(MAX(Q:Q)-MIN(Q:Q))</f>
        <v>0</v>
      </c>
      <c r="W946" s="9">
        <f>(Кредиты_2000_0__22[[#This Row],[Количество кредитных карт]]-MIN(D:D))/(MAX(D:D)-MIN(D:D))</f>
        <v>7.3170731707317069E-2</v>
      </c>
      <c r="X946" s="10">
        <f>(Кредиты_2000_0__22[[#This Row],[Число нарушений кредитных договоров]]-MIN(E:E))/(MAX(E:E)-MIN(E:E))</f>
        <v>0</v>
      </c>
      <c r="Y946" s="16">
        <f>((Кредиты_2000_0__22[[#This Row],[Размер кредита]]-AVERAGE(H:H)))/STDEV(H:H)</f>
        <v>-1.0323793055324595</v>
      </c>
      <c r="Z946" s="16">
        <f>((Кредиты_2000_0__22[[#This Row],[Годовой доход]]-AVERAGE(K:K)))/STDEV(K:K)</f>
        <v>-3.541462796938033E-2</v>
      </c>
      <c r="AA946" s="16">
        <f>((Кредиты_2000_0__22[[#This Row],[Ежемесячный платеж]]-AVERAGE(O:O)))/STDEV(O:O)</f>
        <v>-0.66629992085799761</v>
      </c>
      <c r="AB946" s="16">
        <f>((Кредиты_2000_0__22[[#This Row],[Текущий баланс кредитов]]-AVERAGE(F:F)))/STDEV(F:F)</f>
        <v>-0.83156466983796185</v>
      </c>
      <c r="AC946" s="16">
        <f>((Кредиты_2000_0__22[[#This Row],[Максимальный выданный кредит]]-AVERAGE(G:G)))/STDEV(G:G)</f>
        <v>-0.98489297514999397</v>
      </c>
    </row>
    <row r="947" spans="1:29" x14ac:dyDescent="0.45">
      <c r="A947">
        <v>1406</v>
      </c>
      <c r="B947" s="1" t="s">
        <v>990</v>
      </c>
      <c r="C947" s="1" t="s">
        <v>16</v>
      </c>
      <c r="D947">
        <v>6</v>
      </c>
      <c r="E947">
        <v>1</v>
      </c>
      <c r="F947">
        <v>45239</v>
      </c>
      <c r="G947">
        <v>131274</v>
      </c>
      <c r="H947" s="3">
        <v>167772</v>
      </c>
      <c r="I947" s="1" t="s">
        <v>17</v>
      </c>
      <c r="J947">
        <v>719</v>
      </c>
      <c r="K947">
        <v>835943</v>
      </c>
      <c r="L947" s="1" t="s">
        <v>53</v>
      </c>
      <c r="M947" s="1" t="s">
        <v>24</v>
      </c>
      <c r="N947" s="1" t="s">
        <v>79</v>
      </c>
      <c r="O947" s="2">
        <v>11981.78</v>
      </c>
      <c r="P947">
        <v>26.1</v>
      </c>
      <c r="R947">
        <f>Кредиты_2000_0__22[[#This Row],[Годовой доход]]/12</f>
        <v>69661.916666666672</v>
      </c>
      <c r="S947">
        <f>Кредиты_2000_0__22[[#This Row],[Ежемесячный платеж]]/Кредиты_2000_0__22[[#This Row],[Мес доход]]</f>
        <v>0.17199899993181353</v>
      </c>
      <c r="T947" s="8">
        <f>(Кредиты_2000_0__22[[#This Row],[Кредитный рейтинг]]-MIN(J:J))/(MAX(J:J)-MIN(J:J))</f>
        <v>0.80606060606060603</v>
      </c>
      <c r="U947" s="9">
        <f>(Кредиты_2000_0__22[[#This Row],[Срок кредитной истории (лет)]]-MIN(P:P))/(MAX(P:P)-MIN(P:P))</f>
        <v>0.47368421052631582</v>
      </c>
      <c r="V947" s="9">
        <f>(Кредиты_2000_0__22[[#This Row],[Срок с последнего нарушения кредитного договора (мес.)]]-MIN(Q:Q))/(MAX(Q:Q)-MIN(Q:Q))</f>
        <v>0</v>
      </c>
      <c r="W947" s="9">
        <f>(Кредиты_2000_0__22[[#This Row],[Количество кредитных карт]]-MIN(D:D))/(MAX(D:D)-MIN(D:D))</f>
        <v>9.7560975609756101E-2</v>
      </c>
      <c r="X947" s="10">
        <f>(Кредиты_2000_0__22[[#This Row],[Число нарушений кредитных договоров]]-MIN(E:E))/(MAX(E:E)-MIN(E:E))</f>
        <v>0.14285714285714285</v>
      </c>
      <c r="Y947" s="16">
        <f>((Кредиты_2000_0__22[[#This Row],[Размер кредита]]-AVERAGE(H:H)))/STDEV(H:H)</f>
        <v>-0.76019851308963604</v>
      </c>
      <c r="Z947" s="16">
        <f>((Кредиты_2000_0__22[[#This Row],[Годовой доход]]-AVERAGE(K:K)))/STDEV(K:K)</f>
        <v>-0.62859582409585757</v>
      </c>
      <c r="AA947" s="16">
        <f>((Кредиты_2000_0__22[[#This Row],[Ежемесячный платеж]]-AVERAGE(O:O)))/STDEV(O:O)</f>
        <v>-0.52200246352932711</v>
      </c>
      <c r="AB947" s="16">
        <f>((Кредиты_2000_0__22[[#This Row],[Текущий баланс кредитов]]-AVERAGE(F:F)))/STDEV(F:F)</f>
        <v>-0.90898111122080616</v>
      </c>
      <c r="AC947" s="16">
        <f>((Кредиты_2000_0__22[[#This Row],[Максимальный выданный кредит]]-AVERAGE(G:G)))/STDEV(G:G)</f>
        <v>-0.92077883855808951</v>
      </c>
    </row>
    <row r="948" spans="1:29" x14ac:dyDescent="0.45">
      <c r="A948">
        <v>1407</v>
      </c>
      <c r="B948" s="1" t="s">
        <v>991</v>
      </c>
      <c r="C948" s="1" t="s">
        <v>31</v>
      </c>
      <c r="D948">
        <v>18</v>
      </c>
      <c r="E948">
        <v>0</v>
      </c>
      <c r="F948">
        <v>120498</v>
      </c>
      <c r="G948">
        <v>375056</v>
      </c>
      <c r="H948" s="3">
        <v>392722</v>
      </c>
      <c r="I948" s="1" t="s">
        <v>17</v>
      </c>
      <c r="J948">
        <v>748</v>
      </c>
      <c r="K948">
        <v>1168215</v>
      </c>
      <c r="L948" s="1" t="s">
        <v>33</v>
      </c>
      <c r="M948" s="1" t="s">
        <v>24</v>
      </c>
      <c r="N948" s="1" t="s">
        <v>23</v>
      </c>
      <c r="O948" s="2">
        <v>15089.42</v>
      </c>
      <c r="P948">
        <v>30.9</v>
      </c>
      <c r="Q948">
        <v>30</v>
      </c>
      <c r="R948">
        <f>Кредиты_2000_0__22[[#This Row],[Годовой доход]]/12</f>
        <v>97351.25</v>
      </c>
      <c r="S948">
        <f>Кредиты_2000_0__22[[#This Row],[Ежемесячный платеж]]/Кредиты_2000_0__22[[#This Row],[Мес доход]]</f>
        <v>0.15499975603805807</v>
      </c>
      <c r="T948" s="8">
        <f>(Кредиты_2000_0__22[[#This Row],[Кредитный рейтинг]]-MIN(J:J))/(MAX(J:J)-MIN(J:J))</f>
        <v>0.98181818181818181</v>
      </c>
      <c r="U948" s="9">
        <f>(Кредиты_2000_0__22[[#This Row],[Срок кредитной истории (лет)]]-MIN(P:P))/(MAX(P:P)-MIN(P:P))</f>
        <v>0.57894736842105254</v>
      </c>
      <c r="V948" s="9">
        <f>(Кредиты_2000_0__22[[#This Row],[Срок с последнего нарушения кредитного договора (мес.)]]-MIN(Q:Q))/(MAX(Q:Q)-MIN(Q:Q))</f>
        <v>0.36585365853658536</v>
      </c>
      <c r="W948" s="9">
        <f>(Кредиты_2000_0__22[[#This Row],[Количество кредитных карт]]-MIN(D:D))/(MAX(D:D)-MIN(D:D))</f>
        <v>0.3902439024390244</v>
      </c>
      <c r="X948" s="10">
        <f>(Кредиты_2000_0__22[[#This Row],[Число нарушений кредитных договоров]]-MIN(E:E))/(MAX(E:E)-MIN(E:E))</f>
        <v>0</v>
      </c>
      <c r="Y948" s="16">
        <f>((Кредиты_2000_0__22[[#This Row],[Размер кредита]]-AVERAGE(H:H)))/STDEV(H:H)</f>
        <v>0.44406310643778463</v>
      </c>
      <c r="Z948" s="16">
        <f>((Кредиты_2000_0__22[[#This Row],[Годовой доход]]-AVERAGE(K:K)))/STDEV(K:K)</f>
        <v>-0.22188553013130674</v>
      </c>
      <c r="AA948" s="16">
        <f>((Кредиты_2000_0__22[[#This Row],[Ежемесячный платеж]]-AVERAGE(O:O)))/STDEV(O:O)</f>
        <v>-0.24440552021390338</v>
      </c>
      <c r="AB948" s="16">
        <f>((Кредиты_2000_0__22[[#This Row],[Текущий баланс кредитов]]-AVERAGE(F:F)))/STDEV(F:F)</f>
        <v>-0.59447185551060455</v>
      </c>
      <c r="AC948" s="16">
        <f>((Кредиты_2000_0__22[[#This Row],[Максимальный выданный кредит]]-AVERAGE(G:G)))/STDEV(G:G)</f>
        <v>-0.4025813567383284</v>
      </c>
    </row>
    <row r="949" spans="1:29" x14ac:dyDescent="0.45">
      <c r="A949">
        <v>1409</v>
      </c>
      <c r="B949" s="1" t="s">
        <v>992</v>
      </c>
      <c r="C949" s="1" t="s">
        <v>16</v>
      </c>
      <c r="D949">
        <v>19</v>
      </c>
      <c r="E949">
        <v>0</v>
      </c>
      <c r="F949">
        <v>196213</v>
      </c>
      <c r="G949">
        <v>584078</v>
      </c>
      <c r="H949" s="3">
        <v>120164</v>
      </c>
      <c r="I949" s="1" t="s">
        <v>17</v>
      </c>
      <c r="J949">
        <v>737</v>
      </c>
      <c r="K949">
        <v>741228</v>
      </c>
      <c r="L949" s="1" t="s">
        <v>50</v>
      </c>
      <c r="M949" s="1" t="s">
        <v>24</v>
      </c>
      <c r="N949" s="1" t="s">
        <v>23</v>
      </c>
      <c r="O949" s="2">
        <v>7288.59</v>
      </c>
      <c r="P949">
        <v>11.9</v>
      </c>
      <c r="R949">
        <f>Кредиты_2000_0__22[[#This Row],[Годовой доход]]/12</f>
        <v>61769</v>
      </c>
      <c r="S949">
        <f>Кредиты_2000_0__22[[#This Row],[Ежемесячный платеж]]/Кредиты_2000_0__22[[#This Row],[Мес доход]]</f>
        <v>0.11799753921870194</v>
      </c>
      <c r="T949" s="8">
        <f>(Кредиты_2000_0__22[[#This Row],[Кредитный рейтинг]]-MIN(J:J))/(MAX(J:J)-MIN(J:J))</f>
        <v>0.91515151515151516</v>
      </c>
      <c r="U949" s="9">
        <f>(Кредиты_2000_0__22[[#This Row],[Срок кредитной истории (лет)]]-MIN(P:P))/(MAX(P:P)-MIN(P:P))</f>
        <v>0.16228070175438597</v>
      </c>
      <c r="V949" s="9">
        <f>(Кредиты_2000_0__22[[#This Row],[Срок с последнего нарушения кредитного договора (мес.)]]-MIN(Q:Q))/(MAX(Q:Q)-MIN(Q:Q))</f>
        <v>0</v>
      </c>
      <c r="W949" s="9">
        <f>(Кредиты_2000_0__22[[#This Row],[Количество кредитных карт]]-MIN(D:D))/(MAX(D:D)-MIN(D:D))</f>
        <v>0.41463414634146339</v>
      </c>
      <c r="X949" s="10">
        <f>(Кредиты_2000_0__22[[#This Row],[Число нарушений кредитных договоров]]-MIN(E:E))/(MAX(E:E)-MIN(E:E))</f>
        <v>0</v>
      </c>
      <c r="Y949" s="16">
        <f>((Кредиты_2000_0__22[[#This Row],[Размер кредита]]-AVERAGE(H:H)))/STDEV(H:H)</f>
        <v>-1.0150662044986667</v>
      </c>
      <c r="Z949" s="16">
        <f>((Кредиты_2000_0__22[[#This Row],[Годовой доход]]-AVERAGE(K:K)))/STDEV(K:K)</f>
        <v>-0.74452965388847459</v>
      </c>
      <c r="AA949" s="16">
        <f>((Кредиты_2000_0__22[[#This Row],[Ежемесячный платеж]]-AVERAGE(O:O)))/STDEV(O:O)</f>
        <v>-0.94123223222792596</v>
      </c>
      <c r="AB949" s="16">
        <f>((Кредиты_2000_0__22[[#This Row],[Текущий баланс кредитов]]-AVERAGE(F:F)))/STDEV(F:F)</f>
        <v>-0.27805696432020988</v>
      </c>
      <c r="AC949" s="16">
        <f>((Кредиты_2000_0__22[[#This Row],[Максимальный выданный кредит]]-AVERAGE(G:G)))/STDEV(G:G)</f>
        <v>4.172820690841382E-2</v>
      </c>
    </row>
    <row r="950" spans="1:29" x14ac:dyDescent="0.45">
      <c r="A950">
        <v>1410</v>
      </c>
      <c r="B950" s="1" t="s">
        <v>993</v>
      </c>
      <c r="C950" s="1" t="s">
        <v>31</v>
      </c>
      <c r="D950">
        <v>7</v>
      </c>
      <c r="E950">
        <v>0</v>
      </c>
      <c r="F950">
        <v>122227</v>
      </c>
      <c r="G950">
        <v>202202</v>
      </c>
      <c r="H950" s="3">
        <v>217514</v>
      </c>
      <c r="I950" s="1" t="s">
        <v>17</v>
      </c>
      <c r="J950">
        <v>654</v>
      </c>
      <c r="K950">
        <v>525996</v>
      </c>
      <c r="L950" s="1" t="s">
        <v>21</v>
      </c>
      <c r="M950" s="1" t="s">
        <v>24</v>
      </c>
      <c r="N950" s="1" t="s">
        <v>23</v>
      </c>
      <c r="O950" s="2">
        <v>4996.8100000000004</v>
      </c>
      <c r="P950">
        <v>9.6999999999999993</v>
      </c>
      <c r="R950">
        <f>Кредиты_2000_0__22[[#This Row],[Годовой доход]]/12</f>
        <v>43833</v>
      </c>
      <c r="S950">
        <f>Кредиты_2000_0__22[[#This Row],[Ежемесячный платеж]]/Кредиты_2000_0__22[[#This Row],[Мес доход]]</f>
        <v>0.11399653229302124</v>
      </c>
      <c r="T950" s="8">
        <f>(Кредиты_2000_0__22[[#This Row],[Кредитный рейтинг]]-MIN(J:J))/(MAX(J:J)-MIN(J:J))</f>
        <v>0.41212121212121211</v>
      </c>
      <c r="U950" s="9">
        <f>(Кредиты_2000_0__22[[#This Row],[Срок кредитной истории (лет)]]-MIN(P:P))/(MAX(P:P)-MIN(P:P))</f>
        <v>0.11403508771929823</v>
      </c>
      <c r="V950" s="9">
        <f>(Кредиты_2000_0__22[[#This Row],[Срок с последнего нарушения кредитного договора (мес.)]]-MIN(Q:Q))/(MAX(Q:Q)-MIN(Q:Q))</f>
        <v>0</v>
      </c>
      <c r="W950" s="9">
        <f>(Кредиты_2000_0__22[[#This Row],[Количество кредитных карт]]-MIN(D:D))/(MAX(D:D)-MIN(D:D))</f>
        <v>0.12195121951219512</v>
      </c>
      <c r="X950" s="10">
        <f>(Кредиты_2000_0__22[[#This Row],[Число нарушений кредитных договоров]]-MIN(E:E))/(MAX(E:E)-MIN(E:E))</f>
        <v>0</v>
      </c>
      <c r="Y950" s="16">
        <f>((Кредиты_2000_0__22[[#This Row],[Размер кредита]]-AVERAGE(H:H)))/STDEV(H:H)</f>
        <v>-0.49390653052225242</v>
      </c>
      <c r="Z950" s="16">
        <f>((Кредиты_2000_0__22[[#This Row],[Годовой доход]]-AVERAGE(K:K)))/STDEV(K:K)</f>
        <v>-1.0079796887712762</v>
      </c>
      <c r="AA950" s="16">
        <f>((Кредиты_2000_0__22[[#This Row],[Ежемесячный платеж]]-AVERAGE(O:O)))/STDEV(O:O)</f>
        <v>-1.1459506432251527</v>
      </c>
      <c r="AB950" s="16">
        <f>((Кредиты_2000_0__22[[#This Row],[Текущий баланс кредитов]]-AVERAGE(F:F)))/STDEV(F:F)</f>
        <v>-0.58724632098153906</v>
      </c>
      <c r="AC950" s="16">
        <f>((Кредиты_2000_0__22[[#This Row],[Максимальный выданный кредит]]-AVERAGE(G:G)))/STDEV(G:G)</f>
        <v>-0.77001007388099274</v>
      </c>
    </row>
    <row r="951" spans="1:29" x14ac:dyDescent="0.45">
      <c r="A951">
        <v>1411</v>
      </c>
      <c r="B951" s="1" t="s">
        <v>994</v>
      </c>
      <c r="C951" s="1" t="s">
        <v>31</v>
      </c>
      <c r="D951">
        <v>9</v>
      </c>
      <c r="E951">
        <v>1</v>
      </c>
      <c r="F951">
        <v>86583</v>
      </c>
      <c r="G951">
        <v>169356</v>
      </c>
      <c r="H951" s="3">
        <v>234058</v>
      </c>
      <c r="I951" s="1" t="s">
        <v>17</v>
      </c>
      <c r="J951">
        <v>707</v>
      </c>
      <c r="K951">
        <v>2467530</v>
      </c>
      <c r="L951" s="1" t="s">
        <v>41</v>
      </c>
      <c r="M951" s="1" t="s">
        <v>19</v>
      </c>
      <c r="N951" s="1" t="s">
        <v>20</v>
      </c>
      <c r="O951" s="2">
        <v>14126.69</v>
      </c>
      <c r="P951">
        <v>17.5</v>
      </c>
      <c r="Q951">
        <v>36</v>
      </c>
      <c r="R951">
        <f>Кредиты_2000_0__22[[#This Row],[Годовой доход]]/12</f>
        <v>205627.5</v>
      </c>
      <c r="S951">
        <f>Кредиты_2000_0__22[[#This Row],[Ежемесячный платеж]]/Кредиты_2000_0__22[[#This Row],[Мес доход]]</f>
        <v>6.8700392700392701E-2</v>
      </c>
      <c r="T951" s="8">
        <f>(Кредиты_2000_0__22[[#This Row],[Кредитный рейтинг]]-MIN(J:J))/(MAX(J:J)-MIN(J:J))</f>
        <v>0.73333333333333328</v>
      </c>
      <c r="U951" s="9">
        <f>(Кредиты_2000_0__22[[#This Row],[Срок кредитной истории (лет)]]-MIN(P:P))/(MAX(P:P)-MIN(P:P))</f>
        <v>0.28508771929824561</v>
      </c>
      <c r="V951" s="9">
        <f>(Кредиты_2000_0__22[[#This Row],[Срок с последнего нарушения кредитного договора (мес.)]]-MIN(Q:Q))/(MAX(Q:Q)-MIN(Q:Q))</f>
        <v>0.43902439024390244</v>
      </c>
      <c r="W951" s="9">
        <f>(Кредиты_2000_0__22[[#This Row],[Количество кредитных карт]]-MIN(D:D))/(MAX(D:D)-MIN(D:D))</f>
        <v>0.17073170731707318</v>
      </c>
      <c r="X951" s="10">
        <f>(Кредиты_2000_0__22[[#This Row],[Число нарушений кредитных договоров]]-MIN(E:E))/(MAX(E:E)-MIN(E:E))</f>
        <v>0.14285714285714285</v>
      </c>
      <c r="Y951" s="16">
        <f>((Кредиты_2000_0__22[[#This Row],[Размер кредита]]-AVERAGE(H:H)))/STDEV(H:H)</f>
        <v>-0.40533882999563914</v>
      </c>
      <c r="Z951" s="16">
        <f>((Кредиты_2000_0__22[[#This Row],[Годовой доход]]-AVERAGE(K:K)))/STDEV(K:K)</f>
        <v>1.3685126544961985</v>
      </c>
      <c r="AA951" s="16">
        <f>((Кредиты_2000_0__22[[#This Row],[Ежемесячный платеж]]-AVERAGE(O:O)))/STDEV(O:O)</f>
        <v>-0.3304035461236155</v>
      </c>
      <c r="AB951" s="16">
        <f>((Кредиты_2000_0__22[[#This Row],[Текущий баланс кредитов]]-AVERAGE(F:F)))/STDEV(F:F)</f>
        <v>-0.73620349434996579</v>
      </c>
      <c r="AC951" s="16">
        <f>((Кредиты_2000_0__22[[#This Row],[Максимальный выданный кредит]]-AVERAGE(G:G)))/STDEV(G:G)</f>
        <v>-0.83982948010397829</v>
      </c>
    </row>
    <row r="952" spans="1:29" x14ac:dyDescent="0.45">
      <c r="A952">
        <v>1412</v>
      </c>
      <c r="B952" s="1" t="s">
        <v>995</v>
      </c>
      <c r="C952" s="1" t="s">
        <v>16</v>
      </c>
      <c r="D952">
        <v>7</v>
      </c>
      <c r="E952">
        <v>0</v>
      </c>
      <c r="F952">
        <v>156370</v>
      </c>
      <c r="G952">
        <v>203214</v>
      </c>
      <c r="H952" s="3">
        <v>223234</v>
      </c>
      <c r="I952" s="1" t="s">
        <v>17</v>
      </c>
      <c r="J952">
        <v>724</v>
      </c>
      <c r="K952">
        <v>1156758</v>
      </c>
      <c r="L952" s="1" t="s">
        <v>36</v>
      </c>
      <c r="M952" s="1" t="s">
        <v>29</v>
      </c>
      <c r="N952" s="1" t="s">
        <v>23</v>
      </c>
      <c r="O952" s="2">
        <v>5668.08</v>
      </c>
      <c r="P952">
        <v>13</v>
      </c>
      <c r="R952">
        <f>Кредиты_2000_0__22[[#This Row],[Годовой доход]]/12</f>
        <v>96396.5</v>
      </c>
      <c r="S952">
        <f>Кредиты_2000_0__22[[#This Row],[Ежемесячный платеж]]/Кредиты_2000_0__22[[#This Row],[Мес доход]]</f>
        <v>5.8799645215334581E-2</v>
      </c>
      <c r="T952" s="8">
        <f>(Кредиты_2000_0__22[[#This Row],[Кредитный рейтинг]]-MIN(J:J))/(MAX(J:J)-MIN(J:J))</f>
        <v>0.83636363636363631</v>
      </c>
      <c r="U952" s="9">
        <f>(Кредиты_2000_0__22[[#This Row],[Срок кредитной истории (лет)]]-MIN(P:P))/(MAX(P:P)-MIN(P:P))</f>
        <v>0.18640350877192982</v>
      </c>
      <c r="V952" s="9">
        <f>(Кредиты_2000_0__22[[#This Row],[Срок с последнего нарушения кредитного договора (мес.)]]-MIN(Q:Q))/(MAX(Q:Q)-MIN(Q:Q))</f>
        <v>0</v>
      </c>
      <c r="W952" s="9">
        <f>(Кредиты_2000_0__22[[#This Row],[Количество кредитных карт]]-MIN(D:D))/(MAX(D:D)-MIN(D:D))</f>
        <v>0.12195121951219512</v>
      </c>
      <c r="X952" s="10">
        <f>(Кредиты_2000_0__22[[#This Row],[Число нарушений кредитных договоров]]-MIN(E:E))/(MAX(E:E)-MIN(E:E))</f>
        <v>0</v>
      </c>
      <c r="Y952" s="16">
        <f>((Кредиты_2000_0__22[[#This Row],[Размер кредита]]-AVERAGE(H:H)))/STDEV(H:H)</f>
        <v>-0.46328471916996589</v>
      </c>
      <c r="Z952" s="16">
        <f>((Кредиты_2000_0__22[[#This Row],[Годовой доход]]-AVERAGE(K:K)))/STDEV(K:K)</f>
        <v>-0.23590922107713383</v>
      </c>
      <c r="AA952" s="16">
        <f>((Кредиты_2000_0__22[[#This Row],[Ежемесячный платеж]]-AVERAGE(O:O)))/STDEV(O:O)</f>
        <v>-1.0859879383625095</v>
      </c>
      <c r="AB952" s="16">
        <f>((Кредиты_2000_0__22[[#This Row],[Текущий баланс кредитов]]-AVERAGE(F:F)))/STDEV(F:F)</f>
        <v>-0.44456186440208134</v>
      </c>
      <c r="AC952" s="16">
        <f>((Кредиты_2000_0__22[[#This Row],[Максимальный выданный кредит]]-AVERAGE(G:G)))/STDEV(G:G)</f>
        <v>-0.76785890664304413</v>
      </c>
    </row>
    <row r="953" spans="1:29" x14ac:dyDescent="0.45">
      <c r="A953">
        <v>1413</v>
      </c>
      <c r="B953" s="1" t="s">
        <v>996</v>
      </c>
      <c r="C953" s="1" t="s">
        <v>16</v>
      </c>
      <c r="D953">
        <v>13</v>
      </c>
      <c r="E953">
        <v>0</v>
      </c>
      <c r="F953">
        <v>487407</v>
      </c>
      <c r="G953">
        <v>990132</v>
      </c>
      <c r="H953" s="3">
        <v>428846</v>
      </c>
      <c r="I953" s="1" t="s">
        <v>17</v>
      </c>
      <c r="J953">
        <v>703</v>
      </c>
      <c r="K953">
        <v>823042</v>
      </c>
      <c r="L953" s="1" t="s">
        <v>22</v>
      </c>
      <c r="M953" s="1" t="s">
        <v>19</v>
      </c>
      <c r="N953" s="1" t="s">
        <v>23</v>
      </c>
      <c r="O953" s="2">
        <v>13854.61</v>
      </c>
      <c r="P953">
        <v>19.2</v>
      </c>
      <c r="Q953">
        <v>50</v>
      </c>
      <c r="R953">
        <f>Кредиты_2000_0__22[[#This Row],[Годовой доход]]/12</f>
        <v>68586.833333333328</v>
      </c>
      <c r="S953">
        <f>Кредиты_2000_0__22[[#This Row],[Ежемесячный платеж]]/Кредиты_2000_0__22[[#This Row],[Мес доход]]</f>
        <v>0.20200101574403254</v>
      </c>
      <c r="T953" s="8">
        <f>(Кредиты_2000_0__22[[#This Row],[Кредитный рейтинг]]-MIN(J:J))/(MAX(J:J)-MIN(J:J))</f>
        <v>0.70909090909090911</v>
      </c>
      <c r="U953" s="9">
        <f>(Кредиты_2000_0__22[[#This Row],[Срок кредитной истории (лет)]]-MIN(P:P))/(MAX(P:P)-MIN(P:P))</f>
        <v>0.32236842105263153</v>
      </c>
      <c r="V953" s="9">
        <f>(Кредиты_2000_0__22[[#This Row],[Срок с последнего нарушения кредитного договора (мес.)]]-MIN(Q:Q))/(MAX(Q:Q)-MIN(Q:Q))</f>
        <v>0.6097560975609756</v>
      </c>
      <c r="W953" s="9">
        <f>(Кредиты_2000_0__22[[#This Row],[Количество кредитных карт]]-MIN(D:D))/(MAX(D:D)-MIN(D:D))</f>
        <v>0.26829268292682928</v>
      </c>
      <c r="X953" s="10">
        <f>(Кредиты_2000_0__22[[#This Row],[Число нарушений кредитных договоров]]-MIN(E:E))/(MAX(E:E)-MIN(E:E))</f>
        <v>0</v>
      </c>
      <c r="Y953" s="16">
        <f>((Кредиты_2000_0__22[[#This Row],[Размер кредита]]-AVERAGE(H:H)))/STDEV(H:H)</f>
        <v>0.63745162274722478</v>
      </c>
      <c r="Z953" s="16">
        <f>((Кредиты_2000_0__22[[#This Row],[Годовой доход]]-AVERAGE(K:K)))/STDEV(K:K)</f>
        <v>-0.6443870117446413</v>
      </c>
      <c r="AA953" s="16">
        <f>((Кредиты_2000_0__22[[#This Row],[Ежемесячный платеж]]-AVERAGE(O:O)))/STDEV(O:O)</f>
        <v>-0.35470770501501236</v>
      </c>
      <c r="AB953" s="16">
        <f>((Кредиты_2000_0__22[[#This Row],[Текущий баланс кредитов]]-AVERAGE(F:F)))/STDEV(F:F)</f>
        <v>0.93885009273976228</v>
      </c>
      <c r="AC953" s="16">
        <f>((Кредиты_2000_0__22[[#This Row],[Максимальный выданный кредит]]-AVERAGE(G:G)))/STDEV(G:G)</f>
        <v>0.90486067888272403</v>
      </c>
    </row>
    <row r="954" spans="1:29" x14ac:dyDescent="0.45">
      <c r="A954">
        <v>1416</v>
      </c>
      <c r="B954" s="1" t="s">
        <v>997</v>
      </c>
      <c r="C954" s="1" t="s">
        <v>16</v>
      </c>
      <c r="D954">
        <v>8</v>
      </c>
      <c r="E954">
        <v>0</v>
      </c>
      <c r="F954">
        <v>190817</v>
      </c>
      <c r="G954">
        <v>265562</v>
      </c>
      <c r="H954" s="3">
        <v>348348</v>
      </c>
      <c r="I954" s="1" t="s">
        <v>17</v>
      </c>
      <c r="J954">
        <v>709</v>
      </c>
      <c r="K954">
        <v>846108</v>
      </c>
      <c r="L954" s="1" t="s">
        <v>27</v>
      </c>
      <c r="M954" s="1" t="s">
        <v>24</v>
      </c>
      <c r="N954" s="1" t="s">
        <v>23</v>
      </c>
      <c r="O954" s="2">
        <v>6938.04</v>
      </c>
      <c r="P954">
        <v>14.9</v>
      </c>
      <c r="R954">
        <f>Кредиты_2000_0__22[[#This Row],[Годовой доход]]/12</f>
        <v>70509</v>
      </c>
      <c r="S954">
        <f>Кредиты_2000_0__22[[#This Row],[Ежемесячный платеж]]/Кредиты_2000_0__22[[#This Row],[Мес доход]]</f>
        <v>9.8399353274050125E-2</v>
      </c>
      <c r="T954" s="8">
        <f>(Кредиты_2000_0__22[[#This Row],[Кредитный рейтинг]]-MIN(J:J))/(MAX(J:J)-MIN(J:J))</f>
        <v>0.74545454545454548</v>
      </c>
      <c r="U954" s="9">
        <f>(Кредиты_2000_0__22[[#This Row],[Срок кредитной истории (лет)]]-MIN(P:P))/(MAX(P:P)-MIN(P:P))</f>
        <v>0.22807017543859648</v>
      </c>
      <c r="V954" s="9">
        <f>(Кредиты_2000_0__22[[#This Row],[Срок с последнего нарушения кредитного договора (мес.)]]-MIN(Q:Q))/(MAX(Q:Q)-MIN(Q:Q))</f>
        <v>0</v>
      </c>
      <c r="W954" s="9">
        <f>(Кредиты_2000_0__22[[#This Row],[Количество кредитных карт]]-MIN(D:D))/(MAX(D:D)-MIN(D:D))</f>
        <v>0.14634146341463414</v>
      </c>
      <c r="X954" s="10">
        <f>(Кредиты_2000_0__22[[#This Row],[Число нарушений кредитных договоров]]-MIN(E:E))/(MAX(E:E)-MIN(E:E))</f>
        <v>0</v>
      </c>
      <c r="Y954" s="16">
        <f>((Кредиты_2000_0__22[[#This Row],[Размер кредита]]-AVERAGE(H:H)))/STDEV(H:H)</f>
        <v>0.20650851606254675</v>
      </c>
      <c r="Z954" s="16">
        <f>((Кредиты_2000_0__22[[#This Row],[Годовой доход]]-AVERAGE(K:K)))/STDEV(K:K)</f>
        <v>-0.61615357756846545</v>
      </c>
      <c r="AA954" s="16">
        <f>((Кредиты_2000_0__22[[#This Row],[Ежемесячный платеж]]-AVERAGE(O:O)))/STDEV(O:O)</f>
        <v>-0.9725459006319952</v>
      </c>
      <c r="AB954" s="16">
        <f>((Кредиты_2000_0__22[[#This Row],[Текущий баланс кредитов]]-AVERAGE(F:F)))/STDEV(F:F)</f>
        <v>-0.30060698416916148</v>
      </c>
      <c r="AC954" s="16">
        <f>((Кредиты_2000_0__22[[#This Row],[Максимальный выданный кредит]]-AVERAGE(G:G)))/STDEV(G:G)</f>
        <v>-0.63532829898333798</v>
      </c>
    </row>
    <row r="955" spans="1:29" x14ac:dyDescent="0.45">
      <c r="A955">
        <v>1417</v>
      </c>
      <c r="B955" s="1" t="s">
        <v>998</v>
      </c>
      <c r="C955" s="1" t="s">
        <v>16</v>
      </c>
      <c r="D955">
        <v>8</v>
      </c>
      <c r="E955">
        <v>1</v>
      </c>
      <c r="F955">
        <v>57874</v>
      </c>
      <c r="G955">
        <v>183590</v>
      </c>
      <c r="H955" s="3">
        <v>43758</v>
      </c>
      <c r="I955" s="1" t="s">
        <v>17</v>
      </c>
      <c r="J955">
        <v>701</v>
      </c>
      <c r="K955">
        <v>1228464</v>
      </c>
      <c r="L955" s="1" t="s">
        <v>22</v>
      </c>
      <c r="M955" s="1" t="s">
        <v>29</v>
      </c>
      <c r="N955" s="1" t="s">
        <v>52</v>
      </c>
      <c r="O955" s="2">
        <v>7503.86</v>
      </c>
      <c r="P955">
        <v>23.8</v>
      </c>
      <c r="R955">
        <f>Кредиты_2000_0__22[[#This Row],[Годовой доход]]/12</f>
        <v>102372</v>
      </c>
      <c r="S955">
        <f>Кредиты_2000_0__22[[#This Row],[Ежемесячный платеж]]/Кредиты_2000_0__22[[#This Row],[Мес доход]]</f>
        <v>7.3299925760950263E-2</v>
      </c>
      <c r="T955" s="8">
        <f>(Кредиты_2000_0__22[[#This Row],[Кредитный рейтинг]]-MIN(J:J))/(MAX(J:J)-MIN(J:J))</f>
        <v>0.69696969696969702</v>
      </c>
      <c r="U955" s="9">
        <f>(Кредиты_2000_0__22[[#This Row],[Срок кредитной истории (лет)]]-MIN(P:P))/(MAX(P:P)-MIN(P:P))</f>
        <v>0.4232456140350877</v>
      </c>
      <c r="V955" s="9">
        <f>(Кредиты_2000_0__22[[#This Row],[Срок с последнего нарушения кредитного договора (мес.)]]-MIN(Q:Q))/(MAX(Q:Q)-MIN(Q:Q))</f>
        <v>0</v>
      </c>
      <c r="W955" s="9">
        <f>(Кредиты_2000_0__22[[#This Row],[Количество кредитных карт]]-MIN(D:D))/(MAX(D:D)-MIN(D:D))</f>
        <v>0.14634146341463414</v>
      </c>
      <c r="X955" s="10">
        <f>(Кредиты_2000_0__22[[#This Row],[Число нарушений кредитных договоров]]-MIN(E:E))/(MAX(E:E)-MIN(E:E))</f>
        <v>0.14285714285714285</v>
      </c>
      <c r="Y955" s="16">
        <f>((Кредиты_2000_0__22[[#This Row],[Размер кредита]]-AVERAGE(H:H)))/STDEV(H:H)</f>
        <v>-1.424102938446709</v>
      </c>
      <c r="Z955" s="16">
        <f>((Кредиты_2000_0__22[[#This Row],[Годовой доход]]-AVERAGE(K:K)))/STDEV(K:K)</f>
        <v>-0.14813905585399711</v>
      </c>
      <c r="AA955" s="16">
        <f>((Кредиты_2000_0__22[[#This Row],[Ежемесячный платеж]]-AVERAGE(O:O)))/STDEV(O:O)</f>
        <v>-0.92200275455756797</v>
      </c>
      <c r="AB955" s="16">
        <f>((Кредиты_2000_0__22[[#This Row],[Текущий баланс кредитов]]-AVERAGE(F:F)))/STDEV(F:F)</f>
        <v>-0.85617912812378927</v>
      </c>
      <c r="AC955" s="16">
        <f>((Кредиты_2000_0__22[[#This Row],[Максимальный выданный кредит]]-AVERAGE(G:G)))/STDEV(G:G)</f>
        <v>-0.80957284525717876</v>
      </c>
    </row>
    <row r="956" spans="1:29" x14ac:dyDescent="0.45">
      <c r="A956">
        <v>1418</v>
      </c>
      <c r="B956" s="1" t="s">
        <v>999</v>
      </c>
      <c r="C956" s="1" t="s">
        <v>16</v>
      </c>
      <c r="D956">
        <v>3</v>
      </c>
      <c r="E956">
        <v>0</v>
      </c>
      <c r="F956">
        <v>117762</v>
      </c>
      <c r="G956">
        <v>592856</v>
      </c>
      <c r="H956" s="3">
        <v>411730</v>
      </c>
      <c r="I956" s="1" t="s">
        <v>26</v>
      </c>
      <c r="J956">
        <v>725</v>
      </c>
      <c r="K956">
        <v>2621164</v>
      </c>
      <c r="L956" s="1" t="s">
        <v>27</v>
      </c>
      <c r="M956" s="1" t="s">
        <v>29</v>
      </c>
      <c r="N956" s="1" t="s">
        <v>23</v>
      </c>
      <c r="O956" s="2">
        <v>18020.55</v>
      </c>
      <c r="P956">
        <v>16</v>
      </c>
      <c r="R956">
        <f>Кредиты_2000_0__22[[#This Row],[Годовой доход]]/12</f>
        <v>218430.33333333334</v>
      </c>
      <c r="S956">
        <f>Кредиты_2000_0__22[[#This Row],[Ежемесячный платеж]]/Кредиты_2000_0__22[[#This Row],[Мес доход]]</f>
        <v>8.250021746063961E-2</v>
      </c>
      <c r="T956" s="8">
        <f>(Кредиты_2000_0__22[[#This Row],[Кредитный рейтинг]]-MIN(J:J))/(MAX(J:J)-MIN(J:J))</f>
        <v>0.84242424242424241</v>
      </c>
      <c r="U956" s="9">
        <f>(Кредиты_2000_0__22[[#This Row],[Срок кредитной истории (лет)]]-MIN(P:P))/(MAX(P:P)-MIN(P:P))</f>
        <v>0.25219298245614036</v>
      </c>
      <c r="V956" s="9">
        <f>(Кредиты_2000_0__22[[#This Row],[Срок с последнего нарушения кредитного договора (мес.)]]-MIN(Q:Q))/(MAX(Q:Q)-MIN(Q:Q))</f>
        <v>0</v>
      </c>
      <c r="W956" s="9">
        <f>(Кредиты_2000_0__22[[#This Row],[Количество кредитных карт]]-MIN(D:D))/(MAX(D:D)-MIN(D:D))</f>
        <v>2.4390243902439025E-2</v>
      </c>
      <c r="X956" s="10">
        <f>(Кредиты_2000_0__22[[#This Row],[Число нарушений кредитных договоров]]-MIN(E:E))/(MAX(E:E)-MIN(E:E))</f>
        <v>0</v>
      </c>
      <c r="Y956" s="16">
        <f>((Кредиты_2000_0__22[[#This Row],[Размер кредита]]-AVERAGE(H:H)))/STDEV(H:H)</f>
        <v>0.54582174108538284</v>
      </c>
      <c r="Z956" s="16">
        <f>((Кредиты_2000_0__22[[#This Row],[Годовой доход]]-AVERAGE(K:K)))/STDEV(K:K)</f>
        <v>1.5565650010765597</v>
      </c>
      <c r="AA956" s="16">
        <f>((Кредиты_2000_0__22[[#This Row],[Ежемесячный платеж]]-AVERAGE(O:O)))/STDEV(O:O)</f>
        <v>1.7424269742506573E-2</v>
      </c>
      <c r="AB956" s="16">
        <f>((Кредиты_2000_0__22[[#This Row],[Текущий баланс кредитов]]-AVERAGE(F:F)))/STDEV(F:F)</f>
        <v>-0.60590566839176319</v>
      </c>
      <c r="AC956" s="16">
        <f>((Кредиты_2000_0__22[[#This Row],[Максимальный выданный кредит]]-AVERAGE(G:G)))/STDEV(G:G)</f>
        <v>6.0387244472359734E-2</v>
      </c>
    </row>
    <row r="957" spans="1:29" x14ac:dyDescent="0.45">
      <c r="A957">
        <v>1420</v>
      </c>
      <c r="B957" s="1" t="s">
        <v>1000</v>
      </c>
      <c r="C957" s="1" t="s">
        <v>31</v>
      </c>
      <c r="D957">
        <v>11</v>
      </c>
      <c r="E957">
        <v>0</v>
      </c>
      <c r="F957">
        <v>220115</v>
      </c>
      <c r="G957">
        <v>407154</v>
      </c>
      <c r="H957" s="3">
        <v>215578</v>
      </c>
      <c r="I957" s="1" t="s">
        <v>26</v>
      </c>
      <c r="J957">
        <v>665</v>
      </c>
      <c r="K957">
        <v>595783</v>
      </c>
      <c r="L957" s="1" t="s">
        <v>38</v>
      </c>
      <c r="M957" s="1" t="s">
        <v>24</v>
      </c>
      <c r="N957" s="1" t="s">
        <v>23</v>
      </c>
      <c r="O957" s="2">
        <v>8291.2199999999993</v>
      </c>
      <c r="P957">
        <v>11</v>
      </c>
      <c r="R957">
        <f>Кредиты_2000_0__22[[#This Row],[Годовой доход]]/12</f>
        <v>49648.583333333336</v>
      </c>
      <c r="S957">
        <f>Кредиты_2000_0__22[[#This Row],[Ежемесячный платеж]]/Кредиты_2000_0__22[[#This Row],[Мес доход]]</f>
        <v>0.16699811844245302</v>
      </c>
      <c r="T957" s="8">
        <f>(Кредиты_2000_0__22[[#This Row],[Кредитный рейтинг]]-MIN(J:J))/(MAX(J:J)-MIN(J:J))</f>
        <v>0.47878787878787876</v>
      </c>
      <c r="U957" s="9">
        <f>(Кредиты_2000_0__22[[#This Row],[Срок кредитной истории (лет)]]-MIN(P:P))/(MAX(P:P)-MIN(P:P))</f>
        <v>0.14254385964912281</v>
      </c>
      <c r="V957" s="9">
        <f>(Кредиты_2000_0__22[[#This Row],[Срок с последнего нарушения кредитного договора (мес.)]]-MIN(Q:Q))/(MAX(Q:Q)-MIN(Q:Q))</f>
        <v>0</v>
      </c>
      <c r="W957" s="9">
        <f>(Кредиты_2000_0__22[[#This Row],[Количество кредитных карт]]-MIN(D:D))/(MAX(D:D)-MIN(D:D))</f>
        <v>0.21951219512195122</v>
      </c>
      <c r="X957" s="10">
        <f>(Кредиты_2000_0__22[[#This Row],[Число нарушений кредитных договоров]]-MIN(E:E))/(MAX(E:E)-MIN(E:E))</f>
        <v>0</v>
      </c>
      <c r="Y957" s="16">
        <f>((Кредиты_2000_0__22[[#This Row],[Размер кредита]]-AVERAGE(H:H)))/STDEV(H:H)</f>
        <v>-0.50427083590302624</v>
      </c>
      <c r="Z957" s="16">
        <f>((Кредиты_2000_0__22[[#This Row],[Годовой доход]]-AVERAGE(K:K)))/STDEV(K:K)</f>
        <v>-0.92255843364022649</v>
      </c>
      <c r="AA957" s="16">
        <f>((Кредиты_2000_0__22[[#This Row],[Ежемесячный платеж]]-AVERAGE(O:O)))/STDEV(O:O)</f>
        <v>-0.85167004893888887</v>
      </c>
      <c r="AB957" s="16">
        <f>((Кредиты_2000_0__22[[#This Row],[Текущий баланс кредитов]]-AVERAGE(F:F)))/STDEV(F:F)</f>
        <v>-0.17816990456675533</v>
      </c>
      <c r="AC957" s="16">
        <f>((Кредиты_2000_0__22[[#This Row],[Максимальный выданный кредит]]-AVERAGE(G:G)))/STDEV(G:G)</f>
        <v>-0.3343519436912179</v>
      </c>
    </row>
    <row r="958" spans="1:29" x14ac:dyDescent="0.45">
      <c r="A958">
        <v>1421</v>
      </c>
      <c r="B958" s="1" t="s">
        <v>1001</v>
      </c>
      <c r="C958" s="1" t="s">
        <v>16</v>
      </c>
      <c r="D958">
        <v>8</v>
      </c>
      <c r="E958">
        <v>0</v>
      </c>
      <c r="F958">
        <v>58881</v>
      </c>
      <c r="G958">
        <v>112310</v>
      </c>
      <c r="H958" s="3">
        <v>198308</v>
      </c>
      <c r="I958" s="1" t="s">
        <v>17</v>
      </c>
      <c r="J958">
        <v>706</v>
      </c>
      <c r="K958">
        <v>846431</v>
      </c>
      <c r="L958" s="1" t="s">
        <v>53</v>
      </c>
      <c r="M958" s="1" t="s">
        <v>29</v>
      </c>
      <c r="N958" s="1" t="s">
        <v>23</v>
      </c>
      <c r="O958" s="2">
        <v>4753.99</v>
      </c>
      <c r="P958">
        <v>16.399999999999999</v>
      </c>
      <c r="Q958">
        <v>31</v>
      </c>
      <c r="R958">
        <f>Кредиты_2000_0__22[[#This Row],[Годовой доход]]/12</f>
        <v>70535.916666666672</v>
      </c>
      <c r="S958">
        <f>Кредиты_2000_0__22[[#This Row],[Ежемесячный платеж]]/Кредиты_2000_0__22[[#This Row],[Мес доход]]</f>
        <v>6.7398145861859965E-2</v>
      </c>
      <c r="T958" s="8">
        <f>(Кредиты_2000_0__22[[#This Row],[Кредитный рейтинг]]-MIN(J:J))/(MAX(J:J)-MIN(J:J))</f>
        <v>0.72727272727272729</v>
      </c>
      <c r="U958" s="9">
        <f>(Кредиты_2000_0__22[[#This Row],[Срок кредитной истории (лет)]]-MIN(P:P))/(MAX(P:P)-MIN(P:P))</f>
        <v>0.26096491228070173</v>
      </c>
      <c r="V958" s="9">
        <f>(Кредиты_2000_0__22[[#This Row],[Срок с последнего нарушения кредитного договора (мес.)]]-MIN(Q:Q))/(MAX(Q:Q)-MIN(Q:Q))</f>
        <v>0.37804878048780488</v>
      </c>
      <c r="W958" s="9">
        <f>(Кредиты_2000_0__22[[#This Row],[Количество кредитных карт]]-MIN(D:D))/(MAX(D:D)-MIN(D:D))</f>
        <v>0.14634146341463414</v>
      </c>
      <c r="X958" s="10">
        <f>(Кредиты_2000_0__22[[#This Row],[Число нарушений кредитных договоров]]-MIN(E:E))/(MAX(E:E)-MIN(E:E))</f>
        <v>0</v>
      </c>
      <c r="Y958" s="16">
        <f>((Кредиты_2000_0__22[[#This Row],[Размер кредита]]-AVERAGE(H:H)))/STDEV(H:H)</f>
        <v>-0.59672515094742973</v>
      </c>
      <c r="Z958" s="16">
        <f>((Кредиты_2000_0__22[[#This Row],[Годовой доход]]-AVERAGE(K:K)))/STDEV(K:K)</f>
        <v>-0.61575821646385664</v>
      </c>
      <c r="AA958" s="16">
        <f>((Кредиты_2000_0__22[[#This Row],[Ежемесячный платеж]]-AVERAGE(O:O)))/STDEV(O:O)</f>
        <v>-1.1676410867050446</v>
      </c>
      <c r="AB958" s="16">
        <f>((Кредиты_2000_0__22[[#This Row],[Текущий баланс кредитов]]-AVERAGE(F:F)))/STDEV(F:F)</f>
        <v>-0.85197084977169613</v>
      </c>
      <c r="AC958" s="16">
        <f>((Кредиты_2000_0__22[[#This Row],[Максимальный выданный кредит]]-AVERAGE(G:G)))/STDEV(G:G)</f>
        <v>-0.9610898420170404</v>
      </c>
    </row>
    <row r="959" spans="1:29" x14ac:dyDescent="0.45">
      <c r="A959">
        <v>1423</v>
      </c>
      <c r="B959" s="1" t="s">
        <v>1002</v>
      </c>
      <c r="C959" s="1" t="s">
        <v>31</v>
      </c>
      <c r="D959">
        <v>15</v>
      </c>
      <c r="E959">
        <v>0</v>
      </c>
      <c r="F959">
        <v>387714</v>
      </c>
      <c r="G959">
        <v>811800</v>
      </c>
      <c r="H959" s="3">
        <v>292490</v>
      </c>
      <c r="I959" s="1" t="s">
        <v>17</v>
      </c>
      <c r="J959">
        <v>739</v>
      </c>
      <c r="K959">
        <v>1029857</v>
      </c>
      <c r="L959" s="1" t="s">
        <v>22</v>
      </c>
      <c r="M959" s="1" t="s">
        <v>19</v>
      </c>
      <c r="N959" s="1" t="s">
        <v>23</v>
      </c>
      <c r="O959" s="2">
        <v>21713.01</v>
      </c>
      <c r="P959">
        <v>22.1</v>
      </c>
      <c r="Q959">
        <v>31</v>
      </c>
      <c r="R959">
        <f>Кредиты_2000_0__22[[#This Row],[Годовой доход]]/12</f>
        <v>85821.416666666672</v>
      </c>
      <c r="S959">
        <f>Кредиты_2000_0__22[[#This Row],[Ежемесячный платеж]]/Кредиты_2000_0__22[[#This Row],[Мес доход]]</f>
        <v>0.25300223234876296</v>
      </c>
      <c r="T959" s="8">
        <f>(Кредиты_2000_0__22[[#This Row],[Кредитный рейтинг]]-MIN(J:J))/(MAX(J:J)-MIN(J:J))</f>
        <v>0.92727272727272725</v>
      </c>
      <c r="U959" s="9">
        <f>(Кредиты_2000_0__22[[#This Row],[Срок кредитной истории (лет)]]-MIN(P:P))/(MAX(P:P)-MIN(P:P))</f>
        <v>0.38596491228070179</v>
      </c>
      <c r="V959" s="9">
        <f>(Кредиты_2000_0__22[[#This Row],[Срок с последнего нарушения кредитного договора (мес.)]]-MIN(Q:Q))/(MAX(Q:Q)-MIN(Q:Q))</f>
        <v>0.37804878048780488</v>
      </c>
      <c r="W959" s="9">
        <f>(Кредиты_2000_0__22[[#This Row],[Количество кредитных карт]]-MIN(D:D))/(MAX(D:D)-MIN(D:D))</f>
        <v>0.31707317073170732</v>
      </c>
      <c r="X959" s="10">
        <f>(Кредиты_2000_0__22[[#This Row],[Число нарушений кредитных договоров]]-MIN(E:E))/(MAX(E:E)-MIN(E:E))</f>
        <v>0</v>
      </c>
      <c r="Y959" s="16">
        <f>((Кредиты_2000_0__22[[#This Row],[Размер кредита]]-AVERAGE(H:H)))/STDEV(H:H)</f>
        <v>-9.252524941228174E-2</v>
      </c>
      <c r="Z959" s="16">
        <f>((Кредиты_2000_0__22[[#This Row],[Годовой доход]]-AVERAGE(K:K)))/STDEV(K:K)</f>
        <v>-0.3912396221172319</v>
      </c>
      <c r="AA959" s="16">
        <f>((Кредиты_2000_0__22[[#This Row],[Ежемесячный платеж]]-AVERAGE(O:O)))/STDEV(O:O)</f>
        <v>0.34726157693203602</v>
      </c>
      <c r="AB959" s="16">
        <f>((Кредиты_2000_0__22[[#This Row],[Текущий баланс кредитов]]-AVERAGE(F:F)))/STDEV(F:F)</f>
        <v>0.52223053588254742</v>
      </c>
      <c r="AC959" s="16">
        <f>((Кредиты_2000_0__22[[#This Row],[Максимальный выданный кредит]]-AVERAGE(G:G)))/STDEV(G:G)</f>
        <v>0.52578759995203328</v>
      </c>
    </row>
    <row r="960" spans="1:29" x14ac:dyDescent="0.45">
      <c r="A960">
        <v>1424</v>
      </c>
      <c r="B960" s="1" t="s">
        <v>1003</v>
      </c>
      <c r="C960" s="1" t="s">
        <v>16</v>
      </c>
      <c r="D960">
        <v>11</v>
      </c>
      <c r="E960">
        <v>1</v>
      </c>
      <c r="F960">
        <v>141037</v>
      </c>
      <c r="G960">
        <v>265100</v>
      </c>
      <c r="H960" s="3">
        <v>668712</v>
      </c>
      <c r="I960" s="1" t="s">
        <v>17</v>
      </c>
      <c r="J960">
        <v>684</v>
      </c>
      <c r="K960">
        <v>3368890</v>
      </c>
      <c r="L960" s="1" t="s">
        <v>22</v>
      </c>
      <c r="M960" s="1" t="s">
        <v>19</v>
      </c>
      <c r="N960" s="1" t="s">
        <v>54</v>
      </c>
      <c r="O960" s="2">
        <v>53902.239999999998</v>
      </c>
      <c r="P960">
        <v>29.7</v>
      </c>
      <c r="Q960">
        <v>28</v>
      </c>
      <c r="R960">
        <f>Кредиты_2000_0__22[[#This Row],[Годовой доход]]/12</f>
        <v>280740.83333333331</v>
      </c>
      <c r="S960">
        <f>Кредиты_2000_0__22[[#This Row],[Ежемесячный платеж]]/Кредиты_2000_0__22[[#This Row],[Мес доход]]</f>
        <v>0.192</v>
      </c>
      <c r="T960" s="8">
        <f>(Кредиты_2000_0__22[[#This Row],[Кредитный рейтинг]]-MIN(J:J))/(MAX(J:J)-MIN(J:J))</f>
        <v>0.59393939393939399</v>
      </c>
      <c r="U960" s="9">
        <f>(Кредиты_2000_0__22[[#This Row],[Срок кредитной истории (лет)]]-MIN(P:P))/(MAX(P:P)-MIN(P:P))</f>
        <v>0.55263157894736836</v>
      </c>
      <c r="V960" s="9">
        <f>(Кредиты_2000_0__22[[#This Row],[Срок с последнего нарушения кредитного договора (мес.)]]-MIN(Q:Q))/(MAX(Q:Q)-MIN(Q:Q))</f>
        <v>0.34146341463414637</v>
      </c>
      <c r="W960" s="9">
        <f>(Кредиты_2000_0__22[[#This Row],[Количество кредитных карт]]-MIN(D:D))/(MAX(D:D)-MIN(D:D))</f>
        <v>0.21951219512195122</v>
      </c>
      <c r="X960" s="10">
        <f>(Кредиты_2000_0__22[[#This Row],[Число нарушений кредитных договоров]]-MIN(E:E))/(MAX(E:E)-MIN(E:E))</f>
        <v>0.14285714285714285</v>
      </c>
      <c r="Y960" s="16">
        <f>((Кредиты_2000_0__22[[#This Row],[Размер кредита]]-AVERAGE(H:H)))/STDEV(H:H)</f>
        <v>1.9215655041856079</v>
      </c>
      <c r="Z960" s="16">
        <f>((Кредиты_2000_0__22[[#This Row],[Годовой доход]]-AVERAGE(K:K)))/STDEV(K:K)</f>
        <v>2.4718027017101907</v>
      </c>
      <c r="AA960" s="16">
        <f>((Кредиты_2000_0__22[[#This Row],[Ежемесячный платеж]]-AVERAGE(O:O)))/STDEV(O:O)</f>
        <v>3.2226370566134461</v>
      </c>
      <c r="AB960" s="16">
        <f>((Кредиты_2000_0__22[[#This Row],[Текущий баланс кредитов]]-AVERAGE(F:F)))/STDEV(F:F)</f>
        <v>-0.50863885742357406</v>
      </c>
      <c r="AC960" s="16">
        <f>((Кредиты_2000_0__22[[#This Row],[Максимальный выданный кредит]]-AVERAGE(G:G)))/STDEV(G:G)</f>
        <v>-0.63631035359196675</v>
      </c>
    </row>
    <row r="961" spans="1:29" x14ac:dyDescent="0.45">
      <c r="A961">
        <v>1425</v>
      </c>
      <c r="B961" s="1" t="s">
        <v>1004</v>
      </c>
      <c r="C961" s="1" t="s">
        <v>16</v>
      </c>
      <c r="D961">
        <v>4</v>
      </c>
      <c r="E961">
        <v>1</v>
      </c>
      <c r="F961">
        <v>42370</v>
      </c>
      <c r="G961">
        <v>225038</v>
      </c>
      <c r="H961" s="3">
        <v>220880</v>
      </c>
      <c r="I961" s="1" t="s">
        <v>17</v>
      </c>
      <c r="J961">
        <v>744</v>
      </c>
      <c r="K961">
        <v>1239940</v>
      </c>
      <c r="L961" s="1" t="s">
        <v>22</v>
      </c>
      <c r="M961" s="1" t="s">
        <v>24</v>
      </c>
      <c r="N961" s="1" t="s">
        <v>20</v>
      </c>
      <c r="O961" s="2">
        <v>1797.97</v>
      </c>
      <c r="P961">
        <v>13</v>
      </c>
      <c r="Q961">
        <v>51</v>
      </c>
      <c r="R961">
        <f>Кредиты_2000_0__22[[#This Row],[Годовой доход]]/12</f>
        <v>103328.33333333333</v>
      </c>
      <c r="S961">
        <f>Кредиты_2000_0__22[[#This Row],[Ежемесячный платеж]]/Кредиты_2000_0__22[[#This Row],[Мес доход]]</f>
        <v>1.7400551639595467E-2</v>
      </c>
      <c r="T961" s="8">
        <f>(Кредиты_2000_0__22[[#This Row],[Кредитный рейтинг]]-MIN(J:J))/(MAX(J:J)-MIN(J:J))</f>
        <v>0.95757575757575752</v>
      </c>
      <c r="U961" s="9">
        <f>(Кредиты_2000_0__22[[#This Row],[Срок кредитной истории (лет)]]-MIN(P:P))/(MAX(P:P)-MIN(P:P))</f>
        <v>0.18640350877192982</v>
      </c>
      <c r="V961" s="9">
        <f>(Кредиты_2000_0__22[[#This Row],[Срок с последнего нарушения кредитного договора (мес.)]]-MIN(Q:Q))/(MAX(Q:Q)-MIN(Q:Q))</f>
        <v>0.62195121951219512</v>
      </c>
      <c r="W961" s="9">
        <f>(Кредиты_2000_0__22[[#This Row],[Количество кредитных карт]]-MIN(D:D))/(MAX(D:D)-MIN(D:D))</f>
        <v>4.878048780487805E-2</v>
      </c>
      <c r="X961" s="10">
        <f>(Кредиты_2000_0__22[[#This Row],[Число нарушений кредитных договоров]]-MIN(E:E))/(MAX(E:E)-MIN(E:E))</f>
        <v>0.14285714285714285</v>
      </c>
      <c r="Y961" s="16">
        <f>((Кредиты_2000_0__22[[#This Row],[Размер кредита]]-AVERAGE(H:H)))/STDEV(H:H)</f>
        <v>-0.47588677230340687</v>
      </c>
      <c r="Z961" s="16">
        <f>((Кредиты_2000_0__22[[#This Row],[Годовой доход]]-AVERAGE(K:K)))/STDEV(K:K)</f>
        <v>-0.1340921083726048</v>
      </c>
      <c r="AA961" s="16">
        <f>((Кредиты_2000_0__22[[#This Row],[Ежемесячный платеж]]-AVERAGE(O:O)))/STDEV(O:O)</f>
        <v>-1.4316942319790336</v>
      </c>
      <c r="AB961" s="16">
        <f>((Кредиты_2000_0__22[[#This Row],[Текущий баланс кредитов]]-AVERAGE(F:F)))/STDEV(F:F)</f>
        <v>-0.92097073445035438</v>
      </c>
      <c r="AC961" s="16">
        <f>((Кредиты_2000_0__22[[#This Row],[Максимальный выданный кредит]]-AVERAGE(G:G)))/STDEV(G:G)</f>
        <v>-0.72146851751162966</v>
      </c>
    </row>
    <row r="962" spans="1:29" x14ac:dyDescent="0.45">
      <c r="A962">
        <v>1426</v>
      </c>
      <c r="B962" s="1" t="s">
        <v>1005</v>
      </c>
      <c r="C962" s="1" t="s">
        <v>16</v>
      </c>
      <c r="D962">
        <v>6</v>
      </c>
      <c r="E962">
        <v>0</v>
      </c>
      <c r="F962">
        <v>31160</v>
      </c>
      <c r="G962">
        <v>70620</v>
      </c>
      <c r="H962" s="3">
        <v>110286</v>
      </c>
      <c r="I962" s="1" t="s">
        <v>17</v>
      </c>
      <c r="J962">
        <v>736</v>
      </c>
      <c r="K962">
        <v>969513</v>
      </c>
      <c r="L962" s="1" t="s">
        <v>22</v>
      </c>
      <c r="M962" s="1" t="s">
        <v>19</v>
      </c>
      <c r="N962" s="1" t="s">
        <v>20</v>
      </c>
      <c r="O962" s="2">
        <v>12280.46</v>
      </c>
      <c r="P962">
        <v>9.6</v>
      </c>
      <c r="R962">
        <f>Кредиты_2000_0__22[[#This Row],[Годовой доход]]/12</f>
        <v>80792.75</v>
      </c>
      <c r="S962">
        <f>Кредиты_2000_0__22[[#This Row],[Ежемесячный платеж]]/Кредиты_2000_0__22[[#This Row],[Мес доход]]</f>
        <v>0.15199952966076782</v>
      </c>
      <c r="T962" s="8">
        <f>(Кредиты_2000_0__22[[#This Row],[Кредитный рейтинг]]-MIN(J:J))/(MAX(J:J)-MIN(J:J))</f>
        <v>0.90909090909090906</v>
      </c>
      <c r="U962" s="9">
        <f>(Кредиты_2000_0__22[[#This Row],[Срок кредитной истории (лет)]]-MIN(P:P))/(MAX(P:P)-MIN(P:P))</f>
        <v>0.11184210526315788</v>
      </c>
      <c r="V962" s="9">
        <f>(Кредиты_2000_0__22[[#This Row],[Срок с последнего нарушения кредитного договора (мес.)]]-MIN(Q:Q))/(MAX(Q:Q)-MIN(Q:Q))</f>
        <v>0</v>
      </c>
      <c r="W962" s="9">
        <f>(Кредиты_2000_0__22[[#This Row],[Количество кредитных карт]]-MIN(D:D))/(MAX(D:D)-MIN(D:D))</f>
        <v>9.7560975609756101E-2</v>
      </c>
      <c r="X962" s="10">
        <f>(Кредиты_2000_0__22[[#This Row],[Число нарушений кредитных договоров]]-MIN(E:E))/(MAX(E:E)-MIN(E:E))</f>
        <v>0</v>
      </c>
      <c r="Y962" s="16">
        <f>((Кредиты_2000_0__22[[#This Row],[Размер кредита]]-AVERAGE(H:H)))/STDEV(H:H)</f>
        <v>-1.0679477171801153</v>
      </c>
      <c r="Z962" s="16">
        <f>((Кредиты_2000_0__22[[#This Row],[Годовой доход]]-AVERAGE(K:K)))/STDEV(K:K)</f>
        <v>-0.46510237907236762</v>
      </c>
      <c r="AA962" s="16">
        <f>((Кредиты_2000_0__22[[#This Row],[Ежемесячный платеж]]-AVERAGE(O:O)))/STDEV(O:O)</f>
        <v>-0.49532219971838043</v>
      </c>
      <c r="AB962" s="16">
        <f>((Кредиты_2000_0__22[[#This Row],[Текущий баланс кредитов]]-AVERAGE(F:F)))/STDEV(F:F)</f>
        <v>-0.96781760667176786</v>
      </c>
      <c r="AC962" s="16">
        <f>((Кредиты_2000_0__22[[#This Row],[Максимальный выданный кредит]]-AVERAGE(G:G)))/STDEV(G:G)</f>
        <v>-1.0497085793194902</v>
      </c>
    </row>
    <row r="963" spans="1:29" x14ac:dyDescent="0.45">
      <c r="A963">
        <v>1427</v>
      </c>
      <c r="B963" s="1" t="s">
        <v>1006</v>
      </c>
      <c r="C963" s="1" t="s">
        <v>16</v>
      </c>
      <c r="D963">
        <v>5</v>
      </c>
      <c r="E963">
        <v>0</v>
      </c>
      <c r="F963">
        <v>160569</v>
      </c>
      <c r="G963">
        <v>701580</v>
      </c>
      <c r="H963" s="3">
        <v>249480</v>
      </c>
      <c r="I963" s="1" t="s">
        <v>26</v>
      </c>
      <c r="J963">
        <v>708</v>
      </c>
      <c r="K963">
        <v>1124154</v>
      </c>
      <c r="L963" s="1" t="s">
        <v>27</v>
      </c>
      <c r="M963" s="1" t="s">
        <v>19</v>
      </c>
      <c r="N963" s="1" t="s">
        <v>23</v>
      </c>
      <c r="O963" s="2">
        <v>7925.28</v>
      </c>
      <c r="P963">
        <v>14.9</v>
      </c>
      <c r="Q963">
        <v>15</v>
      </c>
      <c r="R963">
        <f>Кредиты_2000_0__22[[#This Row],[Годовой доход]]/12</f>
        <v>93679.5</v>
      </c>
      <c r="S963">
        <f>Кредиты_2000_0__22[[#This Row],[Ежемесячный платеж]]/Кредиты_2000_0__22[[#This Row],[Мес доход]]</f>
        <v>8.4599939154243992E-2</v>
      </c>
      <c r="T963" s="8">
        <f>(Кредиты_2000_0__22[[#This Row],[Кредитный рейтинг]]-MIN(J:J))/(MAX(J:J)-MIN(J:J))</f>
        <v>0.73939393939393938</v>
      </c>
      <c r="U963" s="9">
        <f>(Кредиты_2000_0__22[[#This Row],[Срок кредитной истории (лет)]]-MIN(P:P))/(MAX(P:P)-MIN(P:P))</f>
        <v>0.22807017543859648</v>
      </c>
      <c r="V963" s="9">
        <f>(Кредиты_2000_0__22[[#This Row],[Срок с последнего нарушения кредитного договора (мес.)]]-MIN(Q:Q))/(MAX(Q:Q)-MIN(Q:Q))</f>
        <v>0.18292682926829268</v>
      </c>
      <c r="W963" s="9">
        <f>(Кредиты_2000_0__22[[#This Row],[Количество кредитных карт]]-MIN(D:D))/(MAX(D:D)-MIN(D:D))</f>
        <v>7.3170731707317069E-2</v>
      </c>
      <c r="X963" s="10">
        <f>(Кредиты_2000_0__22[[#This Row],[Число нарушений кредитных договоров]]-MIN(E:E))/(MAX(E:E)-MIN(E:E))</f>
        <v>0</v>
      </c>
      <c r="Y963" s="16">
        <f>((Кредиты_2000_0__22[[#This Row],[Размер кредита]]-AVERAGE(H:H)))/STDEV(H:H)</f>
        <v>-0.32277771554197443</v>
      </c>
      <c r="Z963" s="16">
        <f>((Кредиты_2000_0__22[[#This Row],[Годовой доход]]-AVERAGE(K:K)))/STDEV(K:K)</f>
        <v>-0.27581743610704973</v>
      </c>
      <c r="AA963" s="16">
        <f>((Кредиты_2000_0__22[[#This Row],[Ежемесячный платеж]]-AVERAGE(O:O)))/STDEV(O:O)</f>
        <v>-0.88435846376069782</v>
      </c>
      <c r="AB963" s="16">
        <f>((Кредиты_2000_0__22[[#This Row],[Текущий баланс кредитов]]-AVERAGE(F:F)))/STDEV(F:F)</f>
        <v>-0.42701413768863661</v>
      </c>
      <c r="AC963" s="16">
        <f>((Кредиты_2000_0__22[[#This Row],[Максимальный выданный кредит]]-AVERAGE(G:G)))/STDEV(G:G)</f>
        <v>0.29149742903632142</v>
      </c>
    </row>
    <row r="964" spans="1:29" x14ac:dyDescent="0.45">
      <c r="A964">
        <v>1428</v>
      </c>
      <c r="B964" s="1" t="s">
        <v>1007</v>
      </c>
      <c r="C964" s="1" t="s">
        <v>16</v>
      </c>
      <c r="D964">
        <v>14</v>
      </c>
      <c r="E964">
        <v>1</v>
      </c>
      <c r="F964">
        <v>256348</v>
      </c>
      <c r="G964">
        <v>463804</v>
      </c>
      <c r="H964" s="3">
        <v>334400</v>
      </c>
      <c r="I964" s="1" t="s">
        <v>17</v>
      </c>
      <c r="J964">
        <v>735</v>
      </c>
      <c r="K964">
        <v>1058908</v>
      </c>
      <c r="L964" s="1" t="s">
        <v>18</v>
      </c>
      <c r="M964" s="1" t="s">
        <v>19</v>
      </c>
      <c r="N964" s="1" t="s">
        <v>23</v>
      </c>
      <c r="O964" s="2">
        <v>20295.61</v>
      </c>
      <c r="P964">
        <v>19.3</v>
      </c>
      <c r="R964">
        <f>Кредиты_2000_0__22[[#This Row],[Годовой доход]]/12</f>
        <v>88242.333333333328</v>
      </c>
      <c r="S964">
        <f>Кредиты_2000_0__22[[#This Row],[Ежемесячный платеж]]/Кредиты_2000_0__22[[#This Row],[Мес доход]]</f>
        <v>0.22999856455896076</v>
      </c>
      <c r="T964" s="8">
        <f>(Кредиты_2000_0__22[[#This Row],[Кредитный рейтинг]]-MIN(J:J))/(MAX(J:J)-MIN(J:J))</f>
        <v>0.90303030303030307</v>
      </c>
      <c r="U964" s="9">
        <f>(Кредиты_2000_0__22[[#This Row],[Срок кредитной истории (лет)]]-MIN(P:P))/(MAX(P:P)-MIN(P:P))</f>
        <v>0.32456140350877194</v>
      </c>
      <c r="V964" s="9">
        <f>(Кредиты_2000_0__22[[#This Row],[Срок с последнего нарушения кредитного договора (мес.)]]-MIN(Q:Q))/(MAX(Q:Q)-MIN(Q:Q))</f>
        <v>0</v>
      </c>
      <c r="W964" s="9">
        <f>(Кредиты_2000_0__22[[#This Row],[Количество кредитных карт]]-MIN(D:D))/(MAX(D:D)-MIN(D:D))</f>
        <v>0.29268292682926828</v>
      </c>
      <c r="X964" s="10">
        <f>(Кредиты_2000_0__22[[#This Row],[Число нарушений кредитных договоров]]-MIN(E:E))/(MAX(E:E)-MIN(E:E))</f>
        <v>0.14285714285714285</v>
      </c>
      <c r="Y964" s="16">
        <f>((Кредиты_2000_0__22[[#This Row],[Размер кредита]]-AVERAGE(H:H)))/STDEV(H:H)</f>
        <v>0.13183840684197121</v>
      </c>
      <c r="Z964" s="16">
        <f>((Кредиты_2000_0__22[[#This Row],[Годовой доход]]-AVERAGE(K:K)))/STDEV(K:K)</f>
        <v>-0.35568037923801199</v>
      </c>
      <c r="AA964" s="16">
        <f>((Кредиты_2000_0__22[[#This Row],[Ежемесячный платеж]]-AVERAGE(O:O)))/STDEV(O:O)</f>
        <v>0.22064912907601636</v>
      </c>
      <c r="AB964" s="16">
        <f>((Кредиты_2000_0__22[[#This Row],[Текущий баланс кредитов]]-AVERAGE(F:F)))/STDEV(F:F)</f>
        <v>-2.6751285369745862E-2</v>
      </c>
      <c r="AC964" s="16">
        <f>((Кредиты_2000_0__22[[#This Row],[Максимальный выданный кредит]]-AVERAGE(G:G)))/STDEV(G:G)</f>
        <v>-0.2139333428712662</v>
      </c>
    </row>
    <row r="965" spans="1:29" x14ac:dyDescent="0.45">
      <c r="A965">
        <v>1429</v>
      </c>
      <c r="B965" s="1" t="s">
        <v>1008</v>
      </c>
      <c r="C965" s="1" t="s">
        <v>31</v>
      </c>
      <c r="D965">
        <v>7</v>
      </c>
      <c r="E965">
        <v>0</v>
      </c>
      <c r="F965">
        <v>207138</v>
      </c>
      <c r="G965">
        <v>329890</v>
      </c>
      <c r="H965" s="3">
        <v>325578</v>
      </c>
      <c r="I965" s="1" t="s">
        <v>17</v>
      </c>
      <c r="J965">
        <v>747</v>
      </c>
      <c r="K965">
        <v>749816</v>
      </c>
      <c r="L965" s="1" t="s">
        <v>40</v>
      </c>
      <c r="M965" s="1" t="s">
        <v>29</v>
      </c>
      <c r="N965" s="1" t="s">
        <v>58</v>
      </c>
      <c r="O965" s="2">
        <v>12934.25</v>
      </c>
      <c r="P965">
        <v>14.5</v>
      </c>
      <c r="R965">
        <f>Кредиты_2000_0__22[[#This Row],[Годовой доход]]/12</f>
        <v>62484.666666666664</v>
      </c>
      <c r="S965">
        <f>Кредиты_2000_0__22[[#This Row],[Ежемесячный платеж]]/Кредиты_2000_0__22[[#This Row],[Мес доход]]</f>
        <v>0.20699878370160146</v>
      </c>
      <c r="T965" s="8">
        <f>(Кредиты_2000_0__22[[#This Row],[Кредитный рейтинг]]-MIN(J:J))/(MAX(J:J)-MIN(J:J))</f>
        <v>0.97575757575757571</v>
      </c>
      <c r="U965" s="9">
        <f>(Кредиты_2000_0__22[[#This Row],[Срок кредитной истории (лет)]]-MIN(P:P))/(MAX(P:P)-MIN(P:P))</f>
        <v>0.21929824561403508</v>
      </c>
      <c r="V965" s="9">
        <f>(Кредиты_2000_0__22[[#This Row],[Срок с последнего нарушения кредитного договора (мес.)]]-MIN(Q:Q))/(MAX(Q:Q)-MIN(Q:Q))</f>
        <v>0</v>
      </c>
      <c r="W965" s="9">
        <f>(Кредиты_2000_0__22[[#This Row],[Количество кредитных карт]]-MIN(D:D))/(MAX(D:D)-MIN(D:D))</f>
        <v>0.12195121951219512</v>
      </c>
      <c r="X965" s="10">
        <f>(Кредиты_2000_0__22[[#This Row],[Число нарушений кредитных договоров]]-MIN(E:E))/(MAX(E:E)-MIN(E:E))</f>
        <v>0</v>
      </c>
      <c r="Y965" s="16">
        <f>((Кредиты_2000_0__22[[#This Row],[Размер кредита]]-AVERAGE(H:H)))/STDEV(H:H)</f>
        <v>8.4610151640944736E-2</v>
      </c>
      <c r="Z965" s="16">
        <f>((Кредиты_2000_0__22[[#This Row],[Годовой доход]]-AVERAGE(K:K)))/STDEV(K:K)</f>
        <v>-0.73401769981299558</v>
      </c>
      <c r="AA965" s="16">
        <f>((Кредиты_2000_0__22[[#This Row],[Ежемесячный платеж]]-AVERAGE(O:O)))/STDEV(O:O)</f>
        <v>-0.43692093523144138</v>
      </c>
      <c r="AB965" s="16">
        <f>((Кредиты_2000_0__22[[#This Row],[Текущий баланс кредитов]]-AVERAGE(F:F)))/STDEV(F:F)</f>
        <v>-0.23240111427391708</v>
      </c>
      <c r="AC965" s="16">
        <f>((Кредиты_2000_0__22[[#This Row],[Максимальный выданный кредит]]-AVERAGE(G:G)))/STDEV(G:G)</f>
        <v>-0.4985888858580802</v>
      </c>
    </row>
    <row r="966" spans="1:29" x14ac:dyDescent="0.45">
      <c r="A966">
        <v>1430</v>
      </c>
      <c r="B966" s="1" t="s">
        <v>1009</v>
      </c>
      <c r="C966" s="1" t="s">
        <v>16</v>
      </c>
      <c r="D966">
        <v>13</v>
      </c>
      <c r="E966">
        <v>1</v>
      </c>
      <c r="F966">
        <v>178334</v>
      </c>
      <c r="G966">
        <v>357258</v>
      </c>
      <c r="H966" s="3">
        <v>111034</v>
      </c>
      <c r="I966" s="1" t="s">
        <v>17</v>
      </c>
      <c r="J966">
        <v>701</v>
      </c>
      <c r="K966">
        <v>1150716</v>
      </c>
      <c r="L966" s="1" t="s">
        <v>41</v>
      </c>
      <c r="M966" s="1" t="s">
        <v>29</v>
      </c>
      <c r="N966" s="1" t="s">
        <v>23</v>
      </c>
      <c r="O966" s="2">
        <v>25891.11</v>
      </c>
      <c r="P966">
        <v>16.7</v>
      </c>
      <c r="Q966">
        <v>2</v>
      </c>
      <c r="R966">
        <f>Кредиты_2000_0__22[[#This Row],[Годовой доход]]/12</f>
        <v>95893</v>
      </c>
      <c r="S966">
        <f>Кредиты_2000_0__22[[#This Row],[Ежемесячный платеж]]/Кредиты_2000_0__22[[#This Row],[Мес доход]]</f>
        <v>0.27</v>
      </c>
      <c r="T966" s="8">
        <f>(Кредиты_2000_0__22[[#This Row],[Кредитный рейтинг]]-MIN(J:J))/(MAX(J:J)-MIN(J:J))</f>
        <v>0.69696969696969702</v>
      </c>
      <c r="U966" s="9">
        <f>(Кредиты_2000_0__22[[#This Row],[Срок кредитной истории (лет)]]-MIN(P:P))/(MAX(P:P)-MIN(P:P))</f>
        <v>0.26754385964912281</v>
      </c>
      <c r="V966" s="9">
        <f>(Кредиты_2000_0__22[[#This Row],[Срок с последнего нарушения кредитного договора (мес.)]]-MIN(Q:Q))/(MAX(Q:Q)-MIN(Q:Q))</f>
        <v>2.4390243902439025E-2</v>
      </c>
      <c r="W966" s="9">
        <f>(Кредиты_2000_0__22[[#This Row],[Количество кредитных карт]]-MIN(D:D))/(MAX(D:D)-MIN(D:D))</f>
        <v>0.26829268292682928</v>
      </c>
      <c r="X966" s="10">
        <f>(Кредиты_2000_0__22[[#This Row],[Число нарушений кредитных договоров]]-MIN(E:E))/(MAX(E:E)-MIN(E:E))</f>
        <v>0.14285714285714285</v>
      </c>
      <c r="Y966" s="16">
        <f>((Кредиты_2000_0__22[[#This Row],[Размер кредита]]-AVERAGE(H:H)))/STDEV(H:H)</f>
        <v>-1.0639433264648164</v>
      </c>
      <c r="Z966" s="16">
        <f>((Кредиты_2000_0__22[[#This Row],[Годовой доход]]-AVERAGE(K:K)))/STDEV(K:K)</f>
        <v>-0.24330479938687349</v>
      </c>
      <c r="AA966" s="16">
        <f>((Кредиты_2000_0__22[[#This Row],[Ежемесячный платеж]]-AVERAGE(O:O)))/STDEV(O:O)</f>
        <v>0.72047977108134953</v>
      </c>
      <c r="AB966" s="16">
        <f>((Кредиты_2000_0__22[[#This Row],[Текущий баланс кредитов]]-AVERAGE(F:F)))/STDEV(F:F)</f>
        <v>-0.35277375543944739</v>
      </c>
      <c r="AC966" s="16">
        <f>((Кредиты_2000_0__22[[#This Row],[Максимальный выданный кредит]]-AVERAGE(G:G)))/STDEV(G:G)</f>
        <v>-0.44041384142312101</v>
      </c>
    </row>
    <row r="967" spans="1:29" x14ac:dyDescent="0.45">
      <c r="A967">
        <v>1431</v>
      </c>
      <c r="B967" s="1" t="s">
        <v>1010</v>
      </c>
      <c r="C967" s="1" t="s">
        <v>31</v>
      </c>
      <c r="D967">
        <v>10</v>
      </c>
      <c r="E967">
        <v>0</v>
      </c>
      <c r="F967">
        <v>235505</v>
      </c>
      <c r="G967">
        <v>529474</v>
      </c>
      <c r="H967" s="3">
        <v>420684</v>
      </c>
      <c r="I967" s="1" t="s">
        <v>17</v>
      </c>
      <c r="J967">
        <v>746</v>
      </c>
      <c r="K967">
        <v>810616</v>
      </c>
      <c r="L967" s="1" t="s">
        <v>21</v>
      </c>
      <c r="M967" s="1" t="s">
        <v>19</v>
      </c>
      <c r="N967" s="1" t="s">
        <v>23</v>
      </c>
      <c r="O967" s="2">
        <v>15469.04</v>
      </c>
      <c r="P967">
        <v>17.100000000000001</v>
      </c>
      <c r="Q967">
        <v>7</v>
      </c>
      <c r="R967">
        <f>Кредиты_2000_0__22[[#This Row],[Годовой доход]]/12</f>
        <v>67551.333333333328</v>
      </c>
      <c r="S967">
        <f>Кредиты_2000_0__22[[#This Row],[Ежемесячный платеж]]/Кредиты_2000_0__22[[#This Row],[Мес доход]]</f>
        <v>0.22899681230076882</v>
      </c>
      <c r="T967" s="8">
        <f>(Кредиты_2000_0__22[[#This Row],[Кредитный рейтинг]]-MIN(J:J))/(MAX(J:J)-MIN(J:J))</f>
        <v>0.96969696969696972</v>
      </c>
      <c r="U967" s="9">
        <f>(Кредиты_2000_0__22[[#This Row],[Срок кредитной истории (лет)]]-MIN(P:P))/(MAX(P:P)-MIN(P:P))</f>
        <v>0.27631578947368424</v>
      </c>
      <c r="V967" s="9">
        <f>(Кредиты_2000_0__22[[#This Row],[Срок с последнего нарушения кредитного договора (мес.)]]-MIN(Q:Q))/(MAX(Q:Q)-MIN(Q:Q))</f>
        <v>8.5365853658536592E-2</v>
      </c>
      <c r="W967" s="9">
        <f>(Кредиты_2000_0__22[[#This Row],[Количество кредитных карт]]-MIN(D:D))/(MAX(D:D)-MIN(D:D))</f>
        <v>0.1951219512195122</v>
      </c>
      <c r="X967" s="10">
        <f>(Кредиты_2000_0__22[[#This Row],[Число нарушений кредитных договоров]]-MIN(E:E))/(MAX(E:E)-MIN(E:E))</f>
        <v>0</v>
      </c>
      <c r="Y967" s="16">
        <f>((Кредиты_2000_0__22[[#This Row],[Размер кредита]]-AVERAGE(H:H)))/STDEV(H:H)</f>
        <v>0.59375665347146211</v>
      </c>
      <c r="Z967" s="16">
        <f>((Кредиты_2000_0__22[[#This Row],[Годовой доход]]-AVERAGE(K:K)))/STDEV(K:K)</f>
        <v>-0.65959678600429461</v>
      </c>
      <c r="AA967" s="16">
        <f>((Кредиты_2000_0__22[[#This Row],[Ежемесячный платеж]]-AVERAGE(O:O)))/STDEV(O:O)</f>
        <v>-0.21049510857632586</v>
      </c>
      <c r="AB967" s="16">
        <f>((Кредиты_2000_0__22[[#This Row],[Текущий баланс кредитов]]-AVERAGE(F:F)))/STDEV(F:F)</f>
        <v>-0.11385470711023846</v>
      </c>
      <c r="AC967" s="16">
        <f>((Кредиты_2000_0__22[[#This Row],[Максимальный выданный кредит]]-AVERAGE(G:G)))/STDEV(G:G)</f>
        <v>-7.4341294930467802E-2</v>
      </c>
    </row>
    <row r="968" spans="1:29" x14ac:dyDescent="0.45">
      <c r="A968">
        <v>1432</v>
      </c>
      <c r="B968" s="1" t="s">
        <v>1011</v>
      </c>
      <c r="C968" s="1" t="s">
        <v>16</v>
      </c>
      <c r="D968">
        <v>9</v>
      </c>
      <c r="E968">
        <v>1</v>
      </c>
      <c r="F968">
        <v>243428</v>
      </c>
      <c r="G968">
        <v>319220</v>
      </c>
      <c r="H968" s="3">
        <v>267806</v>
      </c>
      <c r="I968" s="1" t="s">
        <v>17</v>
      </c>
      <c r="J968">
        <v>692</v>
      </c>
      <c r="K968">
        <v>1060048</v>
      </c>
      <c r="L968" s="1" t="s">
        <v>22</v>
      </c>
      <c r="M968" s="1" t="s">
        <v>29</v>
      </c>
      <c r="N968" s="1" t="s">
        <v>23</v>
      </c>
      <c r="O968" s="2">
        <v>10688.83</v>
      </c>
      <c r="P968">
        <v>18.5</v>
      </c>
      <c r="Q968">
        <v>24</v>
      </c>
      <c r="R968">
        <f>Кредиты_2000_0__22[[#This Row],[Годовой доход]]/12</f>
        <v>88337.333333333328</v>
      </c>
      <c r="S968">
        <f>Кредиты_2000_0__22[[#This Row],[Ежемесячный платеж]]/Кредиты_2000_0__22[[#This Row],[Мес доход]]</f>
        <v>0.12100014338973331</v>
      </c>
      <c r="T968" s="8">
        <f>(Кредиты_2000_0__22[[#This Row],[Кредитный рейтинг]]-MIN(J:J))/(MAX(J:J)-MIN(J:J))</f>
        <v>0.64242424242424245</v>
      </c>
      <c r="U968" s="9">
        <f>(Кредиты_2000_0__22[[#This Row],[Срок кредитной истории (лет)]]-MIN(P:P))/(MAX(P:P)-MIN(P:P))</f>
        <v>0.30701754385964913</v>
      </c>
      <c r="V968" s="9">
        <f>(Кредиты_2000_0__22[[#This Row],[Срок с последнего нарушения кредитного договора (мес.)]]-MIN(Q:Q))/(MAX(Q:Q)-MIN(Q:Q))</f>
        <v>0.29268292682926828</v>
      </c>
      <c r="W968" s="9">
        <f>(Кредиты_2000_0__22[[#This Row],[Количество кредитных карт]]-MIN(D:D))/(MAX(D:D)-MIN(D:D))</f>
        <v>0.17073170731707318</v>
      </c>
      <c r="X968" s="10">
        <f>(Кредиты_2000_0__22[[#This Row],[Число нарушений кредитных договоров]]-MIN(E:E))/(MAX(E:E)-MIN(E:E))</f>
        <v>0.14285714285714285</v>
      </c>
      <c r="Y968" s="16">
        <f>((Кредиты_2000_0__22[[#This Row],[Размер кредита]]-AVERAGE(H:H)))/STDEV(H:H)</f>
        <v>-0.22467014301714885</v>
      </c>
      <c r="Z968" s="16">
        <f>((Кредиты_2000_0__22[[#This Row],[Годовой доход]]-AVERAGE(K:K)))/STDEV(K:K)</f>
        <v>-0.35428498710409884</v>
      </c>
      <c r="AA968" s="16">
        <f>((Кредиты_2000_0__22[[#This Row],[Ежемесячный платеж]]-AVERAGE(O:O)))/STDEV(O:O)</f>
        <v>-0.63749813479745254</v>
      </c>
      <c r="AB968" s="16">
        <f>((Кредиты_2000_0__22[[#This Row],[Текущий баланс кредитов]]-AVERAGE(F:F)))/STDEV(F:F)</f>
        <v>-8.0744290641883473E-2</v>
      </c>
      <c r="AC968" s="16">
        <f>((Кредиты_2000_0__22[[#This Row],[Максимальный выданный кредит]]-AVERAGE(G:G)))/STDEV(G:G)</f>
        <v>-0.52126967086688669</v>
      </c>
    </row>
    <row r="969" spans="1:29" x14ac:dyDescent="0.45">
      <c r="A969">
        <v>1433</v>
      </c>
      <c r="B969" s="1" t="s">
        <v>1012</v>
      </c>
      <c r="C969" s="1" t="s">
        <v>16</v>
      </c>
      <c r="D969">
        <v>14</v>
      </c>
      <c r="E969">
        <v>0</v>
      </c>
      <c r="F969">
        <v>434606</v>
      </c>
      <c r="G969">
        <v>944130</v>
      </c>
      <c r="H969" s="3">
        <v>346544</v>
      </c>
      <c r="I969" s="1" t="s">
        <v>26</v>
      </c>
      <c r="J969">
        <v>722</v>
      </c>
      <c r="K969">
        <v>972686</v>
      </c>
      <c r="L969" s="1" t="s">
        <v>50</v>
      </c>
      <c r="M969" s="1" t="s">
        <v>19</v>
      </c>
      <c r="N969" s="1" t="s">
        <v>23</v>
      </c>
      <c r="O969" s="2">
        <v>24073.95</v>
      </c>
      <c r="P969">
        <v>22.5</v>
      </c>
      <c r="R969">
        <f>Кредиты_2000_0__22[[#This Row],[Годовой доход]]/12</f>
        <v>81057.166666666672</v>
      </c>
      <c r="S969">
        <f>Кредиты_2000_0__22[[#This Row],[Ежемесячный платеж]]/Кредиты_2000_0__22[[#This Row],[Мес доход]]</f>
        <v>0.29699964839629645</v>
      </c>
      <c r="T969" s="8">
        <f>(Кредиты_2000_0__22[[#This Row],[Кредитный рейтинг]]-MIN(J:J))/(MAX(J:J)-MIN(J:J))</f>
        <v>0.82424242424242422</v>
      </c>
      <c r="U969" s="9">
        <f>(Кредиты_2000_0__22[[#This Row],[Срок кредитной истории (лет)]]-MIN(P:P))/(MAX(P:P)-MIN(P:P))</f>
        <v>0.39473684210526316</v>
      </c>
      <c r="V969" s="9">
        <f>(Кредиты_2000_0__22[[#This Row],[Срок с последнего нарушения кредитного договора (мес.)]]-MIN(Q:Q))/(MAX(Q:Q)-MIN(Q:Q))</f>
        <v>0</v>
      </c>
      <c r="W969" s="9">
        <f>(Кредиты_2000_0__22[[#This Row],[Количество кредитных карт]]-MIN(D:D))/(MAX(D:D)-MIN(D:D))</f>
        <v>0.29268292682926828</v>
      </c>
      <c r="X969" s="10">
        <f>(Кредиты_2000_0__22[[#This Row],[Число нарушений кредитных договоров]]-MIN(E:E))/(MAX(E:E)-MIN(E:E))</f>
        <v>0</v>
      </c>
      <c r="Y969" s="16">
        <f>((Кредиты_2000_0__22[[#This Row],[Размер кредита]]-AVERAGE(H:H)))/STDEV(H:H)</f>
        <v>0.19685086786682562</v>
      </c>
      <c r="Z969" s="16">
        <f>((Кредиты_2000_0__22[[#This Row],[Годовой доход]]-AVERAGE(K:K)))/STDEV(K:K)</f>
        <v>-0.46121853763297604</v>
      </c>
      <c r="AA969" s="16">
        <f>((Кредиты_2000_0__22[[#This Row],[Ежемесячный платеж]]-AVERAGE(O:O)))/STDEV(O:O)</f>
        <v>0.55815786072009299</v>
      </c>
      <c r="AB969" s="16">
        <f>((Кредиты_2000_0__22[[#This Row],[Текущий баланс кредитов]]-AVERAGE(F:F)))/STDEV(F:F)</f>
        <v>0.71819338442907044</v>
      </c>
      <c r="AC969" s="16">
        <f>((Кредиты_2000_0__22[[#This Row],[Максимальный выданный кредит]]-AVERAGE(G:G)))/STDEV(G:G)</f>
        <v>0.80707609856640594</v>
      </c>
    </row>
    <row r="970" spans="1:29" x14ac:dyDescent="0.45">
      <c r="A970">
        <v>1434</v>
      </c>
      <c r="B970" s="1" t="s">
        <v>1013</v>
      </c>
      <c r="C970" s="1" t="s">
        <v>16</v>
      </c>
      <c r="D970">
        <v>6</v>
      </c>
      <c r="E970">
        <v>0</v>
      </c>
      <c r="F970">
        <v>31445</v>
      </c>
      <c r="G970">
        <v>246026</v>
      </c>
      <c r="H970" s="3">
        <v>24684</v>
      </c>
      <c r="I970" s="1" t="s">
        <v>17</v>
      </c>
      <c r="J970">
        <v>724</v>
      </c>
      <c r="K970">
        <v>697547</v>
      </c>
      <c r="L970" s="1" t="s">
        <v>22</v>
      </c>
      <c r="M970" s="1" t="s">
        <v>19</v>
      </c>
      <c r="N970" s="1" t="s">
        <v>23</v>
      </c>
      <c r="O970" s="2">
        <v>18310.490000000002</v>
      </c>
      <c r="P970">
        <v>13.3</v>
      </c>
      <c r="R970">
        <f>Кредиты_2000_0__22[[#This Row],[Годовой доход]]/12</f>
        <v>58128.916666666664</v>
      </c>
      <c r="S970">
        <f>Кредиты_2000_0__22[[#This Row],[Ежемесячный платеж]]/Кредиты_2000_0__22[[#This Row],[Мес доход]]</f>
        <v>0.31499795712690332</v>
      </c>
      <c r="T970" s="8">
        <f>(Кредиты_2000_0__22[[#This Row],[Кредитный рейтинг]]-MIN(J:J))/(MAX(J:J)-MIN(J:J))</f>
        <v>0.83636363636363631</v>
      </c>
      <c r="U970" s="9">
        <f>(Кредиты_2000_0__22[[#This Row],[Срок кредитной истории (лет)]]-MIN(P:P))/(MAX(P:P)-MIN(P:P))</f>
        <v>0.19298245614035089</v>
      </c>
      <c r="V970" s="9">
        <f>(Кредиты_2000_0__22[[#This Row],[Срок с последнего нарушения кредитного договора (мес.)]]-MIN(Q:Q))/(MAX(Q:Q)-MIN(Q:Q))</f>
        <v>0</v>
      </c>
      <c r="W970" s="9">
        <f>(Кредиты_2000_0__22[[#This Row],[Количество кредитных карт]]-MIN(D:D))/(MAX(D:D)-MIN(D:D))</f>
        <v>9.7560975609756101E-2</v>
      </c>
      <c r="X970" s="10">
        <f>(Кредиты_2000_0__22[[#This Row],[Число нарушений кредитных договоров]]-MIN(E:E))/(MAX(E:E)-MIN(E:E))</f>
        <v>0</v>
      </c>
      <c r="Y970" s="16">
        <f>((Кредиты_2000_0__22[[#This Row],[Размер кредита]]-AVERAGE(H:H)))/STDEV(H:H)</f>
        <v>-1.5262149016868336</v>
      </c>
      <c r="Z970" s="16">
        <f>((Кредиты_2000_0__22[[#This Row],[Годовой доход]]-AVERAGE(K:K)))/STDEV(K:K)</f>
        <v>-0.79799642915291324</v>
      </c>
      <c r="AA970" s="16">
        <f>((Кредиты_2000_0__22[[#This Row],[Ежемесячный платеж]]-AVERAGE(O:O)))/STDEV(O:O)</f>
        <v>4.3323813365601462E-2</v>
      </c>
      <c r="AB970" s="16">
        <f>((Кредиты_2000_0__22[[#This Row],[Текущий баланс кредитов]]-AVERAGE(F:F)))/STDEV(F:F)</f>
        <v>-0.96662658449664718</v>
      </c>
      <c r="AC970" s="16">
        <f>((Кредиты_2000_0__22[[#This Row],[Максимальный выданный кредит]]-AVERAGE(G:G)))/STDEV(G:G)</f>
        <v>-0.67685517957678154</v>
      </c>
    </row>
    <row r="971" spans="1:29" x14ac:dyDescent="0.45">
      <c r="A971">
        <v>1435</v>
      </c>
      <c r="B971" s="1" t="s">
        <v>1014</v>
      </c>
      <c r="C971" s="1" t="s">
        <v>31</v>
      </c>
      <c r="D971">
        <v>9</v>
      </c>
      <c r="E971">
        <v>0</v>
      </c>
      <c r="F971">
        <v>113316</v>
      </c>
      <c r="G971">
        <v>390522</v>
      </c>
      <c r="H971" s="3">
        <v>207680</v>
      </c>
      <c r="I971" s="1" t="s">
        <v>17</v>
      </c>
      <c r="J971">
        <v>733</v>
      </c>
      <c r="K971">
        <v>529511</v>
      </c>
      <c r="L971" s="1" t="s">
        <v>21</v>
      </c>
      <c r="M971" s="1" t="s">
        <v>19</v>
      </c>
      <c r="N971" s="1" t="s">
        <v>23</v>
      </c>
      <c r="O971" s="2">
        <v>7589.74</v>
      </c>
      <c r="P971">
        <v>14.5</v>
      </c>
      <c r="R971">
        <f>Кредиты_2000_0__22[[#This Row],[Годовой доход]]/12</f>
        <v>44125.916666666664</v>
      </c>
      <c r="S971">
        <f>Кредиты_2000_0__22[[#This Row],[Ежемесячный платеж]]/Кредиты_2000_0__22[[#This Row],[Мес доход]]</f>
        <v>0.17200186587247479</v>
      </c>
      <c r="T971" s="8">
        <f>(Кредиты_2000_0__22[[#This Row],[Кредитный рейтинг]]-MIN(J:J))/(MAX(J:J)-MIN(J:J))</f>
        <v>0.89090909090909087</v>
      </c>
      <c r="U971" s="9">
        <f>(Кредиты_2000_0__22[[#This Row],[Срок кредитной истории (лет)]]-MIN(P:P))/(MAX(P:P)-MIN(P:P))</f>
        <v>0.21929824561403508</v>
      </c>
      <c r="V971" s="9">
        <f>(Кредиты_2000_0__22[[#This Row],[Срок с последнего нарушения кредитного договора (мес.)]]-MIN(Q:Q))/(MAX(Q:Q)-MIN(Q:Q))</f>
        <v>0</v>
      </c>
      <c r="W971" s="9">
        <f>(Кредиты_2000_0__22[[#This Row],[Количество кредитных карт]]-MIN(D:D))/(MAX(D:D)-MIN(D:D))</f>
        <v>0.17073170731707318</v>
      </c>
      <c r="X971" s="10">
        <f>(Кредиты_2000_0__22[[#This Row],[Число нарушений кредитных договоров]]-MIN(E:E))/(MAX(E:E)-MIN(E:E))</f>
        <v>0</v>
      </c>
      <c r="Y971" s="16">
        <f>((Кредиты_2000_0__22[[#This Row],[Размер кредита]]-AVERAGE(H:H)))/STDEV(H:H)</f>
        <v>-0.5465524908086834</v>
      </c>
      <c r="Z971" s="16">
        <f>((Кредиты_2000_0__22[[#This Row],[Годовой доход]]-AVERAGE(K:K)))/STDEV(K:K)</f>
        <v>-1.0036772296917105</v>
      </c>
      <c r="AA971" s="16">
        <f>((Кредиты_2000_0__22[[#This Row],[Ежемесячный платеж]]-AVERAGE(O:O)))/STDEV(O:O)</f>
        <v>-0.91433133010302092</v>
      </c>
      <c r="AB971" s="16">
        <f>((Кредиты_2000_0__22[[#This Row],[Текущий баланс кредитов]]-AVERAGE(F:F)))/STDEV(F:F)</f>
        <v>-0.6244856143236458</v>
      </c>
      <c r="AC971" s="16">
        <f>((Кредиты_2000_0__22[[#This Row],[Максимальный выданный кредит]]-AVERAGE(G:G)))/STDEV(G:G)</f>
        <v>-0.36970590960185229</v>
      </c>
    </row>
    <row r="972" spans="1:29" x14ac:dyDescent="0.45">
      <c r="A972">
        <v>1436</v>
      </c>
      <c r="B972" s="1" t="s">
        <v>1015</v>
      </c>
      <c r="C972" s="1" t="s">
        <v>16</v>
      </c>
      <c r="D972">
        <v>5</v>
      </c>
      <c r="E972">
        <v>0</v>
      </c>
      <c r="F972">
        <v>107293</v>
      </c>
      <c r="G972">
        <v>255090</v>
      </c>
      <c r="H972" s="3">
        <v>110836</v>
      </c>
      <c r="I972" s="1" t="s">
        <v>17</v>
      </c>
      <c r="J972">
        <v>742</v>
      </c>
      <c r="K972">
        <v>765700</v>
      </c>
      <c r="L972" s="1" t="s">
        <v>22</v>
      </c>
      <c r="M972" s="1" t="s">
        <v>29</v>
      </c>
      <c r="N972" s="1" t="s">
        <v>23</v>
      </c>
      <c r="O972" s="2">
        <v>3407.46</v>
      </c>
      <c r="P972">
        <v>13.9</v>
      </c>
      <c r="R972">
        <f>Кредиты_2000_0__22[[#This Row],[Годовой доход]]/12</f>
        <v>63808.333333333336</v>
      </c>
      <c r="S972">
        <f>Кредиты_2000_0__22[[#This Row],[Ежемесячный платеж]]/Кредиты_2000_0__22[[#This Row],[Мес доход]]</f>
        <v>5.3401488833746895E-2</v>
      </c>
      <c r="T972" s="8">
        <f>(Кредиты_2000_0__22[[#This Row],[Кредитный рейтинг]]-MIN(J:J))/(MAX(J:J)-MIN(J:J))</f>
        <v>0.94545454545454544</v>
      </c>
      <c r="U972" s="9">
        <f>(Кредиты_2000_0__22[[#This Row],[Срок кредитной истории (лет)]]-MIN(P:P))/(MAX(P:P)-MIN(P:P))</f>
        <v>0.20614035087719298</v>
      </c>
      <c r="V972" s="9">
        <f>(Кредиты_2000_0__22[[#This Row],[Срок с последнего нарушения кредитного договора (мес.)]]-MIN(Q:Q))/(MAX(Q:Q)-MIN(Q:Q))</f>
        <v>0</v>
      </c>
      <c r="W972" s="9">
        <f>(Кредиты_2000_0__22[[#This Row],[Количество кредитных карт]]-MIN(D:D))/(MAX(D:D)-MIN(D:D))</f>
        <v>7.3170731707317069E-2</v>
      </c>
      <c r="X972" s="10">
        <f>(Кредиты_2000_0__22[[#This Row],[Число нарушений кредитных договоров]]-MIN(E:E))/(MAX(E:E)-MIN(E:E))</f>
        <v>0</v>
      </c>
      <c r="Y972" s="16">
        <f>((Кредиты_2000_0__22[[#This Row],[Размер кредита]]-AVERAGE(H:H)))/STDEV(H:H)</f>
        <v>-1.0650033122423954</v>
      </c>
      <c r="Z972" s="16">
        <f>((Кредиты_2000_0__22[[#This Row],[Годовой доход]]-AVERAGE(K:K)))/STDEV(K:K)</f>
        <v>-0.71457523608047246</v>
      </c>
      <c r="AA972" s="16">
        <f>((Кредиты_2000_0__22[[#This Row],[Ежемесячный платеж]]-AVERAGE(O:O)))/STDEV(O:O)</f>
        <v>-1.2879229121682636</v>
      </c>
      <c r="AB972" s="16">
        <f>((Кредиты_2000_0__22[[#This Row],[Текущий баланс кредитов]]-AVERAGE(F:F)))/STDEV(F:F)</f>
        <v>-0.64965588295786292</v>
      </c>
      <c r="AC972" s="16">
        <f>((Кредиты_2000_0__22[[#This Row],[Максимальный выданный кредит]]-AVERAGE(G:G)))/STDEV(G:G)</f>
        <v>-0.65758820344558921</v>
      </c>
    </row>
    <row r="973" spans="1:29" x14ac:dyDescent="0.45">
      <c r="A973">
        <v>1437</v>
      </c>
      <c r="B973" s="1" t="s">
        <v>1016</v>
      </c>
      <c r="C973" s="1" t="s">
        <v>16</v>
      </c>
      <c r="D973">
        <v>5</v>
      </c>
      <c r="E973">
        <v>0</v>
      </c>
      <c r="F973">
        <v>712994</v>
      </c>
      <c r="G973">
        <v>1120196</v>
      </c>
      <c r="H973" s="3">
        <v>676170</v>
      </c>
      <c r="I973" s="1" t="s">
        <v>17</v>
      </c>
      <c r="J973">
        <v>744</v>
      </c>
      <c r="K973">
        <v>1557240</v>
      </c>
      <c r="L973" s="1" t="s">
        <v>22</v>
      </c>
      <c r="M973" s="1" t="s">
        <v>29</v>
      </c>
      <c r="N973" s="1" t="s">
        <v>23</v>
      </c>
      <c r="O973" s="2">
        <v>18297.57</v>
      </c>
      <c r="P973">
        <v>24.7</v>
      </c>
      <c r="R973">
        <f>Кредиты_2000_0__22[[#This Row],[Годовой доход]]/12</f>
        <v>129770</v>
      </c>
      <c r="S973">
        <f>Кредиты_2000_0__22[[#This Row],[Ежемесячный платеж]]/Кредиты_2000_0__22[[#This Row],[Мес доход]]</f>
        <v>0.14099999999999999</v>
      </c>
      <c r="T973" s="8">
        <f>(Кредиты_2000_0__22[[#This Row],[Кредитный рейтинг]]-MIN(J:J))/(MAX(J:J)-MIN(J:J))</f>
        <v>0.95757575757575752</v>
      </c>
      <c r="U973" s="9">
        <f>(Кредиты_2000_0__22[[#This Row],[Срок кредитной истории (лет)]]-MIN(P:P))/(MAX(P:P)-MIN(P:P))</f>
        <v>0.44298245614035087</v>
      </c>
      <c r="V973" s="9">
        <f>(Кредиты_2000_0__22[[#This Row],[Срок с последнего нарушения кредитного договора (мес.)]]-MIN(Q:Q))/(MAX(Q:Q)-MIN(Q:Q))</f>
        <v>0</v>
      </c>
      <c r="W973" s="9">
        <f>(Кредиты_2000_0__22[[#This Row],[Количество кредитных карт]]-MIN(D:D))/(MAX(D:D)-MIN(D:D))</f>
        <v>7.3170731707317069E-2</v>
      </c>
      <c r="X973" s="10">
        <f>(Кредиты_2000_0__22[[#This Row],[Число нарушений кредитных договоров]]-MIN(E:E))/(MAX(E:E)-MIN(E:E))</f>
        <v>0</v>
      </c>
      <c r="Y973" s="16">
        <f>((Кредиты_2000_0__22[[#This Row],[Размер кредита]]-AVERAGE(H:H)))/STDEV(H:H)</f>
        <v>1.9614916351410892</v>
      </c>
      <c r="Z973" s="16">
        <f>((Кредиты_2000_0__22[[#This Row],[Годовой доход]]-AVERAGE(K:K)))/STDEV(K:K)</f>
        <v>0.25429203556655344</v>
      </c>
      <c r="AA973" s="16">
        <f>((Кредиты_2000_0__22[[#This Row],[Ежемесячный платеж]]-AVERAGE(O:O)))/STDEV(O:O)</f>
        <v>4.216970526181988E-2</v>
      </c>
      <c r="AB973" s="16">
        <f>((Кредиты_2000_0__22[[#This Row],[Текущий баланс кредитов]]-AVERAGE(F:F)))/STDEV(F:F)</f>
        <v>1.8815838450869533</v>
      </c>
      <c r="AC973" s="16">
        <f>((Кредиты_2000_0__22[[#This Row],[Максимальный выданный кредит]]-AVERAGE(G:G)))/STDEV(G:G)</f>
        <v>1.1813324334642985</v>
      </c>
    </row>
    <row r="974" spans="1:29" x14ac:dyDescent="0.45">
      <c r="A974">
        <v>1438</v>
      </c>
      <c r="B974" s="1" t="s">
        <v>1017</v>
      </c>
      <c r="C974" s="1" t="s">
        <v>16</v>
      </c>
      <c r="D974">
        <v>12</v>
      </c>
      <c r="E974">
        <v>0</v>
      </c>
      <c r="F974">
        <v>21565</v>
      </c>
      <c r="G974">
        <v>402930</v>
      </c>
      <c r="H974" s="3">
        <v>548790</v>
      </c>
      <c r="I974" s="1" t="s">
        <v>26</v>
      </c>
      <c r="J974">
        <v>686</v>
      </c>
      <c r="K974">
        <v>2972189</v>
      </c>
      <c r="L974" s="1" t="s">
        <v>22</v>
      </c>
      <c r="M974" s="1" t="s">
        <v>19</v>
      </c>
      <c r="N974" s="1" t="s">
        <v>54</v>
      </c>
      <c r="O974" s="2">
        <v>6885.6</v>
      </c>
      <c r="P974">
        <v>30</v>
      </c>
      <c r="Q974">
        <v>41</v>
      </c>
      <c r="R974">
        <f>Кредиты_2000_0__22[[#This Row],[Годовой доход]]/12</f>
        <v>247682.41666666666</v>
      </c>
      <c r="S974">
        <f>Кредиты_2000_0__22[[#This Row],[Ежемесячный платеж]]/Кредиты_2000_0__22[[#This Row],[Мес доход]]</f>
        <v>2.7800116345225691E-2</v>
      </c>
      <c r="T974" s="8">
        <f>(Кредиты_2000_0__22[[#This Row],[Кредитный рейтинг]]-MIN(J:J))/(MAX(J:J)-MIN(J:J))</f>
        <v>0.60606060606060608</v>
      </c>
      <c r="U974" s="9">
        <f>(Кредиты_2000_0__22[[#This Row],[Срок кредитной истории (лет)]]-MIN(P:P))/(MAX(P:P)-MIN(P:P))</f>
        <v>0.55921052631578949</v>
      </c>
      <c r="V974" s="9">
        <f>(Кредиты_2000_0__22[[#This Row],[Срок с последнего нарушения кредитного договора (мес.)]]-MIN(Q:Q))/(MAX(Q:Q)-MIN(Q:Q))</f>
        <v>0.5</v>
      </c>
      <c r="W974" s="9">
        <f>(Кредиты_2000_0__22[[#This Row],[Количество кредитных карт]]-MIN(D:D))/(MAX(D:D)-MIN(D:D))</f>
        <v>0.24390243902439024</v>
      </c>
      <c r="X974" s="10">
        <f>(Кредиты_2000_0__22[[#This Row],[Число нарушений кредитных договоров]]-MIN(E:E))/(MAX(E:E)-MIN(E:E))</f>
        <v>0</v>
      </c>
      <c r="Y974" s="16">
        <f>((Кредиты_2000_0__22[[#This Row],[Размер кредита]]-AVERAGE(H:H)))/STDEV(H:H)</f>
        <v>1.2795674515651707</v>
      </c>
      <c r="Z974" s="16">
        <f>((Кредиты_2000_0__22[[#This Row],[Годовой доход]]-AVERAGE(K:K)))/STDEV(K:K)</f>
        <v>1.9862294956439819</v>
      </c>
      <c r="AA974" s="16">
        <f>((Кредиты_2000_0__22[[#This Row],[Ежемесячный платеж]]-AVERAGE(O:O)))/STDEV(O:O)</f>
        <v>-0.97723022175910801</v>
      </c>
      <c r="AB974" s="16">
        <f>((Кредиты_2000_0__22[[#This Row],[Текущий баланс кредитов]]-AVERAGE(F:F)))/STDEV(F:F)</f>
        <v>-1.0079153532341643</v>
      </c>
      <c r="AC974" s="16">
        <f>((Кредиты_2000_0__22[[#This Row],[Максимальный выданный кредит]]-AVERAGE(G:G)))/STDEV(G:G)</f>
        <v>-0.3433307286843949</v>
      </c>
    </row>
    <row r="975" spans="1:29" x14ac:dyDescent="0.45">
      <c r="A975">
        <v>1439</v>
      </c>
      <c r="B975" s="1" t="s">
        <v>1018</v>
      </c>
      <c r="C975" s="1" t="s">
        <v>31</v>
      </c>
      <c r="D975">
        <v>19</v>
      </c>
      <c r="E975">
        <v>0</v>
      </c>
      <c r="F975">
        <v>109896</v>
      </c>
      <c r="G975">
        <v>130768</v>
      </c>
      <c r="H975" s="3">
        <v>185306</v>
      </c>
      <c r="I975" s="1" t="s">
        <v>17</v>
      </c>
      <c r="J975">
        <v>716</v>
      </c>
      <c r="K975">
        <v>1223771</v>
      </c>
      <c r="L975" s="1" t="s">
        <v>22</v>
      </c>
      <c r="M975" s="1" t="s">
        <v>29</v>
      </c>
      <c r="N975" s="1" t="s">
        <v>23</v>
      </c>
      <c r="O975" s="2">
        <v>17948.349999999999</v>
      </c>
      <c r="P975">
        <v>16.100000000000001</v>
      </c>
      <c r="Q975">
        <v>32</v>
      </c>
      <c r="R975">
        <f>Кредиты_2000_0__22[[#This Row],[Годовой доход]]/12</f>
        <v>101980.91666666667</v>
      </c>
      <c r="S975">
        <f>Кредиты_2000_0__22[[#This Row],[Ежемесячный платеж]]/Кредиты_2000_0__22[[#This Row],[Мес доход]]</f>
        <v>0.17599714325637719</v>
      </c>
      <c r="T975" s="8">
        <f>(Кредиты_2000_0__22[[#This Row],[Кредитный рейтинг]]-MIN(J:J))/(MAX(J:J)-MIN(J:J))</f>
        <v>0.78787878787878785</v>
      </c>
      <c r="U975" s="9">
        <f>(Кредиты_2000_0__22[[#This Row],[Срок кредитной истории (лет)]]-MIN(P:P))/(MAX(P:P)-MIN(P:P))</f>
        <v>0.25438596491228072</v>
      </c>
      <c r="V975" s="9">
        <f>(Кредиты_2000_0__22[[#This Row],[Срок с последнего нарушения кредитного договора (мес.)]]-MIN(Q:Q))/(MAX(Q:Q)-MIN(Q:Q))</f>
        <v>0.3902439024390244</v>
      </c>
      <c r="W975" s="9">
        <f>(Кредиты_2000_0__22[[#This Row],[Количество кредитных карт]]-MIN(D:D))/(MAX(D:D)-MIN(D:D))</f>
        <v>0.41463414634146339</v>
      </c>
      <c r="X975" s="10">
        <f>(Кредиты_2000_0__22[[#This Row],[Число нарушений кредитных договоров]]-MIN(E:E))/(MAX(E:E)-MIN(E:E))</f>
        <v>0</v>
      </c>
      <c r="Y975" s="16">
        <f>((Кредиты_2000_0__22[[#This Row],[Размер кредита]]-AVERAGE(H:H)))/STDEV(H:H)</f>
        <v>-0.66633088367512705</v>
      </c>
      <c r="Z975" s="16">
        <f>((Кредиты_2000_0__22[[#This Row],[Годовой доход]]-AVERAGE(K:K)))/STDEV(K:K)</f>
        <v>-0.1538834201386062</v>
      </c>
      <c r="AA975" s="16">
        <f>((Кредиты_2000_0__22[[#This Row],[Ежемесячный платеж]]-AVERAGE(O:O)))/STDEV(O:O)</f>
        <v>1.0974842103728014E-2</v>
      </c>
      <c r="AB975" s="16">
        <f>((Кредиты_2000_0__22[[#This Row],[Текущий баланс кредитов]]-AVERAGE(F:F)))/STDEV(F:F)</f>
        <v>-0.63877788042509398</v>
      </c>
      <c r="AC975" s="16">
        <f>((Кредиты_2000_0__22[[#This Row],[Максимальный выданный кредит]]-AVERAGE(G:G)))/STDEV(G:G)</f>
        <v>-0.92185442217706393</v>
      </c>
    </row>
    <row r="976" spans="1:29" x14ac:dyDescent="0.45">
      <c r="A976">
        <v>1443</v>
      </c>
      <c r="B976" s="1" t="s">
        <v>1019</v>
      </c>
      <c r="C976" s="1" t="s">
        <v>16</v>
      </c>
      <c r="D976">
        <v>12</v>
      </c>
      <c r="E976">
        <v>0</v>
      </c>
      <c r="F976">
        <v>811243</v>
      </c>
      <c r="G976">
        <v>1369302</v>
      </c>
      <c r="H976" s="3">
        <v>729542</v>
      </c>
      <c r="I976" s="1" t="s">
        <v>17</v>
      </c>
      <c r="J976">
        <v>734</v>
      </c>
      <c r="K976">
        <v>2044438</v>
      </c>
      <c r="L976" s="1" t="s">
        <v>33</v>
      </c>
      <c r="M976" s="1" t="s">
        <v>24</v>
      </c>
      <c r="N976" s="1" t="s">
        <v>23</v>
      </c>
      <c r="O976" s="2">
        <v>57414.77</v>
      </c>
      <c r="P976">
        <v>10</v>
      </c>
      <c r="R976">
        <f>Кредиты_2000_0__22[[#This Row],[Годовой доход]]/12</f>
        <v>170369.83333333334</v>
      </c>
      <c r="S976">
        <f>Кредиты_2000_0__22[[#This Row],[Ежемесячный платеж]]/Кредиты_2000_0__22[[#This Row],[Мес доход]]</f>
        <v>0.33700079924164972</v>
      </c>
      <c r="T976" s="8">
        <f>(Кредиты_2000_0__22[[#This Row],[Кредитный рейтинг]]-MIN(J:J))/(MAX(J:J)-MIN(J:J))</f>
        <v>0.89696969696969697</v>
      </c>
      <c r="U976" s="9">
        <f>(Кредиты_2000_0__22[[#This Row],[Срок кредитной истории (лет)]]-MIN(P:P))/(MAX(P:P)-MIN(P:P))</f>
        <v>0.1206140350877193</v>
      </c>
      <c r="V976" s="9">
        <f>(Кредиты_2000_0__22[[#This Row],[Срок с последнего нарушения кредитного договора (мес.)]]-MIN(Q:Q))/(MAX(Q:Q)-MIN(Q:Q))</f>
        <v>0</v>
      </c>
      <c r="W976" s="9">
        <f>(Кредиты_2000_0__22[[#This Row],[Количество кредитных карт]]-MIN(D:D))/(MAX(D:D)-MIN(D:D))</f>
        <v>0.24390243902439024</v>
      </c>
      <c r="X976" s="10">
        <f>(Кредиты_2000_0__22[[#This Row],[Число нарушений кредитных договоров]]-MIN(E:E))/(MAX(E:E)-MIN(E:E))</f>
        <v>0</v>
      </c>
      <c r="Y976" s="16">
        <f>((Кредиты_2000_0__22[[#This Row],[Размер кредита]]-AVERAGE(H:H)))/STDEV(H:H)</f>
        <v>2.247216690297424</v>
      </c>
      <c r="Z976" s="16">
        <f>((Кредиты_2000_0__22[[#This Row],[Годовой доход]]-AVERAGE(K:K)))/STDEV(K:K)</f>
        <v>0.85063612052990056</v>
      </c>
      <c r="AA976" s="16">
        <f>((Кредиты_2000_0__22[[#This Row],[Ежемесячный платеж]]-AVERAGE(O:O)))/STDEV(O:O)</f>
        <v>3.5364017112400199</v>
      </c>
      <c r="AB976" s="16">
        <f>((Кредиты_2000_0__22[[#This Row],[Текущий баланс кредитов]]-AVERAGE(F:F)))/STDEV(F:F)</f>
        <v>2.292168889590223</v>
      </c>
      <c r="AC976" s="16">
        <f>((Кредиты_2000_0__22[[#This Row],[Максимальный выданный кредит]]-AVERAGE(G:G)))/STDEV(G:G)</f>
        <v>1.7108469255358765</v>
      </c>
    </row>
    <row r="977" spans="1:29" x14ac:dyDescent="0.45">
      <c r="A977">
        <v>1445</v>
      </c>
      <c r="B977" s="1" t="s">
        <v>1020</v>
      </c>
      <c r="C977" s="1" t="s">
        <v>31</v>
      </c>
      <c r="D977">
        <v>29</v>
      </c>
      <c r="E977">
        <v>0</v>
      </c>
      <c r="F977">
        <v>570912</v>
      </c>
      <c r="G977">
        <v>2592348</v>
      </c>
      <c r="H977" s="3">
        <v>560956</v>
      </c>
      <c r="I977" s="1" t="s">
        <v>26</v>
      </c>
      <c r="J977">
        <v>668</v>
      </c>
      <c r="K977">
        <v>3391253</v>
      </c>
      <c r="L977" s="1" t="s">
        <v>36</v>
      </c>
      <c r="M977" s="1" t="s">
        <v>19</v>
      </c>
      <c r="N977" s="1" t="s">
        <v>52</v>
      </c>
      <c r="O977" s="2">
        <v>35325.56</v>
      </c>
      <c r="P977">
        <v>30.3</v>
      </c>
      <c r="Q977">
        <v>22</v>
      </c>
      <c r="R977">
        <f>Кредиты_2000_0__22[[#This Row],[Годовой доход]]/12</f>
        <v>282604.41666666669</v>
      </c>
      <c r="S977">
        <f>Кредиты_2000_0__22[[#This Row],[Ежемесячный платеж]]/Кредиты_2000_0__22[[#This Row],[Мес доход]]</f>
        <v>0.12500002801324464</v>
      </c>
      <c r="T977" s="8">
        <f>(Кредиты_2000_0__22[[#This Row],[Кредитный рейтинг]]-MIN(J:J))/(MAX(J:J)-MIN(J:J))</f>
        <v>0.49696969696969695</v>
      </c>
      <c r="U977" s="9">
        <f>(Кредиты_2000_0__22[[#This Row],[Срок кредитной истории (лет)]]-MIN(P:P))/(MAX(P:P)-MIN(P:P))</f>
        <v>0.56578947368421051</v>
      </c>
      <c r="V977" s="9">
        <f>(Кредиты_2000_0__22[[#This Row],[Срок с последнего нарушения кредитного договора (мес.)]]-MIN(Q:Q))/(MAX(Q:Q)-MIN(Q:Q))</f>
        <v>0.26829268292682928</v>
      </c>
      <c r="W977" s="9">
        <f>(Кредиты_2000_0__22[[#This Row],[Количество кредитных карт]]-MIN(D:D))/(MAX(D:D)-MIN(D:D))</f>
        <v>0.65853658536585369</v>
      </c>
      <c r="X977" s="10">
        <f>(Кредиты_2000_0__22[[#This Row],[Число нарушений кредитных договоров]]-MIN(E:E))/(MAX(E:E)-MIN(E:E))</f>
        <v>0</v>
      </c>
      <c r="Y977" s="16">
        <f>((Кредиты_2000_0__22[[#This Row],[Размер кредита]]-AVERAGE(H:H)))/STDEV(H:H)</f>
        <v>1.3446976887875339</v>
      </c>
      <c r="Z977" s="16">
        <f>((Кредиты_2000_0__22[[#This Row],[Годовой доход]]-AVERAGE(K:K)))/STDEV(K:K)</f>
        <v>2.4991756440704536</v>
      </c>
      <c r="AA977" s="16">
        <f>((Кредиты_2000_0__22[[#This Row],[Ежемесячный платеж]]-AVERAGE(O:O)))/STDEV(O:O)</f>
        <v>1.5632332695117337</v>
      </c>
      <c r="AB977" s="16">
        <f>((Кредиты_2000_0__22[[#This Row],[Текущий баланс кредитов]]-AVERAGE(F:F)))/STDEV(F:F)</f>
        <v>1.2878195900501221</v>
      </c>
      <c r="AC977" s="16">
        <f>((Кредиты_2000_0__22[[#This Row],[Максимальный выданный кредит]]-AVERAGE(G:G)))/STDEV(G:G)</f>
        <v>4.3106260616071683</v>
      </c>
    </row>
    <row r="978" spans="1:29" x14ac:dyDescent="0.45">
      <c r="A978">
        <v>1446</v>
      </c>
      <c r="B978" s="1" t="s">
        <v>1021</v>
      </c>
      <c r="C978" s="1" t="s">
        <v>16</v>
      </c>
      <c r="D978">
        <v>12</v>
      </c>
      <c r="E978">
        <v>0</v>
      </c>
      <c r="F978">
        <v>561830</v>
      </c>
      <c r="G978">
        <v>1115840</v>
      </c>
      <c r="H978" s="3">
        <v>782936</v>
      </c>
      <c r="I978" s="1" t="s">
        <v>17</v>
      </c>
      <c r="J978">
        <v>715</v>
      </c>
      <c r="K978">
        <v>1719405</v>
      </c>
      <c r="L978" s="1" t="s">
        <v>21</v>
      </c>
      <c r="M978" s="1" t="s">
        <v>24</v>
      </c>
      <c r="N978" s="1" t="s">
        <v>23</v>
      </c>
      <c r="O978" s="2">
        <v>29373.24</v>
      </c>
      <c r="P978">
        <v>10.7</v>
      </c>
      <c r="R978">
        <f>Кредиты_2000_0__22[[#This Row],[Годовой доход]]/12</f>
        <v>143283.75</v>
      </c>
      <c r="S978">
        <f>Кредиты_2000_0__22[[#This Row],[Ежемесячный платеж]]/Кредиты_2000_0__22[[#This Row],[Мес доход]]</f>
        <v>0.20500049726504227</v>
      </c>
      <c r="T978" s="8">
        <f>(Кредиты_2000_0__22[[#This Row],[Кредитный рейтинг]]-MIN(J:J))/(MAX(J:J)-MIN(J:J))</f>
        <v>0.78181818181818186</v>
      </c>
      <c r="U978" s="9">
        <f>(Кредиты_2000_0__22[[#This Row],[Срок кредитной истории (лет)]]-MIN(P:P))/(MAX(P:P)-MIN(P:P))</f>
        <v>0.13596491228070173</v>
      </c>
      <c r="V978" s="9">
        <f>(Кредиты_2000_0__22[[#This Row],[Срок с последнего нарушения кредитного договора (мес.)]]-MIN(Q:Q))/(MAX(Q:Q)-MIN(Q:Q))</f>
        <v>0</v>
      </c>
      <c r="W978" s="9">
        <f>(Кредиты_2000_0__22[[#This Row],[Количество кредитных карт]]-MIN(D:D))/(MAX(D:D)-MIN(D:D))</f>
        <v>0.24390243902439024</v>
      </c>
      <c r="X978" s="10">
        <f>(Кредиты_2000_0__22[[#This Row],[Число нарушений кредитных договоров]]-MIN(E:E))/(MAX(E:E)-MIN(E:E))</f>
        <v>0</v>
      </c>
      <c r="Y978" s="16">
        <f>((Кредиты_2000_0__22[[#This Row],[Размер кредита]]-AVERAGE(H:H)))/STDEV(H:H)</f>
        <v>2.5330595216512672</v>
      </c>
      <c r="Z978" s="16">
        <f>((Кредиты_2000_0__22[[#This Row],[Годовой доход]]-AVERAGE(K:K)))/STDEV(K:K)</f>
        <v>0.45278656661569811</v>
      </c>
      <c r="AA978" s="16">
        <f>((Кредиты_2000_0__22[[#This Row],[Ежемесячный платеж]]-AVERAGE(O:O)))/STDEV(O:O)</f>
        <v>1.0315288772284377</v>
      </c>
      <c r="AB978" s="16">
        <f>((Кредиты_2000_0__22[[#This Row],[Текущий баланс кредитов]]-AVERAGE(F:F)))/STDEV(F:F)</f>
        <v>1.2498656834029431</v>
      </c>
      <c r="AC978" s="16">
        <f>((Кредиты_2000_0__22[[#This Row],[Максимальный выданный кредит]]-AVERAGE(G:G)))/STDEV(G:G)</f>
        <v>1.1720730614400849</v>
      </c>
    </row>
    <row r="979" spans="1:29" x14ac:dyDescent="0.45">
      <c r="A979">
        <v>1448</v>
      </c>
      <c r="B979" s="1" t="s">
        <v>1022</v>
      </c>
      <c r="C979" s="1" t="s">
        <v>16</v>
      </c>
      <c r="D979">
        <v>7</v>
      </c>
      <c r="E979">
        <v>0</v>
      </c>
      <c r="F979">
        <v>114133</v>
      </c>
      <c r="G979">
        <v>211442</v>
      </c>
      <c r="H979" s="3">
        <v>215798</v>
      </c>
      <c r="I979" s="1" t="s">
        <v>17</v>
      </c>
      <c r="J979">
        <v>725</v>
      </c>
      <c r="K979">
        <v>1358994</v>
      </c>
      <c r="L979" s="1" t="s">
        <v>41</v>
      </c>
      <c r="M979" s="1" t="s">
        <v>29</v>
      </c>
      <c r="N979" s="1" t="s">
        <v>23</v>
      </c>
      <c r="O979" s="2">
        <v>2502.87</v>
      </c>
      <c r="P979">
        <v>15.5</v>
      </c>
      <c r="R979">
        <f>Кредиты_2000_0__22[[#This Row],[Годовой доход]]/12</f>
        <v>113249.5</v>
      </c>
      <c r="S979">
        <f>Кредиты_2000_0__22[[#This Row],[Ежемесячный платеж]]/Кредиты_2000_0__22[[#This Row],[Мес доход]]</f>
        <v>2.2100494924922404E-2</v>
      </c>
      <c r="T979" s="8">
        <f>(Кредиты_2000_0__22[[#This Row],[Кредитный рейтинг]]-MIN(J:J))/(MAX(J:J)-MIN(J:J))</f>
        <v>0.84242424242424241</v>
      </c>
      <c r="U979" s="9">
        <f>(Кредиты_2000_0__22[[#This Row],[Срок кредитной истории (лет)]]-MIN(P:P))/(MAX(P:P)-MIN(P:P))</f>
        <v>0.2412280701754386</v>
      </c>
      <c r="V979" s="9">
        <f>(Кредиты_2000_0__22[[#This Row],[Срок с последнего нарушения кредитного договора (мес.)]]-MIN(Q:Q))/(MAX(Q:Q)-MIN(Q:Q))</f>
        <v>0</v>
      </c>
      <c r="W979" s="9">
        <f>(Кредиты_2000_0__22[[#This Row],[Количество кредитных карт]]-MIN(D:D))/(MAX(D:D)-MIN(D:D))</f>
        <v>0.12195121951219512</v>
      </c>
      <c r="X979" s="10">
        <f>(Кредиты_2000_0__22[[#This Row],[Число нарушений кредитных договоров]]-MIN(E:E))/(MAX(E:E)-MIN(E:E))</f>
        <v>0</v>
      </c>
      <c r="Y979" s="16">
        <f>((Кредиты_2000_0__22[[#This Row],[Размер кредита]]-AVERAGE(H:H)))/STDEV(H:H)</f>
        <v>-0.50309307392793834</v>
      </c>
      <c r="Z979" s="16">
        <f>((Кредиты_2000_0__22[[#This Row],[Годовой доход]]-AVERAGE(K:K)))/STDEV(K:K)</f>
        <v>1.1633343479057822E-2</v>
      </c>
      <c r="AA979" s="16">
        <f>((Кредиты_2000_0__22[[#This Row],[Ежемесячный платеж]]-AVERAGE(O:O)))/STDEV(O:O)</f>
        <v>-1.3687274516109593</v>
      </c>
      <c r="AB979" s="16">
        <f>((Кредиты_2000_0__22[[#This Row],[Текущий баланс кредитов]]-AVERAGE(F:F)))/STDEV(F:F)</f>
        <v>-0.62107135075496644</v>
      </c>
      <c r="AC979" s="16">
        <f>((Кредиты_2000_0__22[[#This Row],[Максимальный выданный кредит]]-AVERAGE(G:G)))/STDEV(G:G)</f>
        <v>-0.75036898170841804</v>
      </c>
    </row>
    <row r="980" spans="1:29" x14ac:dyDescent="0.45">
      <c r="A980">
        <v>1451</v>
      </c>
      <c r="B980" s="1" t="s">
        <v>1023</v>
      </c>
      <c r="C980" s="1" t="s">
        <v>16</v>
      </c>
      <c r="D980">
        <v>7</v>
      </c>
      <c r="E980">
        <v>0</v>
      </c>
      <c r="F980">
        <v>261402</v>
      </c>
      <c r="G980">
        <v>441232</v>
      </c>
      <c r="H980" s="3">
        <v>270116</v>
      </c>
      <c r="I980" s="1" t="s">
        <v>17</v>
      </c>
      <c r="J980">
        <v>746</v>
      </c>
      <c r="K980">
        <v>1652468</v>
      </c>
      <c r="L980" s="1" t="s">
        <v>22</v>
      </c>
      <c r="M980" s="1" t="s">
        <v>19</v>
      </c>
      <c r="N980" s="1" t="s">
        <v>23</v>
      </c>
      <c r="O980" s="2">
        <v>16937.740000000002</v>
      </c>
      <c r="P980">
        <v>14.7</v>
      </c>
      <c r="R980">
        <f>Кредиты_2000_0__22[[#This Row],[Годовой доход]]/12</f>
        <v>137705.66666666666</v>
      </c>
      <c r="S980">
        <f>Кредиты_2000_0__22[[#This Row],[Ежемесячный платеж]]/Кредиты_2000_0__22[[#This Row],[Мес доход]]</f>
        <v>0.1229995860736789</v>
      </c>
      <c r="T980" s="8">
        <f>(Кредиты_2000_0__22[[#This Row],[Кредитный рейтинг]]-MIN(J:J))/(MAX(J:J)-MIN(J:J))</f>
        <v>0.96969696969696972</v>
      </c>
      <c r="U980" s="9">
        <f>(Кредиты_2000_0__22[[#This Row],[Срок кредитной истории (лет)]]-MIN(P:P))/(MAX(P:P)-MIN(P:P))</f>
        <v>0.22368421052631576</v>
      </c>
      <c r="V980" s="9">
        <f>(Кредиты_2000_0__22[[#This Row],[Срок с последнего нарушения кредитного договора (мес.)]]-MIN(Q:Q))/(MAX(Q:Q)-MIN(Q:Q))</f>
        <v>0</v>
      </c>
      <c r="W980" s="9">
        <f>(Кредиты_2000_0__22[[#This Row],[Количество кредитных карт]]-MIN(D:D))/(MAX(D:D)-MIN(D:D))</f>
        <v>0.12195121951219512</v>
      </c>
      <c r="X980" s="10">
        <f>(Кредиты_2000_0__22[[#This Row],[Число нарушений кредитных договоров]]-MIN(E:E))/(MAX(E:E)-MIN(E:E))</f>
        <v>0</v>
      </c>
      <c r="Y980" s="16">
        <f>((Кредиты_2000_0__22[[#This Row],[Размер кредита]]-AVERAGE(H:H)))/STDEV(H:H)</f>
        <v>-0.21230364227872545</v>
      </c>
      <c r="Z980" s="16">
        <f>((Кредиты_2000_0__22[[#This Row],[Годовой доход]]-AVERAGE(K:K)))/STDEV(K:K)</f>
        <v>0.3708537918194314</v>
      </c>
      <c r="AA980" s="16">
        <f>((Кредиты_2000_0__22[[#This Row],[Ежемесячный платеж]]-AVERAGE(O:O)))/STDEV(O:O)</f>
        <v>-7.9300172661173826E-2</v>
      </c>
      <c r="AB980" s="16">
        <f>((Кредиты_2000_0__22[[#This Row],[Текущий баланс кредитов]]-AVERAGE(F:F)))/STDEV(F:F)</f>
        <v>-5.6304921309390903E-3</v>
      </c>
      <c r="AC980" s="16">
        <f>((Кредиты_2000_0__22[[#This Row],[Максимальный выданный кредит]]-AVERAGE(G:G)))/STDEV(G:G)</f>
        <v>-0.26191372517855571</v>
      </c>
    </row>
    <row r="981" spans="1:29" x14ac:dyDescent="0.45">
      <c r="A981">
        <v>1454</v>
      </c>
      <c r="B981" s="1" t="s">
        <v>1024</v>
      </c>
      <c r="C981" s="1" t="s">
        <v>16</v>
      </c>
      <c r="D981">
        <v>12</v>
      </c>
      <c r="E981">
        <v>0</v>
      </c>
      <c r="F981">
        <v>505343</v>
      </c>
      <c r="G981">
        <v>645854</v>
      </c>
      <c r="H981" s="3">
        <v>585266</v>
      </c>
      <c r="I981" s="1" t="s">
        <v>17</v>
      </c>
      <c r="J981">
        <v>706</v>
      </c>
      <c r="K981">
        <v>1273000</v>
      </c>
      <c r="L981" s="1" t="s">
        <v>22</v>
      </c>
      <c r="M981" s="1" t="s">
        <v>29</v>
      </c>
      <c r="N981" s="1" t="s">
        <v>23</v>
      </c>
      <c r="O981" s="2">
        <v>20686.439999999999</v>
      </c>
      <c r="P981">
        <v>16.399999999999999</v>
      </c>
      <c r="R981">
        <f>Кредиты_2000_0__22[[#This Row],[Годовой доход]]/12</f>
        <v>106083.33333333333</v>
      </c>
      <c r="S981">
        <f>Кредиты_2000_0__22[[#This Row],[Ежемесячный платеж]]/Кредиты_2000_0__22[[#This Row],[Мес доход]]</f>
        <v>0.19500179104477611</v>
      </c>
      <c r="T981" s="8">
        <f>(Кредиты_2000_0__22[[#This Row],[Кредитный рейтинг]]-MIN(J:J))/(MAX(J:J)-MIN(J:J))</f>
        <v>0.72727272727272729</v>
      </c>
      <c r="U981" s="9">
        <f>(Кредиты_2000_0__22[[#This Row],[Срок кредитной истории (лет)]]-MIN(P:P))/(MAX(P:P)-MIN(P:P))</f>
        <v>0.26096491228070173</v>
      </c>
      <c r="V981" s="9">
        <f>(Кредиты_2000_0__22[[#This Row],[Срок с последнего нарушения кредитного договора (мес.)]]-MIN(Q:Q))/(MAX(Q:Q)-MIN(Q:Q))</f>
        <v>0</v>
      </c>
      <c r="W981" s="9">
        <f>(Кредиты_2000_0__22[[#This Row],[Количество кредитных карт]]-MIN(D:D))/(MAX(D:D)-MIN(D:D))</f>
        <v>0.24390243902439024</v>
      </c>
      <c r="X981" s="10">
        <f>(Кредиты_2000_0__22[[#This Row],[Число нарушений кредитных договоров]]-MIN(E:E))/(MAX(E:E)-MIN(E:E))</f>
        <v>0</v>
      </c>
      <c r="Y981" s="16">
        <f>((Кредиты_2000_0__22[[#This Row],[Размер кредита]]-AVERAGE(H:H)))/STDEV(H:H)</f>
        <v>1.4748403870347515</v>
      </c>
      <c r="Z981" s="16">
        <f>((Кредиты_2000_0__22[[#This Row],[Годовой доход]]-AVERAGE(K:K)))/STDEV(K:K)</f>
        <v>-9.3625736489123632E-2</v>
      </c>
      <c r="AA981" s="16">
        <f>((Кредиты_2000_0__22[[#This Row],[Ежемесячный платеж]]-AVERAGE(O:O)))/STDEV(O:O)</f>
        <v>0.25556089921540398</v>
      </c>
      <c r="AB981" s="16">
        <f>((Кредиты_2000_0__22[[#This Row],[Текущий баланс кредитов]]-AVERAGE(F:F)))/STDEV(F:F)</f>
        <v>1.0138050882940239</v>
      </c>
      <c r="AC981" s="16">
        <f>((Кредиты_2000_0__22[[#This Row],[Максимальный выданный кредит]]-AVERAGE(G:G)))/STDEV(G:G)</f>
        <v>0.17304293743362717</v>
      </c>
    </row>
    <row r="982" spans="1:29" x14ac:dyDescent="0.45">
      <c r="A982">
        <v>1455</v>
      </c>
      <c r="B982" s="1" t="s">
        <v>1025</v>
      </c>
      <c r="C982" s="1" t="s">
        <v>16</v>
      </c>
      <c r="D982">
        <v>8</v>
      </c>
      <c r="E982">
        <v>0</v>
      </c>
      <c r="F982">
        <v>183198</v>
      </c>
      <c r="G982">
        <v>564168</v>
      </c>
      <c r="H982" s="3">
        <v>265320</v>
      </c>
      <c r="I982" s="1" t="s">
        <v>17</v>
      </c>
      <c r="J982">
        <v>744</v>
      </c>
      <c r="K982">
        <v>916560</v>
      </c>
      <c r="L982" s="1" t="s">
        <v>27</v>
      </c>
      <c r="M982" s="1" t="s">
        <v>29</v>
      </c>
      <c r="N982" s="1" t="s">
        <v>23</v>
      </c>
      <c r="O982" s="2">
        <v>13137.36</v>
      </c>
      <c r="P982">
        <v>9.5</v>
      </c>
      <c r="R982">
        <f>Кредиты_2000_0__22[[#This Row],[Годовой доход]]/12</f>
        <v>76380</v>
      </c>
      <c r="S982">
        <f>Кредиты_2000_0__22[[#This Row],[Ежемесячный платеж]]/Кредиты_2000_0__22[[#This Row],[Мес доход]]</f>
        <v>0.17200000000000001</v>
      </c>
      <c r="T982" s="8">
        <f>(Кредиты_2000_0__22[[#This Row],[Кредитный рейтинг]]-MIN(J:J))/(MAX(J:J)-MIN(J:J))</f>
        <v>0.95757575757575752</v>
      </c>
      <c r="U982" s="9">
        <f>(Кредиты_2000_0__22[[#This Row],[Срок кредитной истории (лет)]]-MIN(P:P))/(MAX(P:P)-MIN(P:P))</f>
        <v>0.10964912280701754</v>
      </c>
      <c r="V982" s="9">
        <f>(Кредиты_2000_0__22[[#This Row],[Срок с последнего нарушения кредитного договора (мес.)]]-MIN(Q:Q))/(MAX(Q:Q)-MIN(Q:Q))</f>
        <v>0</v>
      </c>
      <c r="W982" s="9">
        <f>(Кредиты_2000_0__22[[#This Row],[Количество кредитных карт]]-MIN(D:D))/(MAX(D:D)-MIN(D:D))</f>
        <v>0.14634146341463414</v>
      </c>
      <c r="X982" s="10">
        <f>(Кредиты_2000_0__22[[#This Row],[Число нарушений кредитных договоров]]-MIN(E:E))/(MAX(E:E)-MIN(E:E))</f>
        <v>0</v>
      </c>
      <c r="Y982" s="16">
        <f>((Кредиты_2000_0__22[[#This Row],[Размер кредита]]-AVERAGE(H:H)))/STDEV(H:H)</f>
        <v>-0.23797885333564259</v>
      </c>
      <c r="Z982" s="16">
        <f>((Кредиты_2000_0__22[[#This Row],[Годовой доход]]-AVERAGE(K:K)))/STDEV(K:K)</f>
        <v>-0.52991834369263313</v>
      </c>
      <c r="AA982" s="16">
        <f>((Кредиты_2000_0__22[[#This Row],[Ежемесячный платеж]]-AVERAGE(O:O)))/STDEV(O:O)</f>
        <v>-0.41877767695287765</v>
      </c>
      <c r="AB982" s="16">
        <f>((Кредиты_2000_0__22[[#This Row],[Текущий баланс кредитов]]-AVERAGE(F:F)))/STDEV(F:F)</f>
        <v>-0.3324469769840544</v>
      </c>
      <c r="AC982" s="16">
        <f>((Кредиты_2000_0__22[[#This Row],[Максимальный выданный кредит]]-AVERAGE(G:G)))/STDEV(G:G)</f>
        <v>-5.9367027296727067E-4</v>
      </c>
    </row>
    <row r="983" spans="1:29" x14ac:dyDescent="0.45">
      <c r="A983">
        <v>1457</v>
      </c>
      <c r="B983" s="1" t="s">
        <v>1026</v>
      </c>
      <c r="C983" s="1" t="s">
        <v>16</v>
      </c>
      <c r="D983">
        <v>10</v>
      </c>
      <c r="E983">
        <v>0</v>
      </c>
      <c r="F983">
        <v>154508</v>
      </c>
      <c r="G983">
        <v>378202</v>
      </c>
      <c r="H983" s="3">
        <v>432168</v>
      </c>
      <c r="I983" s="1" t="s">
        <v>26</v>
      </c>
      <c r="J983">
        <v>714</v>
      </c>
      <c r="K983">
        <v>2090114</v>
      </c>
      <c r="L983" s="1" t="s">
        <v>36</v>
      </c>
      <c r="M983" s="1" t="s">
        <v>19</v>
      </c>
      <c r="N983" s="1" t="s">
        <v>23</v>
      </c>
      <c r="O983" s="2">
        <v>18114.41</v>
      </c>
      <c r="P983">
        <v>18.7</v>
      </c>
      <c r="Q983">
        <v>18</v>
      </c>
      <c r="R983">
        <f>Кредиты_2000_0__22[[#This Row],[Годовой доход]]/12</f>
        <v>174176.16666666666</v>
      </c>
      <c r="S983">
        <f>Кредиты_2000_0__22[[#This Row],[Ежемесячный платеж]]/Кредиты_2000_0__22[[#This Row],[Мес доход]]</f>
        <v>0.10400050906314201</v>
      </c>
      <c r="T983" s="8">
        <f>(Кредиты_2000_0__22[[#This Row],[Кредитный рейтинг]]-MIN(J:J))/(MAX(J:J)-MIN(J:J))</f>
        <v>0.77575757575757576</v>
      </c>
      <c r="U983" s="9">
        <f>(Кредиты_2000_0__22[[#This Row],[Срок кредитной истории (лет)]]-MIN(P:P))/(MAX(P:P)-MIN(P:P))</f>
        <v>0.31140350877192979</v>
      </c>
      <c r="V983" s="9">
        <f>(Кредиты_2000_0__22[[#This Row],[Срок с последнего нарушения кредитного договора (мес.)]]-MIN(Q:Q))/(MAX(Q:Q)-MIN(Q:Q))</f>
        <v>0.21951219512195122</v>
      </c>
      <c r="W983" s="9">
        <f>(Кредиты_2000_0__22[[#This Row],[Количество кредитных карт]]-MIN(D:D))/(MAX(D:D)-MIN(D:D))</f>
        <v>0.1951219512195122</v>
      </c>
      <c r="X983" s="10">
        <f>(Кредиты_2000_0__22[[#This Row],[Число нарушений кредитных договоров]]-MIN(E:E))/(MAX(E:E)-MIN(E:E))</f>
        <v>0</v>
      </c>
      <c r="Y983" s="16">
        <f>((Кредиты_2000_0__22[[#This Row],[Размер кредита]]-AVERAGE(H:H)))/STDEV(H:H)</f>
        <v>0.65523582857105267</v>
      </c>
      <c r="Z983" s="16">
        <f>((Кредиты_2000_0__22[[#This Row],[Годовой доход]]-AVERAGE(K:K)))/STDEV(K:K)</f>
        <v>0.90654483202868719</v>
      </c>
      <c r="AA983" s="16">
        <f>((Кредиты_2000_0__22[[#This Row],[Ежемесячный платеж]]-AVERAGE(O:O)))/STDEV(O:O)</f>
        <v>2.5808525672918664E-2</v>
      </c>
      <c r="AB983" s="16">
        <f>((Кредиты_2000_0__22[[#This Row],[Текущий баланс кредитов]]-AVERAGE(F:F)))/STDEV(F:F)</f>
        <v>-0.45234320927953647</v>
      </c>
      <c r="AC983" s="16">
        <f>((Кредиты_2000_0__22[[#This Row],[Максимальный выданный кредит]]-AVERAGE(G:G)))/STDEV(G:G)</f>
        <v>-0.39589403249861849</v>
      </c>
    </row>
    <row r="984" spans="1:29" x14ac:dyDescent="0.45">
      <c r="A984">
        <v>1458</v>
      </c>
      <c r="B984" s="1" t="s">
        <v>1027</v>
      </c>
      <c r="C984" s="1" t="s">
        <v>31</v>
      </c>
      <c r="D984">
        <v>15</v>
      </c>
      <c r="E984">
        <v>1</v>
      </c>
      <c r="F984">
        <v>109459</v>
      </c>
      <c r="G984">
        <v>551034</v>
      </c>
      <c r="H984" s="3">
        <v>324258</v>
      </c>
      <c r="I984" s="1" t="s">
        <v>26</v>
      </c>
      <c r="J984">
        <v>695</v>
      </c>
      <c r="K984">
        <v>896135</v>
      </c>
      <c r="L984" s="1" t="s">
        <v>22</v>
      </c>
      <c r="M984" s="1" t="s">
        <v>19</v>
      </c>
      <c r="N984" s="1" t="s">
        <v>20</v>
      </c>
      <c r="O984" s="2">
        <v>21133.7</v>
      </c>
      <c r="P984">
        <v>28.2</v>
      </c>
      <c r="R984">
        <f>Кредиты_2000_0__22[[#This Row],[Годовой доход]]/12</f>
        <v>74677.916666666672</v>
      </c>
      <c r="S984">
        <f>Кредиты_2000_0__22[[#This Row],[Ежемесячный платеж]]/Кредиты_2000_0__22[[#This Row],[Мес доход]]</f>
        <v>0.28299798579455104</v>
      </c>
      <c r="T984" s="8">
        <f>(Кредиты_2000_0__22[[#This Row],[Кредитный рейтинг]]-MIN(J:J))/(MAX(J:J)-MIN(J:J))</f>
        <v>0.66060606060606064</v>
      </c>
      <c r="U984" s="9">
        <f>(Кредиты_2000_0__22[[#This Row],[Срок кредитной истории (лет)]]-MIN(P:P))/(MAX(P:P)-MIN(P:P))</f>
        <v>0.51973684210526316</v>
      </c>
      <c r="V984" s="9">
        <f>(Кредиты_2000_0__22[[#This Row],[Срок с последнего нарушения кредитного договора (мес.)]]-MIN(Q:Q))/(MAX(Q:Q)-MIN(Q:Q))</f>
        <v>0</v>
      </c>
      <c r="W984" s="9">
        <f>(Кредиты_2000_0__22[[#This Row],[Количество кредитных карт]]-MIN(D:D))/(MAX(D:D)-MIN(D:D))</f>
        <v>0.31707317073170732</v>
      </c>
      <c r="X984" s="10">
        <f>(Кредиты_2000_0__22[[#This Row],[Число нарушений кредитных договоров]]-MIN(E:E))/(MAX(E:E)-MIN(E:E))</f>
        <v>0.14285714285714285</v>
      </c>
      <c r="Y984" s="16">
        <f>((Кредиты_2000_0__22[[#This Row],[Размер кредита]]-AVERAGE(H:H)))/STDEV(H:H)</f>
        <v>7.754357979041708E-2</v>
      </c>
      <c r="Z984" s="16">
        <f>((Кредиты_2000_0__22[[#This Row],[Годовой доход]]-AVERAGE(K:K)))/STDEV(K:K)</f>
        <v>-0.55491911942524363</v>
      </c>
      <c r="AA984" s="16">
        <f>((Кредиты_2000_0__22[[#This Row],[Ежемесячный платеж]]-AVERAGE(O:O)))/STDEV(O:O)</f>
        <v>0.29551340621983724</v>
      </c>
      <c r="AB984" s="16">
        <f>((Кредиты_2000_0__22[[#This Row],[Текущий баланс кредитов]]-AVERAGE(F:F)))/STDEV(F:F)</f>
        <v>-0.64060411442694565</v>
      </c>
      <c r="AC984" s="16">
        <f>((Кредиты_2000_0__22[[#This Row],[Максимальный выданный кредит]]-AVERAGE(G:G)))/STDEV(G:G)</f>
        <v>-2.851207986112695E-2</v>
      </c>
    </row>
    <row r="985" spans="1:29" x14ac:dyDescent="0.45">
      <c r="A985">
        <v>1459</v>
      </c>
      <c r="B985" s="1" t="s">
        <v>1028</v>
      </c>
      <c r="C985" s="1" t="s">
        <v>16</v>
      </c>
      <c r="D985">
        <v>8</v>
      </c>
      <c r="E985">
        <v>0</v>
      </c>
      <c r="F985">
        <v>356307</v>
      </c>
      <c r="G985">
        <v>574596</v>
      </c>
      <c r="H985" s="3">
        <v>434236</v>
      </c>
      <c r="I985" s="1" t="s">
        <v>26</v>
      </c>
      <c r="J985">
        <v>728</v>
      </c>
      <c r="K985">
        <v>1828237</v>
      </c>
      <c r="L985" s="1" t="s">
        <v>50</v>
      </c>
      <c r="M985" s="1" t="s">
        <v>19</v>
      </c>
      <c r="N985" s="1" t="s">
        <v>23</v>
      </c>
      <c r="O985" s="2">
        <v>19166.060000000001</v>
      </c>
      <c r="P985">
        <v>12.7</v>
      </c>
      <c r="R985">
        <f>Кредиты_2000_0__22[[#This Row],[Годовой доход]]/12</f>
        <v>152353.08333333334</v>
      </c>
      <c r="S985">
        <f>Кредиты_2000_0__22[[#This Row],[Ежемесячный платеж]]/Кредиты_2000_0__22[[#This Row],[Мес доход]]</f>
        <v>0.1258002764411835</v>
      </c>
      <c r="T985" s="8">
        <f>(Кредиты_2000_0__22[[#This Row],[Кредитный рейтинг]]-MIN(J:J))/(MAX(J:J)-MIN(J:J))</f>
        <v>0.8606060606060606</v>
      </c>
      <c r="U985" s="9">
        <f>(Кредиты_2000_0__22[[#This Row],[Срок кредитной истории (лет)]]-MIN(P:P))/(MAX(P:P)-MIN(P:P))</f>
        <v>0.17982456140350875</v>
      </c>
      <c r="V985" s="9">
        <f>(Кредиты_2000_0__22[[#This Row],[Срок с последнего нарушения кредитного договора (мес.)]]-MIN(Q:Q))/(MAX(Q:Q)-MIN(Q:Q))</f>
        <v>0</v>
      </c>
      <c r="W985" s="9">
        <f>(Кредиты_2000_0__22[[#This Row],[Количество кредитных карт]]-MIN(D:D))/(MAX(D:D)-MIN(D:D))</f>
        <v>0.14634146341463414</v>
      </c>
      <c r="X985" s="10">
        <f>(Кредиты_2000_0__22[[#This Row],[Число нарушений кредитных договоров]]-MIN(E:E))/(MAX(E:E)-MIN(E:E))</f>
        <v>0</v>
      </c>
      <c r="Y985" s="16">
        <f>((Кредиты_2000_0__22[[#This Row],[Размер кредита]]-AVERAGE(H:H)))/STDEV(H:H)</f>
        <v>0.6663067911368793</v>
      </c>
      <c r="Z985" s="16">
        <f>((Кредиты_2000_0__22[[#This Row],[Годовой доход]]-AVERAGE(K:K)))/STDEV(K:K)</f>
        <v>0.58600000233327287</v>
      </c>
      <c r="AA985" s="16">
        <f>((Кредиты_2000_0__22[[#This Row],[Ежемесячный платеж]]-AVERAGE(O:O)))/STDEV(O:O)</f>
        <v>0.11974953088512658</v>
      </c>
      <c r="AB985" s="16">
        <f>((Кредиты_2000_0__22[[#This Row],[Текущий баланс кредитов]]-AVERAGE(F:F)))/STDEV(F:F)</f>
        <v>0.39097989218424822</v>
      </c>
      <c r="AC985" s="16">
        <f>((Кредиты_2000_0__22[[#This Row],[Максимальный выданный кредит]]-AVERAGE(G:G)))/STDEV(G:G)</f>
        <v>2.1572705178938403E-2</v>
      </c>
    </row>
    <row r="986" spans="1:29" x14ac:dyDescent="0.45">
      <c r="A986">
        <v>1460</v>
      </c>
      <c r="B986" s="1" t="s">
        <v>1029</v>
      </c>
      <c r="C986" s="1" t="s">
        <v>16</v>
      </c>
      <c r="D986">
        <v>15</v>
      </c>
      <c r="E986">
        <v>0</v>
      </c>
      <c r="F986">
        <v>306736</v>
      </c>
      <c r="G986">
        <v>369578</v>
      </c>
      <c r="H986" s="3">
        <v>457402</v>
      </c>
      <c r="I986" s="1" t="s">
        <v>26</v>
      </c>
      <c r="J986">
        <v>670</v>
      </c>
      <c r="K986">
        <v>903526</v>
      </c>
      <c r="L986" s="1" t="s">
        <v>22</v>
      </c>
      <c r="M986" s="1" t="s">
        <v>19</v>
      </c>
      <c r="N986" s="1" t="s">
        <v>23</v>
      </c>
      <c r="O986" s="2">
        <v>22362.240000000002</v>
      </c>
      <c r="P986">
        <v>27.5</v>
      </c>
      <c r="Q986">
        <v>24</v>
      </c>
      <c r="R986">
        <f>Кредиты_2000_0__22[[#This Row],[Годовой доход]]/12</f>
        <v>75293.833333333328</v>
      </c>
      <c r="S986">
        <f>Кредиты_2000_0__22[[#This Row],[Ежемесячный платеж]]/Кредиты_2000_0__22[[#This Row],[Мес доход]]</f>
        <v>0.29699962148294573</v>
      </c>
      <c r="T986" s="8">
        <f>(Кредиты_2000_0__22[[#This Row],[Кредитный рейтинг]]-MIN(J:J))/(MAX(J:J)-MIN(J:J))</f>
        <v>0.50909090909090904</v>
      </c>
      <c r="U986" s="9">
        <f>(Кредиты_2000_0__22[[#This Row],[Срок кредитной истории (лет)]]-MIN(P:P))/(MAX(P:P)-MIN(P:P))</f>
        <v>0.50438596491228072</v>
      </c>
      <c r="V986" s="9">
        <f>(Кредиты_2000_0__22[[#This Row],[Срок с последнего нарушения кредитного договора (мес.)]]-MIN(Q:Q))/(MAX(Q:Q)-MIN(Q:Q))</f>
        <v>0.29268292682926828</v>
      </c>
      <c r="W986" s="9">
        <f>(Кредиты_2000_0__22[[#This Row],[Количество кредитных карт]]-MIN(D:D))/(MAX(D:D)-MIN(D:D))</f>
        <v>0.31707317073170732</v>
      </c>
      <c r="X986" s="10">
        <f>(Кредиты_2000_0__22[[#This Row],[Число нарушений кредитных договоров]]-MIN(E:E))/(MAX(E:E)-MIN(E:E))</f>
        <v>0</v>
      </c>
      <c r="Y986" s="16">
        <f>((Кредиты_2000_0__22[[#This Row],[Размер кредита]]-AVERAGE(H:H)))/STDEV(H:H)</f>
        <v>0.79032512711363956</v>
      </c>
      <c r="Z986" s="16">
        <f>((Кредиты_2000_0__22[[#This Row],[Годовой доход]]-AVERAGE(K:K)))/STDEV(K:K)</f>
        <v>-0.54587232709037348</v>
      </c>
      <c r="AA986" s="16">
        <f>((Кредиты_2000_0__22[[#This Row],[Ежемесячный платеж]]-AVERAGE(O:O)))/STDEV(O:O)</f>
        <v>0.40525550914705238</v>
      </c>
      <c r="AB986" s="16">
        <f>((Кредиты_2000_0__22[[#This Row],[Текущий баланс кредитов]]-AVERAGE(F:F)))/STDEV(F:F)</f>
        <v>0.18382143519159083</v>
      </c>
      <c r="AC986" s="16">
        <f>((Кредиты_2000_0__22[[#This Row],[Максимальный выданный кредит]]-AVERAGE(G:G)))/STDEV(G:G)</f>
        <v>-0.41422571852635481</v>
      </c>
    </row>
    <row r="987" spans="1:29" x14ac:dyDescent="0.45">
      <c r="A987">
        <v>1462</v>
      </c>
      <c r="B987" s="1" t="s">
        <v>1030</v>
      </c>
      <c r="C987" s="1" t="s">
        <v>31</v>
      </c>
      <c r="D987">
        <v>6</v>
      </c>
      <c r="E987">
        <v>0</v>
      </c>
      <c r="F987">
        <v>269211</v>
      </c>
      <c r="G987">
        <v>551694</v>
      </c>
      <c r="H987" s="3">
        <v>335258</v>
      </c>
      <c r="I987" s="1" t="s">
        <v>17</v>
      </c>
      <c r="J987">
        <v>737</v>
      </c>
      <c r="K987">
        <v>1534516</v>
      </c>
      <c r="L987" s="1" t="s">
        <v>27</v>
      </c>
      <c r="M987" s="1" t="s">
        <v>29</v>
      </c>
      <c r="N987" s="1" t="s">
        <v>54</v>
      </c>
      <c r="O987" s="2">
        <v>25319.59</v>
      </c>
      <c r="P987">
        <v>13.5</v>
      </c>
      <c r="R987">
        <f>Кредиты_2000_0__22[[#This Row],[Годовой доход]]/12</f>
        <v>127876.33333333333</v>
      </c>
      <c r="S987">
        <f>Кредиты_2000_0__22[[#This Row],[Ежемесячный платеж]]/Кредиты_2000_0__22[[#This Row],[Мес доход]]</f>
        <v>0.19800059432420386</v>
      </c>
      <c r="T987" s="8">
        <f>(Кредиты_2000_0__22[[#This Row],[Кредитный рейтинг]]-MIN(J:J))/(MAX(J:J)-MIN(J:J))</f>
        <v>0.91515151515151516</v>
      </c>
      <c r="U987" s="9">
        <f>(Кредиты_2000_0__22[[#This Row],[Срок кредитной истории (лет)]]-MIN(P:P))/(MAX(P:P)-MIN(P:P))</f>
        <v>0.19736842105263158</v>
      </c>
      <c r="V987" s="9">
        <f>(Кредиты_2000_0__22[[#This Row],[Срок с последнего нарушения кредитного договора (мес.)]]-MIN(Q:Q))/(MAX(Q:Q)-MIN(Q:Q))</f>
        <v>0</v>
      </c>
      <c r="W987" s="9">
        <f>(Кредиты_2000_0__22[[#This Row],[Количество кредитных карт]]-MIN(D:D))/(MAX(D:D)-MIN(D:D))</f>
        <v>9.7560975609756101E-2</v>
      </c>
      <c r="X987" s="10">
        <f>(Кредиты_2000_0__22[[#This Row],[Число нарушений кредитных договоров]]-MIN(E:E))/(MAX(E:E)-MIN(E:E))</f>
        <v>0</v>
      </c>
      <c r="Y987" s="16">
        <f>((Кредиты_2000_0__22[[#This Row],[Размер кредита]]-AVERAGE(H:H)))/STDEV(H:H)</f>
        <v>0.13643167854481419</v>
      </c>
      <c r="Z987" s="16">
        <f>((Кредиты_2000_0__22[[#This Row],[Годовой доход]]-AVERAGE(K:K)))/STDEV(K:K)</f>
        <v>0.22647721903055149</v>
      </c>
      <c r="AA987" s="16">
        <f>((Кредиты_2000_0__22[[#This Row],[Ежемесячный платеж]]-AVERAGE(O:O)))/STDEV(O:O)</f>
        <v>0.66942745966701867</v>
      </c>
      <c r="AB987" s="16">
        <f>((Кредиты_2000_0__22[[#This Row],[Текущий баланс кредитов]]-AVERAGE(F:F)))/STDEV(F:F)</f>
        <v>2.7003515467367612E-2</v>
      </c>
      <c r="AC987" s="16">
        <f>((Кредиты_2000_0__22[[#This Row],[Максимальный выданный кредит]]-AVERAGE(G:G)))/STDEV(G:G)</f>
        <v>-2.7109144705943045E-2</v>
      </c>
    </row>
    <row r="988" spans="1:29" x14ac:dyDescent="0.45">
      <c r="A988">
        <v>1465</v>
      </c>
      <c r="B988" s="1" t="s">
        <v>1031</v>
      </c>
      <c r="C988" s="1" t="s">
        <v>16</v>
      </c>
      <c r="D988">
        <v>23</v>
      </c>
      <c r="E988">
        <v>0</v>
      </c>
      <c r="F988">
        <v>1762725</v>
      </c>
      <c r="G988">
        <v>3836580</v>
      </c>
      <c r="H988" s="3">
        <v>786104</v>
      </c>
      <c r="I988" s="1" t="s">
        <v>26</v>
      </c>
      <c r="J988">
        <v>701</v>
      </c>
      <c r="K988">
        <v>2715594</v>
      </c>
      <c r="L988" s="1" t="s">
        <v>27</v>
      </c>
      <c r="M988" s="1" t="s">
        <v>19</v>
      </c>
      <c r="N988" s="1" t="s">
        <v>23</v>
      </c>
      <c r="O988" s="2">
        <v>52501.56</v>
      </c>
      <c r="P988">
        <v>38</v>
      </c>
      <c r="R988">
        <f>Кредиты_2000_0__22[[#This Row],[Годовой доход]]/12</f>
        <v>226299.5</v>
      </c>
      <c r="S988">
        <f>Кредиты_2000_0__22[[#This Row],[Ежемесячный платеж]]/Кредиты_2000_0__22[[#This Row],[Мес доход]]</f>
        <v>0.23200033583812602</v>
      </c>
      <c r="T988" s="8">
        <f>(Кредиты_2000_0__22[[#This Row],[Кредитный рейтинг]]-MIN(J:J))/(MAX(J:J)-MIN(J:J))</f>
        <v>0.69696969696969702</v>
      </c>
      <c r="U988" s="9">
        <f>(Кредиты_2000_0__22[[#This Row],[Срок кредитной истории (лет)]]-MIN(P:P))/(MAX(P:P)-MIN(P:P))</f>
        <v>0.73464912280701755</v>
      </c>
      <c r="V988" s="9">
        <f>(Кредиты_2000_0__22[[#This Row],[Срок с последнего нарушения кредитного договора (мес.)]]-MIN(Q:Q))/(MAX(Q:Q)-MIN(Q:Q))</f>
        <v>0</v>
      </c>
      <c r="W988" s="9">
        <f>(Кредиты_2000_0__22[[#This Row],[Количество кредитных карт]]-MIN(D:D))/(MAX(D:D)-MIN(D:D))</f>
        <v>0.51219512195121952</v>
      </c>
      <c r="X988" s="10">
        <f>(Кредиты_2000_0__22[[#This Row],[Число нарушений кредитных договоров]]-MIN(E:E))/(MAX(E:E)-MIN(E:E))</f>
        <v>0</v>
      </c>
      <c r="Y988" s="16">
        <f>((Кредиты_2000_0__22[[#This Row],[Размер кредита]]-AVERAGE(H:H)))/STDEV(H:H)</f>
        <v>2.5500192940925337</v>
      </c>
      <c r="Z988" s="16">
        <f>((Кредиты_2000_0__22[[#This Row],[Годовой доход]]-AVERAGE(K:K)))/STDEV(K:K)</f>
        <v>1.6721499828356985</v>
      </c>
      <c r="AA988" s="16">
        <f>((Кредиты_2000_0__22[[#This Row],[Ежемесячный платеж]]-AVERAGE(O:O)))/STDEV(O:O)</f>
        <v>3.0975181604211435</v>
      </c>
      <c r="AB988" s="16">
        <f>((Кредиты_2000_0__22[[#This Row],[Текущий баланс кредитов]]-AVERAGE(F:F)))/STDEV(F:F)</f>
        <v>6.2684361219697928</v>
      </c>
      <c r="AC988" s="16">
        <f>((Кредиты_2000_0__22[[#This Row],[Максимальный выданный кредит]]-AVERAGE(G:G)))/STDEV(G:G)</f>
        <v>6.9554394161598632</v>
      </c>
    </row>
    <row r="989" spans="1:29" x14ac:dyDescent="0.45">
      <c r="A989">
        <v>1467</v>
      </c>
      <c r="B989" s="1" t="s">
        <v>1032</v>
      </c>
      <c r="C989" s="1" t="s">
        <v>31</v>
      </c>
      <c r="D989">
        <v>5</v>
      </c>
      <c r="E989">
        <v>0</v>
      </c>
      <c r="F989">
        <v>125191</v>
      </c>
      <c r="G989">
        <v>151470</v>
      </c>
      <c r="H989" s="3">
        <v>291500</v>
      </c>
      <c r="I989" s="1" t="s">
        <v>26</v>
      </c>
      <c r="J989">
        <v>609</v>
      </c>
      <c r="K989">
        <v>840731</v>
      </c>
      <c r="L989" s="1" t="s">
        <v>22</v>
      </c>
      <c r="M989" s="1" t="s">
        <v>29</v>
      </c>
      <c r="N989" s="1" t="s">
        <v>23</v>
      </c>
      <c r="O989" s="2">
        <v>20317.46</v>
      </c>
      <c r="P989">
        <v>15.1</v>
      </c>
      <c r="R989">
        <f>Кредиты_2000_0__22[[#This Row],[Годовой доход]]/12</f>
        <v>70060.916666666672</v>
      </c>
      <c r="S989">
        <f>Кредиты_2000_0__22[[#This Row],[Ежемесячный платеж]]/Кредиты_2000_0__22[[#This Row],[Мес доход]]</f>
        <v>0.28999706208049897</v>
      </c>
      <c r="T989" s="8">
        <f>(Кредиты_2000_0__22[[#This Row],[Кредитный рейтинг]]-MIN(J:J))/(MAX(J:J)-MIN(J:J))</f>
        <v>0.1393939393939394</v>
      </c>
      <c r="U989" s="9">
        <f>(Кредиты_2000_0__22[[#This Row],[Срок кредитной истории (лет)]]-MIN(P:P))/(MAX(P:P)-MIN(P:P))</f>
        <v>0.23245614035087717</v>
      </c>
      <c r="V989" s="9">
        <f>(Кредиты_2000_0__22[[#This Row],[Срок с последнего нарушения кредитного договора (мес.)]]-MIN(Q:Q))/(MAX(Q:Q)-MIN(Q:Q))</f>
        <v>0</v>
      </c>
      <c r="W989" s="9">
        <f>(Кредиты_2000_0__22[[#This Row],[Количество кредитных карт]]-MIN(D:D))/(MAX(D:D)-MIN(D:D))</f>
        <v>7.3170731707317069E-2</v>
      </c>
      <c r="X989" s="10">
        <f>(Кредиты_2000_0__22[[#This Row],[Число нарушений кредитных договоров]]-MIN(E:E))/(MAX(E:E)-MIN(E:E))</f>
        <v>0</v>
      </c>
      <c r="Y989" s="16">
        <f>((Кредиты_2000_0__22[[#This Row],[Размер кредита]]-AVERAGE(H:H)))/STDEV(H:H)</f>
        <v>-9.7825178300177479E-2</v>
      </c>
      <c r="Z989" s="16">
        <f>((Кредиты_2000_0__22[[#This Row],[Годовой доход]]-AVERAGE(K:K)))/STDEV(K:K)</f>
        <v>-0.62273517713342241</v>
      </c>
      <c r="AA989" s="16">
        <f>((Кредиты_2000_0__22[[#This Row],[Ежемесячный платеж]]-AVERAGE(O:O)))/STDEV(O:O)</f>
        <v>0.22260092954564656</v>
      </c>
      <c r="AB989" s="16">
        <f>((Кредиты_2000_0__22[[#This Row],[Текущий баланс кредитов]]-AVERAGE(F:F)))/STDEV(F:F)</f>
        <v>-0.57485969036028406</v>
      </c>
      <c r="AC989" s="16">
        <f>((Кредиты_2000_0__22[[#This Row],[Максимальный выданный кредит]]-AVERAGE(G:G)))/STDEV(G:G)</f>
        <v>-0.87784902280946209</v>
      </c>
    </row>
    <row r="990" spans="1:29" x14ac:dyDescent="0.45">
      <c r="A990">
        <v>1471</v>
      </c>
      <c r="B990" s="1" t="s">
        <v>1033</v>
      </c>
      <c r="C990" s="1" t="s">
        <v>16</v>
      </c>
      <c r="D990">
        <v>6</v>
      </c>
      <c r="E990">
        <v>0</v>
      </c>
      <c r="F990">
        <v>775637</v>
      </c>
      <c r="G990">
        <v>1228612</v>
      </c>
      <c r="H990" s="3">
        <v>194722</v>
      </c>
      <c r="I990" s="1" t="s">
        <v>17</v>
      </c>
      <c r="J990">
        <v>718</v>
      </c>
      <c r="K990">
        <v>1643481</v>
      </c>
      <c r="L990" s="1" t="s">
        <v>21</v>
      </c>
      <c r="M990" s="1" t="s">
        <v>29</v>
      </c>
      <c r="N990" s="1" t="s">
        <v>23</v>
      </c>
      <c r="O990" s="2">
        <v>18215.3</v>
      </c>
      <c r="P990">
        <v>19.899999999999999</v>
      </c>
      <c r="R990">
        <f>Кредиты_2000_0__22[[#This Row],[Годовой доход]]/12</f>
        <v>136956.75</v>
      </c>
      <c r="S990">
        <f>Кредиты_2000_0__22[[#This Row],[Ежемесячный платеж]]/Кредиты_2000_0__22[[#This Row],[Мес доход]]</f>
        <v>0.13300038150730065</v>
      </c>
      <c r="T990" s="8">
        <f>(Кредиты_2000_0__22[[#This Row],[Кредитный рейтинг]]-MIN(J:J))/(MAX(J:J)-MIN(J:J))</f>
        <v>0.8</v>
      </c>
      <c r="U990" s="9">
        <f>(Кредиты_2000_0__22[[#This Row],[Срок кредитной истории (лет)]]-MIN(P:P))/(MAX(P:P)-MIN(P:P))</f>
        <v>0.33771929824561397</v>
      </c>
      <c r="V990" s="9">
        <f>(Кредиты_2000_0__22[[#This Row],[Срок с последнего нарушения кредитного договора (мес.)]]-MIN(Q:Q))/(MAX(Q:Q)-MIN(Q:Q))</f>
        <v>0</v>
      </c>
      <c r="W990" s="9">
        <f>(Кредиты_2000_0__22[[#This Row],[Количество кредитных карт]]-MIN(D:D))/(MAX(D:D)-MIN(D:D))</f>
        <v>9.7560975609756101E-2</v>
      </c>
      <c r="X990" s="10">
        <f>(Кредиты_2000_0__22[[#This Row],[Число нарушений кредитных договоров]]-MIN(E:E))/(MAX(E:E)-MIN(E:E))</f>
        <v>0</v>
      </c>
      <c r="Y990" s="16">
        <f>((Кредиты_2000_0__22[[#This Row],[Размер кредита]]-AVERAGE(H:H)))/STDEV(H:H)</f>
        <v>-0.61592267114136323</v>
      </c>
      <c r="Z990" s="16">
        <f>((Кредиты_2000_0__22[[#This Row],[Годовой доход]]-AVERAGE(K:K)))/STDEV(K:K)</f>
        <v>0.35985345049708278</v>
      </c>
      <c r="AA990" s="16">
        <f>((Кредиты_2000_0__22[[#This Row],[Ежемесячный платеж]]-AVERAGE(O:O)))/STDEV(O:O)</f>
        <v>3.4820752189211719E-2</v>
      </c>
      <c r="AB990" s="16">
        <f>((Кредиты_2000_0__22[[#This Row],[Текущий баланс кредитов]]-AVERAGE(F:F)))/STDEV(F:F)</f>
        <v>2.1433705191784793</v>
      </c>
      <c r="AC990" s="16">
        <f>((Кредиты_2000_0__22[[#This Row],[Максимальный выданный кредит]]-AVERAGE(G:G)))/STDEV(G:G)</f>
        <v>1.4117879149558412</v>
      </c>
    </row>
    <row r="991" spans="1:29" x14ac:dyDescent="0.45">
      <c r="A991">
        <v>1472</v>
      </c>
      <c r="B991" s="1" t="s">
        <v>1034</v>
      </c>
      <c r="C991" s="1" t="s">
        <v>16</v>
      </c>
      <c r="D991">
        <v>16</v>
      </c>
      <c r="E991">
        <v>0</v>
      </c>
      <c r="F991">
        <v>301169</v>
      </c>
      <c r="G991">
        <v>385308</v>
      </c>
      <c r="H991" s="3">
        <v>328152</v>
      </c>
      <c r="I991" s="1" t="s">
        <v>17</v>
      </c>
      <c r="J991">
        <v>699</v>
      </c>
      <c r="K991">
        <v>944680</v>
      </c>
      <c r="L991" s="1" t="s">
        <v>53</v>
      </c>
      <c r="M991" s="1" t="s">
        <v>29</v>
      </c>
      <c r="N991" s="1" t="s">
        <v>23</v>
      </c>
      <c r="O991" s="2">
        <v>18027.77</v>
      </c>
      <c r="P991">
        <v>15.6</v>
      </c>
      <c r="Q991">
        <v>71</v>
      </c>
      <c r="R991">
        <f>Кредиты_2000_0__22[[#This Row],[Годовой доход]]/12</f>
        <v>78723.333333333328</v>
      </c>
      <c r="S991">
        <f>Кредиты_2000_0__22[[#This Row],[Ежемесячный платеж]]/Кредиты_2000_0__22[[#This Row],[Мес доход]]</f>
        <v>0.2290016090104586</v>
      </c>
      <c r="T991" s="8">
        <f>(Кредиты_2000_0__22[[#This Row],[Кредитный рейтинг]]-MIN(J:J))/(MAX(J:J)-MIN(J:J))</f>
        <v>0.68484848484848482</v>
      </c>
      <c r="U991" s="9">
        <f>(Кредиты_2000_0__22[[#This Row],[Срок кредитной истории (лет)]]-MIN(P:P))/(MAX(P:P)-MIN(P:P))</f>
        <v>0.24342105263157893</v>
      </c>
      <c r="V991" s="9">
        <f>(Кредиты_2000_0__22[[#This Row],[Срок с последнего нарушения кредитного договора (мес.)]]-MIN(Q:Q))/(MAX(Q:Q)-MIN(Q:Q))</f>
        <v>0.86585365853658536</v>
      </c>
      <c r="W991" s="9">
        <f>(Кредиты_2000_0__22[[#This Row],[Количество кредитных карт]]-MIN(D:D))/(MAX(D:D)-MIN(D:D))</f>
        <v>0.34146341463414637</v>
      </c>
      <c r="X991" s="10">
        <f>(Кредиты_2000_0__22[[#This Row],[Число нарушений кредитных договоров]]-MIN(E:E))/(MAX(E:E)-MIN(E:E))</f>
        <v>0</v>
      </c>
      <c r="Y991" s="16">
        <f>((Кредиты_2000_0__22[[#This Row],[Размер кредита]]-AVERAGE(H:H)))/STDEV(H:H)</f>
        <v>9.8389966749473659E-2</v>
      </c>
      <c r="Z991" s="16">
        <f>((Кредиты_2000_0__22[[#This Row],[Годовой доход]]-AVERAGE(K:K)))/STDEV(K:K)</f>
        <v>-0.49549867105610895</v>
      </c>
      <c r="AA991" s="16">
        <f>((Кредиты_2000_0__22[[#This Row],[Ежемесячный платеж]]-AVERAGE(O:O)))/STDEV(O:O)</f>
        <v>1.8069212506384526E-2</v>
      </c>
      <c r="AB991" s="16">
        <f>((Кредиты_2000_0__22[[#This Row],[Текущий баланс кредитов]]-AVERAGE(F:F)))/STDEV(F:F)</f>
        <v>0.16055680203756684</v>
      </c>
      <c r="AC991" s="16">
        <f>((Кредиты_2000_0__22[[#This Row],[Максимальный выданный кредит]]-AVERAGE(G:G)))/STDEV(G:G)</f>
        <v>-0.38078909732780514</v>
      </c>
    </row>
    <row r="992" spans="1:29" x14ac:dyDescent="0.45">
      <c r="A992">
        <v>1474</v>
      </c>
      <c r="B992" s="1" t="s">
        <v>1035</v>
      </c>
      <c r="C992" s="1" t="s">
        <v>16</v>
      </c>
      <c r="D992">
        <v>7</v>
      </c>
      <c r="E992">
        <v>1</v>
      </c>
      <c r="F992">
        <v>31673</v>
      </c>
      <c r="G992">
        <v>188012</v>
      </c>
      <c r="H992" s="3">
        <v>29172</v>
      </c>
      <c r="I992" s="1" t="s">
        <v>17</v>
      </c>
      <c r="J992">
        <v>696</v>
      </c>
      <c r="K992">
        <v>406942</v>
      </c>
      <c r="L992" s="1" t="s">
        <v>22</v>
      </c>
      <c r="M992" s="1" t="s">
        <v>24</v>
      </c>
      <c r="N992" s="1" t="s">
        <v>52</v>
      </c>
      <c r="O992" s="2">
        <v>8850.9599999999991</v>
      </c>
      <c r="P992">
        <v>16.5</v>
      </c>
      <c r="R992">
        <f>Кредиты_2000_0__22[[#This Row],[Годовой доход]]/12</f>
        <v>33911.833333333336</v>
      </c>
      <c r="S992">
        <f>Кредиты_2000_0__22[[#This Row],[Ежемесячный платеж]]/Кредиты_2000_0__22[[#This Row],[Мес доход]]</f>
        <v>0.26099915958539543</v>
      </c>
      <c r="T992" s="8">
        <f>(Кредиты_2000_0__22[[#This Row],[Кредитный рейтинг]]-MIN(J:J))/(MAX(J:J)-MIN(J:J))</f>
        <v>0.66666666666666663</v>
      </c>
      <c r="U992" s="9">
        <f>(Кредиты_2000_0__22[[#This Row],[Срок кредитной истории (лет)]]-MIN(P:P))/(MAX(P:P)-MIN(P:P))</f>
        <v>0.26315789473684209</v>
      </c>
      <c r="V992" s="9">
        <f>(Кредиты_2000_0__22[[#This Row],[Срок с последнего нарушения кредитного договора (мес.)]]-MIN(Q:Q))/(MAX(Q:Q)-MIN(Q:Q))</f>
        <v>0</v>
      </c>
      <c r="W992" s="9">
        <f>(Кредиты_2000_0__22[[#This Row],[Количество кредитных карт]]-MIN(D:D))/(MAX(D:D)-MIN(D:D))</f>
        <v>0.12195121951219512</v>
      </c>
      <c r="X992" s="10">
        <f>(Кредиты_2000_0__22[[#This Row],[Число нарушений кредитных договоров]]-MIN(E:E))/(MAX(E:E)-MIN(E:E))</f>
        <v>0.14285714285714285</v>
      </c>
      <c r="Y992" s="16">
        <f>((Кредиты_2000_0__22[[#This Row],[Размер кредита]]-AVERAGE(H:H)))/STDEV(H:H)</f>
        <v>-1.5021885573950395</v>
      </c>
      <c r="Z992" s="16">
        <f>((Кредиты_2000_0__22[[#This Row],[Годовой доход]]-AVERAGE(K:K)))/STDEV(K:K)</f>
        <v>-1.1537051406229386</v>
      </c>
      <c r="AA992" s="16">
        <f>((Кредиты_2000_0__22[[#This Row],[Ежемесячный платеж]]-AVERAGE(O:O)))/STDEV(O:O)</f>
        <v>-0.80167001256035886</v>
      </c>
      <c r="AB992" s="16">
        <f>((Кредиты_2000_0__22[[#This Row],[Текущий баланс кредитов]]-AVERAGE(F:F)))/STDEV(F:F)</f>
        <v>-0.9656737667565507</v>
      </c>
      <c r="AC992" s="16">
        <f>((Кредиты_2000_0__22[[#This Row],[Максимальный выданный кредит]]-AVERAGE(G:G)))/STDEV(G:G)</f>
        <v>-0.80017317971744661</v>
      </c>
    </row>
    <row r="993" spans="1:29" x14ac:dyDescent="0.45">
      <c r="A993">
        <v>1476</v>
      </c>
      <c r="B993" s="1" t="s">
        <v>1036</v>
      </c>
      <c r="C993" s="1" t="s">
        <v>31</v>
      </c>
      <c r="D993">
        <v>16</v>
      </c>
      <c r="E993">
        <v>1</v>
      </c>
      <c r="F993">
        <v>512202</v>
      </c>
      <c r="G993">
        <v>1068584</v>
      </c>
      <c r="H993" s="3">
        <v>229790</v>
      </c>
      <c r="I993" s="1" t="s">
        <v>26</v>
      </c>
      <c r="J993">
        <v>678</v>
      </c>
      <c r="K993">
        <v>2351250</v>
      </c>
      <c r="L993" s="1" t="s">
        <v>41</v>
      </c>
      <c r="M993" s="1" t="s">
        <v>24</v>
      </c>
      <c r="N993" s="1" t="s">
        <v>23</v>
      </c>
      <c r="O993" s="2">
        <v>38795.72</v>
      </c>
      <c r="P993">
        <v>14.9</v>
      </c>
      <c r="R993">
        <f>Кредиты_2000_0__22[[#This Row],[Годовой доход]]/12</f>
        <v>195937.5</v>
      </c>
      <c r="S993">
        <f>Кредиты_2000_0__22[[#This Row],[Ежемесячный платеж]]/Кредиты_2000_0__22[[#This Row],[Мес доход]]</f>
        <v>0.19800048484848484</v>
      </c>
      <c r="T993" s="8">
        <f>(Кредиты_2000_0__22[[#This Row],[Кредитный рейтинг]]-MIN(J:J))/(MAX(J:J)-MIN(J:J))</f>
        <v>0.55757575757575761</v>
      </c>
      <c r="U993" s="9">
        <f>(Кредиты_2000_0__22[[#This Row],[Срок кредитной истории (лет)]]-MIN(P:P))/(MAX(P:P)-MIN(P:P))</f>
        <v>0.22807017543859648</v>
      </c>
      <c r="V993" s="9">
        <f>(Кредиты_2000_0__22[[#This Row],[Срок с последнего нарушения кредитного договора (мес.)]]-MIN(Q:Q))/(MAX(Q:Q)-MIN(Q:Q))</f>
        <v>0</v>
      </c>
      <c r="W993" s="9">
        <f>(Кредиты_2000_0__22[[#This Row],[Количество кредитных карт]]-MIN(D:D))/(MAX(D:D)-MIN(D:D))</f>
        <v>0.34146341463414637</v>
      </c>
      <c r="X993" s="10">
        <f>(Кредиты_2000_0__22[[#This Row],[Число нарушений кредитных договоров]]-MIN(E:E))/(MAX(E:E)-MIN(E:E))</f>
        <v>0.14285714285714285</v>
      </c>
      <c r="Y993" s="16">
        <f>((Кредиты_2000_0__22[[#This Row],[Размер кредита]]-AVERAGE(H:H)))/STDEV(H:H)</f>
        <v>-0.42818741231234525</v>
      </c>
      <c r="Z993" s="16">
        <f>((Кредиты_2000_0__22[[#This Row],[Годовой доход]]-AVERAGE(K:K)))/STDEV(K:K)</f>
        <v>1.226182656837058</v>
      </c>
      <c r="AA993" s="16">
        <f>((Кредиты_2000_0__22[[#This Row],[Ежемесячный платеж]]-AVERAGE(O:O)))/STDEV(O:O)</f>
        <v>1.8732131284450244</v>
      </c>
      <c r="AB993" s="16">
        <f>((Кредиты_2000_0__22[[#This Row],[Текущий баланс кредитов]]-AVERAGE(F:F)))/STDEV(F:F)</f>
        <v>1.0424690219752617</v>
      </c>
      <c r="AC993" s="16">
        <f>((Кредиты_2000_0__22[[#This Row],[Максимальный выданный кредит]]-AVERAGE(G:G)))/STDEV(G:G)</f>
        <v>1.0716229043289174</v>
      </c>
    </row>
    <row r="994" spans="1:29" x14ac:dyDescent="0.45">
      <c r="A994">
        <v>1482</v>
      </c>
      <c r="B994" s="1" t="s">
        <v>1037</v>
      </c>
      <c r="C994" s="1" t="s">
        <v>16</v>
      </c>
      <c r="D994">
        <v>8</v>
      </c>
      <c r="E994">
        <v>0</v>
      </c>
      <c r="F994">
        <v>109877</v>
      </c>
      <c r="G994">
        <v>1479500</v>
      </c>
      <c r="H994" s="3">
        <v>609092</v>
      </c>
      <c r="I994" s="1" t="s">
        <v>17</v>
      </c>
      <c r="J994">
        <v>750</v>
      </c>
      <c r="K994">
        <v>1690848</v>
      </c>
      <c r="L994" s="1" t="s">
        <v>27</v>
      </c>
      <c r="M994" s="1" t="s">
        <v>29</v>
      </c>
      <c r="N994" s="1" t="s">
        <v>23</v>
      </c>
      <c r="O994" s="2">
        <v>17049.46</v>
      </c>
      <c r="P994">
        <v>23.6</v>
      </c>
      <c r="R994">
        <f>Кредиты_2000_0__22[[#This Row],[Годовой доход]]/12</f>
        <v>140904</v>
      </c>
      <c r="S994">
        <f>Кредиты_2000_0__22[[#This Row],[Ежемесячный платеж]]/Кредиты_2000_0__22[[#This Row],[Мес доход]]</f>
        <v>0.12100053937432577</v>
      </c>
      <c r="T994" s="8">
        <f>(Кредиты_2000_0__22[[#This Row],[Кредитный рейтинг]]-MIN(J:J))/(MAX(J:J)-MIN(J:J))</f>
        <v>0.9939393939393939</v>
      </c>
      <c r="U994" s="9">
        <f>(Кредиты_2000_0__22[[#This Row],[Срок кредитной истории (лет)]]-MIN(P:P))/(MAX(P:P)-MIN(P:P))</f>
        <v>0.41885964912280704</v>
      </c>
      <c r="V994" s="9">
        <f>(Кредиты_2000_0__22[[#This Row],[Срок с последнего нарушения кредитного договора (мес.)]]-MIN(Q:Q))/(MAX(Q:Q)-MIN(Q:Q))</f>
        <v>0</v>
      </c>
      <c r="W994" s="9">
        <f>(Кредиты_2000_0__22[[#This Row],[Количество кредитных карт]]-MIN(D:D))/(MAX(D:D)-MIN(D:D))</f>
        <v>0.14634146341463414</v>
      </c>
      <c r="X994" s="10">
        <f>(Кредиты_2000_0__22[[#This Row],[Число нарушений кредитных договоров]]-MIN(E:E))/(MAX(E:E)-MIN(E:E))</f>
        <v>0</v>
      </c>
      <c r="Y994" s="16">
        <f>((Кредиты_2000_0__22[[#This Row],[Размер кредита]]-AVERAGE(H:H)))/STDEV(H:H)</f>
        <v>1.6023920089367756</v>
      </c>
      <c r="Z994" s="16">
        <f>((Кредиты_2000_0__22[[#This Row],[Годовой доход]]-AVERAGE(K:K)))/STDEV(K:K)</f>
        <v>0.41783199366117391</v>
      </c>
      <c r="AA994" s="16">
        <f>((Кредиты_2000_0__22[[#This Row],[Ежемесячный платеж]]-AVERAGE(O:O)))/STDEV(O:O)</f>
        <v>-6.9320531999064169E-2</v>
      </c>
      <c r="AB994" s="16">
        <f>((Кредиты_2000_0__22[[#This Row],[Текущий баланс кредитов]]-AVERAGE(F:F)))/STDEV(F:F)</f>
        <v>-0.63885728190343538</v>
      </c>
      <c r="AC994" s="16">
        <f>((Кредиты_2000_0__22[[#This Row],[Максимальный выданный кредит]]-AVERAGE(G:G)))/STDEV(G:G)</f>
        <v>1.9450903319464157</v>
      </c>
    </row>
    <row r="995" spans="1:29" x14ac:dyDescent="0.45">
      <c r="A995">
        <v>1483</v>
      </c>
      <c r="B995" s="1" t="s">
        <v>1038</v>
      </c>
      <c r="C995" s="1" t="s">
        <v>16</v>
      </c>
      <c r="D995">
        <v>6</v>
      </c>
      <c r="E995">
        <v>1</v>
      </c>
      <c r="F995">
        <v>31312</v>
      </c>
      <c r="G995">
        <v>258918</v>
      </c>
      <c r="H995" s="3">
        <v>166232</v>
      </c>
      <c r="I995" s="1" t="s">
        <v>17</v>
      </c>
      <c r="J995">
        <v>723</v>
      </c>
      <c r="K995">
        <v>1152312</v>
      </c>
      <c r="L995" s="1" t="s">
        <v>22</v>
      </c>
      <c r="M995" s="1" t="s">
        <v>29</v>
      </c>
      <c r="N995" s="1" t="s">
        <v>23</v>
      </c>
      <c r="O995" s="2">
        <v>18532.98</v>
      </c>
      <c r="P995">
        <v>21.3</v>
      </c>
      <c r="Q995">
        <v>65</v>
      </c>
      <c r="R995">
        <f>Кредиты_2000_0__22[[#This Row],[Годовой доход]]/12</f>
        <v>96026</v>
      </c>
      <c r="S995">
        <f>Кредиты_2000_0__22[[#This Row],[Ежемесячный платеж]]/Кредиты_2000_0__22[[#This Row],[Мес доход]]</f>
        <v>0.1929996042738425</v>
      </c>
      <c r="T995" s="8">
        <f>(Кредиты_2000_0__22[[#This Row],[Кредитный рейтинг]]-MIN(J:J))/(MAX(J:J)-MIN(J:J))</f>
        <v>0.83030303030303032</v>
      </c>
      <c r="U995" s="9">
        <f>(Кредиты_2000_0__22[[#This Row],[Срок кредитной истории (лет)]]-MIN(P:P))/(MAX(P:P)-MIN(P:P))</f>
        <v>0.36842105263157893</v>
      </c>
      <c r="V995" s="9">
        <f>(Кредиты_2000_0__22[[#This Row],[Срок с последнего нарушения кредитного договора (мес.)]]-MIN(Q:Q))/(MAX(Q:Q)-MIN(Q:Q))</f>
        <v>0.79268292682926833</v>
      </c>
      <c r="W995" s="9">
        <f>(Кредиты_2000_0__22[[#This Row],[Количество кредитных карт]]-MIN(D:D))/(MAX(D:D)-MIN(D:D))</f>
        <v>9.7560975609756101E-2</v>
      </c>
      <c r="X995" s="10">
        <f>(Кредиты_2000_0__22[[#This Row],[Число нарушений кредитных договоров]]-MIN(E:E))/(MAX(E:E)-MIN(E:E))</f>
        <v>0.14285714285714285</v>
      </c>
      <c r="Y995" s="16">
        <f>((Кредиты_2000_0__22[[#This Row],[Размер кредита]]-AVERAGE(H:H)))/STDEV(H:H)</f>
        <v>-0.76844284691525166</v>
      </c>
      <c r="Z995" s="16">
        <f>((Кредиты_2000_0__22[[#This Row],[Годовой доход]]-AVERAGE(K:K)))/STDEV(K:K)</f>
        <v>-0.24135125039939509</v>
      </c>
      <c r="AA995" s="16">
        <f>((Кредиты_2000_0__22[[#This Row],[Ежемесячный платеж]]-AVERAGE(O:O)))/STDEV(O:O)</f>
        <v>6.3198233799837106E-2</v>
      </c>
      <c r="AB995" s="16">
        <f>((Кредиты_2000_0__22[[#This Row],[Текущий баланс кредитов]]-AVERAGE(F:F)))/STDEV(F:F)</f>
        <v>-0.96718239484503687</v>
      </c>
      <c r="AC995" s="16">
        <f>((Кредиты_2000_0__22[[#This Row],[Максимальный выданный кредит]]-AVERAGE(G:G)))/STDEV(G:G)</f>
        <v>-0.64945117954552267</v>
      </c>
    </row>
    <row r="996" spans="1:29" x14ac:dyDescent="0.45">
      <c r="A996">
        <v>1485</v>
      </c>
      <c r="B996" s="1" t="s">
        <v>1039</v>
      </c>
      <c r="C996" s="1" t="s">
        <v>16</v>
      </c>
      <c r="D996">
        <v>8</v>
      </c>
      <c r="E996">
        <v>0</v>
      </c>
      <c r="F996">
        <v>195700</v>
      </c>
      <c r="G996">
        <v>279400</v>
      </c>
      <c r="H996" s="3">
        <v>670538</v>
      </c>
      <c r="I996" s="1" t="s">
        <v>26</v>
      </c>
      <c r="J996">
        <v>603</v>
      </c>
      <c r="K996">
        <v>1302849</v>
      </c>
      <c r="L996" s="1" t="s">
        <v>41</v>
      </c>
      <c r="M996" s="1" t="s">
        <v>29</v>
      </c>
      <c r="N996" s="1" t="s">
        <v>23</v>
      </c>
      <c r="O996" s="2">
        <v>28120</v>
      </c>
      <c r="P996">
        <v>17.5</v>
      </c>
      <c r="R996">
        <f>Кредиты_2000_0__22[[#This Row],[Годовой доход]]/12</f>
        <v>108570.75</v>
      </c>
      <c r="S996">
        <f>Кредиты_2000_0__22[[#This Row],[Ежемесячный платеж]]/Кредиты_2000_0__22[[#This Row],[Мес доход]]</f>
        <v>0.25900161876011724</v>
      </c>
      <c r="T996" s="8">
        <f>(Кредиты_2000_0__22[[#This Row],[Кредитный рейтинг]]-MIN(J:J))/(MAX(J:J)-MIN(J:J))</f>
        <v>0.10303030303030303</v>
      </c>
      <c r="U996" s="9">
        <f>(Кредиты_2000_0__22[[#This Row],[Срок кредитной истории (лет)]]-MIN(P:P))/(MAX(P:P)-MIN(P:P))</f>
        <v>0.28508771929824561</v>
      </c>
      <c r="V996" s="9">
        <f>(Кредиты_2000_0__22[[#This Row],[Срок с последнего нарушения кредитного договора (мес.)]]-MIN(Q:Q))/(MAX(Q:Q)-MIN(Q:Q))</f>
        <v>0</v>
      </c>
      <c r="W996" s="9">
        <f>(Кредиты_2000_0__22[[#This Row],[Количество кредитных карт]]-MIN(D:D))/(MAX(D:D)-MIN(D:D))</f>
        <v>0.14634146341463414</v>
      </c>
      <c r="X996" s="10">
        <f>(Кредиты_2000_0__22[[#This Row],[Число нарушений кредитных договоров]]-MIN(E:E))/(MAX(E:E)-MIN(E:E))</f>
        <v>0</v>
      </c>
      <c r="Y996" s="16">
        <f>((Кредиты_2000_0__22[[#This Row],[Размер кредита]]-AVERAGE(H:H)))/STDEV(H:H)</f>
        <v>1.9313409285788379</v>
      </c>
      <c r="Z996" s="16">
        <f>((Кредиты_2000_0__22[[#This Row],[Годовой доход]]-AVERAGE(K:K)))/STDEV(K:K)</f>
        <v>-5.7089719116164492E-2</v>
      </c>
      <c r="AA996" s="16">
        <f>((Кредиты_2000_0__22[[#This Row],[Ежемесячный платеж]]-AVERAGE(O:O)))/STDEV(O:O)</f>
        <v>0.91958039116164025</v>
      </c>
      <c r="AB996" s="16">
        <f>((Кредиты_2000_0__22[[#This Row],[Текущий баланс кредитов]]-AVERAGE(F:F)))/STDEV(F:F)</f>
        <v>-0.28020080423542715</v>
      </c>
      <c r="AC996" s="16">
        <f>((Кредиты_2000_0__22[[#This Row],[Максимальный выданный кредит]]-AVERAGE(G:G)))/STDEV(G:G)</f>
        <v>-0.60591342522964886</v>
      </c>
    </row>
    <row r="997" spans="1:29" x14ac:dyDescent="0.45">
      <c r="A997">
        <v>1488</v>
      </c>
      <c r="B997" s="1" t="s">
        <v>1040</v>
      </c>
      <c r="C997" s="1" t="s">
        <v>16</v>
      </c>
      <c r="D997">
        <v>11</v>
      </c>
      <c r="E997">
        <v>0</v>
      </c>
      <c r="F997">
        <v>173242</v>
      </c>
      <c r="G997">
        <v>310024</v>
      </c>
      <c r="H997" s="3">
        <v>206602</v>
      </c>
      <c r="I997" s="1" t="s">
        <v>17</v>
      </c>
      <c r="J997">
        <v>741</v>
      </c>
      <c r="K997">
        <v>1607666</v>
      </c>
      <c r="L997" s="1" t="s">
        <v>22</v>
      </c>
      <c r="M997" s="1" t="s">
        <v>19</v>
      </c>
      <c r="N997" s="1" t="s">
        <v>23</v>
      </c>
      <c r="O997" s="2">
        <v>18622.28</v>
      </c>
      <c r="P997">
        <v>11</v>
      </c>
      <c r="Q997">
        <v>35</v>
      </c>
      <c r="R997">
        <f>Кредиты_2000_0__22[[#This Row],[Годовой доход]]/12</f>
        <v>133972.16666666666</v>
      </c>
      <c r="S997">
        <f>Кредиты_2000_0__22[[#This Row],[Ежемесячный платеж]]/Кредиты_2000_0__22[[#This Row],[Мес доход]]</f>
        <v>0.13900111092726972</v>
      </c>
      <c r="T997" s="8">
        <f>(Кредиты_2000_0__22[[#This Row],[Кредитный рейтинг]]-MIN(J:J))/(MAX(J:J)-MIN(J:J))</f>
        <v>0.93939393939393945</v>
      </c>
      <c r="U997" s="9">
        <f>(Кредиты_2000_0__22[[#This Row],[Срок кредитной истории (лет)]]-MIN(P:P))/(MAX(P:P)-MIN(P:P))</f>
        <v>0.14254385964912281</v>
      </c>
      <c r="V997" s="9">
        <f>(Кредиты_2000_0__22[[#This Row],[Срок с последнего нарушения кредитного договора (мес.)]]-MIN(Q:Q))/(MAX(Q:Q)-MIN(Q:Q))</f>
        <v>0.42682926829268292</v>
      </c>
      <c r="W997" s="9">
        <f>(Кредиты_2000_0__22[[#This Row],[Количество кредитных карт]]-MIN(D:D))/(MAX(D:D)-MIN(D:D))</f>
        <v>0.21951219512195122</v>
      </c>
      <c r="X997" s="10">
        <f>(Кредиты_2000_0__22[[#This Row],[Число нарушений кредитных договоров]]-MIN(E:E))/(MAX(E:E)-MIN(E:E))</f>
        <v>0</v>
      </c>
      <c r="Y997" s="16">
        <f>((Кредиты_2000_0__22[[#This Row],[Размер кредита]]-AVERAGE(H:H)))/STDEV(H:H)</f>
        <v>-0.55232352448661437</v>
      </c>
      <c r="Z997" s="16">
        <f>((Кредиты_2000_0__22[[#This Row],[Годовой доход]]-AVERAGE(K:K)))/STDEV(K:K)</f>
        <v>0.31601488095664487</v>
      </c>
      <c r="AA997" s="16">
        <f>((Кредиты_2000_0__22[[#This Row],[Ежемесячный платеж]]-AVERAGE(O:O)))/STDEV(O:O)</f>
        <v>7.1175157458326241E-2</v>
      </c>
      <c r="AB997" s="16">
        <f>((Кредиты_2000_0__22[[#This Row],[Текущий баланс кредитов]]-AVERAGE(F:F)))/STDEV(F:F)</f>
        <v>-0.37405335163493691</v>
      </c>
      <c r="AC997" s="16">
        <f>((Кредиты_2000_0__22[[#This Row],[Максимальный выданный кредит]]-AVERAGE(G:G)))/STDEV(G:G)</f>
        <v>-0.54081723402911575</v>
      </c>
    </row>
    <row r="998" spans="1:29" x14ac:dyDescent="0.45">
      <c r="A998">
        <v>1492</v>
      </c>
      <c r="B998" s="1" t="s">
        <v>1041</v>
      </c>
      <c r="C998" s="1" t="s">
        <v>16</v>
      </c>
      <c r="D998">
        <v>18</v>
      </c>
      <c r="E998">
        <v>1</v>
      </c>
      <c r="F998">
        <v>170962</v>
      </c>
      <c r="G998">
        <v>423896</v>
      </c>
      <c r="H998" s="3">
        <v>301620</v>
      </c>
      <c r="I998" s="1" t="s">
        <v>17</v>
      </c>
      <c r="J998">
        <v>724</v>
      </c>
      <c r="K998">
        <v>1068674</v>
      </c>
      <c r="L998" s="1" t="s">
        <v>22</v>
      </c>
      <c r="M998" s="1" t="s">
        <v>19</v>
      </c>
      <c r="N998" s="1" t="s">
        <v>23</v>
      </c>
      <c r="O998" s="2">
        <v>23867.23</v>
      </c>
      <c r="P998">
        <v>27.1</v>
      </c>
      <c r="Q998">
        <v>19</v>
      </c>
      <c r="R998">
        <f>Кредиты_2000_0__22[[#This Row],[Годовой доход]]/12</f>
        <v>89056.166666666672</v>
      </c>
      <c r="S998">
        <f>Кредиты_2000_0__22[[#This Row],[Ежемесячный платеж]]/Кредиты_2000_0__22[[#This Row],[Мес доход]]</f>
        <v>0.26800199125271129</v>
      </c>
      <c r="T998" s="8">
        <f>(Кредиты_2000_0__22[[#This Row],[Кредитный рейтинг]]-MIN(J:J))/(MAX(J:J)-MIN(J:J))</f>
        <v>0.83636363636363631</v>
      </c>
      <c r="U998" s="9">
        <f>(Кредиты_2000_0__22[[#This Row],[Срок кредитной истории (лет)]]-MIN(P:P))/(MAX(P:P)-MIN(P:P))</f>
        <v>0.49561403508771934</v>
      </c>
      <c r="V998" s="9">
        <f>(Кредиты_2000_0__22[[#This Row],[Срок с последнего нарушения кредитного договора (мес.)]]-MIN(Q:Q))/(MAX(Q:Q)-MIN(Q:Q))</f>
        <v>0.23170731707317074</v>
      </c>
      <c r="W998" s="9">
        <f>(Кредиты_2000_0__22[[#This Row],[Количество кредитных карт]]-MIN(D:D))/(MAX(D:D)-MIN(D:D))</f>
        <v>0.3902439024390244</v>
      </c>
      <c r="X998" s="10">
        <f>(Кредиты_2000_0__22[[#This Row],[Число нарушений кредитных договоров]]-MIN(E:E))/(MAX(E:E)-MIN(E:E))</f>
        <v>0.14285714285714285</v>
      </c>
      <c r="Y998" s="16">
        <f>((Кредиты_2000_0__22[[#This Row],[Размер кредита]]-AVERAGE(H:H)))/STDEV(H:H)</f>
        <v>-4.3648127446132147E-2</v>
      </c>
      <c r="Z998" s="16">
        <f>((Кредиты_2000_0__22[[#This Row],[Годовой доход]]-AVERAGE(K:K)))/STDEV(K:K)</f>
        <v>-0.34372651995748937</v>
      </c>
      <c r="AA998" s="16">
        <f>((Кредиты_2000_0__22[[#This Row],[Ежемесячный платеж]]-AVERAGE(O:O)))/STDEV(O:O)</f>
        <v>0.53969213105959024</v>
      </c>
      <c r="AB998" s="16">
        <f>((Кредиты_2000_0__22[[#This Row],[Текущий баланс кредитов]]-AVERAGE(F:F)))/STDEV(F:F)</f>
        <v>-0.38358152903590237</v>
      </c>
      <c r="AC998" s="16">
        <f>((Кредиты_2000_0__22[[#This Row],[Максимальный выданный кредит]]-AVERAGE(G:G)))/STDEV(G:G)</f>
        <v>-0.29876415525471955</v>
      </c>
    </row>
    <row r="999" spans="1:29" x14ac:dyDescent="0.45">
      <c r="A999">
        <v>1494</v>
      </c>
      <c r="B999" s="1" t="s">
        <v>1042</v>
      </c>
      <c r="C999" s="1" t="s">
        <v>16</v>
      </c>
      <c r="D999">
        <v>16</v>
      </c>
      <c r="E999">
        <v>0</v>
      </c>
      <c r="F999">
        <v>224922</v>
      </c>
      <c r="G999">
        <v>341770</v>
      </c>
      <c r="H999" s="3">
        <v>283052</v>
      </c>
      <c r="I999" s="1" t="s">
        <v>17</v>
      </c>
      <c r="J999">
        <v>714</v>
      </c>
      <c r="K999">
        <v>1062442</v>
      </c>
      <c r="L999" s="1" t="s">
        <v>28</v>
      </c>
      <c r="M999" s="1" t="s">
        <v>19</v>
      </c>
      <c r="N999" s="1" t="s">
        <v>23</v>
      </c>
      <c r="O999" s="2">
        <v>26472.51</v>
      </c>
      <c r="P999">
        <v>16.5</v>
      </c>
      <c r="R999">
        <f>Кредиты_2000_0__22[[#This Row],[Годовой доход]]/12</f>
        <v>88536.833333333328</v>
      </c>
      <c r="S999">
        <f>Кредиты_2000_0__22[[#This Row],[Ежемесячный платеж]]/Кредиты_2000_0__22[[#This Row],[Мес доход]]</f>
        <v>0.29899996423334169</v>
      </c>
      <c r="T999" s="8">
        <f>(Кредиты_2000_0__22[[#This Row],[Кредитный рейтинг]]-MIN(J:J))/(MAX(J:J)-MIN(J:J))</f>
        <v>0.77575757575757576</v>
      </c>
      <c r="U999" s="9">
        <f>(Кредиты_2000_0__22[[#This Row],[Срок кредитной истории (лет)]]-MIN(P:P))/(MAX(P:P)-MIN(P:P))</f>
        <v>0.26315789473684209</v>
      </c>
      <c r="V999" s="9">
        <f>(Кредиты_2000_0__22[[#This Row],[Срок с последнего нарушения кредитного договора (мес.)]]-MIN(Q:Q))/(MAX(Q:Q)-MIN(Q:Q))</f>
        <v>0</v>
      </c>
      <c r="W999" s="9">
        <f>(Кредиты_2000_0__22[[#This Row],[Количество кредитных карт]]-MIN(D:D))/(MAX(D:D)-MIN(D:D))</f>
        <v>0.34146341463414637</v>
      </c>
      <c r="X999" s="10">
        <f>(Кредиты_2000_0__22[[#This Row],[Число нарушений кредитных договоров]]-MIN(E:E))/(MAX(E:E)-MIN(E:E))</f>
        <v>0</v>
      </c>
      <c r="Y999" s="16">
        <f>((Кредиты_2000_0__22[[#This Row],[Размер кредита]]-AVERAGE(H:H)))/STDEV(H:H)</f>
        <v>-0.14305123814355447</v>
      </c>
      <c r="Z999" s="16">
        <f>((Кредиты_2000_0__22[[#This Row],[Годовой доход]]-AVERAGE(K:K)))/STDEV(K:K)</f>
        <v>-0.3513546636228812</v>
      </c>
      <c r="AA999" s="16">
        <f>((Кредиты_2000_0__22[[#This Row],[Ежемесячный платеж]]-AVERAGE(O:O)))/STDEV(O:O)</f>
        <v>0.77241463575151303</v>
      </c>
      <c r="AB999" s="16">
        <f>((Кредиты_2000_0__22[[#This Row],[Текущий баланс кредитов]]-AVERAGE(F:F)))/STDEV(F:F)</f>
        <v>-0.15808133054638646</v>
      </c>
      <c r="AC999" s="16">
        <f>((Кредиты_2000_0__22[[#This Row],[Максимальный выданный кредит]]-AVERAGE(G:G)))/STDEV(G:G)</f>
        <v>-0.47333605306476995</v>
      </c>
    </row>
    <row r="1000" spans="1:29" x14ac:dyDescent="0.45">
      <c r="A1000">
        <v>1495</v>
      </c>
      <c r="B1000" s="1" t="s">
        <v>1043</v>
      </c>
      <c r="C1000" s="1" t="s">
        <v>16</v>
      </c>
      <c r="D1000">
        <v>8</v>
      </c>
      <c r="E1000">
        <v>1</v>
      </c>
      <c r="F1000">
        <v>306888</v>
      </c>
      <c r="G1000">
        <v>440330</v>
      </c>
      <c r="H1000" s="3">
        <v>607926</v>
      </c>
      <c r="I1000" s="1" t="s">
        <v>26</v>
      </c>
      <c r="J1000">
        <v>647</v>
      </c>
      <c r="K1000">
        <v>1807166</v>
      </c>
      <c r="L1000" s="1" t="s">
        <v>33</v>
      </c>
      <c r="M1000" s="1" t="s">
        <v>29</v>
      </c>
      <c r="N1000" s="1" t="s">
        <v>23</v>
      </c>
      <c r="O1000" s="2">
        <v>23643.79</v>
      </c>
      <c r="P1000">
        <v>16.2</v>
      </c>
      <c r="R1000">
        <f>Кредиты_2000_0__22[[#This Row],[Годовой доход]]/12</f>
        <v>150597.16666666666</v>
      </c>
      <c r="S1000">
        <f>Кредиты_2000_0__22[[#This Row],[Ежемесячный платеж]]/Кредиты_2000_0__22[[#This Row],[Мес доход]]</f>
        <v>0.15700023130138571</v>
      </c>
      <c r="T1000" s="8">
        <f>(Кредиты_2000_0__22[[#This Row],[Кредитный рейтинг]]-MIN(J:J))/(MAX(J:J)-MIN(J:J))</f>
        <v>0.36969696969696969</v>
      </c>
      <c r="U1000" s="9">
        <f>(Кредиты_2000_0__22[[#This Row],[Срок кредитной истории (лет)]]-MIN(P:P))/(MAX(P:P)-MIN(P:P))</f>
        <v>0.25657894736842102</v>
      </c>
      <c r="V1000" s="9">
        <f>(Кредиты_2000_0__22[[#This Row],[Срок с последнего нарушения кредитного договора (мес.)]]-MIN(Q:Q))/(MAX(Q:Q)-MIN(Q:Q))</f>
        <v>0</v>
      </c>
      <c r="W1000" s="9">
        <f>(Кредиты_2000_0__22[[#This Row],[Количество кредитных карт]]-MIN(D:D))/(MAX(D:D)-MIN(D:D))</f>
        <v>0.14634146341463414</v>
      </c>
      <c r="X1000" s="10">
        <f>(Кредиты_2000_0__22[[#This Row],[Число нарушений кредитных договоров]]-MIN(E:E))/(MAX(E:E)-MIN(E:E))</f>
        <v>0.14285714285714285</v>
      </c>
      <c r="Y1000" s="16">
        <f>((Кредиты_2000_0__22[[#This Row],[Размер кредита]]-AVERAGE(H:H)))/STDEV(H:H)</f>
        <v>1.5961498704688095</v>
      </c>
      <c r="Z1000" s="16">
        <f>((Кредиты_2000_0__22[[#This Row],[Годовой доход]]-AVERAGE(K:K)))/STDEV(K:K)</f>
        <v>0.56020850439144498</v>
      </c>
      <c r="AA1000" s="16">
        <f>((Кредиты_2000_0__22[[#This Row],[Ежемесячный платеж]]-AVERAGE(O:O)))/STDEV(O:O)</f>
        <v>0.51973284973537059</v>
      </c>
      <c r="AB1000" s="16">
        <f>((Кредиты_2000_0__22[[#This Row],[Текущий баланс кредитов]]-AVERAGE(F:F)))/STDEV(F:F)</f>
        <v>0.18445664701832185</v>
      </c>
      <c r="AC1000" s="16">
        <f>((Кредиты_2000_0__22[[#This Row],[Максимальный выданный кредит]]-AVERAGE(G:G)))/STDEV(G:G)</f>
        <v>-0.26383106989064037</v>
      </c>
    </row>
    <row r="1001" spans="1:29" x14ac:dyDescent="0.45">
      <c r="A1001">
        <v>1496</v>
      </c>
      <c r="B1001" s="1" t="s">
        <v>1044</v>
      </c>
      <c r="C1001" s="1" t="s">
        <v>16</v>
      </c>
      <c r="D1001">
        <v>6</v>
      </c>
      <c r="E1001">
        <v>0</v>
      </c>
      <c r="F1001">
        <v>381976</v>
      </c>
      <c r="G1001">
        <v>446292</v>
      </c>
      <c r="H1001" s="3">
        <v>446028</v>
      </c>
      <c r="I1001" s="1" t="s">
        <v>17</v>
      </c>
      <c r="J1001">
        <v>693</v>
      </c>
      <c r="K1001">
        <v>2118633</v>
      </c>
      <c r="L1001" s="1" t="s">
        <v>28</v>
      </c>
      <c r="M1001" s="1" t="s">
        <v>29</v>
      </c>
      <c r="N1001" s="1" t="s">
        <v>23</v>
      </c>
      <c r="O1001" s="2">
        <v>16083.88</v>
      </c>
      <c r="P1001">
        <v>16.8</v>
      </c>
      <c r="R1001">
        <f>Кредиты_2000_0__22[[#This Row],[Годовой доход]]/12</f>
        <v>176552.75</v>
      </c>
      <c r="S1001">
        <f>Кредиты_2000_0__22[[#This Row],[Ежемесячный платеж]]/Кредиты_2000_0__22[[#This Row],[Мес доход]]</f>
        <v>9.1099572224165301E-2</v>
      </c>
      <c r="T1001" s="8">
        <f>(Кредиты_2000_0__22[[#This Row],[Кредитный рейтинг]]-MIN(J:J))/(MAX(J:J)-MIN(J:J))</f>
        <v>0.64848484848484844</v>
      </c>
      <c r="U1001" s="9">
        <f>(Кредиты_2000_0__22[[#This Row],[Срок кредитной истории (лет)]]-MIN(P:P))/(MAX(P:P)-MIN(P:P))</f>
        <v>0.26973684210526316</v>
      </c>
      <c r="V1001" s="9">
        <f>(Кредиты_2000_0__22[[#This Row],[Срок с последнего нарушения кредитного договора (мес.)]]-MIN(Q:Q))/(MAX(Q:Q)-MIN(Q:Q))</f>
        <v>0</v>
      </c>
      <c r="W1001" s="9">
        <f>(Кредиты_2000_0__22[[#This Row],[Количество кредитных карт]]-MIN(D:D))/(MAX(D:D)-MIN(D:D))</f>
        <v>9.7560975609756101E-2</v>
      </c>
      <c r="X1001" s="10">
        <f>(Кредиты_2000_0__22[[#This Row],[Число нарушений кредитных договоров]]-MIN(E:E))/(MAX(E:E)-MIN(E:E))</f>
        <v>0</v>
      </c>
      <c r="Y1001" s="16">
        <f>((Кредиты_2000_0__22[[#This Row],[Размер кредита]]-AVERAGE(H:H)))/STDEV(H:H)</f>
        <v>0.72943483300159295</v>
      </c>
      <c r="Z1001" s="16">
        <f>((Кредиты_2000_0__22[[#This Row],[Годовой доход]]-AVERAGE(K:K)))/STDEV(K:K)</f>
        <v>0.94145289191208092</v>
      </c>
      <c r="AA1001" s="16">
        <f>((Кредиты_2000_0__22[[#This Row],[Ежемесячный платеж]]-AVERAGE(O:O)))/STDEV(O:O)</f>
        <v>-0.15557314057872812</v>
      </c>
      <c r="AB1001" s="16">
        <f>((Кредиты_2000_0__22[[#This Row],[Текущий баланс кредитов]]-AVERAGE(F:F)))/STDEV(F:F)</f>
        <v>0.49825128942345104</v>
      </c>
      <c r="AC1001" s="16">
        <f>((Кредиты_2000_0__22[[#This Row],[Максимальный выданный кредит]]-AVERAGE(G:G)))/STDEV(G:G)</f>
        <v>-0.25115788898881242</v>
      </c>
    </row>
    <row r="1002" spans="1:29" x14ac:dyDescent="0.45">
      <c r="A1002">
        <v>1497</v>
      </c>
      <c r="B1002" s="1" t="s">
        <v>1045</v>
      </c>
      <c r="C1002" s="1" t="s">
        <v>31</v>
      </c>
      <c r="D1002">
        <v>12</v>
      </c>
      <c r="E1002">
        <v>0</v>
      </c>
      <c r="F1002">
        <v>380114</v>
      </c>
      <c r="G1002">
        <v>1202542</v>
      </c>
      <c r="H1002" s="3">
        <v>531850</v>
      </c>
      <c r="I1002" s="1" t="s">
        <v>17</v>
      </c>
      <c r="J1002">
        <v>749</v>
      </c>
      <c r="K1002">
        <v>1626799</v>
      </c>
      <c r="L1002" s="1" t="s">
        <v>40</v>
      </c>
      <c r="M1002" s="1" t="s">
        <v>19</v>
      </c>
      <c r="N1002" s="1" t="s">
        <v>23</v>
      </c>
      <c r="O1002" s="2">
        <v>6547.97</v>
      </c>
      <c r="P1002">
        <v>15.8</v>
      </c>
      <c r="Q1002">
        <v>70</v>
      </c>
      <c r="R1002">
        <f>Кредиты_2000_0__22[[#This Row],[Годовой доход]]/12</f>
        <v>135566.58333333334</v>
      </c>
      <c r="S1002">
        <f>Кредиты_2000_0__22[[#This Row],[Ежемесячный платеж]]/Кредиты_2000_0__22[[#This Row],[Мес доход]]</f>
        <v>4.830076733511638E-2</v>
      </c>
      <c r="T1002" s="8">
        <f>(Кредиты_2000_0__22[[#This Row],[Кредитный рейтинг]]-MIN(J:J))/(MAX(J:J)-MIN(J:J))</f>
        <v>0.98787878787878791</v>
      </c>
      <c r="U1002" s="9">
        <f>(Кредиты_2000_0__22[[#This Row],[Срок кредитной истории (лет)]]-MIN(P:P))/(MAX(P:P)-MIN(P:P))</f>
        <v>0.24780701754385967</v>
      </c>
      <c r="V1002" s="9">
        <f>(Кредиты_2000_0__22[[#This Row],[Срок с последнего нарушения кредитного договора (мес.)]]-MIN(Q:Q))/(MAX(Q:Q)-MIN(Q:Q))</f>
        <v>0.85365853658536583</v>
      </c>
      <c r="W1002" s="9">
        <f>(Кредиты_2000_0__22[[#This Row],[Количество кредитных карт]]-MIN(D:D))/(MAX(D:D)-MIN(D:D))</f>
        <v>0.24390243902439024</v>
      </c>
      <c r="X1002" s="10">
        <f>(Кредиты_2000_0__22[[#This Row],[Число нарушений кредитных договоров]]-MIN(E:E))/(MAX(E:E)-MIN(E:E))</f>
        <v>0</v>
      </c>
      <c r="Y1002" s="16">
        <f>((Кредиты_2000_0__22[[#This Row],[Размер кредита]]-AVERAGE(H:H)))/STDEV(H:H)</f>
        <v>1.1888797794833992</v>
      </c>
      <c r="Z1002" s="16">
        <f>((Кредиты_2000_0__22[[#This Row],[Годовой доход]]-AVERAGE(K:K)))/STDEV(K:K)</f>
        <v>0.33943421227082043</v>
      </c>
      <c r="AA1002" s="16">
        <f>((Кредиты_2000_0__22[[#This Row],[Ежемесячный платеж]]-AVERAGE(O:O)))/STDEV(O:O)</f>
        <v>-1.0073897820593958</v>
      </c>
      <c r="AB1002" s="16">
        <f>((Кредиты_2000_0__22[[#This Row],[Текущий баланс кредитов]]-AVERAGE(F:F)))/STDEV(F:F)</f>
        <v>0.49046994454599591</v>
      </c>
      <c r="AC1002" s="16">
        <f>((Кредиты_2000_0__22[[#This Row],[Максимальный выданный кредит]]-AVERAGE(G:G)))/STDEV(G:G)</f>
        <v>1.3563719763260769</v>
      </c>
    </row>
    <row r="1003" spans="1:29" x14ac:dyDescent="0.45">
      <c r="A1003">
        <v>1499</v>
      </c>
      <c r="B1003" s="1" t="s">
        <v>1046</v>
      </c>
      <c r="C1003" s="1" t="s">
        <v>31</v>
      </c>
      <c r="D1003">
        <v>14</v>
      </c>
      <c r="E1003">
        <v>0</v>
      </c>
      <c r="F1003">
        <v>479845</v>
      </c>
      <c r="G1003">
        <v>736890</v>
      </c>
      <c r="H1003" s="3">
        <v>492536</v>
      </c>
      <c r="I1003" s="1" t="s">
        <v>26</v>
      </c>
      <c r="J1003">
        <v>693</v>
      </c>
      <c r="K1003">
        <v>1070707</v>
      </c>
      <c r="L1003" s="1" t="s">
        <v>18</v>
      </c>
      <c r="M1003" s="1" t="s">
        <v>19</v>
      </c>
      <c r="N1003" s="1" t="s">
        <v>23</v>
      </c>
      <c r="O1003" s="2">
        <v>21146.43</v>
      </c>
      <c r="P1003">
        <v>19.8</v>
      </c>
      <c r="Q1003">
        <v>10</v>
      </c>
      <c r="R1003">
        <f>Кредиты_2000_0__22[[#This Row],[Годовой доход]]/12</f>
        <v>89225.583333333328</v>
      </c>
      <c r="S1003">
        <f>Кредиты_2000_0__22[[#This Row],[Ежемесячный платеж]]/Кредиты_2000_0__22[[#This Row],[Мес доход]]</f>
        <v>0.23699962734903202</v>
      </c>
      <c r="T1003" s="8">
        <f>(Кредиты_2000_0__22[[#This Row],[Кредитный рейтинг]]-MIN(J:J))/(MAX(J:J)-MIN(J:J))</f>
        <v>0.64848484848484844</v>
      </c>
      <c r="U1003" s="9">
        <f>(Кредиты_2000_0__22[[#This Row],[Срок кредитной истории (лет)]]-MIN(P:P))/(MAX(P:P)-MIN(P:P))</f>
        <v>0.33552631578947367</v>
      </c>
      <c r="V1003" s="9">
        <f>(Кредиты_2000_0__22[[#This Row],[Срок с последнего нарушения кредитного договора (мес.)]]-MIN(Q:Q))/(MAX(Q:Q)-MIN(Q:Q))</f>
        <v>0.12195121951219512</v>
      </c>
      <c r="W1003" s="9">
        <f>(Кредиты_2000_0__22[[#This Row],[Количество кредитных карт]]-MIN(D:D))/(MAX(D:D)-MIN(D:D))</f>
        <v>0.29268292682926828</v>
      </c>
      <c r="X1003" s="10">
        <f>(Кредиты_2000_0__22[[#This Row],[Число нарушений кредитных договоров]]-MIN(E:E))/(MAX(E:E)-MIN(E:E))</f>
        <v>0</v>
      </c>
      <c r="Y1003" s="16">
        <f>((Кредиты_2000_0__22[[#This Row],[Размер кредита]]-AVERAGE(H:H)))/STDEV(H:H)</f>
        <v>0.978413714535184</v>
      </c>
      <c r="Z1003" s="16">
        <f>((Кредиты_2000_0__22[[#This Row],[Годовой доход]]-AVERAGE(K:K)))/STDEV(K:K)</f>
        <v>-0.34123807065201095</v>
      </c>
      <c r="AA1003" s="16">
        <f>((Кредиты_2000_0__22[[#This Row],[Ежемесячный платеж]]-AVERAGE(O:O)))/STDEV(O:O)</f>
        <v>0.29665054214562181</v>
      </c>
      <c r="AB1003" s="16">
        <f>((Кредиты_2000_0__22[[#This Row],[Текущий баланс кредитов]]-AVERAGE(F:F)))/STDEV(F:F)</f>
        <v>0.90724830435989345</v>
      </c>
      <c r="AC1003" s="16">
        <f>((Кредиты_2000_0__22[[#This Row],[Максимальный выданный кредит]]-AVERAGE(G:G)))/STDEV(G:G)</f>
        <v>0.36655445983866025</v>
      </c>
    </row>
    <row r="1004" spans="1:29" x14ac:dyDescent="0.45">
      <c r="A1004">
        <v>1501</v>
      </c>
      <c r="B1004" s="1" t="s">
        <v>1047</v>
      </c>
      <c r="C1004" s="1" t="s">
        <v>31</v>
      </c>
      <c r="D1004">
        <v>4</v>
      </c>
      <c r="E1004">
        <v>0</v>
      </c>
      <c r="F1004">
        <v>131404</v>
      </c>
      <c r="G1004">
        <v>242660</v>
      </c>
      <c r="H1004" s="3">
        <v>107448</v>
      </c>
      <c r="I1004" s="1" t="s">
        <v>17</v>
      </c>
      <c r="J1004">
        <v>692</v>
      </c>
      <c r="K1004">
        <v>668059</v>
      </c>
      <c r="L1004" s="1" t="s">
        <v>33</v>
      </c>
      <c r="M1004" s="1" t="s">
        <v>29</v>
      </c>
      <c r="N1004" s="1" t="s">
        <v>52</v>
      </c>
      <c r="O1004" s="2">
        <v>4804.53</v>
      </c>
      <c r="P1004">
        <v>17.399999999999999</v>
      </c>
      <c r="R1004">
        <f>Кредиты_2000_0__22[[#This Row],[Годовой доход]]/12</f>
        <v>55671.583333333336</v>
      </c>
      <c r="S1004">
        <f>Кредиты_2000_0__22[[#This Row],[Ежемесячный платеж]]/Кредиты_2000_0__22[[#This Row],[Мес доход]]</f>
        <v>8.6301299735502393E-2</v>
      </c>
      <c r="T1004" s="8">
        <f>(Кредиты_2000_0__22[[#This Row],[Кредитный рейтинг]]-MIN(J:J))/(MAX(J:J)-MIN(J:J))</f>
        <v>0.64242424242424245</v>
      </c>
      <c r="U1004" s="9">
        <f>(Кредиты_2000_0__22[[#This Row],[Срок кредитной истории (лет)]]-MIN(P:P))/(MAX(P:P)-MIN(P:P))</f>
        <v>0.2828947368421052</v>
      </c>
      <c r="V1004" s="9">
        <f>(Кредиты_2000_0__22[[#This Row],[Срок с последнего нарушения кредитного договора (мес.)]]-MIN(Q:Q))/(MAX(Q:Q)-MIN(Q:Q))</f>
        <v>0</v>
      </c>
      <c r="W1004" s="9">
        <f>(Кредиты_2000_0__22[[#This Row],[Количество кредитных карт]]-MIN(D:D))/(MAX(D:D)-MIN(D:D))</f>
        <v>4.878048780487805E-2</v>
      </c>
      <c r="X1004" s="10">
        <f>(Кредиты_2000_0__22[[#This Row],[Число нарушений кредитных договоров]]-MIN(E:E))/(MAX(E:E)-MIN(E:E))</f>
        <v>0</v>
      </c>
      <c r="Y1004" s="16">
        <f>((Кредиты_2000_0__22[[#This Row],[Размер кредита]]-AVERAGE(H:H)))/STDEV(H:H)</f>
        <v>-1.0831408466587498</v>
      </c>
      <c r="Z1004" s="16">
        <f>((Кредиты_2000_0__22[[#This Row],[Годовой доход]]-AVERAGE(K:K)))/STDEV(K:K)</f>
        <v>-0.83409057235013317</v>
      </c>
      <c r="AA1004" s="16">
        <f>((Кредиты_2000_0__22[[#This Row],[Ежемесячный платеж]]-AVERAGE(O:O)))/STDEV(O:O)</f>
        <v>-1.1631264873578997</v>
      </c>
      <c r="AB1004" s="16">
        <f>((Кредиты_2000_0__22[[#This Row],[Текущий баланс кредитов]]-AVERAGE(F:F)))/STDEV(F:F)</f>
        <v>-0.54889540694265315</v>
      </c>
      <c r="AC1004" s="16">
        <f>((Кредиты_2000_0__22[[#This Row],[Максимальный выданный кредит]]-AVERAGE(G:G)))/STDEV(G:G)</f>
        <v>-0.68401014886821943</v>
      </c>
    </row>
    <row r="1005" spans="1:29" x14ac:dyDescent="0.45">
      <c r="A1005">
        <v>1502</v>
      </c>
      <c r="B1005" s="1" t="s">
        <v>1048</v>
      </c>
      <c r="C1005" s="1" t="s">
        <v>31</v>
      </c>
      <c r="D1005">
        <v>7</v>
      </c>
      <c r="E1005">
        <v>0</v>
      </c>
      <c r="F1005">
        <v>104329</v>
      </c>
      <c r="G1005">
        <v>408078</v>
      </c>
      <c r="H1005" s="3">
        <v>184492</v>
      </c>
      <c r="I1005" s="1" t="s">
        <v>17</v>
      </c>
      <c r="J1005">
        <v>741</v>
      </c>
      <c r="K1005">
        <v>758708</v>
      </c>
      <c r="L1005" s="1" t="s">
        <v>38</v>
      </c>
      <c r="M1005" s="1" t="s">
        <v>29</v>
      </c>
      <c r="N1005" s="1" t="s">
        <v>23</v>
      </c>
      <c r="O1005" s="2">
        <v>14099.33</v>
      </c>
      <c r="P1005">
        <v>10.5</v>
      </c>
      <c r="Q1005">
        <v>80</v>
      </c>
      <c r="R1005">
        <f>Кредиты_2000_0__22[[#This Row],[Годовой доход]]/12</f>
        <v>63225.666666666664</v>
      </c>
      <c r="S1005">
        <f>Кредиты_2000_0__22[[#This Row],[Ежемесячный платеж]]/Кредиты_2000_0__22[[#This Row],[Мес доход]]</f>
        <v>0.22300010017028951</v>
      </c>
      <c r="T1005" s="8">
        <f>(Кредиты_2000_0__22[[#This Row],[Кредитный рейтинг]]-MIN(J:J))/(MAX(J:J)-MIN(J:J))</f>
        <v>0.93939393939393945</v>
      </c>
      <c r="U1005" s="9">
        <f>(Кредиты_2000_0__22[[#This Row],[Срок кредитной истории (лет)]]-MIN(P:P))/(MAX(P:P)-MIN(P:P))</f>
        <v>0.13157894736842105</v>
      </c>
      <c r="V1005" s="9">
        <f>(Кредиты_2000_0__22[[#This Row],[Срок с последнего нарушения кредитного договора (мес.)]]-MIN(Q:Q))/(MAX(Q:Q)-MIN(Q:Q))</f>
        <v>0.97560975609756095</v>
      </c>
      <c r="W1005" s="9">
        <f>(Кредиты_2000_0__22[[#This Row],[Количество кредитных карт]]-MIN(D:D))/(MAX(D:D)-MIN(D:D))</f>
        <v>0.12195121951219512</v>
      </c>
      <c r="X1005" s="10">
        <f>(Кредиты_2000_0__22[[#This Row],[Число нарушений кредитных договоров]]-MIN(E:E))/(MAX(E:E)-MIN(E:E))</f>
        <v>0</v>
      </c>
      <c r="Y1005" s="16">
        <f>((Кредиты_2000_0__22[[#This Row],[Размер кредита]]-AVERAGE(H:H)))/STDEV(H:H)</f>
        <v>-0.67068860298295252</v>
      </c>
      <c r="Z1005" s="16">
        <f>((Кредиты_2000_0__22[[#This Row],[Годовой доход]]-AVERAGE(K:K)))/STDEV(K:K)</f>
        <v>-0.72313364116847312</v>
      </c>
      <c r="AA1005" s="16">
        <f>((Кредиты_2000_0__22[[#This Row],[Ежемесячный платеж]]-AVERAGE(O:O)))/STDEV(O:O)</f>
        <v>-0.33284753975515269</v>
      </c>
      <c r="AB1005" s="16">
        <f>((Кредиты_2000_0__22[[#This Row],[Текущий баланс кредитов]]-AVERAGE(F:F)))/STDEV(F:F)</f>
        <v>-0.66204251357911803</v>
      </c>
      <c r="AC1005" s="16">
        <f>((Кредиты_2000_0__22[[#This Row],[Максимальный выданный кредит]]-AVERAGE(G:G)))/STDEV(G:G)</f>
        <v>-0.33238783447396042</v>
      </c>
    </row>
    <row r="1006" spans="1:29" x14ac:dyDescent="0.45">
      <c r="A1006">
        <v>1503</v>
      </c>
      <c r="B1006" s="1" t="s">
        <v>1049</v>
      </c>
      <c r="C1006" s="1" t="s">
        <v>16</v>
      </c>
      <c r="D1006">
        <v>12</v>
      </c>
      <c r="E1006">
        <v>0</v>
      </c>
      <c r="F1006">
        <v>232579</v>
      </c>
      <c r="G1006">
        <v>1235366</v>
      </c>
      <c r="H1006" s="3">
        <v>483010</v>
      </c>
      <c r="I1006" s="1" t="s">
        <v>17</v>
      </c>
      <c r="J1006">
        <v>749</v>
      </c>
      <c r="K1006">
        <v>1536112</v>
      </c>
      <c r="L1006" s="1" t="s">
        <v>22</v>
      </c>
      <c r="M1006" s="1" t="s">
        <v>29</v>
      </c>
      <c r="N1006" s="1" t="s">
        <v>23</v>
      </c>
      <c r="O1006" s="2">
        <v>27394.01</v>
      </c>
      <c r="P1006">
        <v>16</v>
      </c>
      <c r="R1006">
        <f>Кредиты_2000_0__22[[#This Row],[Годовой доход]]/12</f>
        <v>128009.33333333333</v>
      </c>
      <c r="S1006">
        <f>Кредиты_2000_0__22[[#This Row],[Ежемесячный платеж]]/Кредиты_2000_0__22[[#This Row],[Мес доход]]</f>
        <v>0.21400009895111816</v>
      </c>
      <c r="T1006" s="8">
        <f>(Кредиты_2000_0__22[[#This Row],[Кредитный рейтинг]]-MIN(J:J))/(MAX(J:J)-MIN(J:J))</f>
        <v>0.98787878787878791</v>
      </c>
      <c r="U1006" s="9">
        <f>(Кредиты_2000_0__22[[#This Row],[Срок кредитной истории (лет)]]-MIN(P:P))/(MAX(P:P)-MIN(P:P))</f>
        <v>0.25219298245614036</v>
      </c>
      <c r="V1006" s="9">
        <f>(Кредиты_2000_0__22[[#This Row],[Срок с последнего нарушения кредитного договора (мес.)]]-MIN(Q:Q))/(MAX(Q:Q)-MIN(Q:Q))</f>
        <v>0</v>
      </c>
      <c r="W1006" s="9">
        <f>(Кредиты_2000_0__22[[#This Row],[Количество кредитных карт]]-MIN(D:D))/(MAX(D:D)-MIN(D:D))</f>
        <v>0.24390243902439024</v>
      </c>
      <c r="X1006" s="10">
        <f>(Кредиты_2000_0__22[[#This Row],[Число нарушений кредитных договоров]]-MIN(E:E))/(MAX(E:E)-MIN(E:E))</f>
        <v>0</v>
      </c>
      <c r="Y1006" s="16">
        <f>((Кредиты_2000_0__22[[#This Row],[Размер кредита]]-AVERAGE(H:H)))/STDEV(H:H)</f>
        <v>0.92741662101387601</v>
      </c>
      <c r="Z1006" s="16">
        <f>((Кредиты_2000_0__22[[#This Row],[Годовой доход]]-AVERAGE(K:K)))/STDEV(K:K)</f>
        <v>0.22843076801802989</v>
      </c>
      <c r="AA1006" s="16">
        <f>((Кредиты_2000_0__22[[#This Row],[Ежемесячный платеж]]-AVERAGE(O:O)))/STDEV(O:O)</f>
        <v>0.85472969903592266</v>
      </c>
      <c r="AB1006" s="16">
        <f>((Кредиты_2000_0__22[[#This Row],[Текущий баланс кредитов]]-AVERAGE(F:F)))/STDEV(F:F)</f>
        <v>-0.12608253477481079</v>
      </c>
      <c r="AC1006" s="16">
        <f>((Кредиты_2000_0__22[[#This Row],[Максимальный выданный кредит]]-AVERAGE(G:G)))/STDEV(G:G)</f>
        <v>1.4261446180438897</v>
      </c>
    </row>
    <row r="1007" spans="1:29" x14ac:dyDescent="0.45">
      <c r="A1007">
        <v>1506</v>
      </c>
      <c r="B1007" s="1" t="s">
        <v>1050</v>
      </c>
      <c r="C1007" s="1" t="s">
        <v>16</v>
      </c>
      <c r="D1007">
        <v>7</v>
      </c>
      <c r="E1007">
        <v>0</v>
      </c>
      <c r="F1007">
        <v>458793</v>
      </c>
      <c r="G1007">
        <v>578688</v>
      </c>
      <c r="H1007" s="3">
        <v>267586</v>
      </c>
      <c r="I1007" s="1" t="s">
        <v>17</v>
      </c>
      <c r="J1007">
        <v>722</v>
      </c>
      <c r="K1007">
        <v>1315237</v>
      </c>
      <c r="L1007" s="1" t="s">
        <v>36</v>
      </c>
      <c r="M1007" s="1" t="s">
        <v>29</v>
      </c>
      <c r="N1007" s="1" t="s">
        <v>23</v>
      </c>
      <c r="O1007" s="2">
        <v>25318.26</v>
      </c>
      <c r="P1007">
        <v>13.9</v>
      </c>
      <c r="R1007">
        <f>Кредиты_2000_0__22[[#This Row],[Годовой доход]]/12</f>
        <v>109603.08333333333</v>
      </c>
      <c r="S1007">
        <f>Кредиты_2000_0__22[[#This Row],[Ежемесячный платеж]]/Кредиты_2000_0__22[[#This Row],[Мес доход]]</f>
        <v>0.23099952327983472</v>
      </c>
      <c r="T1007" s="8">
        <f>(Кредиты_2000_0__22[[#This Row],[Кредитный рейтинг]]-MIN(J:J))/(MAX(J:J)-MIN(J:J))</f>
        <v>0.82424242424242422</v>
      </c>
      <c r="U1007" s="9">
        <f>(Кредиты_2000_0__22[[#This Row],[Срок кредитной истории (лет)]]-MIN(P:P))/(MAX(P:P)-MIN(P:P))</f>
        <v>0.20614035087719298</v>
      </c>
      <c r="V1007" s="9">
        <f>(Кредиты_2000_0__22[[#This Row],[Срок с последнего нарушения кредитного договора (мес.)]]-MIN(Q:Q))/(MAX(Q:Q)-MIN(Q:Q))</f>
        <v>0</v>
      </c>
      <c r="W1007" s="9">
        <f>(Кредиты_2000_0__22[[#This Row],[Количество кредитных карт]]-MIN(D:D))/(MAX(D:D)-MIN(D:D))</f>
        <v>0.12195121951219512</v>
      </c>
      <c r="X1007" s="10">
        <f>(Кредиты_2000_0__22[[#This Row],[Число нарушений кредитных договоров]]-MIN(E:E))/(MAX(E:E)-MIN(E:E))</f>
        <v>0</v>
      </c>
      <c r="Y1007" s="16">
        <f>((Кредиты_2000_0__22[[#This Row],[Размер кредита]]-AVERAGE(H:H)))/STDEV(H:H)</f>
        <v>-0.22584790499223678</v>
      </c>
      <c r="Z1007" s="16">
        <f>((Кредиты_2000_0__22[[#This Row],[Годовой доход]]-AVERAGE(K:K)))/STDEV(K:K)</f>
        <v>-4.1926457927641665E-2</v>
      </c>
      <c r="AA1007" s="16">
        <f>((Кредиты_2000_0__22[[#This Row],[Ежемесячный платеж]]-AVERAGE(O:O)))/STDEV(O:O)</f>
        <v>0.66930865442104104</v>
      </c>
      <c r="AB1007" s="16">
        <f>((Кредиты_2000_0__22[[#This Row],[Текущий баланс кредитов]]-AVERAGE(F:F)))/STDEV(F:F)</f>
        <v>0.81927146635764569</v>
      </c>
      <c r="AC1007" s="16">
        <f>((Кредиты_2000_0__22[[#This Row],[Максимальный выданный кредит]]-AVERAGE(G:G)))/STDEV(G:G)</f>
        <v>3.0270903141078605E-2</v>
      </c>
    </row>
    <row r="1008" spans="1:29" x14ac:dyDescent="0.45">
      <c r="A1008">
        <v>1507</v>
      </c>
      <c r="B1008" s="1" t="s">
        <v>1051</v>
      </c>
      <c r="C1008" s="1" t="s">
        <v>16</v>
      </c>
      <c r="D1008">
        <v>4</v>
      </c>
      <c r="E1008">
        <v>0</v>
      </c>
      <c r="F1008">
        <v>186181</v>
      </c>
      <c r="G1008">
        <v>564344</v>
      </c>
      <c r="H1008" s="3">
        <v>342144</v>
      </c>
      <c r="I1008" s="1" t="s">
        <v>17</v>
      </c>
      <c r="J1008">
        <v>696</v>
      </c>
      <c r="K1008">
        <v>671593</v>
      </c>
      <c r="L1008" s="1" t="s">
        <v>28</v>
      </c>
      <c r="M1008" s="1" t="s">
        <v>29</v>
      </c>
      <c r="N1008" s="1" t="s">
        <v>23</v>
      </c>
      <c r="O1008" s="2">
        <v>10577.49</v>
      </c>
      <c r="P1008">
        <v>8.4</v>
      </c>
      <c r="R1008">
        <f>Кредиты_2000_0__22[[#This Row],[Годовой доход]]/12</f>
        <v>55966.083333333336</v>
      </c>
      <c r="S1008">
        <f>Кредиты_2000_0__22[[#This Row],[Ежемесячный платеж]]/Кредиты_2000_0__22[[#This Row],[Мес доход]]</f>
        <v>0.18899821767052366</v>
      </c>
      <c r="T1008" s="8">
        <f>(Кредиты_2000_0__22[[#This Row],[Кредитный рейтинг]]-MIN(J:J))/(MAX(J:J)-MIN(J:J))</f>
        <v>0.66666666666666663</v>
      </c>
      <c r="U1008" s="9">
        <f>(Кредиты_2000_0__22[[#This Row],[Срок кредитной истории (лет)]]-MIN(P:P))/(MAX(P:P)-MIN(P:P))</f>
        <v>8.5526315789473686E-2</v>
      </c>
      <c r="V1008" s="9">
        <f>(Кредиты_2000_0__22[[#This Row],[Срок с последнего нарушения кредитного договора (мес.)]]-MIN(Q:Q))/(MAX(Q:Q)-MIN(Q:Q))</f>
        <v>0</v>
      </c>
      <c r="W1008" s="9">
        <f>(Кредиты_2000_0__22[[#This Row],[Количество кредитных карт]]-MIN(D:D))/(MAX(D:D)-MIN(D:D))</f>
        <v>4.878048780487805E-2</v>
      </c>
      <c r="X1008" s="10">
        <f>(Кредиты_2000_0__22[[#This Row],[Число нарушений кредитных договоров]]-MIN(E:E))/(MAX(E:E)-MIN(E:E))</f>
        <v>0</v>
      </c>
      <c r="Y1008" s="16">
        <f>((Кредиты_2000_0__22[[#This Row],[Размер кредита]]-AVERAGE(H:H)))/STDEV(H:H)</f>
        <v>0.17329562836506676</v>
      </c>
      <c r="Z1008" s="16">
        <f>((Кредиты_2000_0__22[[#This Row],[Годовой доход]]-AVERAGE(K:K)))/STDEV(K:K)</f>
        <v>-0.82976485673500244</v>
      </c>
      <c r="AA1008" s="16">
        <f>((Кредиты_2000_0__22[[#This Row],[Ежемесячный платеж]]-AVERAGE(O:O)))/STDEV(O:O)</f>
        <v>-0.64744383110356885</v>
      </c>
      <c r="AB1008" s="16">
        <f>((Кредиты_2000_0__22[[#This Row],[Текущий баланс кредитов]]-AVERAGE(F:F)))/STDEV(F:F)</f>
        <v>-0.31998094488445794</v>
      </c>
      <c r="AC1008" s="16">
        <f>((Кредиты_2000_0__22[[#This Row],[Максимальный выданный кредит]]-AVERAGE(G:G)))/STDEV(G:G)</f>
        <v>-2.1955423158489645E-4</v>
      </c>
    </row>
    <row r="1009" spans="1:29" x14ac:dyDescent="0.45">
      <c r="A1009">
        <v>1508</v>
      </c>
      <c r="B1009" s="1" t="s">
        <v>1052</v>
      </c>
      <c r="C1009" s="1" t="s">
        <v>31</v>
      </c>
      <c r="D1009">
        <v>12</v>
      </c>
      <c r="E1009">
        <v>1</v>
      </c>
      <c r="F1009">
        <v>206207</v>
      </c>
      <c r="G1009">
        <v>414546</v>
      </c>
      <c r="H1009" s="3">
        <v>475332</v>
      </c>
      <c r="I1009" s="1" t="s">
        <v>26</v>
      </c>
      <c r="J1009">
        <v>667</v>
      </c>
      <c r="K1009">
        <v>988969</v>
      </c>
      <c r="L1009" s="1" t="s">
        <v>22</v>
      </c>
      <c r="M1009" s="1" t="s">
        <v>19</v>
      </c>
      <c r="N1009" s="1" t="s">
        <v>23</v>
      </c>
      <c r="O1009" s="2">
        <v>11702.86</v>
      </c>
      <c r="P1009">
        <v>15.3</v>
      </c>
      <c r="R1009">
        <f>Кредиты_2000_0__22[[#This Row],[Годовой доход]]/12</f>
        <v>82414.083333333328</v>
      </c>
      <c r="S1009">
        <f>Кредиты_2000_0__22[[#This Row],[Ежемесячный платеж]]/Кредиты_2000_0__22[[#This Row],[Мес доход]]</f>
        <v>0.14200073005321706</v>
      </c>
      <c r="T1009" s="8">
        <f>(Кредиты_2000_0__22[[#This Row],[Кредитный рейтинг]]-MIN(J:J))/(MAX(J:J)-MIN(J:J))</f>
        <v>0.49090909090909091</v>
      </c>
      <c r="U1009" s="9">
        <f>(Кредиты_2000_0__22[[#This Row],[Срок кредитной истории (лет)]]-MIN(P:P))/(MAX(P:P)-MIN(P:P))</f>
        <v>0.23684210526315791</v>
      </c>
      <c r="V1009" s="9">
        <f>(Кредиты_2000_0__22[[#This Row],[Срок с последнего нарушения кредитного договора (мес.)]]-MIN(Q:Q))/(MAX(Q:Q)-MIN(Q:Q))</f>
        <v>0</v>
      </c>
      <c r="W1009" s="9">
        <f>(Кредиты_2000_0__22[[#This Row],[Количество кредитных карт]]-MIN(D:D))/(MAX(D:D)-MIN(D:D))</f>
        <v>0.24390243902439024</v>
      </c>
      <c r="X1009" s="10">
        <f>(Кредиты_2000_0__22[[#This Row],[Число нарушений кредитных договоров]]-MIN(E:E))/(MAX(E:E)-MIN(E:E))</f>
        <v>0.14285714285714285</v>
      </c>
      <c r="Y1009" s="16">
        <f>((Кредиты_2000_0__22[[#This Row],[Размер кредита]]-AVERAGE(H:H)))/STDEV(H:H)</f>
        <v>0.88631272808330686</v>
      </c>
      <c r="Z1009" s="16">
        <f>((Кредиты_2000_0__22[[#This Row],[Годовой доход]]-AVERAGE(K:K)))/STDEV(K:K)</f>
        <v>-0.44128768665358331</v>
      </c>
      <c r="AA1009" s="16">
        <f>((Кредиты_2000_0__22[[#This Row],[Ежемесячный платеж]]-AVERAGE(O:O)))/STDEV(O:O)</f>
        <v>-0.54691762082860818</v>
      </c>
      <c r="AB1009" s="16">
        <f>((Кредиты_2000_0__22[[#This Row],[Текущий баланс кредитов]]-AVERAGE(F:F)))/STDEV(F:F)</f>
        <v>-0.23629178671264461</v>
      </c>
      <c r="AC1009" s="16">
        <f>((Кредиты_2000_0__22[[#This Row],[Максимальный выданный кредит]]-AVERAGE(G:G)))/STDEV(G:G)</f>
        <v>-0.31863906995315816</v>
      </c>
    </row>
    <row r="1010" spans="1:29" x14ac:dyDescent="0.45">
      <c r="A1010">
        <v>1509</v>
      </c>
      <c r="B1010" s="1" t="s">
        <v>1053</v>
      </c>
      <c r="C1010" s="1" t="s">
        <v>16</v>
      </c>
      <c r="D1010">
        <v>13</v>
      </c>
      <c r="E1010">
        <v>0</v>
      </c>
      <c r="F1010">
        <v>344831</v>
      </c>
      <c r="G1010">
        <v>413314</v>
      </c>
      <c r="H1010" s="3">
        <v>384648</v>
      </c>
      <c r="I1010" s="1" t="s">
        <v>17</v>
      </c>
      <c r="J1010">
        <v>745</v>
      </c>
      <c r="K1010">
        <v>1267110</v>
      </c>
      <c r="L1010" s="1" t="s">
        <v>22</v>
      </c>
      <c r="M1010" s="1" t="s">
        <v>29</v>
      </c>
      <c r="N1010" s="1" t="s">
        <v>23</v>
      </c>
      <c r="O1010" s="2">
        <v>26081.3</v>
      </c>
      <c r="P1010">
        <v>20.9</v>
      </c>
      <c r="R1010">
        <f>Кредиты_2000_0__22[[#This Row],[Годовой доход]]/12</f>
        <v>105592.5</v>
      </c>
      <c r="S1010">
        <f>Кредиты_2000_0__22[[#This Row],[Ежемесячный платеж]]/Кредиты_2000_0__22[[#This Row],[Мес доход]]</f>
        <v>0.24699955015744487</v>
      </c>
      <c r="T1010" s="8">
        <f>(Кредиты_2000_0__22[[#This Row],[Кредитный рейтинг]]-MIN(J:J))/(MAX(J:J)-MIN(J:J))</f>
        <v>0.96363636363636362</v>
      </c>
      <c r="U1010" s="9">
        <f>(Кредиты_2000_0__22[[#This Row],[Срок кредитной истории (лет)]]-MIN(P:P))/(MAX(P:P)-MIN(P:P))</f>
        <v>0.3596491228070175</v>
      </c>
      <c r="V1010" s="9">
        <f>(Кредиты_2000_0__22[[#This Row],[Срок с последнего нарушения кредитного договора (мес.)]]-MIN(Q:Q))/(MAX(Q:Q)-MIN(Q:Q))</f>
        <v>0</v>
      </c>
      <c r="W1010" s="9">
        <f>(Кредиты_2000_0__22[[#This Row],[Количество кредитных карт]]-MIN(D:D))/(MAX(D:D)-MIN(D:D))</f>
        <v>0.26829268292682928</v>
      </c>
      <c r="X1010" s="10">
        <f>(Кредиты_2000_0__22[[#This Row],[Число нарушений кредитных договоров]]-MIN(E:E))/(MAX(E:E)-MIN(E:E))</f>
        <v>0</v>
      </c>
      <c r="Y1010" s="16">
        <f>((Кредиты_2000_0__22[[#This Row],[Размер кредита]]-AVERAGE(H:H)))/STDEV(H:H)</f>
        <v>0.40083924195205717</v>
      </c>
      <c r="Z1010" s="16">
        <f>((Кредиты_2000_0__22[[#This Row],[Годовой доход]]-AVERAGE(K:K)))/STDEV(K:K)</f>
        <v>-0.10083526251434154</v>
      </c>
      <c r="AA1010" s="16">
        <f>((Кредиты_2000_0__22[[#This Row],[Ежемесячный платеж]]-AVERAGE(O:O)))/STDEV(O:O)</f>
        <v>0.73746892125613173</v>
      </c>
      <c r="AB1010" s="16">
        <f>((Кредиты_2000_0__22[[#This Row],[Текущий баланс кредитов]]-AVERAGE(F:F)))/STDEV(F:F)</f>
        <v>0.3430213992660554</v>
      </c>
      <c r="AC1010" s="16">
        <f>((Кредиты_2000_0__22[[#This Row],[Максимальный выданный кредит]]-AVERAGE(G:G)))/STDEV(G:G)</f>
        <v>-0.3212578822428348</v>
      </c>
    </row>
    <row r="1011" spans="1:29" x14ac:dyDescent="0.45">
      <c r="A1011">
        <v>1510</v>
      </c>
      <c r="B1011" s="1" t="s">
        <v>1054</v>
      </c>
      <c r="C1011" s="1" t="s">
        <v>16</v>
      </c>
      <c r="D1011">
        <v>6</v>
      </c>
      <c r="E1011">
        <v>0</v>
      </c>
      <c r="F1011">
        <v>85424</v>
      </c>
      <c r="G1011">
        <v>182842</v>
      </c>
      <c r="H1011" s="3">
        <v>206074</v>
      </c>
      <c r="I1011" s="1" t="s">
        <v>17</v>
      </c>
      <c r="J1011">
        <v>682</v>
      </c>
      <c r="K1011">
        <v>578930</v>
      </c>
      <c r="L1011" s="1" t="s">
        <v>50</v>
      </c>
      <c r="M1011" s="1" t="s">
        <v>29</v>
      </c>
      <c r="N1011" s="1" t="s">
        <v>23</v>
      </c>
      <c r="O1011" s="2">
        <v>11385.56</v>
      </c>
      <c r="P1011">
        <v>9.8000000000000007</v>
      </c>
      <c r="Q1011">
        <v>65</v>
      </c>
      <c r="R1011">
        <f>Кредиты_2000_0__22[[#This Row],[Годовой доход]]/12</f>
        <v>48244.166666666664</v>
      </c>
      <c r="S1011">
        <f>Кредиты_2000_0__22[[#This Row],[Ежемесячный платеж]]/Кредиты_2000_0__22[[#This Row],[Мес доход]]</f>
        <v>0.23599868723334427</v>
      </c>
      <c r="T1011" s="8">
        <f>(Кредиты_2000_0__22[[#This Row],[Кредитный рейтинг]]-MIN(J:J))/(MAX(J:J)-MIN(J:J))</f>
        <v>0.58181818181818179</v>
      </c>
      <c r="U1011" s="9">
        <f>(Кредиты_2000_0__22[[#This Row],[Срок кредитной истории (лет)]]-MIN(P:P))/(MAX(P:P)-MIN(P:P))</f>
        <v>0.11622807017543861</v>
      </c>
      <c r="V1011" s="9">
        <f>(Кредиты_2000_0__22[[#This Row],[Срок с последнего нарушения кредитного договора (мес.)]]-MIN(Q:Q))/(MAX(Q:Q)-MIN(Q:Q))</f>
        <v>0.79268292682926833</v>
      </c>
      <c r="W1011" s="9">
        <f>(Кредиты_2000_0__22[[#This Row],[Количество кредитных карт]]-MIN(D:D))/(MAX(D:D)-MIN(D:D))</f>
        <v>9.7560975609756101E-2</v>
      </c>
      <c r="X1011" s="10">
        <f>(Кредиты_2000_0__22[[#This Row],[Число нарушений кредитных договоров]]-MIN(E:E))/(MAX(E:E)-MIN(E:E))</f>
        <v>0</v>
      </c>
      <c r="Y1011" s="16">
        <f>((Кредиты_2000_0__22[[#This Row],[Размер кредита]]-AVERAGE(H:H)))/STDEV(H:H)</f>
        <v>-0.55515015322682537</v>
      </c>
      <c r="Z1011" s="16">
        <f>((Кредиты_2000_0__22[[#This Row],[Годовой доход]]-AVERAGE(K:K)))/STDEV(K:K)</f>
        <v>-0.9431869806865758</v>
      </c>
      <c r="AA1011" s="16">
        <f>((Кредиты_2000_0__22[[#This Row],[Ежемесячный платеж]]-AVERAGE(O:O)))/STDEV(O:O)</f>
        <v>-0.57526115808324008</v>
      </c>
      <c r="AB1011" s="16">
        <f>((Кредиты_2000_0__22[[#This Row],[Текущий баланс кредитов]]-AVERAGE(F:F)))/STDEV(F:F)</f>
        <v>-0.74104698452878992</v>
      </c>
      <c r="AC1011" s="16">
        <f>((Кредиты_2000_0__22[[#This Row],[Максимальный выданный кредит]]-AVERAGE(G:G)))/STDEV(G:G)</f>
        <v>-0.81116283843305392</v>
      </c>
    </row>
    <row r="1012" spans="1:29" x14ac:dyDescent="0.45">
      <c r="A1012">
        <v>1511</v>
      </c>
      <c r="B1012" s="1" t="s">
        <v>1055</v>
      </c>
      <c r="C1012" s="1" t="s">
        <v>16</v>
      </c>
      <c r="D1012">
        <v>19</v>
      </c>
      <c r="E1012">
        <v>3</v>
      </c>
      <c r="F1012">
        <v>80408</v>
      </c>
      <c r="G1012">
        <v>151140</v>
      </c>
      <c r="H1012" s="3">
        <v>248952</v>
      </c>
      <c r="I1012" s="1" t="s">
        <v>26</v>
      </c>
      <c r="J1012">
        <v>713</v>
      </c>
      <c r="K1012">
        <v>1156150</v>
      </c>
      <c r="L1012" s="1" t="s">
        <v>50</v>
      </c>
      <c r="M1012" s="1" t="s">
        <v>29</v>
      </c>
      <c r="N1012" s="1" t="s">
        <v>23</v>
      </c>
      <c r="O1012" s="2">
        <v>31023.58</v>
      </c>
      <c r="P1012">
        <v>15.4</v>
      </c>
      <c r="Q1012">
        <v>67</v>
      </c>
      <c r="R1012">
        <f>Кредиты_2000_0__22[[#This Row],[Годовой доход]]/12</f>
        <v>96345.833333333328</v>
      </c>
      <c r="S1012">
        <f>Кредиты_2000_0__22[[#This Row],[Ежемесячный платеж]]/Кредиты_2000_0__22[[#This Row],[Мес доход]]</f>
        <v>0.32200230073952346</v>
      </c>
      <c r="T1012" s="8">
        <f>(Кредиты_2000_0__22[[#This Row],[Кредитный рейтинг]]-MIN(J:J))/(MAX(J:J)-MIN(J:J))</f>
        <v>0.76969696969696966</v>
      </c>
      <c r="U1012" s="9">
        <f>(Кредиты_2000_0__22[[#This Row],[Срок кредитной истории (лет)]]-MIN(P:P))/(MAX(P:P)-MIN(P:P))</f>
        <v>0.23903508771929824</v>
      </c>
      <c r="V1012" s="9">
        <f>(Кредиты_2000_0__22[[#This Row],[Срок с последнего нарушения кредитного договора (мес.)]]-MIN(Q:Q))/(MAX(Q:Q)-MIN(Q:Q))</f>
        <v>0.81707317073170727</v>
      </c>
      <c r="W1012" s="9">
        <f>(Кредиты_2000_0__22[[#This Row],[Количество кредитных карт]]-MIN(D:D))/(MAX(D:D)-MIN(D:D))</f>
        <v>0.41463414634146339</v>
      </c>
      <c r="X1012" s="10">
        <f>(Кредиты_2000_0__22[[#This Row],[Число нарушений кредитных договоров]]-MIN(E:E))/(MAX(E:E)-MIN(E:E))</f>
        <v>0.42857142857142855</v>
      </c>
      <c r="Y1012" s="16">
        <f>((Кредиты_2000_0__22[[#This Row],[Размер кредита]]-AVERAGE(H:H)))/STDEV(H:H)</f>
        <v>-0.32560434428218549</v>
      </c>
      <c r="Z1012" s="16">
        <f>((Кредиты_2000_0__22[[#This Row],[Годовой доход]]-AVERAGE(K:K)))/STDEV(K:K)</f>
        <v>-0.23665343021522084</v>
      </c>
      <c r="AA1012" s="16">
        <f>((Кредиты_2000_0__22[[#This Row],[Ежемесячный платеж]]-AVERAGE(O:O)))/STDEV(O:O)</f>
        <v>1.1789492153085166</v>
      </c>
      <c r="AB1012" s="16">
        <f>((Кредиты_2000_0__22[[#This Row],[Текущий баланс кредитов]]-AVERAGE(F:F)))/STDEV(F:F)</f>
        <v>-0.7620089748109139</v>
      </c>
      <c r="AC1012" s="16">
        <f>((Кредиты_2000_0__22[[#This Row],[Максимальный выданный кредит]]-AVERAGE(G:G)))/STDEV(G:G)</f>
        <v>-0.87855049038705402</v>
      </c>
    </row>
    <row r="1013" spans="1:29" x14ac:dyDescent="0.45">
      <c r="A1013">
        <v>1512</v>
      </c>
      <c r="B1013" s="1" t="s">
        <v>1056</v>
      </c>
      <c r="C1013" s="1" t="s">
        <v>31</v>
      </c>
      <c r="D1013">
        <v>7</v>
      </c>
      <c r="E1013">
        <v>0</v>
      </c>
      <c r="F1013">
        <v>603022</v>
      </c>
      <c r="G1013">
        <v>778404</v>
      </c>
      <c r="H1013" s="3">
        <v>540628</v>
      </c>
      <c r="I1013" s="1" t="s">
        <v>26</v>
      </c>
      <c r="J1013">
        <v>722</v>
      </c>
      <c r="K1013">
        <v>2898659</v>
      </c>
      <c r="L1013" s="1" t="s">
        <v>22</v>
      </c>
      <c r="M1013" s="1" t="s">
        <v>29</v>
      </c>
      <c r="N1013" s="1" t="s">
        <v>23</v>
      </c>
      <c r="O1013" s="2">
        <v>27778.95</v>
      </c>
      <c r="P1013">
        <v>25.2</v>
      </c>
      <c r="R1013">
        <f>Кредиты_2000_0__22[[#This Row],[Годовой доход]]/12</f>
        <v>241554.91666666666</v>
      </c>
      <c r="S1013">
        <f>Кредиты_2000_0__22[[#This Row],[Ежемесячный платеж]]/Кредиты_2000_0__22[[#This Row],[Мес доход]]</f>
        <v>0.11500055715418751</v>
      </c>
      <c r="T1013" s="8">
        <f>(Кредиты_2000_0__22[[#This Row],[Кредитный рейтинг]]-MIN(J:J))/(MAX(J:J)-MIN(J:J))</f>
        <v>0.82424242424242422</v>
      </c>
      <c r="U1013" s="9">
        <f>(Кредиты_2000_0__22[[#This Row],[Срок кредитной истории (лет)]]-MIN(P:P))/(MAX(P:P)-MIN(P:P))</f>
        <v>0.4539473684210526</v>
      </c>
      <c r="V1013" s="9">
        <f>(Кредиты_2000_0__22[[#This Row],[Срок с последнего нарушения кредитного договора (мес.)]]-MIN(Q:Q))/(MAX(Q:Q)-MIN(Q:Q))</f>
        <v>0</v>
      </c>
      <c r="W1013" s="9">
        <f>(Кредиты_2000_0__22[[#This Row],[Количество кредитных карт]]-MIN(D:D))/(MAX(D:D)-MIN(D:D))</f>
        <v>0.12195121951219512</v>
      </c>
      <c r="X1013" s="10">
        <f>(Кредиты_2000_0__22[[#This Row],[Число нарушений кредитных договоров]]-MIN(E:E))/(MAX(E:E)-MIN(E:E))</f>
        <v>0</v>
      </c>
      <c r="Y1013" s="16">
        <f>((Кредиты_2000_0__22[[#This Row],[Размер кредита]]-AVERAGE(H:H)))/STDEV(H:H)</f>
        <v>1.235872482289408</v>
      </c>
      <c r="Z1013" s="16">
        <f>((Кредиты_2000_0__22[[#This Row],[Годовой доход]]-AVERAGE(K:K)))/STDEV(K:K)</f>
        <v>1.8962267030065842</v>
      </c>
      <c r="AA1013" s="16">
        <f>((Кредиты_2000_0__22[[#This Row],[Ежемесячный платеж]]-AVERAGE(O:O)))/STDEV(O:O)</f>
        <v>0.88911533165741041</v>
      </c>
      <c r="AB1013" s="16">
        <f>((Кредиты_2000_0__22[[#This Row],[Текущий баланс кредитов]]-AVERAGE(F:F)))/STDEV(F:F)</f>
        <v>1.4220080884470525</v>
      </c>
      <c r="AC1013" s="16">
        <f>((Кредиты_2000_0__22[[#This Row],[Максимальный выданный кредит]]-AVERAGE(G:G)))/STDEV(G:G)</f>
        <v>0.45479908109972778</v>
      </c>
    </row>
    <row r="1014" spans="1:29" x14ac:dyDescent="0.45">
      <c r="A1014">
        <v>1513</v>
      </c>
      <c r="B1014" s="1" t="s">
        <v>1057</v>
      </c>
      <c r="C1014" s="1" t="s">
        <v>16</v>
      </c>
      <c r="D1014">
        <v>10</v>
      </c>
      <c r="E1014">
        <v>1</v>
      </c>
      <c r="F1014">
        <v>120422</v>
      </c>
      <c r="G1014">
        <v>188958</v>
      </c>
      <c r="H1014" s="3">
        <v>322652</v>
      </c>
      <c r="I1014" s="1" t="s">
        <v>17</v>
      </c>
      <c r="J1014">
        <v>733</v>
      </c>
      <c r="K1014">
        <v>724470</v>
      </c>
      <c r="L1014" s="1" t="s">
        <v>53</v>
      </c>
      <c r="M1014" s="1" t="s">
        <v>29</v>
      </c>
      <c r="N1014" s="1" t="s">
        <v>23</v>
      </c>
      <c r="O1014" s="2">
        <v>11048.31</v>
      </c>
      <c r="P1014">
        <v>14.8</v>
      </c>
      <c r="Q1014">
        <v>42</v>
      </c>
      <c r="R1014">
        <f>Кредиты_2000_0__22[[#This Row],[Годовой доход]]/12</f>
        <v>60372.5</v>
      </c>
      <c r="S1014">
        <f>Кредиты_2000_0__22[[#This Row],[Ежемесячный платеж]]/Кредиты_2000_0__22[[#This Row],[Мес доход]]</f>
        <v>0.18300236034618411</v>
      </c>
      <c r="T1014" s="8">
        <f>(Кредиты_2000_0__22[[#This Row],[Кредитный рейтинг]]-MIN(J:J))/(MAX(J:J)-MIN(J:J))</f>
        <v>0.89090909090909087</v>
      </c>
      <c r="U1014" s="9">
        <f>(Кредиты_2000_0__22[[#This Row],[Срок кредитной истории (лет)]]-MIN(P:P))/(MAX(P:P)-MIN(P:P))</f>
        <v>0.22587719298245615</v>
      </c>
      <c r="V1014" s="9">
        <f>(Кредиты_2000_0__22[[#This Row],[Срок с последнего нарушения кредитного договора (мес.)]]-MIN(Q:Q))/(MAX(Q:Q)-MIN(Q:Q))</f>
        <v>0.51219512195121952</v>
      </c>
      <c r="W1014" s="9">
        <f>(Кредиты_2000_0__22[[#This Row],[Количество кредитных карт]]-MIN(D:D))/(MAX(D:D)-MIN(D:D))</f>
        <v>0.1951219512195122</v>
      </c>
      <c r="X1014" s="10">
        <f>(Кредиты_2000_0__22[[#This Row],[Число нарушений кредитных договоров]]-MIN(E:E))/(MAX(E:E)-MIN(E:E))</f>
        <v>0.14285714285714285</v>
      </c>
      <c r="Y1014" s="16">
        <f>((Кредиты_2000_0__22[[#This Row],[Размер кредита]]-AVERAGE(H:H)))/STDEV(H:H)</f>
        <v>6.8945917372275109E-2</v>
      </c>
      <c r="Z1014" s="16">
        <f>((Кредиты_2000_0__22[[#This Row],[Годовой доход]]-AVERAGE(K:K)))/STDEV(K:K)</f>
        <v>-0.76504191825699785</v>
      </c>
      <c r="AA1014" s="16">
        <f>((Кредиты_2000_0__22[[#This Row],[Ежемесячный платеж]]-AVERAGE(O:O)))/STDEV(O:O)</f>
        <v>-0.60538677402753438</v>
      </c>
      <c r="AB1014" s="16">
        <f>((Кредиты_2000_0__22[[#This Row],[Текущий баланс кредитов]]-AVERAGE(F:F)))/STDEV(F:F)</f>
        <v>-0.59478946142397016</v>
      </c>
      <c r="AC1014" s="16">
        <f>((Кредиты_2000_0__22[[#This Row],[Максимальный выданный кредит]]-AVERAGE(G:G)))/STDEV(G:G)</f>
        <v>-0.79816230599501636</v>
      </c>
    </row>
    <row r="1015" spans="1:29" x14ac:dyDescent="0.45">
      <c r="A1015">
        <v>1514</v>
      </c>
      <c r="B1015" s="1" t="s">
        <v>1058</v>
      </c>
      <c r="C1015" s="1" t="s">
        <v>31</v>
      </c>
      <c r="D1015">
        <v>14</v>
      </c>
      <c r="E1015">
        <v>0</v>
      </c>
      <c r="F1015">
        <v>285171</v>
      </c>
      <c r="G1015">
        <v>530860</v>
      </c>
      <c r="H1015" s="3">
        <v>193996</v>
      </c>
      <c r="I1015" s="1" t="s">
        <v>17</v>
      </c>
      <c r="J1015">
        <v>735</v>
      </c>
      <c r="K1015">
        <v>2233944</v>
      </c>
      <c r="L1015" s="1" t="s">
        <v>22</v>
      </c>
      <c r="M1015" s="1" t="s">
        <v>29</v>
      </c>
      <c r="N1015" s="1" t="s">
        <v>23</v>
      </c>
      <c r="O1015" s="2">
        <v>8246.9500000000007</v>
      </c>
      <c r="P1015">
        <v>16.5</v>
      </c>
      <c r="Q1015">
        <v>16</v>
      </c>
      <c r="R1015">
        <f>Кредиты_2000_0__22[[#This Row],[Годовой доход]]/12</f>
        <v>186162</v>
      </c>
      <c r="S1015">
        <f>Кредиты_2000_0__22[[#This Row],[Ежемесячный платеж]]/Кредиты_2000_0__22[[#This Row],[Мес доход]]</f>
        <v>4.4299857113696675E-2</v>
      </c>
      <c r="T1015" s="8">
        <f>(Кредиты_2000_0__22[[#This Row],[Кредитный рейтинг]]-MIN(J:J))/(MAX(J:J)-MIN(J:J))</f>
        <v>0.90303030303030307</v>
      </c>
      <c r="U1015" s="9">
        <f>(Кредиты_2000_0__22[[#This Row],[Срок кредитной истории (лет)]]-MIN(P:P))/(MAX(P:P)-MIN(P:P))</f>
        <v>0.26315789473684209</v>
      </c>
      <c r="V1015" s="9">
        <f>(Кредиты_2000_0__22[[#This Row],[Срок с последнего нарушения кредитного договора (мес.)]]-MIN(Q:Q))/(MAX(Q:Q)-MIN(Q:Q))</f>
        <v>0.1951219512195122</v>
      </c>
      <c r="W1015" s="9">
        <f>(Кредиты_2000_0__22[[#This Row],[Количество кредитных карт]]-MIN(D:D))/(MAX(D:D)-MIN(D:D))</f>
        <v>0.29268292682926828</v>
      </c>
      <c r="X1015" s="10">
        <f>(Кредиты_2000_0__22[[#This Row],[Число нарушений кредитных договоров]]-MIN(E:E))/(MAX(E:E)-MIN(E:E))</f>
        <v>0</v>
      </c>
      <c r="Y1015" s="16">
        <f>((Кредиты_2000_0__22[[#This Row],[Размер кредита]]-AVERAGE(H:H)))/STDEV(H:H)</f>
        <v>-0.61980928565915339</v>
      </c>
      <c r="Z1015" s="16">
        <f>((Кредиты_2000_0__22[[#This Row],[Годовой доход]]-AVERAGE(K:K)))/STDEV(K:K)</f>
        <v>1.0825968062573954</v>
      </c>
      <c r="AA1015" s="16">
        <f>((Кредиты_2000_0__22[[#This Row],[Ежемесячный платеж]]-AVERAGE(O:O)))/STDEV(O:O)</f>
        <v>-0.8556245664121398</v>
      </c>
      <c r="AB1015" s="16">
        <f>((Кредиты_2000_0__22[[#This Row],[Текущий баланс кредитов]]-AVERAGE(F:F)))/STDEV(F:F)</f>
        <v>9.3700757274125843E-2</v>
      </c>
      <c r="AC1015" s="16">
        <f>((Кредиты_2000_0__22[[#This Row],[Максимальный выданный кредит]]-AVERAGE(G:G)))/STDEV(G:G)</f>
        <v>-7.1395131104581594E-2</v>
      </c>
    </row>
    <row r="1016" spans="1:29" x14ac:dyDescent="0.45">
      <c r="A1016">
        <v>1515</v>
      </c>
      <c r="B1016" s="1" t="s">
        <v>1059</v>
      </c>
      <c r="C1016" s="1" t="s">
        <v>16</v>
      </c>
      <c r="D1016">
        <v>3</v>
      </c>
      <c r="E1016">
        <v>0</v>
      </c>
      <c r="F1016">
        <v>120498</v>
      </c>
      <c r="G1016">
        <v>356840</v>
      </c>
      <c r="H1016" s="3">
        <v>87648</v>
      </c>
      <c r="I1016" s="1" t="s">
        <v>17</v>
      </c>
      <c r="J1016">
        <v>746</v>
      </c>
      <c r="K1016">
        <v>305102</v>
      </c>
      <c r="L1016" s="1" t="s">
        <v>53</v>
      </c>
      <c r="M1016" s="1" t="s">
        <v>29</v>
      </c>
      <c r="N1016" s="1" t="s">
        <v>23</v>
      </c>
      <c r="O1016" s="2">
        <v>5313.73</v>
      </c>
      <c r="P1016">
        <v>11.4</v>
      </c>
      <c r="R1016">
        <f>Кредиты_2000_0__22[[#This Row],[Годовой доход]]/12</f>
        <v>25425.166666666668</v>
      </c>
      <c r="S1016">
        <f>Кредиты_2000_0__22[[#This Row],[Ежемесячный платеж]]/Кредиты_2000_0__22[[#This Row],[Мес доход]]</f>
        <v>0.20899489351102252</v>
      </c>
      <c r="T1016" s="8">
        <f>(Кредиты_2000_0__22[[#This Row],[Кредитный рейтинг]]-MIN(J:J))/(MAX(J:J)-MIN(J:J))</f>
        <v>0.96969696969696972</v>
      </c>
      <c r="U1016" s="9">
        <f>(Кредиты_2000_0__22[[#This Row],[Срок кредитной истории (лет)]]-MIN(P:P))/(MAX(P:P)-MIN(P:P))</f>
        <v>0.15131578947368421</v>
      </c>
      <c r="V1016" s="9">
        <f>(Кредиты_2000_0__22[[#This Row],[Срок с последнего нарушения кредитного договора (мес.)]]-MIN(Q:Q))/(MAX(Q:Q)-MIN(Q:Q))</f>
        <v>0</v>
      </c>
      <c r="W1016" s="9">
        <f>(Кредиты_2000_0__22[[#This Row],[Количество кредитных карт]]-MIN(D:D))/(MAX(D:D)-MIN(D:D))</f>
        <v>2.4390243902439025E-2</v>
      </c>
      <c r="X1016" s="10">
        <f>(Кредиты_2000_0__22[[#This Row],[Число нарушений кредитных договоров]]-MIN(E:E))/(MAX(E:E)-MIN(E:E))</f>
        <v>0</v>
      </c>
      <c r="Y1016" s="16">
        <f>((Кредиты_2000_0__22[[#This Row],[Размер кредита]]-AVERAGE(H:H)))/STDEV(H:H)</f>
        <v>-1.1891394244166646</v>
      </c>
      <c r="Z1016" s="16">
        <f>((Кредиты_2000_0__22[[#This Row],[Годовой доход]]-AVERAGE(K:K)))/STDEV(K:K)</f>
        <v>-1.2783601712525128</v>
      </c>
      <c r="AA1016" s="16">
        <f>((Кредиты_2000_0__22[[#This Row],[Ежемесячный платеж]]-AVERAGE(O:O)))/STDEV(O:O)</f>
        <v>-1.1176410503265146</v>
      </c>
      <c r="AB1016" s="16">
        <f>((Кредиты_2000_0__22[[#This Row],[Текущий баланс кредитов]]-AVERAGE(F:F)))/STDEV(F:F)</f>
        <v>-0.59447185551060455</v>
      </c>
      <c r="AC1016" s="16">
        <f>((Кредиты_2000_0__22[[#This Row],[Максимальный выданный кредит]]-AVERAGE(G:G)))/STDEV(G:G)</f>
        <v>-0.44130236702140413</v>
      </c>
    </row>
    <row r="1017" spans="1:29" x14ac:dyDescent="0.45">
      <c r="A1017">
        <v>1516</v>
      </c>
      <c r="B1017" s="1" t="s">
        <v>1060</v>
      </c>
      <c r="C1017" s="1" t="s">
        <v>31</v>
      </c>
      <c r="D1017">
        <v>15</v>
      </c>
      <c r="E1017">
        <v>0</v>
      </c>
      <c r="F1017">
        <v>477983</v>
      </c>
      <c r="G1017">
        <v>769758</v>
      </c>
      <c r="H1017" s="3">
        <v>781088</v>
      </c>
      <c r="I1017" s="1" t="s">
        <v>17</v>
      </c>
      <c r="J1017">
        <v>731</v>
      </c>
      <c r="K1017">
        <v>1541888</v>
      </c>
      <c r="L1017" s="1" t="s">
        <v>22</v>
      </c>
      <c r="M1017" s="1" t="s">
        <v>19</v>
      </c>
      <c r="N1017" s="1" t="s">
        <v>23</v>
      </c>
      <c r="O1017" s="2">
        <v>22999.69</v>
      </c>
      <c r="P1017">
        <v>20.100000000000001</v>
      </c>
      <c r="R1017">
        <f>Кредиты_2000_0__22[[#This Row],[Годовой доход]]/12</f>
        <v>128490.66666666667</v>
      </c>
      <c r="S1017">
        <f>Кредиты_2000_0__22[[#This Row],[Ежемесячный платеж]]/Кредиты_2000_0__22[[#This Row],[Мес доход]]</f>
        <v>0.17899891561514195</v>
      </c>
      <c r="T1017" s="8">
        <f>(Кредиты_2000_0__22[[#This Row],[Кредитный рейтинг]]-MIN(J:J))/(MAX(J:J)-MIN(J:J))</f>
        <v>0.87878787878787878</v>
      </c>
      <c r="U1017" s="9">
        <f>(Кредиты_2000_0__22[[#This Row],[Срок кредитной истории (лет)]]-MIN(P:P))/(MAX(P:P)-MIN(P:P))</f>
        <v>0.34210526315789475</v>
      </c>
      <c r="V1017" s="9">
        <f>(Кредиты_2000_0__22[[#This Row],[Срок с последнего нарушения кредитного договора (мес.)]]-MIN(Q:Q))/(MAX(Q:Q)-MIN(Q:Q))</f>
        <v>0</v>
      </c>
      <c r="W1017" s="9">
        <f>(Кредиты_2000_0__22[[#This Row],[Количество кредитных карт]]-MIN(D:D))/(MAX(D:D)-MIN(D:D))</f>
        <v>0.31707317073170732</v>
      </c>
      <c r="X1017" s="10">
        <f>(Кредиты_2000_0__22[[#This Row],[Число нарушений кредитных договоров]]-MIN(E:E))/(MAX(E:E)-MIN(E:E))</f>
        <v>0</v>
      </c>
      <c r="Y1017" s="16">
        <f>((Кредиты_2000_0__22[[#This Row],[Размер кредита]]-AVERAGE(H:H)))/STDEV(H:H)</f>
        <v>2.5231663210605286</v>
      </c>
      <c r="Z1017" s="16">
        <f>((Кредиты_2000_0__22[[#This Row],[Годовой доход]]-AVERAGE(K:K)))/STDEV(K:K)</f>
        <v>0.23550075482985647</v>
      </c>
      <c r="AA1017" s="16">
        <f>((Кредиты_2000_0__22[[#This Row],[Ежемесячный платеж]]-AVERAGE(O:O)))/STDEV(O:O)</f>
        <v>0.46219716632626751</v>
      </c>
      <c r="AB1017" s="16">
        <f>((Кредиты_2000_0__22[[#This Row],[Текущий баланс кредитов]]-AVERAGE(F:F)))/STDEV(F:F)</f>
        <v>0.89946695948243838</v>
      </c>
      <c r="AC1017" s="16">
        <f>((Кредиты_2000_0__22[[#This Row],[Максимальный выданный кредит]]-AVERAGE(G:G)))/STDEV(G:G)</f>
        <v>0.43642063056681868</v>
      </c>
    </row>
    <row r="1018" spans="1:29" x14ac:dyDescent="0.45">
      <c r="A1018">
        <v>1517</v>
      </c>
      <c r="B1018" s="1" t="s">
        <v>1061</v>
      </c>
      <c r="C1018" s="1" t="s">
        <v>31</v>
      </c>
      <c r="D1018">
        <v>9</v>
      </c>
      <c r="E1018">
        <v>0</v>
      </c>
      <c r="F1018">
        <v>585884</v>
      </c>
      <c r="G1018">
        <v>784278</v>
      </c>
      <c r="H1018" s="3">
        <v>621918</v>
      </c>
      <c r="I1018" s="1" t="s">
        <v>26</v>
      </c>
      <c r="J1018">
        <v>715</v>
      </c>
      <c r="K1018">
        <v>2148425</v>
      </c>
      <c r="L1018" s="1" t="s">
        <v>22</v>
      </c>
      <c r="M1018" s="1" t="s">
        <v>19</v>
      </c>
      <c r="N1018" s="1" t="s">
        <v>23</v>
      </c>
      <c r="O1018" s="2">
        <v>20947.12</v>
      </c>
      <c r="P1018">
        <v>20.5</v>
      </c>
      <c r="Q1018">
        <v>19</v>
      </c>
      <c r="R1018">
        <f>Кредиты_2000_0__22[[#This Row],[Годовой доход]]/12</f>
        <v>179035.41666666666</v>
      </c>
      <c r="S1018">
        <f>Кредиты_2000_0__22[[#This Row],[Ежемесячный платеж]]/Кредиты_2000_0__22[[#This Row],[Мес доход]]</f>
        <v>0.11699986734468273</v>
      </c>
      <c r="T1018" s="8">
        <f>(Кредиты_2000_0__22[[#This Row],[Кредитный рейтинг]]-MIN(J:J))/(MAX(J:J)-MIN(J:J))</f>
        <v>0.78181818181818186</v>
      </c>
      <c r="U1018" s="9">
        <f>(Кредиты_2000_0__22[[#This Row],[Срок кредитной истории (лет)]]-MIN(P:P))/(MAX(P:P)-MIN(P:P))</f>
        <v>0.35087719298245612</v>
      </c>
      <c r="V1018" s="9">
        <f>(Кредиты_2000_0__22[[#This Row],[Срок с последнего нарушения кредитного договора (мес.)]]-MIN(Q:Q))/(MAX(Q:Q)-MIN(Q:Q))</f>
        <v>0.23170731707317074</v>
      </c>
      <c r="W1018" s="9">
        <f>(Кредиты_2000_0__22[[#This Row],[Количество кредитных карт]]-MIN(D:D))/(MAX(D:D)-MIN(D:D))</f>
        <v>0.17073170731707318</v>
      </c>
      <c r="X1018" s="10">
        <f>(Кредиты_2000_0__22[[#This Row],[Число нарушений кредитных договоров]]-MIN(E:E))/(MAX(E:E)-MIN(E:E))</f>
        <v>0</v>
      </c>
      <c r="Y1018" s="16">
        <f>((Кредиты_2000_0__22[[#This Row],[Размер кредита]]-AVERAGE(H:H)))/STDEV(H:H)</f>
        <v>1.6710555320844027</v>
      </c>
      <c r="Z1018" s="16">
        <f>((Кредиты_2000_0__22[[#This Row],[Годовой доход]]-AVERAGE(K:K)))/STDEV(K:K)</f>
        <v>0.97791913967834443</v>
      </c>
      <c r="AA1018" s="16">
        <f>((Кредиты_2000_0__22[[#This Row],[Ежемесячный платеж]]-AVERAGE(O:O)))/STDEV(O:O)</f>
        <v>0.27884672742699373</v>
      </c>
      <c r="AB1018" s="16">
        <f>((Кредиты_2000_0__22[[#This Row],[Текущий баланс кредитов]]-AVERAGE(F:F)))/STDEV(F:F)</f>
        <v>1.3503879549831288</v>
      </c>
      <c r="AC1018" s="16">
        <f>((Кредиты_2000_0__22[[#This Row],[Максимальный выданный кредит]]-AVERAGE(G:G)))/STDEV(G:G)</f>
        <v>0.46728520398086454</v>
      </c>
    </row>
    <row r="1019" spans="1:29" x14ac:dyDescent="0.45">
      <c r="A1019">
        <v>1522</v>
      </c>
      <c r="B1019" s="1" t="s">
        <v>1062</v>
      </c>
      <c r="C1019" s="1" t="s">
        <v>16</v>
      </c>
      <c r="D1019">
        <v>9</v>
      </c>
      <c r="E1019">
        <v>1</v>
      </c>
      <c r="F1019">
        <v>33364</v>
      </c>
      <c r="G1019">
        <v>58014</v>
      </c>
      <c r="H1019" s="3">
        <v>133914</v>
      </c>
      <c r="I1019" s="1" t="s">
        <v>17</v>
      </c>
      <c r="J1019">
        <v>699</v>
      </c>
      <c r="K1019">
        <v>1831182</v>
      </c>
      <c r="L1019" s="1" t="s">
        <v>36</v>
      </c>
      <c r="M1019" s="1" t="s">
        <v>19</v>
      </c>
      <c r="N1019" s="1" t="s">
        <v>52</v>
      </c>
      <c r="O1019" s="2">
        <v>17243.45</v>
      </c>
      <c r="P1019">
        <v>16.5</v>
      </c>
      <c r="Q1019">
        <v>61</v>
      </c>
      <c r="R1019">
        <f>Кредиты_2000_0__22[[#This Row],[Годовой доход]]/12</f>
        <v>152598.5</v>
      </c>
      <c r="S1019">
        <f>Кредиты_2000_0__22[[#This Row],[Ежемесячный платеж]]/Кредиты_2000_0__22[[#This Row],[Мес доход]]</f>
        <v>0.11299881715744257</v>
      </c>
      <c r="T1019" s="8">
        <f>(Кредиты_2000_0__22[[#This Row],[Кредитный рейтинг]]-MIN(J:J))/(MAX(J:J)-MIN(J:J))</f>
        <v>0.68484848484848482</v>
      </c>
      <c r="U1019" s="9">
        <f>(Кредиты_2000_0__22[[#This Row],[Срок кредитной истории (лет)]]-MIN(P:P))/(MAX(P:P)-MIN(P:P))</f>
        <v>0.26315789473684209</v>
      </c>
      <c r="V1019" s="9">
        <f>(Кредиты_2000_0__22[[#This Row],[Срок с последнего нарушения кредитного договора (мес.)]]-MIN(Q:Q))/(MAX(Q:Q)-MIN(Q:Q))</f>
        <v>0.74390243902439024</v>
      </c>
      <c r="W1019" s="9">
        <f>(Кредиты_2000_0__22[[#This Row],[Количество кредитных карт]]-MIN(D:D))/(MAX(D:D)-MIN(D:D))</f>
        <v>0.17073170731707318</v>
      </c>
      <c r="X1019" s="10">
        <f>(Кредиты_2000_0__22[[#This Row],[Число нарушений кредитных договоров]]-MIN(E:E))/(MAX(E:E)-MIN(E:E))</f>
        <v>0.14285714285714285</v>
      </c>
      <c r="Y1019" s="16">
        <f>((Кредиты_2000_0__22[[#This Row],[Размер кредита]]-AVERAGE(H:H)))/STDEV(H:H)</f>
        <v>-0.94145608105567036</v>
      </c>
      <c r="Z1019" s="16">
        <f>((Кредиты_2000_0__22[[#This Row],[Годовой доход]]-AVERAGE(K:K)))/STDEV(K:K)</f>
        <v>0.5896047653458818</v>
      </c>
      <c r="AA1019" s="16">
        <f>((Кредиты_2000_0__22[[#This Row],[Ежемесячный платеж]]-AVERAGE(O:O)))/STDEV(O:O)</f>
        <v>-5.1991938264346026E-2</v>
      </c>
      <c r="AB1019" s="16">
        <f>((Кредиты_2000_0__22[[#This Row],[Текущий баланс кредитов]]-AVERAGE(F:F)))/STDEV(F:F)</f>
        <v>-0.95860703518416801</v>
      </c>
      <c r="AC1019" s="16">
        <f>((Кредиты_2000_0__22[[#This Row],[Максимальный выданный кредит]]-AVERAGE(G:G)))/STDEV(G:G)</f>
        <v>-1.0765046407835028</v>
      </c>
    </row>
    <row r="1020" spans="1:29" x14ac:dyDescent="0.45">
      <c r="A1020">
        <v>1523</v>
      </c>
      <c r="B1020" s="1" t="s">
        <v>1063</v>
      </c>
      <c r="C1020" s="1" t="s">
        <v>16</v>
      </c>
      <c r="D1020">
        <v>17</v>
      </c>
      <c r="E1020">
        <v>0</v>
      </c>
      <c r="F1020">
        <v>457900</v>
      </c>
      <c r="G1020">
        <v>1109218</v>
      </c>
      <c r="H1020" s="3">
        <v>286968</v>
      </c>
      <c r="I1020" s="1" t="s">
        <v>17</v>
      </c>
      <c r="J1020">
        <v>719</v>
      </c>
      <c r="K1020">
        <v>1408185</v>
      </c>
      <c r="L1020" s="1" t="s">
        <v>22</v>
      </c>
      <c r="M1020" s="1" t="s">
        <v>19</v>
      </c>
      <c r="N1020" s="1" t="s">
        <v>23</v>
      </c>
      <c r="O1020" s="2">
        <v>20066.66</v>
      </c>
      <c r="P1020">
        <v>17.899999999999999</v>
      </c>
      <c r="Q1020">
        <v>6</v>
      </c>
      <c r="R1020">
        <f>Кредиты_2000_0__22[[#This Row],[Годовой доход]]/12</f>
        <v>117348.75</v>
      </c>
      <c r="S1020">
        <f>Кредиты_2000_0__22[[#This Row],[Ежемесячный платеж]]/Кредиты_2000_0__22[[#This Row],[Мес доход]]</f>
        <v>0.17100020238818053</v>
      </c>
      <c r="T1020" s="8">
        <f>(Кредиты_2000_0__22[[#This Row],[Кредитный рейтинг]]-MIN(J:J))/(MAX(J:J)-MIN(J:J))</f>
        <v>0.80606060606060603</v>
      </c>
      <c r="U1020" s="9">
        <f>(Кредиты_2000_0__22[[#This Row],[Срок кредитной истории (лет)]]-MIN(P:P))/(MAX(P:P)-MIN(P:P))</f>
        <v>0.29385964912280699</v>
      </c>
      <c r="V1020" s="9">
        <f>(Кредиты_2000_0__22[[#This Row],[Срок с последнего нарушения кредитного договора (мес.)]]-MIN(Q:Q))/(MAX(Q:Q)-MIN(Q:Q))</f>
        <v>7.3170731707317069E-2</v>
      </c>
      <c r="W1020" s="9">
        <f>(Кредиты_2000_0__22[[#This Row],[Количество кредитных карт]]-MIN(D:D))/(MAX(D:D)-MIN(D:D))</f>
        <v>0.36585365853658536</v>
      </c>
      <c r="X1020" s="10">
        <f>(Кредиты_2000_0__22[[#This Row],[Число нарушений кредитных договоров]]-MIN(E:E))/(MAX(E:E)-MIN(E:E))</f>
        <v>0</v>
      </c>
      <c r="Y1020" s="16">
        <f>((Кредиты_2000_0__22[[#This Row],[Размер кредита]]-AVERAGE(H:H)))/STDEV(H:H)</f>
        <v>-0.12208707498698909</v>
      </c>
      <c r="Z1020" s="16">
        <f>((Кредиты_2000_0__22[[#This Row],[Годовой доход]]-AVERAGE(K:K)))/STDEV(K:K)</f>
        <v>7.1844514057409964E-2</v>
      </c>
      <c r="AA1020" s="16">
        <f>((Кредиты_2000_0__22[[#This Row],[Ежемесячный платеж]]-AVERAGE(O:O)))/STDEV(O:O)</f>
        <v>0.20019765458988975</v>
      </c>
      <c r="AB1020" s="16">
        <f>((Кредиты_2000_0__22[[#This Row],[Текущий баланс кредитов]]-AVERAGE(F:F)))/STDEV(F:F)</f>
        <v>0.81553959687560085</v>
      </c>
      <c r="AC1020" s="16">
        <f>((Кредиты_2000_0__22[[#This Row],[Максимальный выданный кредит]]-AVERAGE(G:G)))/STDEV(G:G)</f>
        <v>1.157996945383073</v>
      </c>
    </row>
    <row r="1021" spans="1:29" x14ac:dyDescent="0.45">
      <c r="A1021">
        <v>1524</v>
      </c>
      <c r="B1021" s="1" t="s">
        <v>1064</v>
      </c>
      <c r="C1021" s="1" t="s">
        <v>16</v>
      </c>
      <c r="D1021">
        <v>19</v>
      </c>
      <c r="E1021">
        <v>0</v>
      </c>
      <c r="F1021">
        <v>474430</v>
      </c>
      <c r="G1021">
        <v>682396</v>
      </c>
      <c r="H1021" s="3">
        <v>568392</v>
      </c>
      <c r="I1021" s="1" t="s">
        <v>26</v>
      </c>
      <c r="J1021">
        <v>712</v>
      </c>
      <c r="K1021">
        <v>1906916</v>
      </c>
      <c r="L1021" s="1" t="s">
        <v>53</v>
      </c>
      <c r="M1021" s="1" t="s">
        <v>19</v>
      </c>
      <c r="N1021" s="1" t="s">
        <v>23</v>
      </c>
      <c r="O1021" s="2">
        <v>34006.58</v>
      </c>
      <c r="P1021">
        <v>18.100000000000001</v>
      </c>
      <c r="R1021">
        <f>Кредиты_2000_0__22[[#This Row],[Годовой доход]]/12</f>
        <v>158909.66666666666</v>
      </c>
      <c r="S1021">
        <f>Кредиты_2000_0__22[[#This Row],[Ежемесячный платеж]]/Кредиты_2000_0__22[[#This Row],[Мес доход]]</f>
        <v>0.21399944203100715</v>
      </c>
      <c r="T1021" s="8">
        <f>(Кредиты_2000_0__22[[#This Row],[Кредитный рейтинг]]-MIN(J:J))/(MAX(J:J)-MIN(J:J))</f>
        <v>0.76363636363636367</v>
      </c>
      <c r="U1021" s="9">
        <f>(Кредиты_2000_0__22[[#This Row],[Срок кредитной истории (лет)]]-MIN(P:P))/(MAX(P:P)-MIN(P:P))</f>
        <v>0.29824561403508776</v>
      </c>
      <c r="V1021" s="9">
        <f>(Кредиты_2000_0__22[[#This Row],[Срок с последнего нарушения кредитного договора (мес.)]]-MIN(Q:Q))/(MAX(Q:Q)-MIN(Q:Q))</f>
        <v>0</v>
      </c>
      <c r="W1021" s="9">
        <f>(Кредиты_2000_0__22[[#This Row],[Количество кредитных карт]]-MIN(D:D))/(MAX(D:D)-MIN(D:D))</f>
        <v>0.41463414634146339</v>
      </c>
      <c r="X1021" s="10">
        <f>(Кредиты_2000_0__22[[#This Row],[Число нарушений кредитных договоров]]-MIN(E:E))/(MAX(E:E)-MIN(E:E))</f>
        <v>0</v>
      </c>
      <c r="Y1021" s="16">
        <f>((Кредиты_2000_0__22[[#This Row],[Размер кредита]]-AVERAGE(H:H)))/STDEV(H:H)</f>
        <v>1.3845060435455063</v>
      </c>
      <c r="Z1021" s="16">
        <f>((Кредиты_2000_0__22[[#This Row],[Годовой доход]]-AVERAGE(K:K)))/STDEV(K:K)</f>
        <v>0.68230531610884504</v>
      </c>
      <c r="AA1021" s="16">
        <f>((Кредиты_2000_0__22[[#This Row],[Ежемесячный платеж]]-AVERAGE(O:O)))/STDEV(O:O)</f>
        <v>1.445412409858049</v>
      </c>
      <c r="AB1021" s="16">
        <f>((Кредиты_2000_0__22[[#This Row],[Текущий баланс кредитов]]-AVERAGE(F:F)))/STDEV(F:F)</f>
        <v>0.8846188830326005</v>
      </c>
      <c r="AC1021" s="16">
        <f>((Кредиты_2000_0__22[[#This Row],[Максимальный выданный кредит]]-AVERAGE(G:G)))/STDEV(G:G)</f>
        <v>0.25071878052564261</v>
      </c>
    </row>
    <row r="1022" spans="1:29" x14ac:dyDescent="0.45">
      <c r="A1022">
        <v>1526</v>
      </c>
      <c r="B1022" s="1" t="s">
        <v>1065</v>
      </c>
      <c r="C1022" s="1" t="s">
        <v>31</v>
      </c>
      <c r="D1022">
        <v>12</v>
      </c>
      <c r="E1022">
        <v>0</v>
      </c>
      <c r="F1022">
        <v>120194</v>
      </c>
      <c r="G1022">
        <v>529166</v>
      </c>
      <c r="H1022" s="3">
        <v>431948</v>
      </c>
      <c r="I1022" s="1" t="s">
        <v>17</v>
      </c>
      <c r="J1022">
        <v>671</v>
      </c>
      <c r="K1022">
        <v>932615</v>
      </c>
      <c r="L1022" s="1" t="s">
        <v>27</v>
      </c>
      <c r="M1022" s="1" t="s">
        <v>19</v>
      </c>
      <c r="N1022" s="1" t="s">
        <v>54</v>
      </c>
      <c r="O1022" s="2">
        <v>10258.67</v>
      </c>
      <c r="P1022">
        <v>16.2</v>
      </c>
      <c r="R1022">
        <f>Кредиты_2000_0__22[[#This Row],[Годовой доход]]/12</f>
        <v>77717.916666666672</v>
      </c>
      <c r="S1022">
        <f>Кредиты_2000_0__22[[#This Row],[Ежемесячный платеж]]/Кредиты_2000_0__22[[#This Row],[Мес доход]]</f>
        <v>0.13199877763064072</v>
      </c>
      <c r="T1022" s="8">
        <f>(Кредиты_2000_0__22[[#This Row],[Кредитный рейтинг]]-MIN(J:J))/(MAX(J:J)-MIN(J:J))</f>
        <v>0.51515151515151514</v>
      </c>
      <c r="U1022" s="9">
        <f>(Кредиты_2000_0__22[[#This Row],[Срок кредитной истории (лет)]]-MIN(P:P))/(MAX(P:P)-MIN(P:P))</f>
        <v>0.25657894736842102</v>
      </c>
      <c r="V1022" s="9">
        <f>(Кредиты_2000_0__22[[#This Row],[Срок с последнего нарушения кредитного договора (мес.)]]-MIN(Q:Q))/(MAX(Q:Q)-MIN(Q:Q))</f>
        <v>0</v>
      </c>
      <c r="W1022" s="9">
        <f>(Кредиты_2000_0__22[[#This Row],[Количество кредитных карт]]-MIN(D:D))/(MAX(D:D)-MIN(D:D))</f>
        <v>0.24390243902439024</v>
      </c>
      <c r="X1022" s="10">
        <f>(Кредиты_2000_0__22[[#This Row],[Число нарушений кредитных договоров]]-MIN(E:E))/(MAX(E:E)-MIN(E:E))</f>
        <v>0</v>
      </c>
      <c r="Y1022" s="16">
        <f>((Кредиты_2000_0__22[[#This Row],[Размер кредита]]-AVERAGE(H:H)))/STDEV(H:H)</f>
        <v>0.65405806659596466</v>
      </c>
      <c r="Z1022" s="16">
        <f>((Кредиты_2000_0__22[[#This Row],[Годовой доход]]-AVERAGE(K:K)))/STDEV(K:K)</f>
        <v>-0.51026657114002305</v>
      </c>
      <c r="AA1022" s="16">
        <f>((Кредиты_2000_0__22[[#This Row],[Ежемесячный платеж]]-AVERAGE(O:O)))/STDEV(O:O)</f>
        <v>-0.67592314578217494</v>
      </c>
      <c r="AB1022" s="16">
        <f>((Кредиты_2000_0__22[[#This Row],[Текущий баланс кредитов]]-AVERAGE(F:F)))/STDEV(F:F)</f>
        <v>-0.59574227916406663</v>
      </c>
      <c r="AC1022" s="16">
        <f>((Кредиты_2000_0__22[[#This Row],[Максимальный выданный кредит]]-AVERAGE(G:G)))/STDEV(G:G)</f>
        <v>-7.4995998002886949E-2</v>
      </c>
    </row>
    <row r="1023" spans="1:29" x14ac:dyDescent="0.45">
      <c r="A1023">
        <v>1527</v>
      </c>
      <c r="B1023" s="1" t="s">
        <v>1066</v>
      </c>
      <c r="C1023" s="1" t="s">
        <v>16</v>
      </c>
      <c r="D1023">
        <v>9</v>
      </c>
      <c r="E1023">
        <v>0</v>
      </c>
      <c r="F1023">
        <v>277134</v>
      </c>
      <c r="G1023">
        <v>438372</v>
      </c>
      <c r="H1023" s="3">
        <v>479490</v>
      </c>
      <c r="I1023" s="1" t="s">
        <v>17</v>
      </c>
      <c r="J1023">
        <v>747</v>
      </c>
      <c r="K1023">
        <v>1223524</v>
      </c>
      <c r="L1023" s="1" t="s">
        <v>41</v>
      </c>
      <c r="M1023" s="1" t="s">
        <v>19</v>
      </c>
      <c r="N1023" s="1" t="s">
        <v>23</v>
      </c>
      <c r="O1023" s="2">
        <v>28344.77</v>
      </c>
      <c r="P1023">
        <v>25.9</v>
      </c>
      <c r="Q1023">
        <v>78</v>
      </c>
      <c r="R1023">
        <f>Кредиты_2000_0__22[[#This Row],[Годовой доход]]/12</f>
        <v>101960.33333333333</v>
      </c>
      <c r="S1023">
        <f>Кредиты_2000_0__22[[#This Row],[Ежемесячный платеж]]/Кредиты_2000_0__22[[#This Row],[Мес доход]]</f>
        <v>0.27799801229890059</v>
      </c>
      <c r="T1023" s="8">
        <f>(Кредиты_2000_0__22[[#This Row],[Кредитный рейтинг]]-MIN(J:J))/(MAX(J:J)-MIN(J:J))</f>
        <v>0.97575757575757571</v>
      </c>
      <c r="U1023" s="9">
        <f>(Кредиты_2000_0__22[[#This Row],[Срок кредитной истории (лет)]]-MIN(P:P))/(MAX(P:P)-MIN(P:P))</f>
        <v>0.46929824561403505</v>
      </c>
      <c r="V1023" s="9">
        <f>(Кредиты_2000_0__22[[#This Row],[Срок с последнего нарушения кредитного договора (мес.)]]-MIN(Q:Q))/(MAX(Q:Q)-MIN(Q:Q))</f>
        <v>0.95121951219512191</v>
      </c>
      <c r="W1023" s="9">
        <f>(Кредиты_2000_0__22[[#This Row],[Количество кредитных карт]]-MIN(D:D))/(MAX(D:D)-MIN(D:D))</f>
        <v>0.17073170731707318</v>
      </c>
      <c r="X1023" s="10">
        <f>(Кредиты_2000_0__22[[#This Row],[Число нарушений кредитных договоров]]-MIN(E:E))/(MAX(E:E)-MIN(E:E))</f>
        <v>0</v>
      </c>
      <c r="Y1023" s="16">
        <f>((Кредиты_2000_0__22[[#This Row],[Размер кредита]]-AVERAGE(H:H)))/STDEV(H:H)</f>
        <v>0.90857242941246896</v>
      </c>
      <c r="Z1023" s="16">
        <f>((Кредиты_2000_0__22[[#This Row],[Годовой доход]]-AVERAGE(K:K)))/STDEV(K:K)</f>
        <v>-0.15418575510095406</v>
      </c>
      <c r="AA1023" s="16">
        <f>((Кредиты_2000_0__22[[#This Row],[Ежемесячный платеж]]-AVERAGE(O:O)))/STDEV(O:O)</f>
        <v>0.93965847773183753</v>
      </c>
      <c r="AB1023" s="16">
        <f>((Кредиты_2000_0__22[[#This Row],[Текущий баланс кредитов]]-AVERAGE(F:F)))/STDEV(F:F)</f>
        <v>6.0113931935722592E-2</v>
      </c>
      <c r="AC1023" s="16">
        <f>((Кредиты_2000_0__22[[#This Row],[Максимальный выданный кредит]]-AVERAGE(G:G)))/STDEV(G:G)</f>
        <v>-0.26799311085101929</v>
      </c>
    </row>
    <row r="1024" spans="1:29" x14ac:dyDescent="0.45">
      <c r="A1024">
        <v>1531</v>
      </c>
      <c r="B1024" s="1" t="s">
        <v>1067</v>
      </c>
      <c r="C1024" s="1" t="s">
        <v>16</v>
      </c>
      <c r="D1024">
        <v>9</v>
      </c>
      <c r="E1024">
        <v>0</v>
      </c>
      <c r="F1024">
        <v>283708</v>
      </c>
      <c r="G1024">
        <v>585574</v>
      </c>
      <c r="H1024" s="3">
        <v>352418</v>
      </c>
      <c r="I1024" s="1" t="s">
        <v>17</v>
      </c>
      <c r="J1024">
        <v>745</v>
      </c>
      <c r="K1024">
        <v>1512305</v>
      </c>
      <c r="L1024" s="1" t="s">
        <v>22</v>
      </c>
      <c r="M1024" s="1" t="s">
        <v>29</v>
      </c>
      <c r="N1024" s="1" t="s">
        <v>23</v>
      </c>
      <c r="O1024" s="2">
        <v>8204.39</v>
      </c>
      <c r="P1024">
        <v>25.9</v>
      </c>
      <c r="R1024">
        <f>Кредиты_2000_0__22[[#This Row],[Годовой доход]]/12</f>
        <v>126025.41666666667</v>
      </c>
      <c r="S1024">
        <f>Кредиты_2000_0__22[[#This Row],[Ежемесячный платеж]]/Кредиты_2000_0__22[[#This Row],[Мес доход]]</f>
        <v>6.5101074188077132E-2</v>
      </c>
      <c r="T1024" s="8">
        <f>(Кредиты_2000_0__22[[#This Row],[Кредитный рейтинг]]-MIN(J:J))/(MAX(J:J)-MIN(J:J))</f>
        <v>0.96363636363636362</v>
      </c>
      <c r="U1024" s="9">
        <f>(Кредиты_2000_0__22[[#This Row],[Срок кредитной истории (лет)]]-MIN(P:P))/(MAX(P:P)-MIN(P:P))</f>
        <v>0.46929824561403505</v>
      </c>
      <c r="V1024" s="9">
        <f>(Кредиты_2000_0__22[[#This Row],[Срок с последнего нарушения кредитного договора (мес.)]]-MIN(Q:Q))/(MAX(Q:Q)-MIN(Q:Q))</f>
        <v>0</v>
      </c>
      <c r="W1024" s="9">
        <f>(Кредиты_2000_0__22[[#This Row],[Количество кредитных карт]]-MIN(D:D))/(MAX(D:D)-MIN(D:D))</f>
        <v>0.17073170731707318</v>
      </c>
      <c r="X1024" s="10">
        <f>(Кредиты_2000_0__22[[#This Row],[Число нарушений кредитных договоров]]-MIN(E:E))/(MAX(E:E)-MIN(E:E))</f>
        <v>0</v>
      </c>
      <c r="Y1024" s="16">
        <f>((Кредиты_2000_0__22[[#This Row],[Размер кредита]]-AVERAGE(H:H)))/STDEV(H:H)</f>
        <v>0.22829711260167368</v>
      </c>
      <c r="Z1024" s="16">
        <f>((Кредиты_2000_0__22[[#This Row],[Годовой доход]]-AVERAGE(K:K)))/STDEV(K:K)</f>
        <v>0.19929032895481039</v>
      </c>
      <c r="AA1024" s="16">
        <f>((Кредиты_2000_0__22[[#This Row],[Ежемесячный платеж]]-AVERAGE(O:O)))/STDEV(O:O)</f>
        <v>-0.85942633428341986</v>
      </c>
      <c r="AB1024" s="16">
        <f>((Кредиты_2000_0__22[[#This Row],[Текущий баланс кредитов]]-AVERAGE(F:F)))/STDEV(F:F)</f>
        <v>8.7586843441839674E-2</v>
      </c>
      <c r="AC1024" s="16">
        <f>((Кредиты_2000_0__22[[#This Row],[Максимальный выданный кредит]]-AVERAGE(G:G)))/STDEV(G:G)</f>
        <v>4.4908193260164E-2</v>
      </c>
    </row>
    <row r="1025" spans="1:29" x14ac:dyDescent="0.45">
      <c r="A1025">
        <v>1532</v>
      </c>
      <c r="B1025" s="1" t="s">
        <v>1068</v>
      </c>
      <c r="C1025" s="1" t="s">
        <v>16</v>
      </c>
      <c r="D1025">
        <v>12</v>
      </c>
      <c r="E1025">
        <v>0</v>
      </c>
      <c r="F1025">
        <v>271548</v>
      </c>
      <c r="G1025">
        <v>335566</v>
      </c>
      <c r="H1025" s="3">
        <v>408540</v>
      </c>
      <c r="I1025" s="1" t="s">
        <v>17</v>
      </c>
      <c r="J1025">
        <v>718</v>
      </c>
      <c r="K1025">
        <v>1335054</v>
      </c>
      <c r="L1025" s="1" t="s">
        <v>18</v>
      </c>
      <c r="M1025" s="1" t="s">
        <v>19</v>
      </c>
      <c r="N1025" s="1" t="s">
        <v>23</v>
      </c>
      <c r="O1025" s="2">
        <v>21027.11</v>
      </c>
      <c r="P1025">
        <v>14.7</v>
      </c>
      <c r="Q1025">
        <v>18</v>
      </c>
      <c r="R1025">
        <f>Кредиты_2000_0__22[[#This Row],[Годовой доход]]/12</f>
        <v>111254.5</v>
      </c>
      <c r="S1025">
        <f>Кредиты_2000_0__22[[#This Row],[Ежемесячный платеж]]/Кредиты_2000_0__22[[#This Row],[Мес доход]]</f>
        <v>0.18900008538980445</v>
      </c>
      <c r="T1025" s="8">
        <f>(Кредиты_2000_0__22[[#This Row],[Кредитный рейтинг]]-MIN(J:J))/(MAX(J:J)-MIN(J:J))</f>
        <v>0.8</v>
      </c>
      <c r="U1025" s="9">
        <f>(Кредиты_2000_0__22[[#This Row],[Срок кредитной истории (лет)]]-MIN(P:P))/(MAX(P:P)-MIN(P:P))</f>
        <v>0.22368421052631576</v>
      </c>
      <c r="V1025" s="9">
        <f>(Кредиты_2000_0__22[[#This Row],[Срок с последнего нарушения кредитного договора (мес.)]]-MIN(Q:Q))/(MAX(Q:Q)-MIN(Q:Q))</f>
        <v>0.21951219512195122</v>
      </c>
      <c r="W1025" s="9">
        <f>(Кредиты_2000_0__22[[#This Row],[Количество кредитных карт]]-MIN(D:D))/(MAX(D:D)-MIN(D:D))</f>
        <v>0.24390243902439024</v>
      </c>
      <c r="X1025" s="10">
        <f>(Кредиты_2000_0__22[[#This Row],[Число нарушений кредитных договоров]]-MIN(E:E))/(MAX(E:E)-MIN(E:E))</f>
        <v>0</v>
      </c>
      <c r="Y1025" s="16">
        <f>((Кредиты_2000_0__22[[#This Row],[Размер кредита]]-AVERAGE(H:H)))/STDEV(H:H)</f>
        <v>0.52874419244660764</v>
      </c>
      <c r="Z1025" s="16">
        <f>((Кредиты_2000_0__22[[#This Row],[Годовой доход]]-AVERAGE(K:K)))/STDEV(K:K)</f>
        <v>-1.7669891333118189E-2</v>
      </c>
      <c r="AA1025" s="16">
        <f>((Кредиты_2000_0__22[[#This Row],[Ежемесячный платеж]]-AVERAGE(O:O)))/STDEV(O:O)</f>
        <v>0.28599201436364058</v>
      </c>
      <c r="AB1025" s="16">
        <f>((Кредиты_2000_0__22[[#This Row],[Текущий баланс кредитов]]-AVERAGE(F:F)))/STDEV(F:F)</f>
        <v>3.676989730335721E-2</v>
      </c>
      <c r="AC1025" s="16">
        <f>((Кредиты_2000_0__22[[#This Row],[Максимальный выданный кредит]]-AVERAGE(G:G)))/STDEV(G:G)</f>
        <v>-0.48652364352349864</v>
      </c>
    </row>
    <row r="1026" spans="1:29" x14ac:dyDescent="0.45">
      <c r="A1026">
        <v>1533</v>
      </c>
      <c r="B1026" s="1" t="s">
        <v>1069</v>
      </c>
      <c r="C1026" s="1" t="s">
        <v>31</v>
      </c>
      <c r="D1026">
        <v>17</v>
      </c>
      <c r="E1026">
        <v>0</v>
      </c>
      <c r="F1026">
        <v>130302</v>
      </c>
      <c r="G1026">
        <v>369798</v>
      </c>
      <c r="H1026" s="3">
        <v>300388</v>
      </c>
      <c r="I1026" s="1" t="s">
        <v>17</v>
      </c>
      <c r="J1026">
        <v>692</v>
      </c>
      <c r="K1026">
        <v>1152996</v>
      </c>
      <c r="L1026" s="1" t="s">
        <v>27</v>
      </c>
      <c r="M1026" s="1" t="s">
        <v>19</v>
      </c>
      <c r="N1026" s="1" t="s">
        <v>23</v>
      </c>
      <c r="O1026" s="2">
        <v>25750.32</v>
      </c>
      <c r="P1026">
        <v>10.1</v>
      </c>
      <c r="Q1026">
        <v>28</v>
      </c>
      <c r="R1026">
        <f>Кредиты_2000_0__22[[#This Row],[Годовой доход]]/12</f>
        <v>96083</v>
      </c>
      <c r="S1026">
        <f>Кредиты_2000_0__22[[#This Row],[Ежемесячный платеж]]/Кредиты_2000_0__22[[#This Row],[Мес доход]]</f>
        <v>0.26800079098279611</v>
      </c>
      <c r="T1026" s="8">
        <f>(Кредиты_2000_0__22[[#This Row],[Кредитный рейтинг]]-MIN(J:J))/(MAX(J:J)-MIN(J:J))</f>
        <v>0.64242424242424245</v>
      </c>
      <c r="U1026" s="9">
        <f>(Кредиты_2000_0__22[[#This Row],[Срок кредитной истории (лет)]]-MIN(P:P))/(MAX(P:P)-MIN(P:P))</f>
        <v>0.12280701754385964</v>
      </c>
      <c r="V1026" s="9">
        <f>(Кредиты_2000_0__22[[#This Row],[Срок с последнего нарушения кредитного договора (мес.)]]-MIN(Q:Q))/(MAX(Q:Q)-MIN(Q:Q))</f>
        <v>0.34146341463414637</v>
      </c>
      <c r="W1026" s="9">
        <f>(Кредиты_2000_0__22[[#This Row],[Количество кредитных карт]]-MIN(D:D))/(MAX(D:D)-MIN(D:D))</f>
        <v>0.36585365853658536</v>
      </c>
      <c r="X1026" s="10">
        <f>(Кредиты_2000_0__22[[#This Row],[Число нарушений кредитных договоров]]-MIN(E:E))/(MAX(E:E)-MIN(E:E))</f>
        <v>0</v>
      </c>
      <c r="Y1026" s="16">
        <f>((Кредиты_2000_0__22[[#This Row],[Размер кредита]]-AVERAGE(H:H)))/STDEV(H:H)</f>
        <v>-5.0243594506624627E-2</v>
      </c>
      <c r="Z1026" s="16">
        <f>((Кредиты_2000_0__22[[#This Row],[Годовой доход]]-AVERAGE(K:K)))/STDEV(K:K)</f>
        <v>-0.24051401511904721</v>
      </c>
      <c r="AA1026" s="16">
        <f>((Кредиты_2000_0__22[[#This Row],[Ежемесячный платеж]]-AVERAGE(O:O)))/STDEV(O:O)</f>
        <v>0.70790338718573143</v>
      </c>
      <c r="AB1026" s="16">
        <f>((Кредиты_2000_0__22[[#This Row],[Текущий баланс кредитов]]-AVERAGE(F:F)))/STDEV(F:F)</f>
        <v>-0.55350069268645308</v>
      </c>
      <c r="AC1026" s="16">
        <f>((Кредиты_2000_0__22[[#This Row],[Максимальный выданный кредит]]-AVERAGE(G:G)))/STDEV(G:G)</f>
        <v>-0.41375807347462684</v>
      </c>
    </row>
    <row r="1027" spans="1:29" x14ac:dyDescent="0.45">
      <c r="A1027">
        <v>1534</v>
      </c>
      <c r="B1027" s="1" t="s">
        <v>1070</v>
      </c>
      <c r="C1027" s="1" t="s">
        <v>16</v>
      </c>
      <c r="D1027">
        <v>14</v>
      </c>
      <c r="E1027">
        <v>0</v>
      </c>
      <c r="F1027">
        <v>290776</v>
      </c>
      <c r="G1027">
        <v>1058750</v>
      </c>
      <c r="H1027" s="3">
        <v>327800</v>
      </c>
      <c r="I1027" s="1" t="s">
        <v>17</v>
      </c>
      <c r="J1027">
        <v>749</v>
      </c>
      <c r="K1027">
        <v>1226735</v>
      </c>
      <c r="L1027" s="1" t="s">
        <v>36</v>
      </c>
      <c r="M1027" s="1" t="s">
        <v>19</v>
      </c>
      <c r="N1027" s="1" t="s">
        <v>23</v>
      </c>
      <c r="O1027" s="2">
        <v>19627.57</v>
      </c>
      <c r="P1027">
        <v>14.1</v>
      </c>
      <c r="Q1027">
        <v>79</v>
      </c>
      <c r="R1027">
        <f>Кредиты_2000_0__22[[#This Row],[Годовой доход]]/12</f>
        <v>102227.91666666667</v>
      </c>
      <c r="S1027">
        <f>Кредиты_2000_0__22[[#This Row],[Ежемесячный платеж]]/Кредиты_2000_0__22[[#This Row],[Мес доход]]</f>
        <v>0.19199814140788352</v>
      </c>
      <c r="T1027" s="8">
        <f>(Кредиты_2000_0__22[[#This Row],[Кредитный рейтинг]]-MIN(J:J))/(MAX(J:J)-MIN(J:J))</f>
        <v>0.98787878787878791</v>
      </c>
      <c r="U1027" s="9">
        <f>(Кредиты_2000_0__22[[#This Row],[Срок кредитной истории (лет)]]-MIN(P:P))/(MAX(P:P)-MIN(P:P))</f>
        <v>0.21052631578947367</v>
      </c>
      <c r="V1027" s="9">
        <f>(Кредиты_2000_0__22[[#This Row],[Срок с последнего нарушения кредитного договора (мес.)]]-MIN(Q:Q))/(MAX(Q:Q)-MIN(Q:Q))</f>
        <v>0.96341463414634143</v>
      </c>
      <c r="W1027" s="9">
        <f>(Кредиты_2000_0__22[[#This Row],[Количество кредитных карт]]-MIN(D:D))/(MAX(D:D)-MIN(D:D))</f>
        <v>0.29268292682926828</v>
      </c>
      <c r="X1027" s="10">
        <f>(Кредиты_2000_0__22[[#This Row],[Число нарушений кредитных договоров]]-MIN(E:E))/(MAX(E:E)-MIN(E:E))</f>
        <v>0</v>
      </c>
      <c r="Y1027" s="16">
        <f>((Кредиты_2000_0__22[[#This Row],[Размер кредита]]-AVERAGE(H:H)))/STDEV(H:H)</f>
        <v>9.6505547589332955E-2</v>
      </c>
      <c r="Z1027" s="16">
        <f>((Кредиты_2000_0__22[[#This Row],[Годовой доход]]-AVERAGE(K:K)))/STDEV(K:K)</f>
        <v>-0.15025540059043205</v>
      </c>
      <c r="AA1027" s="16">
        <f>((Кредиты_2000_0__22[[#This Row],[Ежемесячный платеж]]-AVERAGE(O:O)))/STDEV(O:O)</f>
        <v>0.16097495123931843</v>
      </c>
      <c r="AB1027" s="16">
        <f>((Кредиты_2000_0__22[[#This Row],[Текущий баланс кредитов]]-AVERAGE(F:F)))/STDEV(F:F)</f>
        <v>0.1171241933848326</v>
      </c>
      <c r="AC1027" s="16">
        <f>((Кредиты_2000_0__22[[#This Row],[Максимальный выданный кредит]]-AVERAGE(G:G)))/STDEV(G:G)</f>
        <v>1.0507191705166772</v>
      </c>
    </row>
    <row r="1028" spans="1:29" x14ac:dyDescent="0.45">
      <c r="A1028">
        <v>1536</v>
      </c>
      <c r="B1028" s="1" t="s">
        <v>1071</v>
      </c>
      <c r="C1028" s="1" t="s">
        <v>16</v>
      </c>
      <c r="D1028">
        <v>5</v>
      </c>
      <c r="E1028">
        <v>0</v>
      </c>
      <c r="F1028">
        <v>68153</v>
      </c>
      <c r="G1028">
        <v>96580</v>
      </c>
      <c r="H1028" s="3">
        <v>188672</v>
      </c>
      <c r="I1028" s="1" t="s">
        <v>17</v>
      </c>
      <c r="J1028">
        <v>652</v>
      </c>
      <c r="K1028">
        <v>1008748</v>
      </c>
      <c r="L1028" s="1" t="s">
        <v>22</v>
      </c>
      <c r="M1028" s="1" t="s">
        <v>29</v>
      </c>
      <c r="N1028" s="1" t="s">
        <v>23</v>
      </c>
      <c r="O1028" s="2">
        <v>3127.21</v>
      </c>
      <c r="P1028">
        <v>11</v>
      </c>
      <c r="Q1028">
        <v>47</v>
      </c>
      <c r="R1028">
        <f>Кредиты_2000_0__22[[#This Row],[Годовой доход]]/12</f>
        <v>84062.333333333328</v>
      </c>
      <c r="S1028">
        <f>Кредиты_2000_0__22[[#This Row],[Ежемесячный платеж]]/Кредиты_2000_0__22[[#This Row],[Мес доход]]</f>
        <v>3.7201084909214199E-2</v>
      </c>
      <c r="T1028" s="8">
        <f>(Кредиты_2000_0__22[[#This Row],[Кредитный рейтинг]]-MIN(J:J))/(MAX(J:J)-MIN(J:J))</f>
        <v>0.4</v>
      </c>
      <c r="U1028" s="9">
        <f>(Кредиты_2000_0__22[[#This Row],[Срок кредитной истории (лет)]]-MIN(P:P))/(MAX(P:P)-MIN(P:P))</f>
        <v>0.14254385964912281</v>
      </c>
      <c r="V1028" s="9">
        <f>(Кредиты_2000_0__22[[#This Row],[Срок с последнего нарушения кредитного договора (мес.)]]-MIN(Q:Q))/(MAX(Q:Q)-MIN(Q:Q))</f>
        <v>0.57317073170731703</v>
      </c>
      <c r="W1028" s="9">
        <f>(Кредиты_2000_0__22[[#This Row],[Количество кредитных карт]]-MIN(D:D))/(MAX(D:D)-MIN(D:D))</f>
        <v>7.3170731707317069E-2</v>
      </c>
      <c r="X1028" s="10">
        <f>(Кредиты_2000_0__22[[#This Row],[Число нарушений кредитных договоров]]-MIN(E:E))/(MAX(E:E)-MIN(E:E))</f>
        <v>0</v>
      </c>
      <c r="Y1028" s="16">
        <f>((Кредиты_2000_0__22[[#This Row],[Размер кредита]]-AVERAGE(H:H)))/STDEV(H:H)</f>
        <v>-0.64831112545628156</v>
      </c>
      <c r="Z1028" s="16">
        <f>((Кредиты_2000_0__22[[#This Row],[Годовой доход]]-AVERAGE(K:K)))/STDEV(K:K)</f>
        <v>-0.41707763313019031</v>
      </c>
      <c r="AA1028" s="16">
        <f>((Кредиты_2000_0__22[[#This Row],[Ежемесячный платеж]]-AVERAGE(O:O)))/STDEV(O:O)</f>
        <v>-1.3129568747135223</v>
      </c>
      <c r="AB1028" s="16">
        <f>((Кредиты_2000_0__22[[#This Row],[Текущий баланс кредитов]]-AVERAGE(F:F)))/STDEV(F:F)</f>
        <v>-0.81322292834110332</v>
      </c>
      <c r="AC1028" s="16">
        <f>((Кредиты_2000_0__22[[#This Row],[Максимальный выданный кредит]]-AVERAGE(G:G)))/STDEV(G:G)</f>
        <v>-0.99452646321559013</v>
      </c>
    </row>
    <row r="1029" spans="1:29" x14ac:dyDescent="0.45">
      <c r="A1029">
        <v>1538</v>
      </c>
      <c r="B1029" s="1" t="s">
        <v>1072</v>
      </c>
      <c r="C1029" s="1" t="s">
        <v>16</v>
      </c>
      <c r="D1029">
        <v>11</v>
      </c>
      <c r="E1029">
        <v>0</v>
      </c>
      <c r="F1029">
        <v>106571</v>
      </c>
      <c r="G1029">
        <v>333498</v>
      </c>
      <c r="H1029" s="3">
        <v>225126</v>
      </c>
      <c r="I1029" s="1" t="s">
        <v>17</v>
      </c>
      <c r="J1029">
        <v>725</v>
      </c>
      <c r="K1029">
        <v>1263785</v>
      </c>
      <c r="L1029" s="1" t="s">
        <v>40</v>
      </c>
      <c r="M1029" s="1" t="s">
        <v>19</v>
      </c>
      <c r="N1029" s="1" t="s">
        <v>23</v>
      </c>
      <c r="O1029" s="2">
        <v>15165.23</v>
      </c>
      <c r="P1029">
        <v>10.6</v>
      </c>
      <c r="Q1029">
        <v>48</v>
      </c>
      <c r="R1029">
        <f>Кредиты_2000_0__22[[#This Row],[Годовой доход]]/12</f>
        <v>105315.41666666667</v>
      </c>
      <c r="S1029">
        <f>Кредиты_2000_0__22[[#This Row],[Ежемесячный платеж]]/Кредиты_2000_0__22[[#This Row],[Мес доход]]</f>
        <v>0.14399819589566262</v>
      </c>
      <c r="T1029" s="8">
        <f>(Кредиты_2000_0__22[[#This Row],[Кредитный рейтинг]]-MIN(J:J))/(MAX(J:J)-MIN(J:J))</f>
        <v>0.84242424242424241</v>
      </c>
      <c r="U1029" s="9">
        <f>(Кредиты_2000_0__22[[#This Row],[Срок кредитной истории (лет)]]-MIN(P:P))/(MAX(P:P)-MIN(P:P))</f>
        <v>0.1337719298245614</v>
      </c>
      <c r="V1029" s="9">
        <f>(Кредиты_2000_0__22[[#This Row],[Срок с последнего нарушения кредитного договора (мес.)]]-MIN(Q:Q))/(MAX(Q:Q)-MIN(Q:Q))</f>
        <v>0.58536585365853655</v>
      </c>
      <c r="W1029" s="9">
        <f>(Кредиты_2000_0__22[[#This Row],[Количество кредитных карт]]-MIN(D:D))/(MAX(D:D)-MIN(D:D))</f>
        <v>0.21951219512195122</v>
      </c>
      <c r="X1029" s="10">
        <f>(Кредиты_2000_0__22[[#This Row],[Число нарушений кредитных договоров]]-MIN(E:E))/(MAX(E:E)-MIN(E:E))</f>
        <v>0</v>
      </c>
      <c r="Y1029" s="16">
        <f>((Кредиты_2000_0__22[[#This Row],[Размер кредита]]-AVERAGE(H:H)))/STDEV(H:H)</f>
        <v>-0.45315596618420961</v>
      </c>
      <c r="Z1029" s="16">
        <f>((Кредиты_2000_0__22[[#This Row],[Годовой доход]]-AVERAGE(K:K)))/STDEV(K:K)</f>
        <v>-0.10490515623825487</v>
      </c>
      <c r="AA1029" s="16">
        <f>((Кредиты_2000_0__22[[#This Row],[Ежемесячный платеж]]-AVERAGE(O:O)))/STDEV(O:O)</f>
        <v>-0.23763362119318601</v>
      </c>
      <c r="AB1029" s="16">
        <f>((Кредиты_2000_0__22[[#This Row],[Текущий баланс кредитов]]-AVERAGE(F:F)))/STDEV(F:F)</f>
        <v>-0.65267313913483527</v>
      </c>
      <c r="AC1029" s="16">
        <f>((Кредиты_2000_0__22[[#This Row],[Максимальный выданный кредит]]-AVERAGE(G:G)))/STDEV(G:G)</f>
        <v>-0.49091950700974152</v>
      </c>
    </row>
    <row r="1030" spans="1:29" x14ac:dyDescent="0.45">
      <c r="A1030">
        <v>1539</v>
      </c>
      <c r="B1030" s="1" t="s">
        <v>1073</v>
      </c>
      <c r="C1030" s="1" t="s">
        <v>31</v>
      </c>
      <c r="D1030">
        <v>11</v>
      </c>
      <c r="E1030">
        <v>0</v>
      </c>
      <c r="F1030">
        <v>341411</v>
      </c>
      <c r="G1030">
        <v>945758</v>
      </c>
      <c r="H1030" s="3">
        <v>450208</v>
      </c>
      <c r="I1030" s="1" t="s">
        <v>26</v>
      </c>
      <c r="J1030">
        <v>658</v>
      </c>
      <c r="K1030">
        <v>1030370</v>
      </c>
      <c r="L1030" s="1" t="s">
        <v>27</v>
      </c>
      <c r="M1030" s="1" t="s">
        <v>29</v>
      </c>
      <c r="N1030" s="1" t="s">
        <v>23</v>
      </c>
      <c r="O1030" s="2">
        <v>12536.01</v>
      </c>
      <c r="P1030">
        <v>18.7</v>
      </c>
      <c r="Q1030">
        <v>26</v>
      </c>
      <c r="R1030">
        <f>Кредиты_2000_0__22[[#This Row],[Годовой доход]]/12</f>
        <v>85864.166666666672</v>
      </c>
      <c r="S1030">
        <f>Кредиты_2000_0__22[[#This Row],[Ежемесячный платеж]]/Кредиты_2000_0__22[[#This Row],[Мес доход]]</f>
        <v>0.1459981560022128</v>
      </c>
      <c r="T1030" s="8">
        <f>(Кредиты_2000_0__22[[#This Row],[Кредитный рейтинг]]-MIN(J:J))/(MAX(J:J)-MIN(J:J))</f>
        <v>0.43636363636363634</v>
      </c>
      <c r="U1030" s="9">
        <f>(Кредиты_2000_0__22[[#This Row],[Срок кредитной истории (лет)]]-MIN(P:P))/(MAX(P:P)-MIN(P:P))</f>
        <v>0.31140350877192979</v>
      </c>
      <c r="V1030" s="9">
        <f>(Кредиты_2000_0__22[[#This Row],[Срок с последнего нарушения кредитного договора (мес.)]]-MIN(Q:Q))/(MAX(Q:Q)-MIN(Q:Q))</f>
        <v>0.31707317073170732</v>
      </c>
      <c r="W1030" s="9">
        <f>(Кредиты_2000_0__22[[#This Row],[Количество кредитных карт]]-MIN(D:D))/(MAX(D:D)-MIN(D:D))</f>
        <v>0.21951219512195122</v>
      </c>
      <c r="X1030" s="10">
        <f>(Кредиты_2000_0__22[[#This Row],[Число нарушений кредитных договоров]]-MIN(E:E))/(MAX(E:E)-MIN(E:E))</f>
        <v>0</v>
      </c>
      <c r="Y1030" s="16">
        <f>((Кредиты_2000_0__22[[#This Row],[Размер кредита]]-AVERAGE(H:H)))/STDEV(H:H)</f>
        <v>0.75181231052826392</v>
      </c>
      <c r="Z1030" s="16">
        <f>((Кредиты_2000_0__22[[#This Row],[Годовой доход]]-AVERAGE(K:K)))/STDEV(K:K)</f>
        <v>-0.39061169565697101</v>
      </c>
      <c r="AA1030" s="16">
        <f>((Кредиты_2000_0__22[[#This Row],[Ежемесячный платеж]]-AVERAGE(O:O)))/STDEV(O:O)</f>
        <v>-0.47249462031270378</v>
      </c>
      <c r="AB1030" s="16">
        <f>((Кредиты_2000_0__22[[#This Row],[Текущий баланс кредитов]]-AVERAGE(F:F)))/STDEV(F:F)</f>
        <v>0.32872913316460722</v>
      </c>
      <c r="AC1030" s="16">
        <f>((Кредиты_2000_0__22[[#This Row],[Максимальный выданный кредит]]-AVERAGE(G:G)))/STDEV(G:G)</f>
        <v>0.81053667194919288</v>
      </c>
    </row>
    <row r="1031" spans="1:29" x14ac:dyDescent="0.45">
      <c r="A1031">
        <v>1540</v>
      </c>
      <c r="B1031" s="1" t="s">
        <v>1074</v>
      </c>
      <c r="C1031" s="1" t="s">
        <v>16</v>
      </c>
      <c r="D1031">
        <v>12</v>
      </c>
      <c r="E1031">
        <v>1</v>
      </c>
      <c r="F1031">
        <v>94278</v>
      </c>
      <c r="G1031">
        <v>983378</v>
      </c>
      <c r="H1031" s="3">
        <v>328658</v>
      </c>
      <c r="I1031" s="1" t="s">
        <v>17</v>
      </c>
      <c r="J1031">
        <v>731</v>
      </c>
      <c r="K1031">
        <v>1589464</v>
      </c>
      <c r="L1031" s="1" t="s">
        <v>27</v>
      </c>
      <c r="M1031" s="1" t="s">
        <v>29</v>
      </c>
      <c r="N1031" s="1" t="s">
        <v>23</v>
      </c>
      <c r="O1031" s="2">
        <v>20133.16</v>
      </c>
      <c r="P1031">
        <v>20.6</v>
      </c>
      <c r="Q1031">
        <v>78</v>
      </c>
      <c r="R1031">
        <f>Кредиты_2000_0__22[[#This Row],[Годовой доход]]/12</f>
        <v>132455.33333333334</v>
      </c>
      <c r="S1031">
        <f>Кредиты_2000_0__22[[#This Row],[Ежемесячный платеж]]/Кредиты_2000_0__22[[#This Row],[Мес доход]]</f>
        <v>0.15199961748111313</v>
      </c>
      <c r="T1031" s="8">
        <f>(Кредиты_2000_0__22[[#This Row],[Кредитный рейтинг]]-MIN(J:J))/(MAX(J:J)-MIN(J:J))</f>
        <v>0.87878787878787878</v>
      </c>
      <c r="U1031" s="9">
        <f>(Кредиты_2000_0__22[[#This Row],[Срок кредитной истории (лет)]]-MIN(P:P))/(MAX(P:P)-MIN(P:P))</f>
        <v>0.35307017543859653</v>
      </c>
      <c r="V1031" s="9">
        <f>(Кредиты_2000_0__22[[#This Row],[Срок с последнего нарушения кредитного договора (мес.)]]-MIN(Q:Q))/(MAX(Q:Q)-MIN(Q:Q))</f>
        <v>0.95121951219512191</v>
      </c>
      <c r="W1031" s="9">
        <f>(Кредиты_2000_0__22[[#This Row],[Количество кредитных карт]]-MIN(D:D))/(MAX(D:D)-MIN(D:D))</f>
        <v>0.24390243902439024</v>
      </c>
      <c r="X1031" s="10">
        <f>(Кредиты_2000_0__22[[#This Row],[Число нарушений кредитных договоров]]-MIN(E:E))/(MAX(E:E)-MIN(E:E))</f>
        <v>0.14285714285714285</v>
      </c>
      <c r="Y1031" s="16">
        <f>((Кредиты_2000_0__22[[#This Row],[Размер кредита]]-AVERAGE(H:H)))/STDEV(H:H)</f>
        <v>0.10109881929217593</v>
      </c>
      <c r="Z1031" s="16">
        <f>((Кредиты_2000_0__22[[#This Row],[Годовой доход]]-AVERAGE(K:K)))/STDEV(K:K)</f>
        <v>0.29373511988516499</v>
      </c>
      <c r="AA1031" s="16">
        <f>((Кредиты_2000_0__22[[#This Row],[Ежемесячный платеж]]-AVERAGE(O:O)))/STDEV(O:O)</f>
        <v>0.20613791688876468</v>
      </c>
      <c r="AB1031" s="16">
        <f>((Кредиты_2000_0__22[[#This Row],[Текущий баланс кредитов]]-AVERAGE(F:F)))/STDEV(F:F)</f>
        <v>-0.70404589562170738</v>
      </c>
      <c r="AC1031" s="16">
        <f>((Кредиты_2000_0__22[[#This Row],[Максимальный выданный кредит]]-AVERAGE(G:G)))/STDEV(G:G)</f>
        <v>0.89050397579467544</v>
      </c>
    </row>
    <row r="1032" spans="1:29" x14ac:dyDescent="0.45">
      <c r="A1032">
        <v>1542</v>
      </c>
      <c r="B1032" s="1" t="s">
        <v>1075</v>
      </c>
      <c r="C1032" s="1" t="s">
        <v>16</v>
      </c>
      <c r="D1032">
        <v>13</v>
      </c>
      <c r="E1032">
        <v>0</v>
      </c>
      <c r="F1032">
        <v>579025</v>
      </c>
      <c r="G1032">
        <v>687632</v>
      </c>
      <c r="H1032" s="3">
        <v>399630</v>
      </c>
      <c r="I1032" s="1" t="s">
        <v>17</v>
      </c>
      <c r="J1032">
        <v>712</v>
      </c>
      <c r="K1032">
        <v>1335985</v>
      </c>
      <c r="L1032" s="1" t="s">
        <v>38</v>
      </c>
      <c r="M1032" s="1" t="s">
        <v>29</v>
      </c>
      <c r="N1032" s="1" t="s">
        <v>23</v>
      </c>
      <c r="O1032" s="2">
        <v>28946.5</v>
      </c>
      <c r="P1032">
        <v>10.199999999999999</v>
      </c>
      <c r="R1032">
        <f>Кредиты_2000_0__22[[#This Row],[Годовой доход]]/12</f>
        <v>111332.08333333333</v>
      </c>
      <c r="S1032">
        <f>Кредиты_2000_0__22[[#This Row],[Ежемесячный платеж]]/Кредиты_2000_0__22[[#This Row],[Мес доход]]</f>
        <v>0.26000142217165612</v>
      </c>
      <c r="T1032" s="8">
        <f>(Кредиты_2000_0__22[[#This Row],[Кредитный рейтинг]]-MIN(J:J))/(MAX(J:J)-MIN(J:J))</f>
        <v>0.76363636363636367</v>
      </c>
      <c r="U1032" s="9">
        <f>(Кредиты_2000_0__22[[#This Row],[Срок кредитной истории (лет)]]-MIN(P:P))/(MAX(P:P)-MIN(P:P))</f>
        <v>0.12499999999999999</v>
      </c>
      <c r="V1032" s="9">
        <f>(Кредиты_2000_0__22[[#This Row],[Срок с последнего нарушения кредитного договора (мес.)]]-MIN(Q:Q))/(MAX(Q:Q)-MIN(Q:Q))</f>
        <v>0</v>
      </c>
      <c r="W1032" s="9">
        <f>(Кредиты_2000_0__22[[#This Row],[Количество кредитных карт]]-MIN(D:D))/(MAX(D:D)-MIN(D:D))</f>
        <v>0.26829268292682928</v>
      </c>
      <c r="X1032" s="10">
        <f>(Кредиты_2000_0__22[[#This Row],[Число нарушений кредитных договоров]]-MIN(E:E))/(MAX(E:E)-MIN(E:E))</f>
        <v>0</v>
      </c>
      <c r="Y1032" s="16">
        <f>((Кредиты_2000_0__22[[#This Row],[Размер кредита]]-AVERAGE(H:H)))/STDEV(H:H)</f>
        <v>0.48104483245554602</v>
      </c>
      <c r="Z1032" s="16">
        <f>((Кредиты_2000_0__22[[#This Row],[Годовой доход]]-AVERAGE(K:K)))/STDEV(K:K)</f>
        <v>-1.6530321090422458E-2</v>
      </c>
      <c r="AA1032" s="16">
        <f>((Кредиты_2000_0__22[[#This Row],[Ежемесячный платеж]]-AVERAGE(O:O)))/STDEV(O:O)</f>
        <v>0.99340936544765723</v>
      </c>
      <c r="AB1032" s="16">
        <f>((Кредиты_2000_0__22[[#This Row],[Текущий баланс кредитов]]-AVERAGE(F:F)))/STDEV(F:F)</f>
        <v>1.321724021301891</v>
      </c>
      <c r="AC1032" s="16">
        <f>((Кредиты_2000_0__22[[#This Row],[Максимальный выданный кредит]]-AVERAGE(G:G)))/STDEV(G:G)</f>
        <v>0.26184873275676829</v>
      </c>
    </row>
    <row r="1033" spans="1:29" x14ac:dyDescent="0.45">
      <c r="A1033">
        <v>1543</v>
      </c>
      <c r="B1033" s="1" t="s">
        <v>1076</v>
      </c>
      <c r="C1033" s="1" t="s">
        <v>31</v>
      </c>
      <c r="D1033">
        <v>8</v>
      </c>
      <c r="E1033">
        <v>0</v>
      </c>
      <c r="F1033">
        <v>242991</v>
      </c>
      <c r="G1033">
        <v>318296</v>
      </c>
      <c r="H1033" s="3">
        <v>365178</v>
      </c>
      <c r="I1033" s="1" t="s">
        <v>26</v>
      </c>
      <c r="J1033">
        <v>714</v>
      </c>
      <c r="K1033">
        <v>788614</v>
      </c>
      <c r="L1033" s="1" t="s">
        <v>38</v>
      </c>
      <c r="M1033" s="1" t="s">
        <v>29</v>
      </c>
      <c r="N1033" s="1" t="s">
        <v>23</v>
      </c>
      <c r="O1033" s="2">
        <v>10514.79</v>
      </c>
      <c r="P1033">
        <v>19.3</v>
      </c>
      <c r="R1033">
        <f>Кредиты_2000_0__22[[#This Row],[Годовой доход]]/12</f>
        <v>65717.833333333328</v>
      </c>
      <c r="S1033">
        <f>Кредиты_2000_0__22[[#This Row],[Ежемесячный платеж]]/Кредиты_2000_0__22[[#This Row],[Мес доход]]</f>
        <v>0.15999903628391079</v>
      </c>
      <c r="T1033" s="8">
        <f>(Кредиты_2000_0__22[[#This Row],[Кредитный рейтинг]]-MIN(J:J))/(MAX(J:J)-MIN(J:J))</f>
        <v>0.77575757575757576</v>
      </c>
      <c r="U1033" s="9">
        <f>(Кредиты_2000_0__22[[#This Row],[Срок кредитной истории (лет)]]-MIN(P:P))/(MAX(P:P)-MIN(P:P))</f>
        <v>0.32456140350877194</v>
      </c>
      <c r="V1033" s="9">
        <f>(Кредиты_2000_0__22[[#This Row],[Срок с последнего нарушения кредитного договора (мес.)]]-MIN(Q:Q))/(MAX(Q:Q)-MIN(Q:Q))</f>
        <v>0</v>
      </c>
      <c r="W1033" s="9">
        <f>(Кредиты_2000_0__22[[#This Row],[Количество кредитных карт]]-MIN(D:D))/(MAX(D:D)-MIN(D:D))</f>
        <v>0.14634146341463414</v>
      </c>
      <c r="X1033" s="10">
        <f>(Кредиты_2000_0__22[[#This Row],[Число нарушений кредитных договоров]]-MIN(E:E))/(MAX(E:E)-MIN(E:E))</f>
        <v>0</v>
      </c>
      <c r="Y1033" s="16">
        <f>((Кредиты_2000_0__22[[#This Row],[Размер кредита]]-AVERAGE(H:H)))/STDEV(H:H)</f>
        <v>0.2966073071567743</v>
      </c>
      <c r="Z1033" s="16">
        <f>((Кредиты_2000_0__22[[#This Row],[Годовой доход]]-AVERAGE(K:K)))/STDEV(K:K)</f>
        <v>-0.68652785418881823</v>
      </c>
      <c r="AA1033" s="16">
        <f>((Кредиты_2000_0__22[[#This Row],[Ежемесячный платеж]]-AVERAGE(O:O)))/STDEV(O:O)</f>
        <v>-0.65304464984250798</v>
      </c>
      <c r="AB1033" s="16">
        <f>((Кредиты_2000_0__22[[#This Row],[Текущий баланс кредитов]]-AVERAGE(F:F)))/STDEV(F:F)</f>
        <v>-8.2570524643735183E-2</v>
      </c>
      <c r="AC1033" s="16">
        <f>((Кредиты_2000_0__22[[#This Row],[Максимальный выданный кредит]]-AVERAGE(G:G)))/STDEV(G:G)</f>
        <v>-0.52323378008414412</v>
      </c>
    </row>
    <row r="1034" spans="1:29" x14ac:dyDescent="0.45">
      <c r="A1034">
        <v>1545</v>
      </c>
      <c r="B1034" s="1" t="s">
        <v>1077</v>
      </c>
      <c r="C1034" s="1" t="s">
        <v>16</v>
      </c>
      <c r="D1034">
        <v>6</v>
      </c>
      <c r="E1034">
        <v>1</v>
      </c>
      <c r="F1034">
        <v>27322</v>
      </c>
      <c r="G1034">
        <v>158202</v>
      </c>
      <c r="H1034" s="3">
        <v>86218</v>
      </c>
      <c r="I1034" s="1" t="s">
        <v>17</v>
      </c>
      <c r="J1034">
        <v>720</v>
      </c>
      <c r="K1034">
        <v>468255</v>
      </c>
      <c r="L1034" s="1" t="s">
        <v>50</v>
      </c>
      <c r="M1034" s="1" t="s">
        <v>29</v>
      </c>
      <c r="N1034" s="1" t="s">
        <v>23</v>
      </c>
      <c r="O1034" s="2">
        <v>12721.07</v>
      </c>
      <c r="P1034">
        <v>13.9</v>
      </c>
      <c r="R1034">
        <f>Кредиты_2000_0__22[[#This Row],[Годовой доход]]/12</f>
        <v>39021.25</v>
      </c>
      <c r="S1034">
        <f>Кредиты_2000_0__22[[#This Row],[Ежемесячный платеж]]/Кредиты_2000_0__22[[#This Row],[Мес доход]]</f>
        <v>0.32600365185636032</v>
      </c>
      <c r="T1034" s="8">
        <f>(Кредиты_2000_0__22[[#This Row],[Кредитный рейтинг]]-MIN(J:J))/(MAX(J:J)-MIN(J:J))</f>
        <v>0.81212121212121213</v>
      </c>
      <c r="U1034" s="9">
        <f>(Кредиты_2000_0__22[[#This Row],[Срок кредитной истории (лет)]]-MIN(P:P))/(MAX(P:P)-MIN(P:P))</f>
        <v>0.20614035087719298</v>
      </c>
      <c r="V1034" s="9">
        <f>(Кредиты_2000_0__22[[#This Row],[Срок с последнего нарушения кредитного договора (мес.)]]-MIN(Q:Q))/(MAX(Q:Q)-MIN(Q:Q))</f>
        <v>0</v>
      </c>
      <c r="W1034" s="9">
        <f>(Кредиты_2000_0__22[[#This Row],[Количество кредитных карт]]-MIN(D:D))/(MAX(D:D)-MIN(D:D))</f>
        <v>9.7560975609756101E-2</v>
      </c>
      <c r="X1034" s="10">
        <f>(Кредиты_2000_0__22[[#This Row],[Число нарушений кредитных договоров]]-MIN(E:E))/(MAX(E:E)-MIN(E:E))</f>
        <v>0.14285714285714285</v>
      </c>
      <c r="Y1034" s="16">
        <f>((Кредиты_2000_0__22[[#This Row],[Размер кредита]]-AVERAGE(H:H)))/STDEV(H:H)</f>
        <v>-1.1967948772547361</v>
      </c>
      <c r="Z1034" s="16">
        <f>((Кредиты_2000_0__22[[#This Row],[Годовой доход]]-AVERAGE(K:K)))/STDEV(K:K)</f>
        <v>-1.0786563003539769</v>
      </c>
      <c r="AA1034" s="16">
        <f>((Кредиты_2000_0__22[[#This Row],[Ежемесячный платеж]]-AVERAGE(O:O)))/STDEV(O:O)</f>
        <v>-0.45596371894383475</v>
      </c>
      <c r="AB1034" s="16">
        <f>((Кредиты_2000_0__22[[#This Row],[Текущий баланс кредитов]]-AVERAGE(F:F)))/STDEV(F:F)</f>
        <v>-0.98385670529672642</v>
      </c>
      <c r="AC1034" s="16">
        <f>((Кредиты_2000_0__22[[#This Row],[Максимальный выданный кредит]]-AVERAGE(G:G)))/STDEV(G:G)</f>
        <v>-0.86353908422658632</v>
      </c>
    </row>
    <row r="1035" spans="1:29" x14ac:dyDescent="0.45">
      <c r="A1035">
        <v>1546</v>
      </c>
      <c r="B1035" s="1" t="s">
        <v>1078</v>
      </c>
      <c r="C1035" s="1" t="s">
        <v>16</v>
      </c>
      <c r="D1035">
        <v>14</v>
      </c>
      <c r="E1035">
        <v>1</v>
      </c>
      <c r="F1035">
        <v>91371</v>
      </c>
      <c r="G1035">
        <v>542564</v>
      </c>
      <c r="H1035" s="3">
        <v>460284</v>
      </c>
      <c r="I1035" s="1" t="s">
        <v>26</v>
      </c>
      <c r="J1035">
        <v>639</v>
      </c>
      <c r="K1035">
        <v>1211497</v>
      </c>
      <c r="L1035" s="1" t="s">
        <v>36</v>
      </c>
      <c r="M1035" s="1" t="s">
        <v>29</v>
      </c>
      <c r="N1035" s="1" t="s">
        <v>23</v>
      </c>
      <c r="O1035" s="2">
        <v>13225.52</v>
      </c>
      <c r="P1035">
        <v>9.4</v>
      </c>
      <c r="R1035">
        <f>Кредиты_2000_0__22[[#This Row],[Годовой доход]]/12</f>
        <v>100958.08333333333</v>
      </c>
      <c r="S1035">
        <f>Кредиты_2000_0__22[[#This Row],[Ежемесячный платеж]]/Кредиты_2000_0__22[[#This Row],[Мес доход]]</f>
        <v>0.13100010978153476</v>
      </c>
      <c r="T1035" s="8">
        <f>(Кредиты_2000_0__22[[#This Row],[Кредитный рейтинг]]-MIN(J:J))/(MAX(J:J)-MIN(J:J))</f>
        <v>0.32121212121212123</v>
      </c>
      <c r="U1035" s="9">
        <f>(Кредиты_2000_0__22[[#This Row],[Срок кредитной истории (лет)]]-MIN(P:P))/(MAX(P:P)-MIN(P:P))</f>
        <v>0.10745614035087719</v>
      </c>
      <c r="V1035" s="9">
        <f>(Кредиты_2000_0__22[[#This Row],[Срок с последнего нарушения кредитного договора (мес.)]]-MIN(Q:Q))/(MAX(Q:Q)-MIN(Q:Q))</f>
        <v>0</v>
      </c>
      <c r="W1035" s="9">
        <f>(Кредиты_2000_0__22[[#This Row],[Количество кредитных карт]]-MIN(D:D))/(MAX(D:D)-MIN(D:D))</f>
        <v>0.29268292682926828</v>
      </c>
      <c r="X1035" s="10">
        <f>(Кредиты_2000_0__22[[#This Row],[Число нарушений кредитных договоров]]-MIN(E:E))/(MAX(E:E)-MIN(E:E))</f>
        <v>0.14285714285714285</v>
      </c>
      <c r="Y1035" s="16">
        <f>((Кредиты_2000_0__22[[#This Row],[Размер кредита]]-AVERAGE(H:H)))/STDEV(H:H)</f>
        <v>0.80575380898729165</v>
      </c>
      <c r="Z1035" s="16">
        <f>((Кредиты_2000_0__22[[#This Row],[Годовой доход]]-AVERAGE(K:K)))/STDEV(K:K)</f>
        <v>-0.16890714211373772</v>
      </c>
      <c r="AA1035" s="16">
        <f>((Кредиты_2000_0__22[[#This Row],[Ежемесячный платеж]]-AVERAGE(O:O)))/STDEV(O:O)</f>
        <v>-0.41090258636236915</v>
      </c>
      <c r="AB1035" s="16">
        <f>((Кредиты_2000_0__22[[#This Row],[Текущий баланс кредитов]]-AVERAGE(F:F)))/STDEV(F:F)</f>
        <v>-0.71619432180793841</v>
      </c>
      <c r="AC1035" s="16">
        <f>((Кредиты_2000_0__22[[#This Row],[Максимальный выданный кредит]]-AVERAGE(G:G)))/STDEV(G:G)</f>
        <v>-4.6516414352653711E-2</v>
      </c>
    </row>
    <row r="1036" spans="1:29" x14ac:dyDescent="0.45">
      <c r="A1036">
        <v>1547</v>
      </c>
      <c r="B1036" s="1" t="s">
        <v>1079</v>
      </c>
      <c r="C1036" s="1" t="s">
        <v>16</v>
      </c>
      <c r="D1036">
        <v>30</v>
      </c>
      <c r="E1036">
        <v>0</v>
      </c>
      <c r="F1036">
        <v>637165</v>
      </c>
      <c r="G1036">
        <v>1901482</v>
      </c>
      <c r="H1036" s="3">
        <v>618398</v>
      </c>
      <c r="I1036" s="1" t="s">
        <v>17</v>
      </c>
      <c r="J1036">
        <v>714</v>
      </c>
      <c r="K1036">
        <v>4100941</v>
      </c>
      <c r="L1036" s="1" t="s">
        <v>22</v>
      </c>
      <c r="M1036" s="1" t="s">
        <v>19</v>
      </c>
      <c r="N1036" s="1" t="s">
        <v>23</v>
      </c>
      <c r="O1036" s="2">
        <v>16403.650000000001</v>
      </c>
      <c r="P1036">
        <v>26.1</v>
      </c>
      <c r="R1036">
        <f>Кредиты_2000_0__22[[#This Row],[Годовой доход]]/12</f>
        <v>341745.08333333331</v>
      </c>
      <c r="S1036">
        <f>Кредиты_2000_0__22[[#This Row],[Ежемесячный платеж]]/Кредиты_2000_0__22[[#This Row],[Мес доход]]</f>
        <v>4.7999666418024556E-2</v>
      </c>
      <c r="T1036" s="8">
        <f>(Кредиты_2000_0__22[[#This Row],[Кредитный рейтинг]]-MIN(J:J))/(MAX(J:J)-MIN(J:J))</f>
        <v>0.77575757575757576</v>
      </c>
      <c r="U1036" s="9">
        <f>(Кредиты_2000_0__22[[#This Row],[Срок кредитной истории (лет)]]-MIN(P:P))/(MAX(P:P)-MIN(P:P))</f>
        <v>0.47368421052631582</v>
      </c>
      <c r="V1036" s="9">
        <f>(Кредиты_2000_0__22[[#This Row],[Срок с последнего нарушения кредитного договора (мес.)]]-MIN(Q:Q))/(MAX(Q:Q)-MIN(Q:Q))</f>
        <v>0</v>
      </c>
      <c r="W1036" s="9">
        <f>(Кредиты_2000_0__22[[#This Row],[Количество кредитных карт]]-MIN(D:D))/(MAX(D:D)-MIN(D:D))</f>
        <v>0.68292682926829273</v>
      </c>
      <c r="X1036" s="10">
        <f>(Кредиты_2000_0__22[[#This Row],[Число нарушений кредитных договоров]]-MIN(E:E))/(MAX(E:E)-MIN(E:E))</f>
        <v>0</v>
      </c>
      <c r="Y1036" s="16">
        <f>((Кредиты_2000_0__22[[#This Row],[Размер кредита]]-AVERAGE(H:H)))/STDEV(H:H)</f>
        <v>1.6522113404829957</v>
      </c>
      <c r="Z1036" s="16">
        <f>((Кредиты_2000_0__22[[#This Row],[Годовой доход]]-AVERAGE(K:K)))/STDEV(K:K)</f>
        <v>3.3678537605025158</v>
      </c>
      <c r="AA1036" s="16">
        <f>((Кредиты_2000_0__22[[#This Row],[Ежемесячный платеж]]-AVERAGE(O:O)))/STDEV(O:O)</f>
        <v>-0.12700896501013789</v>
      </c>
      <c r="AB1036" s="16">
        <f>((Кредиты_2000_0__22[[#This Row],[Текущий баланс кредитов]]-AVERAGE(F:F)))/STDEV(F:F)</f>
        <v>1.5646925450265103</v>
      </c>
      <c r="AC1036" s="16">
        <f>((Кредиты_2000_0__22[[#This Row],[Максимальный выданный кредит]]-AVERAGE(G:G)))/STDEV(G:G)</f>
        <v>2.8420803056658306</v>
      </c>
    </row>
    <row r="1037" spans="1:29" x14ac:dyDescent="0.45">
      <c r="A1037">
        <v>1549</v>
      </c>
      <c r="B1037" s="1" t="s">
        <v>1080</v>
      </c>
      <c r="C1037" s="1" t="s">
        <v>31</v>
      </c>
      <c r="D1037">
        <v>5</v>
      </c>
      <c r="E1037">
        <v>0</v>
      </c>
      <c r="F1037">
        <v>277647</v>
      </c>
      <c r="G1037">
        <v>344960</v>
      </c>
      <c r="H1037" s="3">
        <v>179256</v>
      </c>
      <c r="I1037" s="1" t="s">
        <v>17</v>
      </c>
      <c r="J1037">
        <v>702</v>
      </c>
      <c r="K1037">
        <v>677312</v>
      </c>
      <c r="L1037" s="1" t="s">
        <v>22</v>
      </c>
      <c r="M1037" s="1" t="s">
        <v>19</v>
      </c>
      <c r="N1037" s="1" t="s">
        <v>23</v>
      </c>
      <c r="O1037" s="2">
        <v>6208.63</v>
      </c>
      <c r="P1037">
        <v>14</v>
      </c>
      <c r="R1037">
        <f>Кредиты_2000_0__22[[#This Row],[Годовой доход]]/12</f>
        <v>56442.666666666664</v>
      </c>
      <c r="S1037">
        <f>Кредиты_2000_0__22[[#This Row],[Ежемесячный платеж]]/Кредиты_2000_0__22[[#This Row],[Мес доход]]</f>
        <v>0.10999887791741472</v>
      </c>
      <c r="T1037" s="8">
        <f>(Кредиты_2000_0__22[[#This Row],[Кредитный рейтинг]]-MIN(J:J))/(MAX(J:J)-MIN(J:J))</f>
        <v>0.70303030303030301</v>
      </c>
      <c r="U1037" s="9">
        <f>(Кредиты_2000_0__22[[#This Row],[Срок кредитной истории (лет)]]-MIN(P:P))/(MAX(P:P)-MIN(P:P))</f>
        <v>0.20833333333333331</v>
      </c>
      <c r="V1037" s="9">
        <f>(Кредиты_2000_0__22[[#This Row],[Срок с последнего нарушения кредитного договора (мес.)]]-MIN(Q:Q))/(MAX(Q:Q)-MIN(Q:Q))</f>
        <v>0</v>
      </c>
      <c r="W1037" s="9">
        <f>(Кредиты_2000_0__22[[#This Row],[Количество кредитных карт]]-MIN(D:D))/(MAX(D:D)-MIN(D:D))</f>
        <v>7.3170731707317069E-2</v>
      </c>
      <c r="X1037" s="10">
        <f>(Кредиты_2000_0__22[[#This Row],[Число нарушений кредитных договоров]]-MIN(E:E))/(MAX(E:E)-MIN(E:E))</f>
        <v>0</v>
      </c>
      <c r="Y1037" s="16">
        <f>((Кредиты_2000_0__22[[#This Row],[Размер кредита]]-AVERAGE(H:H)))/STDEV(H:H)</f>
        <v>-0.69871933799004549</v>
      </c>
      <c r="Z1037" s="16">
        <f>((Кредиты_2000_0__22[[#This Row],[Годовой доход]]-AVERAGE(K:K)))/STDEV(K:K)</f>
        <v>-0.82276463952987156</v>
      </c>
      <c r="AA1037" s="16">
        <f>((Кредиты_2000_0__22[[#This Row],[Ежемесячный платеж]]-AVERAGE(O:O)))/STDEV(O:O)</f>
        <v>-1.0377020919616546</v>
      </c>
      <c r="AB1037" s="16">
        <f>((Кредиты_2000_0__22[[#This Row],[Текущий баланс кредитов]]-AVERAGE(F:F)))/STDEV(F:F)</f>
        <v>6.2257771850939822E-2</v>
      </c>
      <c r="AC1037" s="16">
        <f>((Кредиты_2000_0__22[[#This Row],[Максимальный выданный кредит]]-AVERAGE(G:G)))/STDEV(G:G)</f>
        <v>-0.46655519981471438</v>
      </c>
    </row>
    <row r="1038" spans="1:29" x14ac:dyDescent="0.45">
      <c r="A1038">
        <v>1550</v>
      </c>
      <c r="B1038" s="1" t="s">
        <v>1081</v>
      </c>
      <c r="C1038" s="1" t="s">
        <v>16</v>
      </c>
      <c r="D1038">
        <v>7</v>
      </c>
      <c r="E1038">
        <v>0</v>
      </c>
      <c r="F1038">
        <v>91295</v>
      </c>
      <c r="G1038">
        <v>132308</v>
      </c>
      <c r="H1038" s="3">
        <v>132330</v>
      </c>
      <c r="I1038" s="1" t="s">
        <v>17</v>
      </c>
      <c r="J1038">
        <v>692</v>
      </c>
      <c r="K1038">
        <v>761900</v>
      </c>
      <c r="L1038" s="1" t="s">
        <v>33</v>
      </c>
      <c r="M1038" s="1" t="s">
        <v>29</v>
      </c>
      <c r="N1038" s="1" t="s">
        <v>23</v>
      </c>
      <c r="O1038" s="2">
        <v>10730.06</v>
      </c>
      <c r="P1038">
        <v>7.4</v>
      </c>
      <c r="R1038">
        <f>Кредиты_2000_0__22[[#This Row],[Годовой доход]]/12</f>
        <v>63491.666666666664</v>
      </c>
      <c r="S1038">
        <f>Кредиты_2000_0__22[[#This Row],[Ежемесячный платеж]]/Кредиты_2000_0__22[[#This Row],[Мес доход]]</f>
        <v>0.16899950124688279</v>
      </c>
      <c r="T1038" s="8">
        <f>(Кредиты_2000_0__22[[#This Row],[Кредитный рейтинг]]-MIN(J:J))/(MAX(J:J)-MIN(J:J))</f>
        <v>0.64242424242424245</v>
      </c>
      <c r="U1038" s="9">
        <f>(Кредиты_2000_0__22[[#This Row],[Срок кредитной истории (лет)]]-MIN(P:P))/(MAX(P:P)-MIN(P:P))</f>
        <v>6.3596491228070179E-2</v>
      </c>
      <c r="V1038" s="9">
        <f>(Кредиты_2000_0__22[[#This Row],[Срок с последнего нарушения кредитного договора (мес.)]]-MIN(Q:Q))/(MAX(Q:Q)-MIN(Q:Q))</f>
        <v>0</v>
      </c>
      <c r="W1038" s="9">
        <f>(Кредиты_2000_0__22[[#This Row],[Количество кредитных карт]]-MIN(D:D))/(MAX(D:D)-MIN(D:D))</f>
        <v>0.12195121951219512</v>
      </c>
      <c r="X1038" s="10">
        <f>(Кредиты_2000_0__22[[#This Row],[Число нарушений кредитных договоров]]-MIN(E:E))/(MAX(E:E)-MIN(E:E))</f>
        <v>0</v>
      </c>
      <c r="Y1038" s="16">
        <f>((Кредиты_2000_0__22[[#This Row],[Размер кредита]]-AVERAGE(H:H)))/STDEV(H:H)</f>
        <v>-0.94993596727630358</v>
      </c>
      <c r="Z1038" s="16">
        <f>((Кредиты_2000_0__22[[#This Row],[Годовой доход]]-AVERAGE(K:K)))/STDEV(K:K)</f>
        <v>-0.71922654319351631</v>
      </c>
      <c r="AA1038" s="16">
        <f>((Кредиты_2000_0__22[[#This Row],[Ежемесячный платеж]]-AVERAGE(O:O)))/STDEV(O:O)</f>
        <v>-0.63381517217215011</v>
      </c>
      <c r="AB1038" s="16">
        <f>((Кредиты_2000_0__22[[#This Row],[Текущий баланс кредитов]]-AVERAGE(F:F)))/STDEV(F:F)</f>
        <v>-0.7165119277213039</v>
      </c>
      <c r="AC1038" s="16">
        <f>((Кредиты_2000_0__22[[#This Row],[Максимальный выданный кредит]]-AVERAGE(G:G)))/STDEV(G:G)</f>
        <v>-0.91858090681496807</v>
      </c>
    </row>
    <row r="1039" spans="1:29" x14ac:dyDescent="0.45">
      <c r="A1039">
        <v>1552</v>
      </c>
      <c r="B1039" s="1" t="s">
        <v>1082</v>
      </c>
      <c r="C1039" s="1" t="s">
        <v>16</v>
      </c>
      <c r="D1039">
        <v>23</v>
      </c>
      <c r="E1039">
        <v>0</v>
      </c>
      <c r="F1039">
        <v>333431</v>
      </c>
      <c r="G1039">
        <v>547624</v>
      </c>
      <c r="H1039" s="3">
        <v>324500</v>
      </c>
      <c r="I1039" s="1" t="s">
        <v>17</v>
      </c>
      <c r="J1039">
        <v>711</v>
      </c>
      <c r="K1039">
        <v>971508</v>
      </c>
      <c r="L1039" s="1" t="s">
        <v>33</v>
      </c>
      <c r="M1039" s="1" t="s">
        <v>19</v>
      </c>
      <c r="N1039" s="1" t="s">
        <v>23</v>
      </c>
      <c r="O1039" s="2">
        <v>19915.8</v>
      </c>
      <c r="P1039">
        <v>15.1</v>
      </c>
      <c r="R1039">
        <f>Кредиты_2000_0__22[[#This Row],[Годовой доход]]/12</f>
        <v>80959</v>
      </c>
      <c r="S1039">
        <f>Кредиты_2000_0__22[[#This Row],[Ежемесячный платеж]]/Кредиты_2000_0__22[[#This Row],[Мес доход]]</f>
        <v>0.24599859187984041</v>
      </c>
      <c r="T1039" s="8">
        <f>(Кредиты_2000_0__22[[#This Row],[Кредитный рейтинг]]-MIN(J:J))/(MAX(J:J)-MIN(J:J))</f>
        <v>0.75757575757575757</v>
      </c>
      <c r="U1039" s="9">
        <f>(Кредиты_2000_0__22[[#This Row],[Срок кредитной истории (лет)]]-MIN(P:P))/(MAX(P:P)-MIN(P:P))</f>
        <v>0.23245614035087717</v>
      </c>
      <c r="V1039" s="9">
        <f>(Кредиты_2000_0__22[[#This Row],[Срок с последнего нарушения кредитного договора (мес.)]]-MIN(Q:Q))/(MAX(Q:Q)-MIN(Q:Q))</f>
        <v>0</v>
      </c>
      <c r="W1039" s="9">
        <f>(Кредиты_2000_0__22[[#This Row],[Количество кредитных карт]]-MIN(D:D))/(MAX(D:D)-MIN(D:D))</f>
        <v>0.51219512195121952</v>
      </c>
      <c r="X1039" s="10">
        <f>(Кредиты_2000_0__22[[#This Row],[Число нарушений кредитных договоров]]-MIN(E:E))/(MAX(E:E)-MIN(E:E))</f>
        <v>0</v>
      </c>
      <c r="Y1039" s="16">
        <f>((Кредиты_2000_0__22[[#This Row],[Размер кредита]]-AVERAGE(H:H)))/STDEV(H:H)</f>
        <v>7.8839117963013822E-2</v>
      </c>
      <c r="Z1039" s="16">
        <f>((Кредиты_2000_0__22[[#This Row],[Годовой доход]]-AVERAGE(K:K)))/STDEV(K:K)</f>
        <v>-0.46266044283801966</v>
      </c>
      <c r="AA1039" s="16">
        <f>((Кредиты_2000_0__22[[#This Row],[Ежемесячный платеж]]-AVERAGE(O:O)))/STDEV(O:O)</f>
        <v>0.186721745260442</v>
      </c>
      <c r="AB1039" s="16">
        <f>((Кредиты_2000_0__22[[#This Row],[Текущий баланс кредитов]]-AVERAGE(F:F)))/STDEV(F:F)</f>
        <v>0.29538051226122808</v>
      </c>
      <c r="AC1039" s="16">
        <f>((Кредиты_2000_0__22[[#This Row],[Максимальный выданный кредит]]-AVERAGE(G:G)))/STDEV(G:G)</f>
        <v>-3.576057816291045E-2</v>
      </c>
    </row>
    <row r="1040" spans="1:29" x14ac:dyDescent="0.45">
      <c r="A1040">
        <v>1553</v>
      </c>
      <c r="B1040" s="1" t="s">
        <v>1083</v>
      </c>
      <c r="C1040" s="1" t="s">
        <v>16</v>
      </c>
      <c r="D1040">
        <v>16</v>
      </c>
      <c r="E1040">
        <v>0</v>
      </c>
      <c r="F1040">
        <v>356193</v>
      </c>
      <c r="G1040">
        <v>1422190</v>
      </c>
      <c r="H1040" s="3">
        <v>643500</v>
      </c>
      <c r="I1040" s="1" t="s">
        <v>26</v>
      </c>
      <c r="J1040">
        <v>739</v>
      </c>
      <c r="K1040">
        <v>1852500</v>
      </c>
      <c r="L1040" s="1" t="s">
        <v>22</v>
      </c>
      <c r="M1040" s="1" t="s">
        <v>19</v>
      </c>
      <c r="N1040" s="1" t="s">
        <v>23</v>
      </c>
      <c r="O1040" s="2">
        <v>20377.5</v>
      </c>
      <c r="P1040">
        <v>22.7</v>
      </c>
      <c r="R1040">
        <f>Кредиты_2000_0__22[[#This Row],[Годовой доход]]/12</f>
        <v>154375</v>
      </c>
      <c r="S1040">
        <f>Кредиты_2000_0__22[[#This Row],[Ежемесячный платеж]]/Кредиты_2000_0__22[[#This Row],[Мес доход]]</f>
        <v>0.13200000000000001</v>
      </c>
      <c r="T1040" s="8">
        <f>(Кредиты_2000_0__22[[#This Row],[Кредитный рейтинг]]-MIN(J:J))/(MAX(J:J)-MIN(J:J))</f>
        <v>0.92727272727272725</v>
      </c>
      <c r="U1040" s="9">
        <f>(Кредиты_2000_0__22[[#This Row],[Срок кредитной истории (лет)]]-MIN(P:P))/(MAX(P:P)-MIN(P:P))</f>
        <v>0.39912280701754382</v>
      </c>
      <c r="V1040" s="9">
        <f>(Кредиты_2000_0__22[[#This Row],[Срок с последнего нарушения кредитного договора (мес.)]]-MIN(Q:Q))/(MAX(Q:Q)-MIN(Q:Q))</f>
        <v>0</v>
      </c>
      <c r="W1040" s="9">
        <f>(Кредиты_2000_0__22[[#This Row],[Количество кредитных карт]]-MIN(D:D))/(MAX(D:D)-MIN(D:D))</f>
        <v>0.34146341463414637</v>
      </c>
      <c r="X1040" s="10">
        <f>(Кредиты_2000_0__22[[#This Row],[Число нарушений кредитных договоров]]-MIN(E:E))/(MAX(E:E)-MIN(E:E))</f>
        <v>0</v>
      </c>
      <c r="Y1040" s="16">
        <f>((Кредиты_2000_0__22[[#This Row],[Размер кредита]]-AVERAGE(H:H)))/STDEV(H:H)</f>
        <v>1.7865939818405299</v>
      </c>
      <c r="Z1040" s="16">
        <f>((Кредиты_2000_0__22[[#This Row],[Годовой доход]]-AVERAGE(K:K)))/STDEV(K:K)</f>
        <v>0.61569859825005757</v>
      </c>
      <c r="AA1040" s="16">
        <f>((Кредиты_2000_0__22[[#This Row],[Ежемесячный платеж]]-AVERAGE(O:O)))/STDEV(O:O)</f>
        <v>0.22796413779263086</v>
      </c>
      <c r="AB1040" s="16">
        <f>((Кредиты_2000_0__22[[#This Row],[Текущий баланс кредитов]]-AVERAGE(F:F)))/STDEV(F:F)</f>
        <v>0.39050348331419993</v>
      </c>
      <c r="AC1040" s="16">
        <f>((Кредиты_2000_0__22[[#This Row],[Максимальный выданный кредит]]-AVERAGE(G:G)))/STDEV(G:G)</f>
        <v>1.8232687959712801</v>
      </c>
    </row>
    <row r="1041" spans="1:29" x14ac:dyDescent="0.45">
      <c r="A1041">
        <v>1555</v>
      </c>
      <c r="B1041" s="1" t="s">
        <v>1084</v>
      </c>
      <c r="C1041" s="1" t="s">
        <v>31</v>
      </c>
      <c r="D1041">
        <v>11</v>
      </c>
      <c r="E1041">
        <v>0</v>
      </c>
      <c r="F1041">
        <v>289180</v>
      </c>
      <c r="G1041">
        <v>558052</v>
      </c>
      <c r="H1041" s="3">
        <v>172370</v>
      </c>
      <c r="I1041" s="1" t="s">
        <v>17</v>
      </c>
      <c r="J1041">
        <v>742</v>
      </c>
      <c r="K1041">
        <v>800166</v>
      </c>
      <c r="L1041" s="1" t="s">
        <v>21</v>
      </c>
      <c r="M1041" s="1" t="s">
        <v>19</v>
      </c>
      <c r="N1041" s="1" t="s">
        <v>23</v>
      </c>
      <c r="O1041" s="2">
        <v>20737.740000000002</v>
      </c>
      <c r="P1041">
        <v>25.5</v>
      </c>
      <c r="R1041">
        <f>Кредиты_2000_0__22[[#This Row],[Годовой доход]]/12</f>
        <v>66680.5</v>
      </c>
      <c r="S1041">
        <f>Кредиты_2000_0__22[[#This Row],[Ежемесячный платеж]]/Кредиты_2000_0__22[[#This Row],[Мес доход]]</f>
        <v>0.31100156717481126</v>
      </c>
      <c r="T1041" s="8">
        <f>(Кредиты_2000_0__22[[#This Row],[Кредитный рейтинг]]-MIN(J:J))/(MAX(J:J)-MIN(J:J))</f>
        <v>0.94545454545454544</v>
      </c>
      <c r="U1041" s="9">
        <f>(Кредиты_2000_0__22[[#This Row],[Срок кредитной истории (лет)]]-MIN(P:P))/(MAX(P:P)-MIN(P:P))</f>
        <v>0.46052631578947367</v>
      </c>
      <c r="V1041" s="9">
        <f>(Кредиты_2000_0__22[[#This Row],[Срок с последнего нарушения кредитного договора (мес.)]]-MIN(Q:Q))/(MAX(Q:Q)-MIN(Q:Q))</f>
        <v>0</v>
      </c>
      <c r="W1041" s="9">
        <f>(Кредиты_2000_0__22[[#This Row],[Количество кредитных карт]]-MIN(D:D))/(MAX(D:D)-MIN(D:D))</f>
        <v>0.21951219512195122</v>
      </c>
      <c r="X1041" s="10">
        <f>(Кредиты_2000_0__22[[#This Row],[Число нарушений кредитных договоров]]-MIN(E:E))/(MAX(E:E)-MIN(E:E))</f>
        <v>0</v>
      </c>
      <c r="Y1041" s="16">
        <f>((Кредиты_2000_0__22[[#This Row],[Размер кредита]]-AVERAGE(H:H)))/STDEV(H:H)</f>
        <v>-0.73558328781029814</v>
      </c>
      <c r="Z1041" s="16">
        <f>((Кредиты_2000_0__22[[#This Row],[Годовой доход]]-AVERAGE(K:K)))/STDEV(K:K)</f>
        <v>-0.67238788056516507</v>
      </c>
      <c r="AA1041" s="16">
        <f>((Кредиты_2000_0__22[[#This Row],[Ежемесячный платеж]]-AVERAGE(O:O)))/STDEV(O:O)</f>
        <v>0.26014338727453634</v>
      </c>
      <c r="AB1041" s="16">
        <f>((Кредиты_2000_0__22[[#This Row],[Текущий баланс кредитов]]-AVERAGE(F:F)))/STDEV(F:F)</f>
        <v>0.11045446920415677</v>
      </c>
      <c r="AC1041" s="16">
        <f>((Кредиты_2000_0__22[[#This Row],[Максимальный выданный кредит]]-AVERAGE(G:G)))/STDEV(G:G)</f>
        <v>-1.3594202711004776E-2</v>
      </c>
    </row>
    <row r="1042" spans="1:29" x14ac:dyDescent="0.45">
      <c r="A1042">
        <v>1557</v>
      </c>
      <c r="B1042" s="1" t="s">
        <v>1085</v>
      </c>
      <c r="C1042" s="1" t="s">
        <v>31</v>
      </c>
      <c r="D1042">
        <v>14</v>
      </c>
      <c r="E1042">
        <v>0</v>
      </c>
      <c r="F1042">
        <v>718694</v>
      </c>
      <c r="G1042">
        <v>1524138</v>
      </c>
      <c r="H1042" s="3">
        <v>262790</v>
      </c>
      <c r="I1042" s="1" t="s">
        <v>26</v>
      </c>
      <c r="J1042">
        <v>728</v>
      </c>
      <c r="K1042">
        <v>756504</v>
      </c>
      <c r="L1042" s="1" t="s">
        <v>22</v>
      </c>
      <c r="M1042" s="1" t="s">
        <v>19</v>
      </c>
      <c r="N1042" s="1" t="s">
        <v>23</v>
      </c>
      <c r="O1042" s="2">
        <v>10339.040000000001</v>
      </c>
      <c r="P1042">
        <v>16</v>
      </c>
      <c r="Q1042">
        <v>21</v>
      </c>
      <c r="R1042">
        <f>Кредиты_2000_0__22[[#This Row],[Годовой доход]]/12</f>
        <v>63042</v>
      </c>
      <c r="S1042">
        <f>Кредиты_2000_0__22[[#This Row],[Ежемесячный платеж]]/Кредиты_2000_0__22[[#This Row],[Мес доход]]</f>
        <v>0.16400241109101871</v>
      </c>
      <c r="T1042" s="8">
        <f>(Кредиты_2000_0__22[[#This Row],[Кредитный рейтинг]]-MIN(J:J))/(MAX(J:J)-MIN(J:J))</f>
        <v>0.8606060606060606</v>
      </c>
      <c r="U1042" s="9">
        <f>(Кредиты_2000_0__22[[#This Row],[Срок кредитной истории (лет)]]-MIN(P:P))/(MAX(P:P)-MIN(P:P))</f>
        <v>0.25219298245614036</v>
      </c>
      <c r="V1042" s="9">
        <f>(Кредиты_2000_0__22[[#This Row],[Срок с последнего нарушения кредитного договора (мес.)]]-MIN(Q:Q))/(MAX(Q:Q)-MIN(Q:Q))</f>
        <v>0.25609756097560976</v>
      </c>
      <c r="W1042" s="9">
        <f>(Кредиты_2000_0__22[[#This Row],[Количество кредитных карт]]-MIN(D:D))/(MAX(D:D)-MIN(D:D))</f>
        <v>0.29268292682926828</v>
      </c>
      <c r="X1042" s="10">
        <f>(Кредиты_2000_0__22[[#This Row],[Число нарушений кредитных договоров]]-MIN(E:E))/(MAX(E:E)-MIN(E:E))</f>
        <v>0</v>
      </c>
      <c r="Y1042" s="16">
        <f>((Кредиты_2000_0__22[[#This Row],[Размер кредита]]-AVERAGE(H:H)))/STDEV(H:H)</f>
        <v>-0.25152311604915389</v>
      </c>
      <c r="Z1042" s="16">
        <f>((Кредиты_2000_0__22[[#This Row],[Годовой доход]]-AVERAGE(K:K)))/STDEV(K:K)</f>
        <v>-0.7258313992940385</v>
      </c>
      <c r="AA1042" s="16">
        <f>((Кредиты_2000_0__22[[#This Row],[Ежемесячный платеж]]-AVERAGE(O:O)))/STDEV(O:O)</f>
        <v>-0.66874391448953452</v>
      </c>
      <c r="AB1042" s="16">
        <f>((Кредиты_2000_0__22[[#This Row],[Текущий баланс кредитов]]-AVERAGE(F:F)))/STDEV(F:F)</f>
        <v>1.9054042885893669</v>
      </c>
      <c r="AC1042" s="16">
        <f>((Кредиты_2000_0__22[[#This Row],[Максимальный выданный кредит]]-AVERAGE(G:G)))/STDEV(G:G)</f>
        <v>2.0399755129420205</v>
      </c>
    </row>
    <row r="1043" spans="1:29" x14ac:dyDescent="0.45">
      <c r="A1043">
        <v>1559</v>
      </c>
      <c r="B1043" s="1" t="s">
        <v>1086</v>
      </c>
      <c r="C1043" s="1" t="s">
        <v>16</v>
      </c>
      <c r="D1043">
        <v>8</v>
      </c>
      <c r="E1043">
        <v>0</v>
      </c>
      <c r="F1043">
        <v>68780</v>
      </c>
      <c r="G1043">
        <v>143770</v>
      </c>
      <c r="H1043" s="3">
        <v>292952</v>
      </c>
      <c r="I1043" s="1" t="s">
        <v>26</v>
      </c>
      <c r="J1043">
        <v>649</v>
      </c>
      <c r="K1043">
        <v>2062260</v>
      </c>
      <c r="L1043" s="1" t="s">
        <v>50</v>
      </c>
      <c r="M1043" s="1" t="s">
        <v>19</v>
      </c>
      <c r="N1043" s="1" t="s">
        <v>20</v>
      </c>
      <c r="O1043" s="2">
        <v>18388.580000000002</v>
      </c>
      <c r="P1043">
        <v>9.1</v>
      </c>
      <c r="Q1043">
        <v>43</v>
      </c>
      <c r="R1043">
        <f>Кредиты_2000_0__22[[#This Row],[Годовой доход]]/12</f>
        <v>171855</v>
      </c>
      <c r="S1043">
        <f>Кредиты_2000_0__22[[#This Row],[Ежемесячный платеж]]/Кредиты_2000_0__22[[#This Row],[Мес доход]]</f>
        <v>0.10700055279159758</v>
      </c>
      <c r="T1043" s="8">
        <f>(Кредиты_2000_0__22[[#This Row],[Кредитный рейтинг]]-MIN(J:J))/(MAX(J:J)-MIN(J:J))</f>
        <v>0.38181818181818183</v>
      </c>
      <c r="U1043" s="9">
        <f>(Кредиты_2000_0__22[[#This Row],[Срок кредитной истории (лет)]]-MIN(P:P))/(MAX(P:P)-MIN(P:P))</f>
        <v>0.10087719298245613</v>
      </c>
      <c r="V1043" s="9">
        <f>(Кредиты_2000_0__22[[#This Row],[Срок с последнего нарушения кредитного договора (мес.)]]-MIN(Q:Q))/(MAX(Q:Q)-MIN(Q:Q))</f>
        <v>0.52439024390243905</v>
      </c>
      <c r="W1043" s="9">
        <f>(Кредиты_2000_0__22[[#This Row],[Количество кредитных карт]]-MIN(D:D))/(MAX(D:D)-MIN(D:D))</f>
        <v>0.14634146341463414</v>
      </c>
      <c r="X1043" s="10">
        <f>(Кредиты_2000_0__22[[#This Row],[Число нарушений кредитных договоров]]-MIN(E:E))/(MAX(E:E)-MIN(E:E))</f>
        <v>0</v>
      </c>
      <c r="Y1043" s="16">
        <f>((Кредиты_2000_0__22[[#This Row],[Размер кредита]]-AVERAGE(H:H)))/STDEV(H:H)</f>
        <v>-9.0051949264597059E-2</v>
      </c>
      <c r="Z1043" s="16">
        <f>((Кредиты_2000_0__22[[#This Row],[Годовой доход]]-AVERAGE(K:K)))/STDEV(K:K)</f>
        <v>0.87245075089007607</v>
      </c>
      <c r="AA1043" s="16">
        <f>((Кредиты_2000_0__22[[#This Row],[Ежемесячный платеж]]-AVERAGE(O:O)))/STDEV(O:O)</f>
        <v>5.0299378522280322E-2</v>
      </c>
      <c r="AB1043" s="16">
        <f>((Кредиты_2000_0__22[[#This Row],[Текущий баланс кредитов]]-AVERAGE(F:F)))/STDEV(F:F)</f>
        <v>-0.81060267955583776</v>
      </c>
      <c r="AC1043" s="16">
        <f>((Кредиты_2000_0__22[[#This Row],[Максимальный выданный кредит]]-AVERAGE(G:G)))/STDEV(G:G)</f>
        <v>-0.89421659961994093</v>
      </c>
    </row>
    <row r="1044" spans="1:29" x14ac:dyDescent="0.45">
      <c r="A1044">
        <v>1560</v>
      </c>
      <c r="B1044" s="1" t="s">
        <v>1087</v>
      </c>
      <c r="C1044" s="1" t="s">
        <v>16</v>
      </c>
      <c r="D1044">
        <v>8</v>
      </c>
      <c r="E1044">
        <v>0</v>
      </c>
      <c r="F1044">
        <v>367802</v>
      </c>
      <c r="G1044">
        <v>835076</v>
      </c>
      <c r="H1044" s="3">
        <v>380050</v>
      </c>
      <c r="I1044" s="1" t="s">
        <v>26</v>
      </c>
      <c r="J1044">
        <v>698</v>
      </c>
      <c r="K1044">
        <v>1520817</v>
      </c>
      <c r="L1044" s="1" t="s">
        <v>40</v>
      </c>
      <c r="M1044" s="1" t="s">
        <v>29</v>
      </c>
      <c r="N1044" s="1" t="s">
        <v>23</v>
      </c>
      <c r="O1044" s="2">
        <v>18249.689999999999</v>
      </c>
      <c r="P1044">
        <v>19.8</v>
      </c>
      <c r="Q1044">
        <v>15</v>
      </c>
      <c r="R1044">
        <f>Кредиты_2000_0__22[[#This Row],[Годовой доход]]/12</f>
        <v>126734.75</v>
      </c>
      <c r="S1044">
        <f>Кредиты_2000_0__22[[#This Row],[Ежемесячный платеж]]/Кредиты_2000_0__22[[#This Row],[Мес доход]]</f>
        <v>0.1439991004834901</v>
      </c>
      <c r="T1044" s="8">
        <f>(Кредиты_2000_0__22[[#This Row],[Кредитный рейтинг]]-MIN(J:J))/(MAX(J:J)-MIN(J:J))</f>
        <v>0.67878787878787883</v>
      </c>
      <c r="U1044" s="9">
        <f>(Кредиты_2000_0__22[[#This Row],[Срок кредитной истории (лет)]]-MIN(P:P))/(MAX(P:P)-MIN(P:P))</f>
        <v>0.33552631578947367</v>
      </c>
      <c r="V1044" s="9">
        <f>(Кредиты_2000_0__22[[#This Row],[Срок с последнего нарушения кредитного договора (мес.)]]-MIN(Q:Q))/(MAX(Q:Q)-MIN(Q:Q))</f>
        <v>0.18292682926829268</v>
      </c>
      <c r="W1044" s="9">
        <f>(Кредиты_2000_0__22[[#This Row],[Количество кредитных карт]]-MIN(D:D))/(MAX(D:D)-MIN(D:D))</f>
        <v>0.14634146341463414</v>
      </c>
      <c r="X1044" s="10">
        <f>(Кредиты_2000_0__22[[#This Row],[Число нарушений кредитных договоров]]-MIN(E:E))/(MAX(E:E)-MIN(E:E))</f>
        <v>0</v>
      </c>
      <c r="Y1044" s="16">
        <f>((Кредиты_2000_0__22[[#This Row],[Размер кредита]]-AVERAGE(H:H)))/STDEV(H:H)</f>
        <v>0.37622401667271921</v>
      </c>
      <c r="Z1044" s="16">
        <f>((Кредиты_2000_0__22[[#This Row],[Годовой доход]]-AVERAGE(K:K)))/STDEV(K:K)</f>
        <v>0.20970925688802852</v>
      </c>
      <c r="AA1044" s="16">
        <f>((Кредиты_2000_0__22[[#This Row],[Ежемесячный платеж]]-AVERAGE(O:O)))/STDEV(O:O)</f>
        <v>3.7892716406629841E-2</v>
      </c>
      <c r="AB1044" s="16">
        <f>((Кредиты_2000_0__22[[#This Row],[Текущий баланс кредитов]]-AVERAGE(F:F)))/STDEV(F:F)</f>
        <v>0.43901778658078244</v>
      </c>
      <c r="AC1044" s="16">
        <f>((Кредиты_2000_0__22[[#This Row],[Максимальный выданный кредит]]-AVERAGE(G:G)))/STDEV(G:G)</f>
        <v>0.5752644464248523</v>
      </c>
    </row>
    <row r="1045" spans="1:29" x14ac:dyDescent="0.45">
      <c r="A1045">
        <v>1561</v>
      </c>
      <c r="B1045" s="1" t="s">
        <v>1088</v>
      </c>
      <c r="C1045" s="1" t="s">
        <v>16</v>
      </c>
      <c r="D1045">
        <v>9</v>
      </c>
      <c r="E1045">
        <v>0</v>
      </c>
      <c r="F1045">
        <v>175864</v>
      </c>
      <c r="G1045">
        <v>557898</v>
      </c>
      <c r="H1045" s="3">
        <v>360998</v>
      </c>
      <c r="I1045" s="1" t="s">
        <v>26</v>
      </c>
      <c r="J1045">
        <v>729</v>
      </c>
      <c r="K1045">
        <v>2319672</v>
      </c>
      <c r="L1045" s="1" t="s">
        <v>50</v>
      </c>
      <c r="M1045" s="1" t="s">
        <v>29</v>
      </c>
      <c r="N1045" s="1" t="s">
        <v>23</v>
      </c>
      <c r="O1045" s="2">
        <v>17126.98</v>
      </c>
      <c r="P1045">
        <v>23.4</v>
      </c>
      <c r="Q1045">
        <v>7</v>
      </c>
      <c r="R1045">
        <f>Кредиты_2000_0__22[[#This Row],[Годовой доход]]/12</f>
        <v>193306</v>
      </c>
      <c r="S1045">
        <f>Кредиты_2000_0__22[[#This Row],[Ежемесячный платеж]]/Кредиты_2000_0__22[[#This Row],[Мес доход]]</f>
        <v>8.8600353843129545E-2</v>
      </c>
      <c r="T1045" s="8">
        <f>(Кредиты_2000_0__22[[#This Row],[Кредитный рейтинг]]-MIN(J:J))/(MAX(J:J)-MIN(J:J))</f>
        <v>0.8666666666666667</v>
      </c>
      <c r="U1045" s="9">
        <f>(Кредиты_2000_0__22[[#This Row],[Срок кредитной истории (лет)]]-MIN(P:P))/(MAX(P:P)-MIN(P:P))</f>
        <v>0.41447368421052627</v>
      </c>
      <c r="V1045" s="9">
        <f>(Кредиты_2000_0__22[[#This Row],[Срок с последнего нарушения кредитного договора (мес.)]]-MIN(Q:Q))/(MAX(Q:Q)-MIN(Q:Q))</f>
        <v>8.5365853658536592E-2</v>
      </c>
      <c r="W1045" s="9">
        <f>(Кредиты_2000_0__22[[#This Row],[Количество кредитных карт]]-MIN(D:D))/(MAX(D:D)-MIN(D:D))</f>
        <v>0.17073170731707318</v>
      </c>
      <c r="X1045" s="10">
        <f>(Кредиты_2000_0__22[[#This Row],[Число нарушений кредитных договоров]]-MIN(E:E))/(MAX(E:E)-MIN(E:E))</f>
        <v>0</v>
      </c>
      <c r="Y1045" s="16">
        <f>((Кредиты_2000_0__22[[#This Row],[Размер кредита]]-AVERAGE(H:H)))/STDEV(H:H)</f>
        <v>0.27422982963010339</v>
      </c>
      <c r="Z1045" s="16">
        <f>((Кредиты_2000_0__22[[#This Row],[Годовой доход]]-AVERAGE(K:K)))/STDEV(K:K)</f>
        <v>1.1875302947276638</v>
      </c>
      <c r="AA1045" s="16">
        <f>((Кредиты_2000_0__22[[#This Row],[Ежемесячный платеж]]-AVERAGE(O:O)))/STDEV(O:O)</f>
        <v>-6.2395883376375645E-2</v>
      </c>
      <c r="AB1045" s="16">
        <f>((Кредиты_2000_0__22[[#This Row],[Текущий баланс кредитов]]-AVERAGE(F:F)))/STDEV(F:F)</f>
        <v>-0.36309594762382663</v>
      </c>
      <c r="AC1045" s="16">
        <f>((Кредиты_2000_0__22[[#This Row],[Максимальный выданный кредит]]-AVERAGE(G:G)))/STDEV(G:G)</f>
        <v>-1.3921554247214354E-2</v>
      </c>
    </row>
    <row r="1046" spans="1:29" x14ac:dyDescent="0.45">
      <c r="A1046">
        <v>1562</v>
      </c>
      <c r="B1046" s="1" t="s">
        <v>1089</v>
      </c>
      <c r="C1046" s="1" t="s">
        <v>16</v>
      </c>
      <c r="D1046">
        <v>10</v>
      </c>
      <c r="E1046">
        <v>0</v>
      </c>
      <c r="F1046">
        <v>130853</v>
      </c>
      <c r="G1046">
        <v>470514</v>
      </c>
      <c r="H1046" s="3">
        <v>768856</v>
      </c>
      <c r="I1046" s="1" t="s">
        <v>17</v>
      </c>
      <c r="J1046">
        <v>739</v>
      </c>
      <c r="K1046">
        <v>3737395</v>
      </c>
      <c r="L1046" s="1" t="s">
        <v>38</v>
      </c>
      <c r="M1046" s="1" t="s">
        <v>19</v>
      </c>
      <c r="N1046" s="1" t="s">
        <v>23</v>
      </c>
      <c r="O1046" s="2">
        <v>29026.87</v>
      </c>
      <c r="P1046">
        <v>19.7</v>
      </c>
      <c r="Q1046">
        <v>43</v>
      </c>
      <c r="R1046">
        <f>Кредиты_2000_0__22[[#This Row],[Годовой доход]]/12</f>
        <v>311449.58333333331</v>
      </c>
      <c r="S1046">
        <f>Кредиты_2000_0__22[[#This Row],[Ежемесячный платеж]]/Кредиты_2000_0__22[[#This Row],[Мес доход]]</f>
        <v>9.319925777179025E-2</v>
      </c>
      <c r="T1046" s="8">
        <f>(Кредиты_2000_0__22[[#This Row],[Кредитный рейтинг]]-MIN(J:J))/(MAX(J:J)-MIN(J:J))</f>
        <v>0.92727272727272725</v>
      </c>
      <c r="U1046" s="9">
        <f>(Кредиты_2000_0__22[[#This Row],[Срок кредитной истории (лет)]]-MIN(P:P))/(MAX(P:P)-MIN(P:P))</f>
        <v>0.33333333333333331</v>
      </c>
      <c r="V1046" s="9">
        <f>(Кредиты_2000_0__22[[#This Row],[Срок с последнего нарушения кредитного договора (мес.)]]-MIN(Q:Q))/(MAX(Q:Q)-MIN(Q:Q))</f>
        <v>0.52439024390243905</v>
      </c>
      <c r="W1046" s="9">
        <f>(Кредиты_2000_0__22[[#This Row],[Количество кредитных карт]]-MIN(D:D))/(MAX(D:D)-MIN(D:D))</f>
        <v>0.1951219512195122</v>
      </c>
      <c r="X1046" s="10">
        <f>(Кредиты_2000_0__22[[#This Row],[Число нарушений кредитных договоров]]-MIN(E:E))/(MAX(E:E)-MIN(E:E))</f>
        <v>0</v>
      </c>
      <c r="Y1046" s="16">
        <f>((Кредиты_2000_0__22[[#This Row],[Размер кредита]]-AVERAGE(H:H)))/STDEV(H:H)</f>
        <v>2.4576827552456391</v>
      </c>
      <c r="Z1046" s="16">
        <f>((Кредиты_2000_0__22[[#This Row],[Годовой доход]]-AVERAGE(K:K)))/STDEV(K:K)</f>
        <v>2.9228632089976143</v>
      </c>
      <c r="AA1046" s="16">
        <f>((Кредиты_2000_0__22[[#This Row],[Ежемесячный платеж]]-AVERAGE(O:O)))/STDEV(O:O)</f>
        <v>1.0005885967402974</v>
      </c>
      <c r="AB1046" s="16">
        <f>((Кредиты_2000_0__22[[#This Row],[Текущий баланс кредитов]]-AVERAGE(F:F)))/STDEV(F:F)</f>
        <v>-0.55119804981455311</v>
      </c>
      <c r="AC1046" s="16">
        <f>((Кредиты_2000_0__22[[#This Row],[Максимальный выданный кредит]]-AVERAGE(G:G)))/STDEV(G:G)</f>
        <v>-0.19967016879356317</v>
      </c>
    </row>
    <row r="1047" spans="1:29" x14ac:dyDescent="0.45">
      <c r="A1047">
        <v>1564</v>
      </c>
      <c r="B1047" s="1" t="s">
        <v>1090</v>
      </c>
      <c r="C1047" s="1" t="s">
        <v>16</v>
      </c>
      <c r="D1047">
        <v>15</v>
      </c>
      <c r="E1047">
        <v>0</v>
      </c>
      <c r="F1047">
        <v>262637</v>
      </c>
      <c r="G1047">
        <v>1055912</v>
      </c>
      <c r="H1047" s="3">
        <v>354530</v>
      </c>
      <c r="I1047" s="1" t="s">
        <v>26</v>
      </c>
      <c r="J1047">
        <v>724</v>
      </c>
      <c r="K1047">
        <v>822890</v>
      </c>
      <c r="L1047" s="1" t="s">
        <v>28</v>
      </c>
      <c r="M1047" s="1" t="s">
        <v>29</v>
      </c>
      <c r="N1047" s="1" t="s">
        <v>23</v>
      </c>
      <c r="O1047" s="2">
        <v>15730.86</v>
      </c>
      <c r="P1047">
        <v>11</v>
      </c>
      <c r="R1047">
        <f>Кредиты_2000_0__22[[#This Row],[Годовой доход]]/12</f>
        <v>68574.166666666672</v>
      </c>
      <c r="S1047">
        <f>Кредиты_2000_0__22[[#This Row],[Ежемесячный платеж]]/Кредиты_2000_0__22[[#This Row],[Мес доход]]</f>
        <v>0.22939921496190255</v>
      </c>
      <c r="T1047" s="8">
        <f>(Кредиты_2000_0__22[[#This Row],[Кредитный рейтинг]]-MIN(J:J))/(MAX(J:J)-MIN(J:J))</f>
        <v>0.83636363636363631</v>
      </c>
      <c r="U1047" s="9">
        <f>(Кредиты_2000_0__22[[#This Row],[Срок кредитной истории (лет)]]-MIN(P:P))/(MAX(P:P)-MIN(P:P))</f>
        <v>0.14254385964912281</v>
      </c>
      <c r="V1047" s="9">
        <f>(Кредиты_2000_0__22[[#This Row],[Срок с последнего нарушения кредитного договора (мес.)]]-MIN(Q:Q))/(MAX(Q:Q)-MIN(Q:Q))</f>
        <v>0</v>
      </c>
      <c r="W1047" s="9">
        <f>(Кредиты_2000_0__22[[#This Row],[Количество кредитных карт]]-MIN(D:D))/(MAX(D:D)-MIN(D:D))</f>
        <v>0.31707317073170732</v>
      </c>
      <c r="X1047" s="10">
        <f>(Кредиты_2000_0__22[[#This Row],[Число нарушений кредитных договоров]]-MIN(E:E))/(MAX(E:E)-MIN(E:E))</f>
        <v>0</v>
      </c>
      <c r="Y1047" s="16">
        <f>((Кредиты_2000_0__22[[#This Row],[Размер кредита]]-AVERAGE(H:H)))/STDEV(H:H)</f>
        <v>0.23960362756251791</v>
      </c>
      <c r="Z1047" s="16">
        <f>((Кредиты_2000_0__22[[#This Row],[Годовой доход]]-AVERAGE(K:K)))/STDEV(K:K)</f>
        <v>-0.64457306402916315</v>
      </c>
      <c r="AA1047" s="16">
        <f>((Кредиты_2000_0__22[[#This Row],[Ежемесячный платеж]]-AVERAGE(O:O)))/STDEV(O:O)</f>
        <v>-0.18710744729675546</v>
      </c>
      <c r="AB1047" s="16">
        <f>((Кредиты_2000_0__22[[#This Row],[Текущий баланс кредитов]]-AVERAGE(F:F)))/STDEV(F:F)</f>
        <v>-4.6939603874946562E-4</v>
      </c>
      <c r="AC1047" s="16">
        <f>((Кредиты_2000_0__22[[#This Row],[Максимальный выданный кредит]]-AVERAGE(G:G)))/STDEV(G:G)</f>
        <v>1.0446865493493864</v>
      </c>
    </row>
    <row r="1048" spans="1:29" x14ac:dyDescent="0.45">
      <c r="A1048">
        <v>1565</v>
      </c>
      <c r="B1048" s="1" t="s">
        <v>1091</v>
      </c>
      <c r="C1048" s="1" t="s">
        <v>16</v>
      </c>
      <c r="D1048">
        <v>8</v>
      </c>
      <c r="E1048">
        <v>1</v>
      </c>
      <c r="F1048">
        <v>232617</v>
      </c>
      <c r="G1048">
        <v>406252</v>
      </c>
      <c r="H1048" s="3">
        <v>218350</v>
      </c>
      <c r="I1048" s="1" t="s">
        <v>26</v>
      </c>
      <c r="J1048">
        <v>676</v>
      </c>
      <c r="K1048">
        <v>1282310</v>
      </c>
      <c r="L1048" s="1" t="s">
        <v>28</v>
      </c>
      <c r="M1048" s="1" t="s">
        <v>29</v>
      </c>
      <c r="N1048" s="1" t="s">
        <v>23</v>
      </c>
      <c r="O1048" s="2">
        <v>7020.69</v>
      </c>
      <c r="P1048">
        <v>16.899999999999999</v>
      </c>
      <c r="R1048">
        <f>Кредиты_2000_0__22[[#This Row],[Годовой доход]]/12</f>
        <v>106859.16666666667</v>
      </c>
      <c r="S1048">
        <f>Кредиты_2000_0__22[[#This Row],[Ежемесячный платеж]]/Кредиты_2000_0__22[[#This Row],[Мес доход]]</f>
        <v>6.5700400059268027E-2</v>
      </c>
      <c r="T1048" s="8">
        <f>(Кредиты_2000_0__22[[#This Row],[Кредитный рейтинг]]-MIN(J:J))/(MAX(J:J)-MIN(J:J))</f>
        <v>0.54545454545454541</v>
      </c>
      <c r="U1048" s="9">
        <f>(Кредиты_2000_0__22[[#This Row],[Срок кредитной истории (лет)]]-MIN(P:P))/(MAX(P:P)-MIN(P:P))</f>
        <v>0.27192982456140347</v>
      </c>
      <c r="V1048" s="9">
        <f>(Кредиты_2000_0__22[[#This Row],[Срок с последнего нарушения кредитного договора (мес.)]]-MIN(Q:Q))/(MAX(Q:Q)-MIN(Q:Q))</f>
        <v>0</v>
      </c>
      <c r="W1048" s="9">
        <f>(Кредиты_2000_0__22[[#This Row],[Количество кредитных карт]]-MIN(D:D))/(MAX(D:D)-MIN(D:D))</f>
        <v>0.14634146341463414</v>
      </c>
      <c r="X1048" s="10">
        <f>(Кредиты_2000_0__22[[#This Row],[Число нарушений кредитных договоров]]-MIN(E:E))/(MAX(E:E)-MIN(E:E))</f>
        <v>0.14285714285714285</v>
      </c>
      <c r="Y1048" s="16">
        <f>((Кредиты_2000_0__22[[#This Row],[Размер кредита]]-AVERAGE(H:H)))/STDEV(H:H)</f>
        <v>-0.4894310350169182</v>
      </c>
      <c r="Z1048" s="16">
        <f>((Кредиты_2000_0__22[[#This Row],[Годовой доход]]-AVERAGE(K:K)))/STDEV(K:K)</f>
        <v>-8.2230034062166293E-2</v>
      </c>
      <c r="AA1048" s="16">
        <f>((Кредиты_2000_0__22[[#This Row],[Ежемесячный платеж]]-AVERAGE(O:O)))/STDEV(O:O)</f>
        <v>-0.96516300320339365</v>
      </c>
      <c r="AB1048" s="16">
        <f>((Кредиты_2000_0__22[[#This Row],[Текущий баланс кредитов]]-AVERAGE(F:F)))/STDEV(F:F)</f>
        <v>-0.12592373181812805</v>
      </c>
      <c r="AC1048" s="16">
        <f>((Кредиты_2000_0__22[[#This Row],[Максимальный выданный кредит]]-AVERAGE(G:G)))/STDEV(G:G)</f>
        <v>-0.33626928840330256</v>
      </c>
    </row>
    <row r="1049" spans="1:29" x14ac:dyDescent="0.45">
      <c r="A1049">
        <v>1567</v>
      </c>
      <c r="B1049" s="1" t="s">
        <v>1092</v>
      </c>
      <c r="C1049" s="1" t="s">
        <v>16</v>
      </c>
      <c r="D1049">
        <v>5</v>
      </c>
      <c r="E1049">
        <v>0</v>
      </c>
      <c r="F1049">
        <v>67735</v>
      </c>
      <c r="G1049">
        <v>122540</v>
      </c>
      <c r="H1049" s="3">
        <v>112904</v>
      </c>
      <c r="I1049" s="1" t="s">
        <v>17</v>
      </c>
      <c r="J1049">
        <v>749</v>
      </c>
      <c r="K1049">
        <v>1337353</v>
      </c>
      <c r="L1049" s="1" t="s">
        <v>28</v>
      </c>
      <c r="M1049" s="1" t="s">
        <v>19</v>
      </c>
      <c r="N1049" s="1" t="s">
        <v>23</v>
      </c>
      <c r="O1049" s="2">
        <v>12259.18</v>
      </c>
      <c r="P1049">
        <v>11.5</v>
      </c>
      <c r="R1049">
        <f>Кредиты_2000_0__22[[#This Row],[Годовой доход]]/12</f>
        <v>111446.08333333333</v>
      </c>
      <c r="S1049">
        <f>Кредиты_2000_0__22[[#This Row],[Ежемесячный платеж]]/Кредиты_2000_0__22[[#This Row],[Мес доход]]</f>
        <v>0.11000099450182563</v>
      </c>
      <c r="T1049" s="8">
        <f>(Кредиты_2000_0__22[[#This Row],[Кредитный рейтинг]]-MIN(J:J))/(MAX(J:J)-MIN(J:J))</f>
        <v>0.98787878787878791</v>
      </c>
      <c r="U1049" s="9">
        <f>(Кредиты_2000_0__22[[#This Row],[Срок кредитной истории (лет)]]-MIN(P:P))/(MAX(P:P)-MIN(P:P))</f>
        <v>0.15350877192982457</v>
      </c>
      <c r="V1049" s="9">
        <f>(Кредиты_2000_0__22[[#This Row],[Срок с последнего нарушения кредитного договора (мес.)]]-MIN(Q:Q))/(MAX(Q:Q)-MIN(Q:Q))</f>
        <v>0</v>
      </c>
      <c r="W1049" s="9">
        <f>(Кредиты_2000_0__22[[#This Row],[Количество кредитных карт]]-MIN(D:D))/(MAX(D:D)-MIN(D:D))</f>
        <v>7.3170731707317069E-2</v>
      </c>
      <c r="X1049" s="10">
        <f>(Кредиты_2000_0__22[[#This Row],[Число нарушений кредитных договоров]]-MIN(E:E))/(MAX(E:E)-MIN(E:E))</f>
        <v>0</v>
      </c>
      <c r="Y1049" s="16">
        <f>((Кредиты_2000_0__22[[#This Row],[Размер кредита]]-AVERAGE(H:H)))/STDEV(H:H)</f>
        <v>-1.0539323496765689</v>
      </c>
      <c r="Z1049" s="16">
        <f>((Кредиты_2000_0__22[[#This Row],[Годовой доход]]-AVERAGE(K:K)))/STDEV(K:K)</f>
        <v>-1.4855850529726685E-2</v>
      </c>
      <c r="AA1049" s="16">
        <f>((Кредиты_2000_0__22[[#This Row],[Ежемесячный платеж]]-AVERAGE(O:O)))/STDEV(O:O)</f>
        <v>-0.49722308365402029</v>
      </c>
      <c r="AB1049" s="16">
        <f>((Кредиты_2000_0__22[[#This Row],[Текущий баланс кредитов]]-AVERAGE(F:F)))/STDEV(F:F)</f>
        <v>-0.81496976086461359</v>
      </c>
      <c r="AC1049" s="16">
        <f>((Кредиты_2000_0__22[[#This Row],[Максимальный выданный кредит]]-AVERAGE(G:G)))/STDEV(G:G)</f>
        <v>-0.9393443471116899</v>
      </c>
    </row>
    <row r="1050" spans="1:29" x14ac:dyDescent="0.45">
      <c r="A1050">
        <v>1569</v>
      </c>
      <c r="B1050" s="1" t="s">
        <v>1093</v>
      </c>
      <c r="C1050" s="1" t="s">
        <v>16</v>
      </c>
      <c r="D1050">
        <v>19</v>
      </c>
      <c r="E1050">
        <v>0</v>
      </c>
      <c r="F1050">
        <v>334267</v>
      </c>
      <c r="G1050">
        <v>716760</v>
      </c>
      <c r="H1050" s="3">
        <v>244310</v>
      </c>
      <c r="I1050" s="1" t="s">
        <v>17</v>
      </c>
      <c r="J1050">
        <v>743</v>
      </c>
      <c r="K1050">
        <v>1216361</v>
      </c>
      <c r="L1050" s="1" t="s">
        <v>53</v>
      </c>
      <c r="M1050" s="1" t="s">
        <v>29</v>
      </c>
      <c r="N1050" s="1" t="s">
        <v>23</v>
      </c>
      <c r="O1050" s="2">
        <v>24732.49</v>
      </c>
      <c r="P1050">
        <v>28</v>
      </c>
      <c r="Q1050">
        <v>44</v>
      </c>
      <c r="R1050">
        <f>Кредиты_2000_0__22[[#This Row],[Годовой доход]]/12</f>
        <v>101363.41666666667</v>
      </c>
      <c r="S1050">
        <f>Кредиты_2000_0__22[[#This Row],[Ежемесячный платеж]]/Кредиты_2000_0__22[[#This Row],[Мес доход]]</f>
        <v>0.24399818803792625</v>
      </c>
      <c r="T1050" s="8">
        <f>(Кредиты_2000_0__22[[#This Row],[Кредитный рейтинг]]-MIN(J:J))/(MAX(J:J)-MIN(J:J))</f>
        <v>0.95151515151515154</v>
      </c>
      <c r="U1050" s="9">
        <f>(Кредиты_2000_0__22[[#This Row],[Срок кредитной истории (лет)]]-MIN(P:P))/(MAX(P:P)-MIN(P:P))</f>
        <v>0.51535087719298245</v>
      </c>
      <c r="V1050" s="9">
        <f>(Кредиты_2000_0__22[[#This Row],[Срок с последнего нарушения кредитного договора (мес.)]]-MIN(Q:Q))/(MAX(Q:Q)-MIN(Q:Q))</f>
        <v>0.53658536585365857</v>
      </c>
      <c r="W1050" s="9">
        <f>(Кредиты_2000_0__22[[#This Row],[Количество кредитных карт]]-MIN(D:D))/(MAX(D:D)-MIN(D:D))</f>
        <v>0.41463414634146339</v>
      </c>
      <c r="X1050" s="10">
        <f>(Кредиты_2000_0__22[[#This Row],[Число нарушений кредитных договоров]]-MIN(E:E))/(MAX(E:E)-MIN(E:E))</f>
        <v>0</v>
      </c>
      <c r="Y1050" s="16">
        <f>((Кредиты_2000_0__22[[#This Row],[Размер кредита]]-AVERAGE(H:H)))/STDEV(H:H)</f>
        <v>-0.35045512195654105</v>
      </c>
      <c r="Z1050" s="16">
        <f>((Кредиты_2000_0__22[[#This Row],[Годовой доход]]-AVERAGE(K:K)))/STDEV(K:K)</f>
        <v>-0.16295346900904165</v>
      </c>
      <c r="AA1050" s="16">
        <f>((Кредиты_2000_0__22[[#This Row],[Ежемесячный платеж]]-AVERAGE(O:O)))/STDEV(O:O)</f>
        <v>0.61698342965695163</v>
      </c>
      <c r="AB1050" s="16">
        <f>((Кредиты_2000_0__22[[#This Row],[Текущий баланс кредитов]]-AVERAGE(F:F)))/STDEV(F:F)</f>
        <v>0.29887417730824878</v>
      </c>
      <c r="AC1050" s="16">
        <f>((Кредиты_2000_0__22[[#This Row],[Максимальный выданный кредит]]-AVERAGE(G:G)))/STDEV(G:G)</f>
        <v>0.3237649376055512</v>
      </c>
    </row>
    <row r="1051" spans="1:29" x14ac:dyDescent="0.45">
      <c r="A1051">
        <v>1570</v>
      </c>
      <c r="B1051" s="1" t="s">
        <v>1094</v>
      </c>
      <c r="C1051" s="1" t="s">
        <v>16</v>
      </c>
      <c r="D1051">
        <v>6</v>
      </c>
      <c r="E1051">
        <v>0</v>
      </c>
      <c r="F1051">
        <v>164483</v>
      </c>
      <c r="G1051">
        <v>278454</v>
      </c>
      <c r="H1051" s="3">
        <v>118184</v>
      </c>
      <c r="I1051" s="1" t="s">
        <v>17</v>
      </c>
      <c r="J1051">
        <v>704</v>
      </c>
      <c r="K1051">
        <v>286330</v>
      </c>
      <c r="L1051" s="1" t="s">
        <v>33</v>
      </c>
      <c r="M1051" s="1" t="s">
        <v>29</v>
      </c>
      <c r="N1051" s="1" t="s">
        <v>23</v>
      </c>
      <c r="O1051" s="2">
        <v>7349.01</v>
      </c>
      <c r="P1051">
        <v>13</v>
      </c>
      <c r="Q1051">
        <v>38</v>
      </c>
      <c r="R1051">
        <f>Кредиты_2000_0__22[[#This Row],[Годовой доход]]/12</f>
        <v>23860.833333333332</v>
      </c>
      <c r="S1051">
        <f>Кредиты_2000_0__22[[#This Row],[Ежемесячный платеж]]/Кредиты_2000_0__22[[#This Row],[Мес доход]]</f>
        <v>0.30799469143994695</v>
      </c>
      <c r="T1051" s="8">
        <f>(Кредиты_2000_0__22[[#This Row],[Кредитный рейтинг]]-MIN(J:J))/(MAX(J:J)-MIN(J:J))</f>
        <v>0.7151515151515152</v>
      </c>
      <c r="U1051" s="9">
        <f>(Кредиты_2000_0__22[[#This Row],[Срок кредитной истории (лет)]]-MIN(P:P))/(MAX(P:P)-MIN(P:P))</f>
        <v>0.18640350877192982</v>
      </c>
      <c r="V1051" s="9">
        <f>(Кредиты_2000_0__22[[#This Row],[Срок с последнего нарушения кредитного договора (мес.)]]-MIN(Q:Q))/(MAX(Q:Q)-MIN(Q:Q))</f>
        <v>0.46341463414634149</v>
      </c>
      <c r="W1051" s="9">
        <f>(Кредиты_2000_0__22[[#This Row],[Количество кредитных карт]]-MIN(D:D))/(MAX(D:D)-MIN(D:D))</f>
        <v>9.7560975609756101E-2</v>
      </c>
      <c r="X1051" s="10">
        <f>(Кредиты_2000_0__22[[#This Row],[Число нарушений кредитных договоров]]-MIN(E:E))/(MAX(E:E)-MIN(E:E))</f>
        <v>0</v>
      </c>
      <c r="Y1051" s="16">
        <f>((Кредиты_2000_0__22[[#This Row],[Размер кредита]]-AVERAGE(H:H)))/STDEV(H:H)</f>
        <v>-1.0256660622744582</v>
      </c>
      <c r="Z1051" s="16">
        <f>((Кредиты_2000_0__22[[#This Row],[Годовой доход]]-AVERAGE(K:K)))/STDEV(K:K)</f>
        <v>-1.3013376283909492</v>
      </c>
      <c r="AA1051" s="16">
        <f>((Кредиты_2000_0__22[[#This Row],[Ежемесячный платеж]]-AVERAGE(O:O)))/STDEV(O:O)</f>
        <v>-0.93583507962494816</v>
      </c>
      <c r="AB1051" s="16">
        <f>((Кредиты_2000_0__22[[#This Row],[Текущий баланс кредитов]]-AVERAGE(F:F)))/STDEV(F:F)</f>
        <v>-0.41065743315031256</v>
      </c>
      <c r="AC1051" s="16">
        <f>((Кредиты_2000_0__22[[#This Row],[Максимальный выданный кредит]]-AVERAGE(G:G)))/STDEV(G:G)</f>
        <v>-0.60792429895207911</v>
      </c>
    </row>
    <row r="1052" spans="1:29" x14ac:dyDescent="0.45">
      <c r="A1052">
        <v>1571</v>
      </c>
      <c r="B1052" s="1" t="s">
        <v>1095</v>
      </c>
      <c r="C1052" s="1" t="s">
        <v>16</v>
      </c>
      <c r="D1052">
        <v>6</v>
      </c>
      <c r="E1052">
        <v>1</v>
      </c>
      <c r="F1052">
        <v>64125</v>
      </c>
      <c r="G1052">
        <v>160380</v>
      </c>
      <c r="H1052" s="3">
        <v>68244</v>
      </c>
      <c r="I1052" s="1" t="s">
        <v>17</v>
      </c>
      <c r="J1052">
        <v>740</v>
      </c>
      <c r="K1052">
        <v>1871310</v>
      </c>
      <c r="L1052" s="1" t="s">
        <v>41</v>
      </c>
      <c r="M1052" s="1" t="s">
        <v>24</v>
      </c>
      <c r="N1052" s="1" t="s">
        <v>23</v>
      </c>
      <c r="O1052" s="2">
        <v>2744.74</v>
      </c>
      <c r="P1052">
        <v>20.7</v>
      </c>
      <c r="Q1052">
        <v>14</v>
      </c>
      <c r="R1052">
        <f>Кредиты_2000_0__22[[#This Row],[Годовой доход]]/12</f>
        <v>155942.5</v>
      </c>
      <c r="S1052">
        <f>Кредиты_2000_0__22[[#This Row],[Ежемесячный платеж]]/Кредиты_2000_0__22[[#This Row],[Мес доход]]</f>
        <v>1.7600974718245507E-2</v>
      </c>
      <c r="T1052" s="8">
        <f>(Кредиты_2000_0__22[[#This Row],[Кредитный рейтинг]]-MIN(J:J))/(MAX(J:J)-MIN(J:J))</f>
        <v>0.93333333333333335</v>
      </c>
      <c r="U1052" s="9">
        <f>(Кредиты_2000_0__22[[#This Row],[Срок кредитной истории (лет)]]-MIN(P:P))/(MAX(P:P)-MIN(P:P))</f>
        <v>0.35526315789473684</v>
      </c>
      <c r="V1052" s="9">
        <f>(Кредиты_2000_0__22[[#This Row],[Срок с последнего нарушения кредитного договора (мес.)]]-MIN(Q:Q))/(MAX(Q:Q)-MIN(Q:Q))</f>
        <v>0.17073170731707318</v>
      </c>
      <c r="W1052" s="9">
        <f>(Кредиты_2000_0__22[[#This Row],[Количество кредитных карт]]-MIN(D:D))/(MAX(D:D)-MIN(D:D))</f>
        <v>9.7560975609756101E-2</v>
      </c>
      <c r="X1052" s="10">
        <f>(Кредиты_2000_0__22[[#This Row],[Число нарушений кредитных договоров]]-MIN(E:E))/(MAX(E:E)-MIN(E:E))</f>
        <v>0.14285714285714285</v>
      </c>
      <c r="Y1052" s="16">
        <f>((Кредиты_2000_0__22[[#This Row],[Размер кредита]]-AVERAGE(H:H)))/STDEV(H:H)</f>
        <v>-1.293018030619421</v>
      </c>
      <c r="Z1052" s="16">
        <f>((Кредиты_2000_0__22[[#This Row],[Годовой доход]]-AVERAGE(K:K)))/STDEV(K:K)</f>
        <v>0.6387225684596245</v>
      </c>
      <c r="AA1052" s="16">
        <f>((Кредиты_2000_0__22[[#This Row],[Ежемесячный платеж]]-AVERAGE(O:O)))/STDEV(O:O)</f>
        <v>-1.3471218690210514</v>
      </c>
      <c r="AB1052" s="16">
        <f>((Кредиты_2000_0__22[[#This Row],[Текущий баланс кредитов]]-AVERAGE(F:F)))/STDEV(F:F)</f>
        <v>-0.83005604174947556</v>
      </c>
      <c r="AC1052" s="16">
        <f>((Кредиты_2000_0__22[[#This Row],[Максимальный выданный кредит]]-AVERAGE(G:G)))/STDEV(G:G)</f>
        <v>-0.85890939821447942</v>
      </c>
    </row>
    <row r="1053" spans="1:29" x14ac:dyDescent="0.45">
      <c r="A1053">
        <v>1573</v>
      </c>
      <c r="B1053" s="1" t="s">
        <v>1096</v>
      </c>
      <c r="C1053" s="1" t="s">
        <v>16</v>
      </c>
      <c r="D1053">
        <v>9</v>
      </c>
      <c r="E1053">
        <v>0</v>
      </c>
      <c r="F1053">
        <v>412680</v>
      </c>
      <c r="G1053">
        <v>651882</v>
      </c>
      <c r="H1053" s="3">
        <v>422092</v>
      </c>
      <c r="I1053" s="1" t="s">
        <v>17</v>
      </c>
      <c r="J1053">
        <v>723</v>
      </c>
      <c r="K1053">
        <v>1013384</v>
      </c>
      <c r="L1053" s="1" t="s">
        <v>22</v>
      </c>
      <c r="M1053" s="1" t="s">
        <v>29</v>
      </c>
      <c r="N1053" s="1" t="s">
        <v>23</v>
      </c>
      <c r="O1053" s="2">
        <v>11653.84</v>
      </c>
      <c r="P1053">
        <v>29</v>
      </c>
      <c r="Q1053">
        <v>65</v>
      </c>
      <c r="R1053">
        <f>Кредиты_2000_0__22[[#This Row],[Годовой доход]]/12</f>
        <v>84448.666666666672</v>
      </c>
      <c r="S1053">
        <f>Кредиты_2000_0__22[[#This Row],[Ежемесячный платеж]]/Кредиты_2000_0__22[[#This Row],[Мес доход]]</f>
        <v>0.13799910004499774</v>
      </c>
      <c r="T1053" s="8">
        <f>(Кредиты_2000_0__22[[#This Row],[Кредитный рейтинг]]-MIN(J:J))/(MAX(J:J)-MIN(J:J))</f>
        <v>0.83030303030303032</v>
      </c>
      <c r="U1053" s="9">
        <f>(Кредиты_2000_0__22[[#This Row],[Срок кредитной истории (лет)]]-MIN(P:P))/(MAX(P:P)-MIN(P:P))</f>
        <v>0.53728070175438591</v>
      </c>
      <c r="V1053" s="9">
        <f>(Кредиты_2000_0__22[[#This Row],[Срок с последнего нарушения кредитного договора (мес.)]]-MIN(Q:Q))/(MAX(Q:Q)-MIN(Q:Q))</f>
        <v>0.79268292682926833</v>
      </c>
      <c r="W1053" s="9">
        <f>(Кредиты_2000_0__22[[#This Row],[Количество кредитных карт]]-MIN(D:D))/(MAX(D:D)-MIN(D:D))</f>
        <v>0.17073170731707318</v>
      </c>
      <c r="X1053" s="10">
        <f>(Кредиты_2000_0__22[[#This Row],[Число нарушений кредитных договоров]]-MIN(E:E))/(MAX(E:E)-MIN(E:E))</f>
        <v>0</v>
      </c>
      <c r="Y1053" s="16">
        <f>((Кредиты_2000_0__22[[#This Row],[Размер кредита]]-AVERAGE(H:H)))/STDEV(H:H)</f>
        <v>0.60129433011202493</v>
      </c>
      <c r="Z1053" s="16">
        <f>((Кредиты_2000_0__22[[#This Row],[Годовой доход]]-AVERAGE(K:K)))/STDEV(K:K)</f>
        <v>-0.41140303845227683</v>
      </c>
      <c r="AA1053" s="16">
        <f>((Кредиты_2000_0__22[[#This Row],[Ежемесячный платеж]]-AVERAGE(O:O)))/STDEV(O:O)</f>
        <v>-0.55129644275177891</v>
      </c>
      <c r="AB1053" s="16">
        <f>((Кредиты_2000_0__22[[#This Row],[Текущий баланс кредитов]]-AVERAGE(F:F)))/STDEV(F:F)</f>
        <v>0.62656407842311923</v>
      </c>
      <c r="AC1053" s="16">
        <f>((Кредиты_2000_0__22[[#This Row],[Максимальный выданный кредит]]-AVERAGE(G:G)))/STDEV(G:G)</f>
        <v>0.18585641185097351</v>
      </c>
    </row>
    <row r="1054" spans="1:29" x14ac:dyDescent="0.45">
      <c r="A1054">
        <v>1575</v>
      </c>
      <c r="B1054" s="1" t="s">
        <v>1097</v>
      </c>
      <c r="C1054" s="1" t="s">
        <v>16</v>
      </c>
      <c r="D1054">
        <v>11</v>
      </c>
      <c r="E1054">
        <v>0</v>
      </c>
      <c r="F1054">
        <v>38019</v>
      </c>
      <c r="G1054">
        <v>285912</v>
      </c>
      <c r="H1054" s="3">
        <v>343486</v>
      </c>
      <c r="I1054" s="1" t="s">
        <v>17</v>
      </c>
      <c r="J1054">
        <v>751</v>
      </c>
      <c r="K1054">
        <v>6489070</v>
      </c>
      <c r="L1054" s="1" t="s">
        <v>28</v>
      </c>
      <c r="M1054" s="1" t="s">
        <v>19</v>
      </c>
      <c r="N1054" s="1" t="s">
        <v>52</v>
      </c>
      <c r="O1054" s="2">
        <v>3785.37</v>
      </c>
      <c r="P1054">
        <v>15.4</v>
      </c>
      <c r="R1054">
        <f>Кредиты_2000_0__22[[#This Row],[Годовой доход]]/12</f>
        <v>540755.83333333337</v>
      </c>
      <c r="S1054">
        <f>Кредиты_2000_0__22[[#This Row],[Ежемесячный платеж]]/Кредиты_2000_0__22[[#This Row],[Мес доход]]</f>
        <v>7.0001464000234237E-3</v>
      </c>
      <c r="T1054" s="8">
        <f>(Кредиты_2000_0__22[[#This Row],[Кредитный рейтинг]]-MIN(J:J))/(MAX(J:J)-MIN(J:J))</f>
        <v>1</v>
      </c>
      <c r="U1054" s="9">
        <f>(Кредиты_2000_0__22[[#This Row],[Срок кредитной истории (лет)]]-MIN(P:P))/(MAX(P:P)-MIN(P:P))</f>
        <v>0.23903508771929824</v>
      </c>
      <c r="V1054" s="9">
        <f>(Кредиты_2000_0__22[[#This Row],[Срок с последнего нарушения кредитного договора (мес.)]]-MIN(Q:Q))/(MAX(Q:Q)-MIN(Q:Q))</f>
        <v>0</v>
      </c>
      <c r="W1054" s="9">
        <f>(Кредиты_2000_0__22[[#This Row],[Количество кредитных карт]]-MIN(D:D))/(MAX(D:D)-MIN(D:D))</f>
        <v>0.21951219512195122</v>
      </c>
      <c r="X1054" s="10">
        <f>(Кредиты_2000_0__22[[#This Row],[Число нарушений кредитных договоров]]-MIN(E:E))/(MAX(E:E)-MIN(E:E))</f>
        <v>0</v>
      </c>
      <c r="Y1054" s="16">
        <f>((Кредиты_2000_0__22[[#This Row],[Размер кредита]]-AVERAGE(H:H)))/STDEV(H:H)</f>
        <v>0.18047997641310323</v>
      </c>
      <c r="Z1054" s="16">
        <f>((Кредиты_2000_0__22[[#This Row],[Годовой доход]]-AVERAGE(K:K)))/STDEV(K:K)</f>
        <v>6.290990972230464</v>
      </c>
      <c r="AA1054" s="16">
        <f>((Кредиты_2000_0__22[[#This Row],[Ежемесячный платеж]]-AVERAGE(O:O)))/STDEV(O:O)</f>
        <v>-1.2541652501326572</v>
      </c>
      <c r="AB1054" s="16">
        <f>((Кредиты_2000_0__22[[#This Row],[Текущий баланс кредитов]]-AVERAGE(F:F)))/STDEV(F:F)</f>
        <v>-0.9391536729905301</v>
      </c>
      <c r="AC1054" s="16">
        <f>((Кредиты_2000_0__22[[#This Row],[Максимальный выданный кредит]]-AVERAGE(G:G)))/STDEV(G:G)</f>
        <v>-0.59207113169850101</v>
      </c>
    </row>
    <row r="1055" spans="1:29" x14ac:dyDescent="0.45">
      <c r="A1055">
        <v>1576</v>
      </c>
      <c r="B1055" s="1" t="s">
        <v>1098</v>
      </c>
      <c r="C1055" s="1" t="s">
        <v>31</v>
      </c>
      <c r="D1055">
        <v>12</v>
      </c>
      <c r="E1055">
        <v>0</v>
      </c>
      <c r="F1055">
        <v>94411</v>
      </c>
      <c r="G1055">
        <v>153098</v>
      </c>
      <c r="H1055" s="3">
        <v>132814</v>
      </c>
      <c r="I1055" s="1" t="s">
        <v>17</v>
      </c>
      <c r="J1055">
        <v>717</v>
      </c>
      <c r="K1055">
        <v>1022523</v>
      </c>
      <c r="L1055" s="1" t="s">
        <v>22</v>
      </c>
      <c r="M1055" s="1" t="s">
        <v>19</v>
      </c>
      <c r="N1055" s="1" t="s">
        <v>20</v>
      </c>
      <c r="O1055" s="2">
        <v>26074.27</v>
      </c>
      <c r="P1055">
        <v>14.9</v>
      </c>
      <c r="Q1055">
        <v>25</v>
      </c>
      <c r="R1055">
        <f>Кредиты_2000_0__22[[#This Row],[Годовой доход]]/12</f>
        <v>85210.25</v>
      </c>
      <c r="S1055">
        <f>Кредиты_2000_0__22[[#This Row],[Ежемесячный платеж]]/Кредиты_2000_0__22[[#This Row],[Мес доход]]</f>
        <v>0.30599921957745696</v>
      </c>
      <c r="T1055" s="8">
        <f>(Кредиты_2000_0__22[[#This Row],[Кредитный рейтинг]]-MIN(J:J))/(MAX(J:J)-MIN(J:J))</f>
        <v>0.79393939393939394</v>
      </c>
      <c r="U1055" s="9">
        <f>(Кредиты_2000_0__22[[#This Row],[Срок кредитной истории (лет)]]-MIN(P:P))/(MAX(P:P)-MIN(P:P))</f>
        <v>0.22807017543859648</v>
      </c>
      <c r="V1055" s="9">
        <f>(Кредиты_2000_0__22[[#This Row],[Срок с последнего нарушения кредитного договора (мес.)]]-MIN(Q:Q))/(MAX(Q:Q)-MIN(Q:Q))</f>
        <v>0.3048780487804878</v>
      </c>
      <c r="W1055" s="9">
        <f>(Кредиты_2000_0__22[[#This Row],[Количество кредитных карт]]-MIN(D:D))/(MAX(D:D)-MIN(D:D))</f>
        <v>0.24390243902439024</v>
      </c>
      <c r="X1055" s="10">
        <f>(Кредиты_2000_0__22[[#This Row],[Число нарушений кредитных договоров]]-MIN(E:E))/(MAX(E:E)-MIN(E:E))</f>
        <v>0</v>
      </c>
      <c r="Y1055" s="16">
        <f>((Кредиты_2000_0__22[[#This Row],[Размер кредита]]-AVERAGE(H:H)))/STDEV(H:H)</f>
        <v>-0.94734489093111007</v>
      </c>
      <c r="Z1055" s="16">
        <f>((Кредиты_2000_0__22[[#This Row],[Годовой доход]]-AVERAGE(K:K)))/STDEV(K:K)</f>
        <v>-0.40021664484540648</v>
      </c>
      <c r="AA1055" s="16">
        <f>((Кредиты_2000_0__22[[#This Row],[Ежемесячный платеж]]-AVERAGE(O:O)))/STDEV(O:O)</f>
        <v>0.73684095067025079</v>
      </c>
      <c r="AB1055" s="16">
        <f>((Кредиты_2000_0__22[[#This Row],[Текущий баланс кредитов]]-AVERAGE(F:F)))/STDEV(F:F)</f>
        <v>-0.70349008527331769</v>
      </c>
      <c r="AC1055" s="16">
        <f>((Кредиты_2000_0__22[[#This Row],[Максимальный выданный кредит]]-AVERAGE(G:G)))/STDEV(G:G)</f>
        <v>-0.87438844942667515</v>
      </c>
    </row>
    <row r="1056" spans="1:29" x14ac:dyDescent="0.45">
      <c r="A1056">
        <v>1577</v>
      </c>
      <c r="B1056" s="1" t="s">
        <v>1099</v>
      </c>
      <c r="C1056" s="1" t="s">
        <v>16</v>
      </c>
      <c r="D1056">
        <v>12</v>
      </c>
      <c r="E1056">
        <v>0</v>
      </c>
      <c r="F1056">
        <v>93138</v>
      </c>
      <c r="G1056">
        <v>194326</v>
      </c>
      <c r="H1056" s="3">
        <v>218416</v>
      </c>
      <c r="I1056" s="1" t="s">
        <v>17</v>
      </c>
      <c r="J1056">
        <v>716</v>
      </c>
      <c r="K1056">
        <v>867711</v>
      </c>
      <c r="L1056" s="1" t="s">
        <v>38</v>
      </c>
      <c r="M1056" s="1" t="s">
        <v>19</v>
      </c>
      <c r="N1056" s="1" t="s">
        <v>23</v>
      </c>
      <c r="O1056" s="2">
        <v>12798.59</v>
      </c>
      <c r="P1056">
        <v>12.4</v>
      </c>
      <c r="Q1056">
        <v>31</v>
      </c>
      <c r="R1056">
        <f>Кредиты_2000_0__22[[#This Row],[Годовой доход]]/12</f>
        <v>72309.25</v>
      </c>
      <c r="S1056">
        <f>Кредиты_2000_0__22[[#This Row],[Ежемесячный платеж]]/Кредиты_2000_0__22[[#This Row],[Мес доход]]</f>
        <v>0.17699796360769887</v>
      </c>
      <c r="T1056" s="8">
        <f>(Кредиты_2000_0__22[[#This Row],[Кредитный рейтинг]]-MIN(J:J))/(MAX(J:J)-MIN(J:J))</f>
        <v>0.78787878787878785</v>
      </c>
      <c r="U1056" s="9">
        <f>(Кредиты_2000_0__22[[#This Row],[Срок кредитной истории (лет)]]-MIN(P:P))/(MAX(P:P)-MIN(P:P))</f>
        <v>0.17324561403508773</v>
      </c>
      <c r="V1056" s="9">
        <f>(Кредиты_2000_0__22[[#This Row],[Срок с последнего нарушения кредитного договора (мес.)]]-MIN(Q:Q))/(MAX(Q:Q)-MIN(Q:Q))</f>
        <v>0.37804878048780488</v>
      </c>
      <c r="W1056" s="9">
        <f>(Кредиты_2000_0__22[[#This Row],[Количество кредитных карт]]-MIN(D:D))/(MAX(D:D)-MIN(D:D))</f>
        <v>0.24390243902439024</v>
      </c>
      <c r="X1056" s="10">
        <f>(Кредиты_2000_0__22[[#This Row],[Число нарушений кредитных договоров]]-MIN(E:E))/(MAX(E:E)-MIN(E:E))</f>
        <v>0</v>
      </c>
      <c r="Y1056" s="16">
        <f>((Кредиты_2000_0__22[[#This Row],[Размер кредита]]-AVERAGE(H:H)))/STDEV(H:H)</f>
        <v>-0.48907770642439186</v>
      </c>
      <c r="Z1056" s="16">
        <f>((Кредиты_2000_0__22[[#This Row],[Годовой доход]]-AVERAGE(K:K)))/STDEV(K:K)</f>
        <v>-0.58971089663081133</v>
      </c>
      <c r="AA1056" s="16">
        <f>((Кредиты_2000_0__22[[#This Row],[Ежемесячный платеж]]-AVERAGE(O:O)))/STDEV(O:O)</f>
        <v>-0.44903907032114626</v>
      </c>
      <c r="AB1056" s="16">
        <f>((Кредиты_2000_0__22[[#This Row],[Текущий баланс кредитов]]-AVERAGE(F:F)))/STDEV(F:F)</f>
        <v>-0.70880998432219011</v>
      </c>
      <c r="AC1056" s="16">
        <f>((Кредиты_2000_0__22[[#This Row],[Максимальный выданный кредит]]-AVERAGE(G:G)))/STDEV(G:G)</f>
        <v>-0.78675176673285396</v>
      </c>
    </row>
    <row r="1057" spans="1:29" x14ac:dyDescent="0.45">
      <c r="A1057">
        <v>1578</v>
      </c>
      <c r="B1057" s="1" t="s">
        <v>1100</v>
      </c>
      <c r="C1057" s="1" t="s">
        <v>16</v>
      </c>
      <c r="D1057">
        <v>6</v>
      </c>
      <c r="E1057">
        <v>0</v>
      </c>
      <c r="F1057">
        <v>343748</v>
      </c>
      <c r="G1057">
        <v>510928</v>
      </c>
      <c r="H1057" s="3">
        <v>436788</v>
      </c>
      <c r="I1057" s="1" t="s">
        <v>26</v>
      </c>
      <c r="J1057">
        <v>720</v>
      </c>
      <c r="K1057">
        <v>980780</v>
      </c>
      <c r="L1057" s="1" t="s">
        <v>50</v>
      </c>
      <c r="M1057" s="1" t="s">
        <v>29</v>
      </c>
      <c r="N1057" s="1" t="s">
        <v>23</v>
      </c>
      <c r="O1057" s="2">
        <v>7691.01</v>
      </c>
      <c r="P1057">
        <v>18</v>
      </c>
      <c r="Q1057">
        <v>29</v>
      </c>
      <c r="R1057">
        <f>Кредиты_2000_0__22[[#This Row],[Годовой доход]]/12</f>
        <v>81731.666666666672</v>
      </c>
      <c r="S1057">
        <f>Кредиты_2000_0__22[[#This Row],[Ежемесячный платеж]]/Кредиты_2000_0__22[[#This Row],[Мес доход]]</f>
        <v>9.4100736148779535E-2</v>
      </c>
      <c r="T1057" s="8">
        <f>(Кредиты_2000_0__22[[#This Row],[Кредитный рейтинг]]-MIN(J:J))/(MAX(J:J)-MIN(J:J))</f>
        <v>0.81212121212121213</v>
      </c>
      <c r="U1057" s="9">
        <f>(Кредиты_2000_0__22[[#This Row],[Срок кредитной истории (лет)]]-MIN(P:P))/(MAX(P:P)-MIN(P:P))</f>
        <v>0.29605263157894735</v>
      </c>
      <c r="V1057" s="9">
        <f>(Кредиты_2000_0__22[[#This Row],[Срок с последнего нарушения кредитного договора (мес.)]]-MIN(Q:Q))/(MAX(Q:Q)-MIN(Q:Q))</f>
        <v>0.35365853658536583</v>
      </c>
      <c r="W1057" s="9">
        <f>(Кредиты_2000_0__22[[#This Row],[Количество кредитных карт]]-MIN(D:D))/(MAX(D:D)-MIN(D:D))</f>
        <v>9.7560975609756101E-2</v>
      </c>
      <c r="X1057" s="10">
        <f>(Кредиты_2000_0__22[[#This Row],[Число нарушений кредитных договоров]]-MIN(E:E))/(MAX(E:E)-MIN(E:E))</f>
        <v>0</v>
      </c>
      <c r="Y1057" s="16">
        <f>((Кредиты_2000_0__22[[#This Row],[Размер кредита]]-AVERAGE(H:H)))/STDEV(H:H)</f>
        <v>0.67996883004789943</v>
      </c>
      <c r="Z1057" s="16">
        <f>((Кредиты_2000_0__22[[#This Row],[Годовой доход]]-AVERAGE(K:K)))/STDEV(K:K)</f>
        <v>-0.45131125348219275</v>
      </c>
      <c r="AA1057" s="16">
        <f>((Кредиты_2000_0__22[[#This Row],[Ежемесячный платеж]]-AVERAGE(O:O)))/STDEV(O:O)</f>
        <v>-0.90528515923073427</v>
      </c>
      <c r="AB1057" s="16">
        <f>((Кредиты_2000_0__22[[#This Row],[Текущий баланс кредитов]]-AVERAGE(F:F)))/STDEV(F:F)</f>
        <v>0.33849551500059682</v>
      </c>
      <c r="AC1057" s="16">
        <f>((Кредиты_2000_0__22[[#This Row],[Максимальный выданный кредит]]-AVERAGE(G:G)))/STDEV(G:G)</f>
        <v>-0.11376377279113549</v>
      </c>
    </row>
    <row r="1058" spans="1:29" x14ac:dyDescent="0.45">
      <c r="A1058">
        <v>1580</v>
      </c>
      <c r="B1058" s="1" t="s">
        <v>1101</v>
      </c>
      <c r="C1058" s="1" t="s">
        <v>16</v>
      </c>
      <c r="D1058">
        <v>19</v>
      </c>
      <c r="E1058">
        <v>0</v>
      </c>
      <c r="F1058">
        <v>92625</v>
      </c>
      <c r="G1058">
        <v>957638</v>
      </c>
      <c r="H1058" s="3">
        <v>43890</v>
      </c>
      <c r="I1058" s="1" t="s">
        <v>17</v>
      </c>
      <c r="J1058">
        <v>749</v>
      </c>
      <c r="K1058">
        <v>1326808</v>
      </c>
      <c r="L1058" s="1" t="s">
        <v>50</v>
      </c>
      <c r="M1058" s="1" t="s">
        <v>19</v>
      </c>
      <c r="N1058" s="1" t="s">
        <v>52</v>
      </c>
      <c r="O1058" s="2">
        <v>6269.24</v>
      </c>
      <c r="P1058">
        <v>33.5</v>
      </c>
      <c r="R1058">
        <f>Кредиты_2000_0__22[[#This Row],[Годовой доход]]/12</f>
        <v>110567.33333333333</v>
      </c>
      <c r="S1058">
        <f>Кредиты_2000_0__22[[#This Row],[Ежемесячный платеж]]/Кредиты_2000_0__22[[#This Row],[Мес доход]]</f>
        <v>5.6700652995761255E-2</v>
      </c>
      <c r="T1058" s="8">
        <f>(Кредиты_2000_0__22[[#This Row],[Кредитный рейтинг]]-MIN(J:J))/(MAX(J:J)-MIN(J:J))</f>
        <v>0.98787878787878791</v>
      </c>
      <c r="U1058" s="9">
        <f>(Кредиты_2000_0__22[[#This Row],[Срок кредитной истории (лет)]]-MIN(P:P))/(MAX(P:P)-MIN(P:P))</f>
        <v>0.63596491228070173</v>
      </c>
      <c r="V1058" s="9">
        <f>(Кредиты_2000_0__22[[#This Row],[Срок с последнего нарушения кредитного договора (мес.)]]-MIN(Q:Q))/(MAX(Q:Q)-MIN(Q:Q))</f>
        <v>0</v>
      </c>
      <c r="W1058" s="9">
        <f>(Кредиты_2000_0__22[[#This Row],[Количество кредитных карт]]-MIN(D:D))/(MAX(D:D)-MIN(D:D))</f>
        <v>0.41463414634146339</v>
      </c>
      <c r="X1058" s="10">
        <f>(Кредиты_2000_0__22[[#This Row],[Число нарушений кредитных договоров]]-MIN(E:E))/(MAX(E:E)-MIN(E:E))</f>
        <v>0</v>
      </c>
      <c r="Y1058" s="16">
        <f>((Кредиты_2000_0__22[[#This Row],[Размер кредита]]-AVERAGE(H:H)))/STDEV(H:H)</f>
        <v>-1.4233962812616563</v>
      </c>
      <c r="Z1058" s="16">
        <f>((Кредиты_2000_0__22[[#This Row],[Годовой доход]]-AVERAGE(K:K)))/STDEV(K:K)</f>
        <v>-2.776322776842326E-2</v>
      </c>
      <c r="AA1058" s="16">
        <f>((Кредиты_2000_0__22[[#This Row],[Ежемесячный платеж]]-AVERAGE(O:O)))/STDEV(O:O)</f>
        <v>-1.0322879671806802</v>
      </c>
      <c r="AB1058" s="16">
        <f>((Кредиты_2000_0__22[[#This Row],[Текущий баланс кредитов]]-AVERAGE(F:F)))/STDEV(F:F)</f>
        <v>-0.71095382423740738</v>
      </c>
      <c r="AC1058" s="16">
        <f>((Кредиты_2000_0__22[[#This Row],[Максимальный выданный кредит]]-AVERAGE(G:G)))/STDEV(G:G)</f>
        <v>0.83578950474250313</v>
      </c>
    </row>
    <row r="1059" spans="1:29" x14ac:dyDescent="0.45">
      <c r="A1059">
        <v>1581</v>
      </c>
      <c r="B1059" s="1" t="s">
        <v>1102</v>
      </c>
      <c r="C1059" s="1" t="s">
        <v>16</v>
      </c>
      <c r="D1059">
        <v>11</v>
      </c>
      <c r="E1059">
        <v>0</v>
      </c>
      <c r="F1059">
        <v>112176</v>
      </c>
      <c r="G1059">
        <v>195294</v>
      </c>
      <c r="H1059" s="3">
        <v>173646</v>
      </c>
      <c r="I1059" s="1" t="s">
        <v>17</v>
      </c>
      <c r="J1059">
        <v>710</v>
      </c>
      <c r="K1059">
        <v>875026</v>
      </c>
      <c r="L1059" s="1" t="s">
        <v>53</v>
      </c>
      <c r="M1059" s="1" t="s">
        <v>19</v>
      </c>
      <c r="N1059" s="1" t="s">
        <v>23</v>
      </c>
      <c r="O1059" s="2">
        <v>13949.61</v>
      </c>
      <c r="P1059">
        <v>21.4</v>
      </c>
      <c r="Q1059">
        <v>19</v>
      </c>
      <c r="R1059">
        <f>Кредиты_2000_0__22[[#This Row],[Годовой доход]]/12</f>
        <v>72918.833333333328</v>
      </c>
      <c r="S1059">
        <f>Кредиты_2000_0__22[[#This Row],[Ежемесячный платеж]]/Кредиты_2000_0__22[[#This Row],[Мес доход]]</f>
        <v>0.19130325270334828</v>
      </c>
      <c r="T1059" s="8">
        <f>(Кредиты_2000_0__22[[#This Row],[Кредитный рейтинг]]-MIN(J:J))/(MAX(J:J)-MIN(J:J))</f>
        <v>0.75151515151515147</v>
      </c>
      <c r="U1059" s="9">
        <f>(Кредиты_2000_0__22[[#This Row],[Срок кредитной истории (лет)]]-MIN(P:P))/(MAX(P:P)-MIN(P:P))</f>
        <v>0.37061403508771923</v>
      </c>
      <c r="V1059" s="9">
        <f>(Кредиты_2000_0__22[[#This Row],[Срок с последнего нарушения кредитного договора (мес.)]]-MIN(Q:Q))/(MAX(Q:Q)-MIN(Q:Q))</f>
        <v>0.23170731707317074</v>
      </c>
      <c r="W1059" s="9">
        <f>(Кредиты_2000_0__22[[#This Row],[Количество кредитных карт]]-MIN(D:D))/(MAX(D:D)-MIN(D:D))</f>
        <v>0.21951219512195122</v>
      </c>
      <c r="X1059" s="10">
        <f>(Кредиты_2000_0__22[[#This Row],[Число нарушений кредитных договоров]]-MIN(E:E))/(MAX(E:E)-MIN(E:E))</f>
        <v>0</v>
      </c>
      <c r="Y1059" s="16">
        <f>((Кредиты_2000_0__22[[#This Row],[Размер кредита]]-AVERAGE(H:H)))/STDEV(H:H)</f>
        <v>-0.72875226835478801</v>
      </c>
      <c r="Z1059" s="16">
        <f>((Кредиты_2000_0__22[[#This Row],[Годовой доход]]-AVERAGE(K:K)))/STDEV(K:K)</f>
        <v>-0.58075713043820199</v>
      </c>
      <c r="AA1059" s="16">
        <f>((Кредиты_2000_0__22[[#This Row],[Ежемесячный платеж]]-AVERAGE(O:O)))/STDEV(O:O)</f>
        <v>-0.3462216160166196</v>
      </c>
      <c r="AB1059" s="16">
        <f>((Кредиты_2000_0__22[[#This Row],[Текущий баланс кредитов]]-AVERAGE(F:F)))/STDEV(F:F)</f>
        <v>-0.62924970302412853</v>
      </c>
      <c r="AC1059" s="16">
        <f>((Кредиты_2000_0__22[[#This Row],[Максимальный выданный кредит]]-AVERAGE(G:G)))/STDEV(G:G)</f>
        <v>-0.78469412850525089</v>
      </c>
    </row>
    <row r="1060" spans="1:29" x14ac:dyDescent="0.45">
      <c r="A1060">
        <v>1582</v>
      </c>
      <c r="B1060" s="1" t="s">
        <v>1103</v>
      </c>
      <c r="C1060" s="1" t="s">
        <v>16</v>
      </c>
      <c r="D1060">
        <v>17</v>
      </c>
      <c r="E1060">
        <v>0</v>
      </c>
      <c r="F1060">
        <v>287527</v>
      </c>
      <c r="G1060">
        <v>545776</v>
      </c>
      <c r="H1060" s="3">
        <v>438372</v>
      </c>
      <c r="I1060" s="1" t="s">
        <v>17</v>
      </c>
      <c r="J1060">
        <v>737</v>
      </c>
      <c r="K1060">
        <v>1703673</v>
      </c>
      <c r="L1060" s="1" t="s">
        <v>22</v>
      </c>
      <c r="M1060" s="1" t="s">
        <v>19</v>
      </c>
      <c r="N1060" s="1" t="s">
        <v>23</v>
      </c>
      <c r="O1060" s="2">
        <v>18314.48</v>
      </c>
      <c r="P1060">
        <v>18</v>
      </c>
      <c r="Q1060">
        <v>14</v>
      </c>
      <c r="R1060">
        <f>Кредиты_2000_0__22[[#This Row],[Годовой доход]]/12</f>
        <v>141972.75</v>
      </c>
      <c r="S1060">
        <f>Кредиты_2000_0__22[[#This Row],[Ежемесячный платеж]]/Кредиты_2000_0__22[[#This Row],[Мес доход]]</f>
        <v>0.12899996654287529</v>
      </c>
      <c r="T1060" s="8">
        <f>(Кредиты_2000_0__22[[#This Row],[Кредитный рейтинг]]-MIN(J:J))/(MAX(J:J)-MIN(J:J))</f>
        <v>0.91515151515151516</v>
      </c>
      <c r="U1060" s="9">
        <f>(Кредиты_2000_0__22[[#This Row],[Срок кредитной истории (лет)]]-MIN(P:P))/(MAX(P:P)-MIN(P:P))</f>
        <v>0.29605263157894735</v>
      </c>
      <c r="V1060" s="9">
        <f>(Кредиты_2000_0__22[[#This Row],[Срок с последнего нарушения кредитного договора (мес.)]]-MIN(Q:Q))/(MAX(Q:Q)-MIN(Q:Q))</f>
        <v>0.17073170731707318</v>
      </c>
      <c r="W1060" s="9">
        <f>(Кредиты_2000_0__22[[#This Row],[Количество кредитных карт]]-MIN(D:D))/(MAX(D:D)-MIN(D:D))</f>
        <v>0.36585365853658536</v>
      </c>
      <c r="X1060" s="10">
        <f>(Кредиты_2000_0__22[[#This Row],[Число нарушений кредитных договоров]]-MIN(E:E))/(MAX(E:E)-MIN(E:E))</f>
        <v>0</v>
      </c>
      <c r="Y1060" s="16">
        <f>((Кредиты_2000_0__22[[#This Row],[Размер кредита]]-AVERAGE(H:H)))/STDEV(H:H)</f>
        <v>0.68844871626853266</v>
      </c>
      <c r="Z1060" s="16">
        <f>((Кредиты_2000_0__22[[#This Row],[Годовой доход]]-AVERAGE(K:K)))/STDEV(K:K)</f>
        <v>0.43353015516769672</v>
      </c>
      <c r="AA1060" s="16">
        <f>((Кредиты_2000_0__22[[#This Row],[Ежемесячный платеж]]-AVERAGE(O:O)))/STDEV(O:O)</f>
        <v>4.368022910353378E-2</v>
      </c>
      <c r="AB1060" s="16">
        <f>((Кредиты_2000_0__22[[#This Row],[Текущий баланс кредитов]]-AVERAGE(F:F)))/STDEV(F:F)</f>
        <v>0.10354654058845682</v>
      </c>
      <c r="AC1060" s="16">
        <f>((Кредиты_2000_0__22[[#This Row],[Максимальный выданный кредит]]-AVERAGE(G:G)))/STDEV(G:G)</f>
        <v>-3.9688796597425378E-2</v>
      </c>
    </row>
    <row r="1061" spans="1:29" x14ac:dyDescent="0.45">
      <c r="A1061">
        <v>1583</v>
      </c>
      <c r="B1061" s="1" t="s">
        <v>1104</v>
      </c>
      <c r="C1061" s="1" t="s">
        <v>16</v>
      </c>
      <c r="D1061">
        <v>5</v>
      </c>
      <c r="E1061">
        <v>0</v>
      </c>
      <c r="F1061">
        <v>52839</v>
      </c>
      <c r="G1061">
        <v>179982</v>
      </c>
      <c r="H1061" s="3">
        <v>44924</v>
      </c>
      <c r="I1061" s="1" t="s">
        <v>17</v>
      </c>
      <c r="J1061">
        <v>647</v>
      </c>
      <c r="K1061">
        <v>582027</v>
      </c>
      <c r="L1061" s="1" t="s">
        <v>33</v>
      </c>
      <c r="M1061" s="1" t="s">
        <v>29</v>
      </c>
      <c r="N1061" s="1" t="s">
        <v>52</v>
      </c>
      <c r="O1061" s="2">
        <v>1668.39</v>
      </c>
      <c r="P1061">
        <v>6.4</v>
      </c>
      <c r="R1061">
        <f>Кредиты_2000_0__22[[#This Row],[Годовой доход]]/12</f>
        <v>48502.25</v>
      </c>
      <c r="S1061">
        <f>Кредиты_2000_0__22[[#This Row],[Ежемесячный платеж]]/Кредиты_2000_0__22[[#This Row],[Мес доход]]</f>
        <v>3.4398198021741259E-2</v>
      </c>
      <c r="T1061" s="8">
        <f>(Кредиты_2000_0__22[[#This Row],[Кредитный рейтинг]]-MIN(J:J))/(MAX(J:J)-MIN(J:J))</f>
        <v>0.36969696969696969</v>
      </c>
      <c r="U1061" s="9">
        <f>(Кредиты_2000_0__22[[#This Row],[Срок кредитной истории (лет)]]-MIN(P:P))/(MAX(P:P)-MIN(P:P))</f>
        <v>4.1666666666666671E-2</v>
      </c>
      <c r="V1061" s="9">
        <f>(Кредиты_2000_0__22[[#This Row],[Срок с последнего нарушения кредитного договора (мес.)]]-MIN(Q:Q))/(MAX(Q:Q)-MIN(Q:Q))</f>
        <v>0</v>
      </c>
      <c r="W1061" s="9">
        <f>(Кредиты_2000_0__22[[#This Row],[Количество кредитных карт]]-MIN(D:D))/(MAX(D:D)-MIN(D:D))</f>
        <v>7.3170731707317069E-2</v>
      </c>
      <c r="X1061" s="10">
        <f>(Кредиты_2000_0__22[[#This Row],[Число нарушений кредитных договоров]]-MIN(E:E))/(MAX(E:E)-MIN(E:E))</f>
        <v>0</v>
      </c>
      <c r="Y1061" s="16">
        <f>((Кредиты_2000_0__22[[#This Row],[Размер кредита]]-AVERAGE(H:H)))/STDEV(H:H)</f>
        <v>-1.4178607999787429</v>
      </c>
      <c r="Z1061" s="16">
        <f>((Кредиты_2000_0__22[[#This Row],[Годовой доход]]-AVERAGE(K:K)))/STDEV(K:K)</f>
        <v>-0.93939616538944515</v>
      </c>
      <c r="AA1061" s="16">
        <f>((Кредиты_2000_0__22[[#This Row],[Ежемесячный платеж]]-AVERAGE(O:O)))/STDEV(O:O)</f>
        <v>-1.4432692573728414</v>
      </c>
      <c r="AB1061" s="16">
        <f>((Кредиты_2000_0__22[[#This Row],[Текущий баланс кредитов]]-AVERAGE(F:F)))/STDEV(F:F)</f>
        <v>-0.87722051988425465</v>
      </c>
      <c r="AC1061" s="16">
        <f>((Кредиты_2000_0__22[[#This Row],[Максимальный выданный кредит]]-AVERAGE(G:G)))/STDEV(G:G)</f>
        <v>-0.8172422241055175</v>
      </c>
    </row>
    <row r="1062" spans="1:29" x14ac:dyDescent="0.45">
      <c r="A1062">
        <v>1584</v>
      </c>
      <c r="B1062" s="1" t="s">
        <v>1105</v>
      </c>
      <c r="C1062" s="1" t="s">
        <v>16</v>
      </c>
      <c r="D1062">
        <v>12</v>
      </c>
      <c r="E1062">
        <v>0</v>
      </c>
      <c r="F1062">
        <v>193325</v>
      </c>
      <c r="G1062">
        <v>328724</v>
      </c>
      <c r="H1062" s="3">
        <v>257840</v>
      </c>
      <c r="I1062" s="1" t="s">
        <v>17</v>
      </c>
      <c r="J1062">
        <v>741</v>
      </c>
      <c r="K1062">
        <v>835088</v>
      </c>
      <c r="L1062" s="1" t="s">
        <v>41</v>
      </c>
      <c r="M1062" s="1" t="s">
        <v>19</v>
      </c>
      <c r="N1062" s="1" t="s">
        <v>23</v>
      </c>
      <c r="O1062" s="2">
        <v>15448.9</v>
      </c>
      <c r="P1062">
        <v>27.2</v>
      </c>
      <c r="Q1062">
        <v>34</v>
      </c>
      <c r="R1062">
        <f>Кредиты_2000_0__22[[#This Row],[Годовой доход]]/12</f>
        <v>69590.666666666672</v>
      </c>
      <c r="S1062">
        <f>Кредиты_2000_0__22[[#This Row],[Ежемесячный платеж]]/Кредиты_2000_0__22[[#This Row],[Мес доход]]</f>
        <v>0.22199672369858026</v>
      </c>
      <c r="T1062" s="8">
        <f>(Кредиты_2000_0__22[[#This Row],[Кредитный рейтинг]]-MIN(J:J))/(MAX(J:J)-MIN(J:J))</f>
        <v>0.93939393939393945</v>
      </c>
      <c r="U1062" s="9">
        <f>(Кредиты_2000_0__22[[#This Row],[Срок кредитной истории (лет)]]-MIN(P:P))/(MAX(P:P)-MIN(P:P))</f>
        <v>0.49780701754385964</v>
      </c>
      <c r="V1062" s="9">
        <f>(Кредиты_2000_0__22[[#This Row],[Срок с последнего нарушения кредитного договора (мес.)]]-MIN(Q:Q))/(MAX(Q:Q)-MIN(Q:Q))</f>
        <v>0.41463414634146339</v>
      </c>
      <c r="W1062" s="9">
        <f>(Кредиты_2000_0__22[[#This Row],[Количество кредитных карт]]-MIN(D:D))/(MAX(D:D)-MIN(D:D))</f>
        <v>0.24390243902439024</v>
      </c>
      <c r="X1062" s="10">
        <f>(Кредиты_2000_0__22[[#This Row],[Число нарушений кредитных договоров]]-MIN(E:E))/(MAX(E:E)-MIN(E:E))</f>
        <v>0</v>
      </c>
      <c r="Y1062" s="16">
        <f>((Кредиты_2000_0__22[[#This Row],[Размер кредита]]-AVERAGE(H:H)))/STDEV(H:H)</f>
        <v>-0.27802276048863261</v>
      </c>
      <c r="Z1062" s="16">
        <f>((Кредиты_2000_0__22[[#This Row],[Годовой доход]]-AVERAGE(K:K)))/STDEV(K:K)</f>
        <v>-0.62964236819629249</v>
      </c>
      <c r="AA1062" s="16">
        <f>((Кредиты_2000_0__22[[#This Row],[Ежемесячный платеж]]-AVERAGE(O:O)))/STDEV(O:O)</f>
        <v>-0.21229415944398525</v>
      </c>
      <c r="AB1062" s="16">
        <f>((Кредиты_2000_0__22[[#This Row],[Текущий баланс кредитов]]-AVERAGE(F:F)))/STDEV(F:F)</f>
        <v>-0.2901259890280995</v>
      </c>
      <c r="AC1062" s="16">
        <f>((Кредиты_2000_0__22[[#This Row],[Максимальный выданный кредит]]-AVERAGE(G:G)))/STDEV(G:G)</f>
        <v>-0.50106740463223842</v>
      </c>
    </row>
    <row r="1063" spans="1:29" x14ac:dyDescent="0.45">
      <c r="A1063">
        <v>1586</v>
      </c>
      <c r="B1063" s="1" t="s">
        <v>1106</v>
      </c>
      <c r="C1063" s="1" t="s">
        <v>16</v>
      </c>
      <c r="D1063">
        <v>16</v>
      </c>
      <c r="E1063">
        <v>0</v>
      </c>
      <c r="F1063">
        <v>392502</v>
      </c>
      <c r="G1063">
        <v>598774</v>
      </c>
      <c r="H1063" s="3">
        <v>522456</v>
      </c>
      <c r="I1063" s="1" t="s">
        <v>17</v>
      </c>
      <c r="J1063">
        <v>735</v>
      </c>
      <c r="K1063">
        <v>2068055</v>
      </c>
      <c r="L1063" s="1" t="s">
        <v>40</v>
      </c>
      <c r="M1063" s="1" t="s">
        <v>19</v>
      </c>
      <c r="N1063" s="1" t="s">
        <v>23</v>
      </c>
      <c r="O1063" s="2">
        <v>44290.71</v>
      </c>
      <c r="P1063">
        <v>24.5</v>
      </c>
      <c r="Q1063">
        <v>39</v>
      </c>
      <c r="R1063">
        <f>Кредиты_2000_0__22[[#This Row],[Годовой доход]]/12</f>
        <v>172337.91666666666</v>
      </c>
      <c r="S1063">
        <f>Кредиты_2000_0__22[[#This Row],[Ежемесячный платеж]]/Кредиты_2000_0__22[[#This Row],[Мес доход]]</f>
        <v>0.25699921907299372</v>
      </c>
      <c r="T1063" s="8">
        <f>(Кредиты_2000_0__22[[#This Row],[Кредитный рейтинг]]-MIN(J:J))/(MAX(J:J)-MIN(J:J))</f>
        <v>0.90303030303030307</v>
      </c>
      <c r="U1063" s="9">
        <f>(Кредиты_2000_0__22[[#This Row],[Срок кредитной истории (лет)]]-MIN(P:P))/(MAX(P:P)-MIN(P:P))</f>
        <v>0.43859649122807015</v>
      </c>
      <c r="V1063" s="9">
        <f>(Кредиты_2000_0__22[[#This Row],[Срок с последнего нарушения кредитного договора (мес.)]]-MIN(Q:Q))/(MAX(Q:Q)-MIN(Q:Q))</f>
        <v>0.47560975609756095</v>
      </c>
      <c r="W1063" s="9">
        <f>(Кредиты_2000_0__22[[#This Row],[Количество кредитных карт]]-MIN(D:D))/(MAX(D:D)-MIN(D:D))</f>
        <v>0.34146341463414637</v>
      </c>
      <c r="X1063" s="10">
        <f>(Кредиты_2000_0__22[[#This Row],[Число нарушений кредитных договоров]]-MIN(E:E))/(MAX(E:E)-MIN(E:E))</f>
        <v>0</v>
      </c>
      <c r="Y1063" s="16">
        <f>((Кредиты_2000_0__22[[#This Row],[Размер кредита]]-AVERAGE(H:H)))/STDEV(H:H)</f>
        <v>1.1385893431471441</v>
      </c>
      <c r="Z1063" s="16">
        <f>((Кредиты_2000_0__22[[#This Row],[Годовой доход]]-AVERAGE(K:K)))/STDEV(K:K)</f>
        <v>0.87954399423746787</v>
      </c>
      <c r="AA1063" s="16">
        <f>((Кредиты_2000_0__22[[#This Row],[Ежемесячный платеж]]-AVERAGE(O:O)))/STDEV(O:O)</f>
        <v>2.3640654882900578</v>
      </c>
      <c r="AB1063" s="16">
        <f>((Кредиты_2000_0__22[[#This Row],[Текущий баланс кредитов]]-AVERAGE(F:F)))/STDEV(F:F)</f>
        <v>0.54223970842457492</v>
      </c>
      <c r="AC1063" s="16">
        <f>((Кредиты_2000_0__22[[#This Row],[Максимальный выданный кредит]]-AVERAGE(G:G)))/STDEV(G:G)</f>
        <v>7.2966896363842071E-2</v>
      </c>
    </row>
    <row r="1064" spans="1:29" x14ac:dyDescent="0.45">
      <c r="A1064">
        <v>1587</v>
      </c>
      <c r="B1064" s="1" t="s">
        <v>1107</v>
      </c>
      <c r="C1064" s="1" t="s">
        <v>16</v>
      </c>
      <c r="D1064">
        <v>10</v>
      </c>
      <c r="E1064">
        <v>0</v>
      </c>
      <c r="F1064">
        <v>334704</v>
      </c>
      <c r="G1064">
        <v>1203598</v>
      </c>
      <c r="H1064" s="3">
        <v>337766</v>
      </c>
      <c r="I1064" s="1" t="s">
        <v>17</v>
      </c>
      <c r="J1064">
        <v>746</v>
      </c>
      <c r="K1064">
        <v>1050111</v>
      </c>
      <c r="L1064" s="1" t="s">
        <v>41</v>
      </c>
      <c r="M1064" s="1" t="s">
        <v>19</v>
      </c>
      <c r="N1064" s="1" t="s">
        <v>23</v>
      </c>
      <c r="O1064" s="2">
        <v>16276.73</v>
      </c>
      <c r="P1064">
        <v>19.2</v>
      </c>
      <c r="R1064">
        <f>Кредиты_2000_0__22[[#This Row],[Годовой доход]]/12</f>
        <v>87509.25</v>
      </c>
      <c r="S1064">
        <f>Кредиты_2000_0__22[[#This Row],[Ежемесячный платеж]]/Кредиты_2000_0__22[[#This Row],[Мес доход]]</f>
        <v>0.18600010855995222</v>
      </c>
      <c r="T1064" s="8">
        <f>(Кредиты_2000_0__22[[#This Row],[Кредитный рейтинг]]-MIN(J:J))/(MAX(J:J)-MIN(J:J))</f>
        <v>0.96969696969696972</v>
      </c>
      <c r="U1064" s="9">
        <f>(Кредиты_2000_0__22[[#This Row],[Срок кредитной истории (лет)]]-MIN(P:P))/(MAX(P:P)-MIN(P:P))</f>
        <v>0.32236842105263153</v>
      </c>
      <c r="V1064" s="9">
        <f>(Кредиты_2000_0__22[[#This Row],[Срок с последнего нарушения кредитного договора (мес.)]]-MIN(Q:Q))/(MAX(Q:Q)-MIN(Q:Q))</f>
        <v>0</v>
      </c>
      <c r="W1064" s="9">
        <f>(Кредиты_2000_0__22[[#This Row],[Количество кредитных карт]]-MIN(D:D))/(MAX(D:D)-MIN(D:D))</f>
        <v>0.1951219512195122</v>
      </c>
      <c r="X1064" s="10">
        <f>(Кредиты_2000_0__22[[#This Row],[Число нарушений кредитных договоров]]-MIN(E:E))/(MAX(E:E)-MIN(E:E))</f>
        <v>0</v>
      </c>
      <c r="Y1064" s="16">
        <f>((Кредиты_2000_0__22[[#This Row],[Размер кредита]]-AVERAGE(H:H)))/STDEV(H:H)</f>
        <v>0.14985816506081673</v>
      </c>
      <c r="Z1064" s="16">
        <f>((Кредиты_2000_0__22[[#This Row],[Годовой доход]]-AVERAGE(K:K)))/STDEV(K:K)</f>
        <v>-0.36644815520470841</v>
      </c>
      <c r="AA1064" s="16">
        <f>((Кредиты_2000_0__22[[#This Row],[Ежемесячный платеж]]-AVERAGE(O:O)))/STDEV(O:O)</f>
        <v>-0.13834637991199078</v>
      </c>
      <c r="AB1064" s="16">
        <f>((Кредиты_2000_0__22[[#This Row],[Текущий баланс кредитов]]-AVERAGE(F:F)))/STDEV(F:F)</f>
        <v>0.3007004113101005</v>
      </c>
      <c r="AC1064" s="16">
        <f>((Кредиты_2000_0__22[[#This Row],[Максимальный выданный кредит]]-AVERAGE(G:G)))/STDEV(G:G)</f>
        <v>1.3586166725743711</v>
      </c>
    </row>
    <row r="1065" spans="1:29" x14ac:dyDescent="0.45">
      <c r="A1065">
        <v>1589</v>
      </c>
      <c r="B1065" s="1" t="s">
        <v>1108</v>
      </c>
      <c r="C1065" s="1" t="s">
        <v>16</v>
      </c>
      <c r="D1065">
        <v>12</v>
      </c>
      <c r="E1065">
        <v>0</v>
      </c>
      <c r="F1065">
        <v>292429</v>
      </c>
      <c r="G1065">
        <v>538340</v>
      </c>
      <c r="H1065" s="3">
        <v>324104</v>
      </c>
      <c r="I1065" s="1" t="s">
        <v>17</v>
      </c>
      <c r="J1065">
        <v>721</v>
      </c>
      <c r="K1065">
        <v>3358782</v>
      </c>
      <c r="L1065" s="1" t="s">
        <v>22</v>
      </c>
      <c r="M1065" s="1" t="s">
        <v>19</v>
      </c>
      <c r="N1065" s="1" t="s">
        <v>23</v>
      </c>
      <c r="O1065" s="2">
        <v>22084.080000000002</v>
      </c>
      <c r="P1065">
        <v>13.4</v>
      </c>
      <c r="R1065">
        <f>Кредиты_2000_0__22[[#This Row],[Годовой доход]]/12</f>
        <v>279898.5</v>
      </c>
      <c r="S1065">
        <f>Кредиты_2000_0__22[[#This Row],[Ежемесячный платеж]]/Кредиты_2000_0__22[[#This Row],[Мес доход]]</f>
        <v>7.890031565013747E-2</v>
      </c>
      <c r="T1065" s="8">
        <f>(Кредиты_2000_0__22[[#This Row],[Кредитный рейтинг]]-MIN(J:J))/(MAX(J:J)-MIN(J:J))</f>
        <v>0.81818181818181823</v>
      </c>
      <c r="U1065" s="9">
        <f>(Кредиты_2000_0__22[[#This Row],[Срок кредитной истории (лет)]]-MIN(P:P))/(MAX(P:P)-MIN(P:P))</f>
        <v>0.19517543859649122</v>
      </c>
      <c r="V1065" s="9">
        <f>(Кредиты_2000_0__22[[#This Row],[Срок с последнего нарушения кредитного договора (мес.)]]-MIN(Q:Q))/(MAX(Q:Q)-MIN(Q:Q))</f>
        <v>0</v>
      </c>
      <c r="W1065" s="9">
        <f>(Кредиты_2000_0__22[[#This Row],[Количество кредитных карт]]-MIN(D:D))/(MAX(D:D)-MIN(D:D))</f>
        <v>0.24390243902439024</v>
      </c>
      <c r="X1065" s="10">
        <f>(Кредиты_2000_0__22[[#This Row],[Число нарушений кредитных договоров]]-MIN(E:E))/(MAX(E:E)-MIN(E:E))</f>
        <v>0</v>
      </c>
      <c r="Y1065" s="16">
        <f>((Кредиты_2000_0__22[[#This Row],[Размер кредита]]-AVERAGE(H:H)))/STDEV(H:H)</f>
        <v>7.6719146407855529E-2</v>
      </c>
      <c r="Z1065" s="16">
        <f>((Кредиты_2000_0__22[[#This Row],[Годовой доход]]-AVERAGE(K:K)))/STDEV(K:K)</f>
        <v>2.4594302247894939</v>
      </c>
      <c r="AA1065" s="16">
        <f>((Кредиты_2000_0__22[[#This Row],[Ежемесячный платеж]]-AVERAGE(O:O)))/STDEV(O:O)</f>
        <v>0.38040824055975841</v>
      </c>
      <c r="AB1065" s="16">
        <f>((Кредиты_2000_0__22[[#This Row],[Текущий баланс кредитов]]-AVERAGE(F:F)))/STDEV(F:F)</f>
        <v>0.12403212200053255</v>
      </c>
      <c r="AC1065" s="16">
        <f>((Кредиты_2000_0__22[[#This Row],[Максимальный выданный кредит]]-AVERAGE(G:G)))/STDEV(G:G)</f>
        <v>-5.5495199345830692E-2</v>
      </c>
    </row>
    <row r="1066" spans="1:29" x14ac:dyDescent="0.45">
      <c r="A1066">
        <v>1590</v>
      </c>
      <c r="B1066" s="1" t="s">
        <v>1109</v>
      </c>
      <c r="C1066" s="1" t="s">
        <v>16</v>
      </c>
      <c r="D1066">
        <v>7</v>
      </c>
      <c r="E1066">
        <v>0</v>
      </c>
      <c r="F1066">
        <v>180481</v>
      </c>
      <c r="G1066">
        <v>257048</v>
      </c>
      <c r="H1066" s="3">
        <v>116138</v>
      </c>
      <c r="I1066" s="1" t="s">
        <v>17</v>
      </c>
      <c r="J1066">
        <v>718</v>
      </c>
      <c r="K1066">
        <v>361399</v>
      </c>
      <c r="L1066" s="1" t="s">
        <v>21</v>
      </c>
      <c r="M1066" s="1" t="s">
        <v>29</v>
      </c>
      <c r="N1066" s="1" t="s">
        <v>23</v>
      </c>
      <c r="O1066" s="2">
        <v>5421.08</v>
      </c>
      <c r="P1066">
        <v>24.5</v>
      </c>
      <c r="R1066">
        <f>Кредиты_2000_0__22[[#This Row],[Годовой доход]]/12</f>
        <v>30116.583333333332</v>
      </c>
      <c r="S1066">
        <f>Кредиты_2000_0__22[[#This Row],[Ежемесячный платеж]]/Кредиты_2000_0__22[[#This Row],[Мес доход]]</f>
        <v>0.18000315440828557</v>
      </c>
      <c r="T1066" s="8">
        <f>(Кредиты_2000_0__22[[#This Row],[Кредитный рейтинг]]-MIN(J:J))/(MAX(J:J)-MIN(J:J))</f>
        <v>0.8</v>
      </c>
      <c r="U1066" s="9">
        <f>(Кредиты_2000_0__22[[#This Row],[Срок кредитной истории (лет)]]-MIN(P:P))/(MAX(P:P)-MIN(P:P))</f>
        <v>0.43859649122807015</v>
      </c>
      <c r="V1066" s="9">
        <f>(Кредиты_2000_0__22[[#This Row],[Срок с последнего нарушения кредитного договора (мес.)]]-MIN(Q:Q))/(MAX(Q:Q)-MIN(Q:Q))</f>
        <v>0</v>
      </c>
      <c r="W1066" s="9">
        <f>(Кредиты_2000_0__22[[#This Row],[Количество кредитных карт]]-MIN(D:D))/(MAX(D:D)-MIN(D:D))</f>
        <v>0.12195121951219512</v>
      </c>
      <c r="X1066" s="10">
        <f>(Кредиты_2000_0__22[[#This Row],[Число нарушений кредитных договоров]]-MIN(E:E))/(MAX(E:E)-MIN(E:E))</f>
        <v>0</v>
      </c>
      <c r="Y1066" s="16">
        <f>((Кредиты_2000_0__22[[#This Row],[Размер кредита]]-AVERAGE(H:H)))/STDEV(H:H)</f>
        <v>-1.0366192486427761</v>
      </c>
      <c r="Z1066" s="16">
        <f>((Кредиты_2000_0__22[[#This Row],[Годовой доход]]-AVERAGE(K:K)))/STDEV(K:K)</f>
        <v>-1.2094510563727687</v>
      </c>
      <c r="AA1066" s="16">
        <f>((Кредиты_2000_0__22[[#This Row],[Ежемесячный платеж]]-AVERAGE(O:O)))/STDEV(O:O)</f>
        <v>-1.1080517697583308</v>
      </c>
      <c r="AB1066" s="16">
        <f>((Кредиты_2000_0__22[[#This Row],[Текущий баланс кредитов]]-AVERAGE(F:F)))/STDEV(F:F)</f>
        <v>-0.34380138838687158</v>
      </c>
      <c r="AC1066" s="16">
        <f>((Кредиты_2000_0__22[[#This Row],[Максимальный выданный кредит]]-AVERAGE(G:G)))/STDEV(G:G)</f>
        <v>-0.65342616248521035</v>
      </c>
    </row>
    <row r="1067" spans="1:29" x14ac:dyDescent="0.45">
      <c r="A1067">
        <v>1591</v>
      </c>
      <c r="B1067" s="1" t="s">
        <v>1110</v>
      </c>
      <c r="C1067" s="1" t="s">
        <v>16</v>
      </c>
      <c r="D1067">
        <v>12</v>
      </c>
      <c r="E1067">
        <v>0</v>
      </c>
      <c r="F1067">
        <v>427177</v>
      </c>
      <c r="G1067">
        <v>635778</v>
      </c>
      <c r="H1067" s="3">
        <v>558866</v>
      </c>
      <c r="I1067" s="1" t="s">
        <v>26</v>
      </c>
      <c r="J1067">
        <v>685</v>
      </c>
      <c r="K1067">
        <v>1835989</v>
      </c>
      <c r="L1067" s="1" t="s">
        <v>27</v>
      </c>
      <c r="M1067" s="1" t="s">
        <v>19</v>
      </c>
      <c r="N1067" s="1" t="s">
        <v>23</v>
      </c>
      <c r="O1067" s="2">
        <v>27233.84</v>
      </c>
      <c r="P1067">
        <v>26.6</v>
      </c>
      <c r="R1067">
        <f>Кредиты_2000_0__22[[#This Row],[Годовой доход]]/12</f>
        <v>152999.08333333334</v>
      </c>
      <c r="S1067">
        <f>Кредиты_2000_0__22[[#This Row],[Ежемесячный платеж]]/Кредиты_2000_0__22[[#This Row],[Мес доход]]</f>
        <v>0.17800002069729176</v>
      </c>
      <c r="T1067" s="8">
        <f>(Кредиты_2000_0__22[[#This Row],[Кредитный рейтинг]]-MIN(J:J))/(MAX(J:J)-MIN(J:J))</f>
        <v>0.6</v>
      </c>
      <c r="U1067" s="9">
        <f>(Кредиты_2000_0__22[[#This Row],[Срок кредитной истории (лет)]]-MIN(P:P))/(MAX(P:P)-MIN(P:P))</f>
        <v>0.48464912280701755</v>
      </c>
      <c r="V1067" s="9">
        <f>(Кредиты_2000_0__22[[#This Row],[Срок с последнего нарушения кредитного договора (мес.)]]-MIN(Q:Q))/(MAX(Q:Q)-MIN(Q:Q))</f>
        <v>0</v>
      </c>
      <c r="W1067" s="9">
        <f>(Кредиты_2000_0__22[[#This Row],[Количество кредитных карт]]-MIN(D:D))/(MAX(D:D)-MIN(D:D))</f>
        <v>0.24390243902439024</v>
      </c>
      <c r="X1067" s="10">
        <f>(Кредиты_2000_0__22[[#This Row],[Число нарушений кредитных договоров]]-MIN(E:E))/(MAX(E:E)-MIN(E:E))</f>
        <v>0</v>
      </c>
      <c r="Y1067" s="16">
        <f>((Кредиты_2000_0__22[[#This Row],[Размер кредита]]-AVERAGE(H:H)))/STDEV(H:H)</f>
        <v>1.3335089500241986</v>
      </c>
      <c r="Z1067" s="16">
        <f>((Кредиты_2000_0__22[[#This Row],[Годовой доход]]-AVERAGE(K:K)))/STDEV(K:K)</f>
        <v>0.5954886688438823</v>
      </c>
      <c r="AA1067" s="16">
        <f>((Кредиты_2000_0__22[[#This Row],[Ежемесячный платеж]]-AVERAGE(O:O)))/STDEV(O:O)</f>
        <v>0.84042215298463274</v>
      </c>
      <c r="AB1067" s="16">
        <f>((Кредиты_2000_0__22[[#This Row],[Текущий баланс кредитов]]-AVERAGE(F:F)))/STDEV(F:F)</f>
        <v>0.68714740639759131</v>
      </c>
      <c r="AC1067" s="16">
        <f>((Кредиты_2000_0__22[[#This Row],[Максимальный выданный кредит]]-AVERAGE(G:G)))/STDEV(G:G)</f>
        <v>0.15162479406448626</v>
      </c>
    </row>
    <row r="1068" spans="1:29" x14ac:dyDescent="0.45">
      <c r="A1068">
        <v>1592</v>
      </c>
      <c r="B1068" s="1" t="s">
        <v>1111</v>
      </c>
      <c r="C1068" s="1" t="s">
        <v>16</v>
      </c>
      <c r="D1068">
        <v>7</v>
      </c>
      <c r="E1068">
        <v>1</v>
      </c>
      <c r="F1068">
        <v>141037</v>
      </c>
      <c r="G1068">
        <v>174460</v>
      </c>
      <c r="H1068" s="3">
        <v>529496</v>
      </c>
      <c r="I1068" s="1" t="s">
        <v>26</v>
      </c>
      <c r="J1068">
        <v>721</v>
      </c>
      <c r="K1068">
        <v>1043024</v>
      </c>
      <c r="L1068" s="1" t="s">
        <v>41</v>
      </c>
      <c r="M1068" s="1" t="s">
        <v>19</v>
      </c>
      <c r="N1068" s="1" t="s">
        <v>23</v>
      </c>
      <c r="O1068" s="2">
        <v>13646.37</v>
      </c>
      <c r="P1068">
        <v>17.899999999999999</v>
      </c>
      <c r="Q1068">
        <v>66</v>
      </c>
      <c r="R1068">
        <f>Кредиты_2000_0__22[[#This Row],[Годовой доход]]/12</f>
        <v>86918.666666666672</v>
      </c>
      <c r="S1068">
        <f>Кредиты_2000_0__22[[#This Row],[Ежемесячный платеж]]/Кредиты_2000_0__22[[#This Row],[Мес доход]]</f>
        <v>0.15700160303118624</v>
      </c>
      <c r="T1068" s="8">
        <f>(Кредиты_2000_0__22[[#This Row],[Кредитный рейтинг]]-MIN(J:J))/(MAX(J:J)-MIN(J:J))</f>
        <v>0.81818181818181823</v>
      </c>
      <c r="U1068" s="9">
        <f>(Кредиты_2000_0__22[[#This Row],[Срок кредитной истории (лет)]]-MIN(P:P))/(MAX(P:P)-MIN(P:P))</f>
        <v>0.29385964912280699</v>
      </c>
      <c r="V1068" s="9">
        <f>(Кредиты_2000_0__22[[#This Row],[Срок с последнего нарушения кредитного договора (мес.)]]-MIN(Q:Q))/(MAX(Q:Q)-MIN(Q:Q))</f>
        <v>0.80487804878048785</v>
      </c>
      <c r="W1068" s="9">
        <f>(Кредиты_2000_0__22[[#This Row],[Количество кредитных карт]]-MIN(D:D))/(MAX(D:D)-MIN(D:D))</f>
        <v>0.12195121951219512</v>
      </c>
      <c r="X1068" s="10">
        <f>(Кредиты_2000_0__22[[#This Row],[Число нарушений кредитных договоров]]-MIN(E:E))/(MAX(E:E)-MIN(E:E))</f>
        <v>0.14285714285714285</v>
      </c>
      <c r="Y1068" s="16">
        <f>((Кредиты_2000_0__22[[#This Row],[Размер кредита]]-AVERAGE(H:H)))/STDEV(H:H)</f>
        <v>1.1762777263499582</v>
      </c>
      <c r="Z1068" s="16">
        <f>((Кредиты_2000_0__22[[#This Row],[Годовой доход]]-AVERAGE(K:K)))/STDEV(K:K)</f>
        <v>-0.37512284297053511</v>
      </c>
      <c r="AA1068" s="16">
        <f>((Кредиты_2000_0__22[[#This Row],[Ежемесячный платеж]]-AVERAGE(O:O)))/STDEV(O:O)</f>
        <v>-0.37330921209948925</v>
      </c>
      <c r="AB1068" s="16">
        <f>((Кредиты_2000_0__22[[#This Row],[Текущий баланс кредитов]]-AVERAGE(F:F)))/STDEV(F:F)</f>
        <v>-0.50863885742357406</v>
      </c>
      <c r="AC1068" s="16">
        <f>((Кредиты_2000_0__22[[#This Row],[Максимальный выданный кредит]]-AVERAGE(G:G)))/STDEV(G:G)</f>
        <v>-0.82898011490388945</v>
      </c>
    </row>
    <row r="1069" spans="1:29" x14ac:dyDescent="0.45">
      <c r="A1069">
        <v>1593</v>
      </c>
      <c r="B1069" s="1" t="s">
        <v>1112</v>
      </c>
      <c r="C1069" s="1" t="s">
        <v>16</v>
      </c>
      <c r="D1069">
        <v>11</v>
      </c>
      <c r="E1069">
        <v>1</v>
      </c>
      <c r="F1069">
        <v>92416</v>
      </c>
      <c r="G1069">
        <v>321332</v>
      </c>
      <c r="H1069" s="3">
        <v>189244</v>
      </c>
      <c r="I1069" s="1" t="s">
        <v>17</v>
      </c>
      <c r="J1069">
        <v>645</v>
      </c>
      <c r="K1069">
        <v>482125</v>
      </c>
      <c r="L1069" s="1" t="s">
        <v>22</v>
      </c>
      <c r="M1069" s="1" t="s">
        <v>24</v>
      </c>
      <c r="N1069" s="1" t="s">
        <v>23</v>
      </c>
      <c r="O1069" s="2">
        <v>6106.98</v>
      </c>
      <c r="P1069">
        <v>15.2</v>
      </c>
      <c r="R1069">
        <f>Кредиты_2000_0__22[[#This Row],[Годовой доход]]/12</f>
        <v>40177.083333333336</v>
      </c>
      <c r="S1069">
        <f>Кредиты_2000_0__22[[#This Row],[Ежемесячный платеж]]/Кредиты_2000_0__22[[#This Row],[Мес доход]]</f>
        <v>0.15200157635467978</v>
      </c>
      <c r="T1069" s="8">
        <f>(Кредиты_2000_0__22[[#This Row],[Кредитный рейтинг]]-MIN(J:J))/(MAX(J:J)-MIN(J:J))</f>
        <v>0.3575757575757576</v>
      </c>
      <c r="U1069" s="9">
        <f>(Кредиты_2000_0__22[[#This Row],[Срок кредитной истории (лет)]]-MIN(P:P))/(MAX(P:P)-MIN(P:P))</f>
        <v>0.23464912280701752</v>
      </c>
      <c r="V1069" s="9">
        <f>(Кредиты_2000_0__22[[#This Row],[Срок с последнего нарушения кредитного договора (мес.)]]-MIN(Q:Q))/(MAX(Q:Q)-MIN(Q:Q))</f>
        <v>0</v>
      </c>
      <c r="W1069" s="9">
        <f>(Кредиты_2000_0__22[[#This Row],[Количество кредитных карт]]-MIN(D:D))/(MAX(D:D)-MIN(D:D))</f>
        <v>0.21951219512195122</v>
      </c>
      <c r="X1069" s="10">
        <f>(Кредиты_2000_0__22[[#This Row],[Число нарушений кредитных договоров]]-MIN(E:E))/(MAX(E:E)-MIN(E:E))</f>
        <v>0.14285714285714285</v>
      </c>
      <c r="Y1069" s="16">
        <f>((Кредиты_2000_0__22[[#This Row],[Размер кредита]]-AVERAGE(H:H)))/STDEV(H:H)</f>
        <v>-0.64524894432105295</v>
      </c>
      <c r="Z1069" s="16">
        <f>((Кредиты_2000_0__22[[#This Row],[Годовой доход]]-AVERAGE(K:K)))/STDEV(K:K)</f>
        <v>-1.0616790293913669</v>
      </c>
      <c r="AA1069" s="16">
        <f>((Кредиты_2000_0__22[[#This Row],[Ежемесячный платеж]]-AVERAGE(O:O)))/STDEV(O:O)</f>
        <v>-1.0467822071899351</v>
      </c>
      <c r="AB1069" s="16">
        <f>((Кредиты_2000_0__22[[#This Row],[Текущий баланс кредитов]]-AVERAGE(F:F)))/STDEV(F:F)</f>
        <v>-0.71182724049916246</v>
      </c>
      <c r="AC1069" s="16">
        <f>((Кредиты_2000_0__22[[#This Row],[Максимальный выданный кредит]]-AVERAGE(G:G)))/STDEV(G:G)</f>
        <v>-0.51678027837029816</v>
      </c>
    </row>
    <row r="1070" spans="1:29" x14ac:dyDescent="0.45">
      <c r="A1070">
        <v>1594</v>
      </c>
      <c r="B1070" s="1" t="s">
        <v>1113</v>
      </c>
      <c r="C1070" s="1" t="s">
        <v>31</v>
      </c>
      <c r="D1070">
        <v>8</v>
      </c>
      <c r="E1070">
        <v>0</v>
      </c>
      <c r="F1070">
        <v>690042</v>
      </c>
      <c r="G1070">
        <v>861916</v>
      </c>
      <c r="H1070" s="3">
        <v>131538</v>
      </c>
      <c r="I1070" s="1" t="s">
        <v>17</v>
      </c>
      <c r="J1070">
        <v>737</v>
      </c>
      <c r="K1070">
        <v>1098143</v>
      </c>
      <c r="L1070" s="1" t="s">
        <v>22</v>
      </c>
      <c r="M1070" s="1" t="s">
        <v>19</v>
      </c>
      <c r="N1070" s="1" t="s">
        <v>20</v>
      </c>
      <c r="O1070" s="2">
        <v>26538.44</v>
      </c>
      <c r="P1070">
        <v>21.8</v>
      </c>
      <c r="R1070">
        <f>Кредиты_2000_0__22[[#This Row],[Годовой доход]]/12</f>
        <v>91511.916666666672</v>
      </c>
      <c r="S1070">
        <f>Кредиты_2000_0__22[[#This Row],[Ежемесячный платеж]]/Кредиты_2000_0__22[[#This Row],[Мес доход]]</f>
        <v>0.28999982698063909</v>
      </c>
      <c r="T1070" s="8">
        <f>(Кредиты_2000_0__22[[#This Row],[Кредитный рейтинг]]-MIN(J:J))/(MAX(J:J)-MIN(J:J))</f>
        <v>0.91515151515151516</v>
      </c>
      <c r="U1070" s="9">
        <f>(Кредиты_2000_0__22[[#This Row],[Срок кредитной истории (лет)]]-MIN(P:P))/(MAX(P:P)-MIN(P:P))</f>
        <v>0.37938596491228072</v>
      </c>
      <c r="V1070" s="9">
        <f>(Кредиты_2000_0__22[[#This Row],[Срок с последнего нарушения кредитного договора (мес.)]]-MIN(Q:Q))/(MAX(Q:Q)-MIN(Q:Q))</f>
        <v>0</v>
      </c>
      <c r="W1070" s="9">
        <f>(Кредиты_2000_0__22[[#This Row],[Количество кредитных карт]]-MIN(D:D))/(MAX(D:D)-MIN(D:D))</f>
        <v>0.14634146341463414</v>
      </c>
      <c r="X1070" s="10">
        <f>(Кредиты_2000_0__22[[#This Row],[Число нарушений кредитных договоров]]-MIN(E:E))/(MAX(E:E)-MIN(E:E))</f>
        <v>0</v>
      </c>
      <c r="Y1070" s="16">
        <f>((Кредиты_2000_0__22[[#This Row],[Размер кредита]]-AVERAGE(H:H)))/STDEV(H:H)</f>
        <v>-0.95417591038662009</v>
      </c>
      <c r="Z1070" s="16">
        <f>((Кредиты_2000_0__22[[#This Row],[Годовой доход]]-AVERAGE(K:K)))/STDEV(K:K)</f>
        <v>-0.30765563329583462</v>
      </c>
      <c r="AA1070" s="16">
        <f>((Кредиты_2000_0__22[[#This Row],[Ежемесячный платеж]]-AVERAGE(O:O)))/STDEV(O:O)</f>
        <v>0.77830398151639757</v>
      </c>
      <c r="AB1070" s="16">
        <f>((Кредиты_2000_0__22[[#This Row],[Текущий баланс кредитов]]-AVERAGE(F:F)))/STDEV(F:F)</f>
        <v>1.7856668592505676</v>
      </c>
      <c r="AC1070" s="16">
        <f>((Кредиты_2000_0__22[[#This Row],[Максимальный выданный кредит]]-AVERAGE(G:G)))/STDEV(G:G)</f>
        <v>0.63231714273566442</v>
      </c>
    </row>
    <row r="1071" spans="1:29" x14ac:dyDescent="0.45">
      <c r="A1071">
        <v>1596</v>
      </c>
      <c r="B1071" s="1" t="s">
        <v>1114</v>
      </c>
      <c r="C1071" s="1" t="s">
        <v>31</v>
      </c>
      <c r="D1071">
        <v>23</v>
      </c>
      <c r="E1071">
        <v>0</v>
      </c>
      <c r="F1071">
        <v>145578</v>
      </c>
      <c r="G1071">
        <v>581218</v>
      </c>
      <c r="H1071" s="3">
        <v>239360</v>
      </c>
      <c r="I1071" s="1" t="s">
        <v>26</v>
      </c>
      <c r="J1071">
        <v>730</v>
      </c>
      <c r="K1071">
        <v>563787</v>
      </c>
      <c r="L1071" s="1" t="s">
        <v>33</v>
      </c>
      <c r="M1071" s="1" t="s">
        <v>19</v>
      </c>
      <c r="N1071" s="1" t="s">
        <v>23</v>
      </c>
      <c r="O1071" s="2">
        <v>9819.2000000000007</v>
      </c>
      <c r="P1071">
        <v>9</v>
      </c>
      <c r="R1071">
        <f>Кредиты_2000_0__22[[#This Row],[Годовой доход]]/12</f>
        <v>46982.25</v>
      </c>
      <c r="S1071">
        <f>Кредиты_2000_0__22[[#This Row],[Ежемесячный платеж]]/Кредиты_2000_0__22[[#This Row],[Мес доход]]</f>
        <v>0.20899807906177334</v>
      </c>
      <c r="T1071" s="8">
        <f>(Кредиты_2000_0__22[[#This Row],[Кредитный рейтинг]]-MIN(J:J))/(MAX(J:J)-MIN(J:J))</f>
        <v>0.87272727272727268</v>
      </c>
      <c r="U1071" s="9">
        <f>(Кредиты_2000_0__22[[#This Row],[Срок кредитной истории (лет)]]-MIN(P:P))/(MAX(P:P)-MIN(P:P))</f>
        <v>9.8684210526315791E-2</v>
      </c>
      <c r="V1071" s="9">
        <f>(Кредиты_2000_0__22[[#This Row],[Срок с последнего нарушения кредитного договора (мес.)]]-MIN(Q:Q))/(MAX(Q:Q)-MIN(Q:Q))</f>
        <v>0</v>
      </c>
      <c r="W1071" s="9">
        <f>(Кредиты_2000_0__22[[#This Row],[Количество кредитных карт]]-MIN(D:D))/(MAX(D:D)-MIN(D:D))</f>
        <v>0.51219512195121952</v>
      </c>
      <c r="X1071" s="10">
        <f>(Кредиты_2000_0__22[[#This Row],[Число нарушений кредитных договоров]]-MIN(E:E))/(MAX(E:E)-MIN(E:E))</f>
        <v>0</v>
      </c>
      <c r="Y1071" s="16">
        <f>((Кредиты_2000_0__22[[#This Row],[Размер кредита]]-AVERAGE(H:H)))/STDEV(H:H)</f>
        <v>-0.37695476639601977</v>
      </c>
      <c r="Z1071" s="16">
        <f>((Кредиты_2000_0__22[[#This Row],[Годовой доход]]-AVERAGE(K:K)))/STDEV(K:K)</f>
        <v>-0.96172243953205538</v>
      </c>
      <c r="AA1071" s="16">
        <f>((Кредиты_2000_0__22[[#This Row],[Ежемесячный платеж]]-AVERAGE(O:O)))/STDEV(O:O)</f>
        <v>-0.71517979348873972</v>
      </c>
      <c r="AB1071" s="16">
        <f>((Кредиты_2000_0__22[[#This Row],[Текущий баланс кредитов]]-AVERAGE(F:F)))/STDEV(F:F)</f>
        <v>-0.4896619040999845</v>
      </c>
      <c r="AC1071" s="16">
        <f>((Кредиты_2000_0__22[[#This Row],[Максимальный выданный кредит]]-AVERAGE(G:G)))/STDEV(G:G)</f>
        <v>3.5648821235950236E-2</v>
      </c>
    </row>
    <row r="1072" spans="1:29" x14ac:dyDescent="0.45">
      <c r="A1072">
        <v>1597</v>
      </c>
      <c r="B1072" s="1" t="s">
        <v>1115</v>
      </c>
      <c r="C1072" s="1" t="s">
        <v>16</v>
      </c>
      <c r="D1072">
        <v>5</v>
      </c>
      <c r="E1072">
        <v>0</v>
      </c>
      <c r="F1072">
        <v>272137</v>
      </c>
      <c r="G1072">
        <v>361350</v>
      </c>
      <c r="H1072" s="3">
        <v>519178</v>
      </c>
      <c r="I1072" s="1" t="s">
        <v>26</v>
      </c>
      <c r="J1072">
        <v>715</v>
      </c>
      <c r="K1072">
        <v>1120962</v>
      </c>
      <c r="L1072" s="1" t="s">
        <v>22</v>
      </c>
      <c r="M1072" s="1" t="s">
        <v>19</v>
      </c>
      <c r="N1072" s="1" t="s">
        <v>23</v>
      </c>
      <c r="O1072" s="2">
        <v>17281.45</v>
      </c>
      <c r="P1072">
        <v>27.1</v>
      </c>
      <c r="Q1072">
        <v>16</v>
      </c>
      <c r="R1072">
        <f>Кредиты_2000_0__22[[#This Row],[Годовой доход]]/12</f>
        <v>93413.5</v>
      </c>
      <c r="S1072">
        <f>Кредиты_2000_0__22[[#This Row],[Ежемесячный платеж]]/Кредиты_2000_0__22[[#This Row],[Мес доход]]</f>
        <v>0.18499949150818673</v>
      </c>
      <c r="T1072" s="8">
        <f>(Кредиты_2000_0__22[[#This Row],[Кредитный рейтинг]]-MIN(J:J))/(MAX(J:J)-MIN(J:J))</f>
        <v>0.78181818181818186</v>
      </c>
      <c r="U1072" s="9">
        <f>(Кредиты_2000_0__22[[#This Row],[Срок кредитной истории (лет)]]-MIN(P:P))/(MAX(P:P)-MIN(P:P))</f>
        <v>0.49561403508771934</v>
      </c>
      <c r="V1072" s="9">
        <f>(Кредиты_2000_0__22[[#This Row],[Срок с последнего нарушения кредитного договора (мес.)]]-MIN(Q:Q))/(MAX(Q:Q)-MIN(Q:Q))</f>
        <v>0.1951219512195122</v>
      </c>
      <c r="W1072" s="9">
        <f>(Кредиты_2000_0__22[[#This Row],[Количество кредитных карт]]-MIN(D:D))/(MAX(D:D)-MIN(D:D))</f>
        <v>7.3170731707317069E-2</v>
      </c>
      <c r="X1072" s="10">
        <f>(Кредиты_2000_0__22[[#This Row],[Число нарушений кредитных договоров]]-MIN(E:E))/(MAX(E:E)-MIN(E:E))</f>
        <v>0</v>
      </c>
      <c r="Y1072" s="16">
        <f>((Кредиты_2000_0__22[[#This Row],[Размер кредита]]-AVERAGE(H:H)))/STDEV(H:H)</f>
        <v>1.1210406897183338</v>
      </c>
      <c r="Z1072" s="16">
        <f>((Кредиты_2000_0__22[[#This Row],[Годовой доход]]-AVERAGE(K:K)))/STDEV(K:K)</f>
        <v>-0.27972453408200654</v>
      </c>
      <c r="AA1072" s="16">
        <f>((Кредиты_2000_0__22[[#This Row],[Ежемесячный платеж]]-AVERAGE(O:O)))/STDEV(O:O)</f>
        <v>-4.8597502664988919E-2</v>
      </c>
      <c r="AB1072" s="16">
        <f>((Кредиты_2000_0__22[[#This Row],[Текущий баланс кредитов]]-AVERAGE(F:F)))/STDEV(F:F)</f>
        <v>3.9231343131939954E-2</v>
      </c>
      <c r="AC1072" s="16">
        <f>((Кредиты_2000_0__22[[#This Row],[Максимальный выданный кредит]]-AVERAGE(G:G)))/STDEV(G:G)</f>
        <v>-0.43171564346098079</v>
      </c>
    </row>
    <row r="1073" spans="1:29" x14ac:dyDescent="0.45">
      <c r="A1073">
        <v>1598</v>
      </c>
      <c r="B1073" s="1" t="s">
        <v>1116</v>
      </c>
      <c r="C1073" s="1" t="s">
        <v>16</v>
      </c>
      <c r="D1073">
        <v>12</v>
      </c>
      <c r="E1073">
        <v>1</v>
      </c>
      <c r="F1073">
        <v>184186</v>
      </c>
      <c r="G1073">
        <v>318296</v>
      </c>
      <c r="H1073" s="3">
        <v>187726</v>
      </c>
      <c r="I1073" s="1" t="s">
        <v>17</v>
      </c>
      <c r="J1073">
        <v>725</v>
      </c>
      <c r="K1073">
        <v>694811</v>
      </c>
      <c r="L1073" s="1" t="s">
        <v>21</v>
      </c>
      <c r="M1073" s="1" t="s">
        <v>19</v>
      </c>
      <c r="N1073" s="1" t="s">
        <v>23</v>
      </c>
      <c r="O1073" s="2">
        <v>16964.91</v>
      </c>
      <c r="P1073">
        <v>22.5</v>
      </c>
      <c r="R1073">
        <f>Кредиты_2000_0__22[[#This Row],[Годовой доход]]/12</f>
        <v>57900.916666666664</v>
      </c>
      <c r="S1073">
        <f>Кредиты_2000_0__22[[#This Row],[Ежемесячный платеж]]/Кредиты_2000_0__22[[#This Row],[Мес доход]]</f>
        <v>0.29299898821406112</v>
      </c>
      <c r="T1073" s="8">
        <f>(Кредиты_2000_0__22[[#This Row],[Кредитный рейтинг]]-MIN(J:J))/(MAX(J:J)-MIN(J:J))</f>
        <v>0.84242424242424241</v>
      </c>
      <c r="U1073" s="9">
        <f>(Кредиты_2000_0__22[[#This Row],[Срок кредитной истории (лет)]]-MIN(P:P))/(MAX(P:P)-MIN(P:P))</f>
        <v>0.39473684210526316</v>
      </c>
      <c r="V1073" s="9">
        <f>(Кредиты_2000_0__22[[#This Row],[Срок с последнего нарушения кредитного договора (мес.)]]-MIN(Q:Q))/(MAX(Q:Q)-MIN(Q:Q))</f>
        <v>0</v>
      </c>
      <c r="W1073" s="9">
        <f>(Кредиты_2000_0__22[[#This Row],[Количество кредитных карт]]-MIN(D:D))/(MAX(D:D)-MIN(D:D))</f>
        <v>0.24390243902439024</v>
      </c>
      <c r="X1073" s="10">
        <f>(Кредиты_2000_0__22[[#This Row],[Число нарушений кредитных договоров]]-MIN(E:E))/(MAX(E:E)-MIN(E:E))</f>
        <v>0.14285714285714285</v>
      </c>
      <c r="Y1073" s="16">
        <f>((Кредиты_2000_0__22[[#This Row],[Размер кредита]]-AVERAGE(H:H)))/STDEV(H:H)</f>
        <v>-0.65337550194915972</v>
      </c>
      <c r="Z1073" s="16">
        <f>((Кредиты_2000_0__22[[#This Row],[Годовой доход]]-AVERAGE(K:K)))/STDEV(K:K)</f>
        <v>-0.80134537027430475</v>
      </c>
      <c r="AA1073" s="16">
        <f>((Кредиты_2000_0__22[[#This Row],[Ежемесячный платеж]]-AVERAGE(O:O)))/STDEV(O:O)</f>
        <v>-7.6873151207633661E-2</v>
      </c>
      <c r="AB1073" s="16">
        <f>((Кредиты_2000_0__22[[#This Row],[Текущий баланс кредитов]]-AVERAGE(F:F)))/STDEV(F:F)</f>
        <v>-0.32831810011030271</v>
      </c>
      <c r="AC1073" s="16">
        <f>((Кредиты_2000_0__22[[#This Row],[Максимальный выданный кредит]]-AVERAGE(G:G)))/STDEV(G:G)</f>
        <v>-0.52323378008414412</v>
      </c>
    </row>
    <row r="1074" spans="1:29" x14ac:dyDescent="0.45">
      <c r="A1074">
        <v>1599</v>
      </c>
      <c r="B1074" s="1" t="s">
        <v>1117</v>
      </c>
      <c r="C1074" s="1" t="s">
        <v>16</v>
      </c>
      <c r="D1074">
        <v>13</v>
      </c>
      <c r="E1074">
        <v>0</v>
      </c>
      <c r="F1074">
        <v>43738</v>
      </c>
      <c r="G1074">
        <v>267960</v>
      </c>
      <c r="H1074" s="3">
        <v>78452</v>
      </c>
      <c r="I1074" s="1" t="s">
        <v>17</v>
      </c>
      <c r="J1074">
        <v>724</v>
      </c>
      <c r="K1074">
        <v>941070</v>
      </c>
      <c r="L1074" s="1" t="s">
        <v>28</v>
      </c>
      <c r="M1074" s="1" t="s">
        <v>24</v>
      </c>
      <c r="N1074" s="1" t="s">
        <v>52</v>
      </c>
      <c r="O1074" s="2">
        <v>22507.21</v>
      </c>
      <c r="P1074">
        <v>22.4</v>
      </c>
      <c r="Q1074">
        <v>38</v>
      </c>
      <c r="R1074">
        <f>Кредиты_2000_0__22[[#This Row],[Годовой доход]]/12</f>
        <v>78422.5</v>
      </c>
      <c r="S1074">
        <f>Кредиты_2000_0__22[[#This Row],[Ежемесячный платеж]]/Кредиты_2000_0__22[[#This Row],[Мес доход]]</f>
        <v>0.28699939430648091</v>
      </c>
      <c r="T1074" s="8">
        <f>(Кредиты_2000_0__22[[#This Row],[Кредитный рейтинг]]-MIN(J:J))/(MAX(J:J)-MIN(J:J))</f>
        <v>0.83636363636363631</v>
      </c>
      <c r="U1074" s="9">
        <f>(Кредиты_2000_0__22[[#This Row],[Срок кредитной истории (лет)]]-MIN(P:P))/(MAX(P:P)-MIN(P:P))</f>
        <v>0.39254385964912275</v>
      </c>
      <c r="V1074" s="9">
        <f>(Кредиты_2000_0__22[[#This Row],[Срок с последнего нарушения кредитного договора (мес.)]]-MIN(Q:Q))/(MAX(Q:Q)-MIN(Q:Q))</f>
        <v>0.46341463414634149</v>
      </c>
      <c r="W1074" s="9">
        <f>(Кредиты_2000_0__22[[#This Row],[Количество кредитных карт]]-MIN(D:D))/(MAX(D:D)-MIN(D:D))</f>
        <v>0.26829268292682928</v>
      </c>
      <c r="X1074" s="10">
        <f>(Кредиты_2000_0__22[[#This Row],[Число нарушений кредитных договоров]]-MIN(E:E))/(MAX(E:E)-MIN(E:E))</f>
        <v>0</v>
      </c>
      <c r="Y1074" s="16">
        <f>((Кредиты_2000_0__22[[#This Row],[Размер кредита]]-AVERAGE(H:H)))/STDEV(H:H)</f>
        <v>-1.2383698749753405</v>
      </c>
      <c r="Z1074" s="16">
        <f>((Кредиты_2000_0__22[[#This Row],[Годовой доход]]-AVERAGE(K:K)))/STDEV(K:K)</f>
        <v>-0.49991741281350055</v>
      </c>
      <c r="AA1074" s="16">
        <f>((Кредиты_2000_0__22[[#This Row],[Ежемесячный платеж]]-AVERAGE(O:O)))/STDEV(O:O)</f>
        <v>0.41820528095859955</v>
      </c>
      <c r="AB1074" s="16">
        <f>((Кредиты_2000_0__22[[#This Row],[Текущий баланс кредитов]]-AVERAGE(F:F)))/STDEV(F:F)</f>
        <v>-0.91525382800977506</v>
      </c>
      <c r="AC1074" s="16">
        <f>((Кредиты_2000_0__22[[#This Row],[Максимальный выданный кредит]]-AVERAGE(G:G)))/STDEV(G:G)</f>
        <v>-0.63023096791950317</v>
      </c>
    </row>
    <row r="1075" spans="1:29" x14ac:dyDescent="0.45">
      <c r="A1075">
        <v>1600</v>
      </c>
      <c r="B1075" s="1" t="s">
        <v>1118</v>
      </c>
      <c r="C1075" s="1" t="s">
        <v>16</v>
      </c>
      <c r="D1075">
        <v>11</v>
      </c>
      <c r="E1075">
        <v>1</v>
      </c>
      <c r="F1075">
        <v>79192</v>
      </c>
      <c r="G1075">
        <v>203302</v>
      </c>
      <c r="H1075" s="3">
        <v>427328</v>
      </c>
      <c r="I1075" s="1" t="s">
        <v>17</v>
      </c>
      <c r="J1075">
        <v>710</v>
      </c>
      <c r="K1075">
        <v>1029895</v>
      </c>
      <c r="L1075" s="1" t="s">
        <v>53</v>
      </c>
      <c r="M1075" s="1" t="s">
        <v>19</v>
      </c>
      <c r="N1075" s="1" t="s">
        <v>23</v>
      </c>
      <c r="O1075" s="2">
        <v>23172.78</v>
      </c>
      <c r="P1075">
        <v>19.7</v>
      </c>
      <c r="Q1075">
        <v>33</v>
      </c>
      <c r="R1075">
        <f>Кредиты_2000_0__22[[#This Row],[Годовой доход]]/12</f>
        <v>85824.583333333328</v>
      </c>
      <c r="S1075">
        <f>Кредиты_2000_0__22[[#This Row],[Ежемесячный платеж]]/Кредиты_2000_0__22[[#This Row],[Мес доход]]</f>
        <v>0.27000166036343509</v>
      </c>
      <c r="T1075" s="8">
        <f>(Кредиты_2000_0__22[[#This Row],[Кредитный рейтинг]]-MIN(J:J))/(MAX(J:J)-MIN(J:J))</f>
        <v>0.75151515151515147</v>
      </c>
      <c r="U1075" s="9">
        <f>(Кредиты_2000_0__22[[#This Row],[Срок кредитной истории (лет)]]-MIN(P:P))/(MAX(P:P)-MIN(P:P))</f>
        <v>0.33333333333333331</v>
      </c>
      <c r="V1075" s="9">
        <f>(Кредиты_2000_0__22[[#This Row],[Срок с последнего нарушения кредитного договора (мес.)]]-MIN(Q:Q))/(MAX(Q:Q)-MIN(Q:Q))</f>
        <v>0.40243902439024393</v>
      </c>
      <c r="W1075" s="9">
        <f>(Кредиты_2000_0__22[[#This Row],[Количество кредитных карт]]-MIN(D:D))/(MAX(D:D)-MIN(D:D))</f>
        <v>0.21951219512195122</v>
      </c>
      <c r="X1075" s="10">
        <f>(Кредиты_2000_0__22[[#This Row],[Число нарушений кредитных договоров]]-MIN(E:E))/(MAX(E:E)-MIN(E:E))</f>
        <v>0.14285714285714285</v>
      </c>
      <c r="Y1075" s="16">
        <f>((Кредиты_2000_0__22[[#This Row],[Размер кредита]]-AVERAGE(H:H)))/STDEV(H:H)</f>
        <v>0.6293250651191179</v>
      </c>
      <c r="Z1075" s="16">
        <f>((Кредиты_2000_0__22[[#This Row],[Годовой доход]]-AVERAGE(K:K)))/STDEV(K:K)</f>
        <v>-0.39119310904610149</v>
      </c>
      <c r="AA1075" s="16">
        <f>((Кредиты_2000_0__22[[#This Row],[Ежемесячный платеж]]-AVERAGE(O:O)))/STDEV(O:O)</f>
        <v>0.47765882048133912</v>
      </c>
      <c r="AB1075" s="16">
        <f>((Кредиты_2000_0__22[[#This Row],[Текущий баланс кредитов]]-AVERAGE(F:F)))/STDEV(F:F)</f>
        <v>-0.76709066942476223</v>
      </c>
      <c r="AC1075" s="16">
        <f>((Кредиты_2000_0__22[[#This Row],[Максимальный выданный кредит]]-AVERAGE(G:G)))/STDEV(G:G)</f>
        <v>-0.76767184862235294</v>
      </c>
    </row>
    <row r="1076" spans="1:29" x14ac:dyDescent="0.45">
      <c r="A1076">
        <v>1601</v>
      </c>
      <c r="B1076" s="1" t="s">
        <v>1119</v>
      </c>
      <c r="C1076" s="1" t="s">
        <v>16</v>
      </c>
      <c r="D1076">
        <v>12</v>
      </c>
      <c r="E1076">
        <v>0</v>
      </c>
      <c r="F1076">
        <v>197809</v>
      </c>
      <c r="G1076">
        <v>235862</v>
      </c>
      <c r="H1076" s="3">
        <v>105798</v>
      </c>
      <c r="I1076" s="1" t="s">
        <v>17</v>
      </c>
      <c r="J1076">
        <v>689</v>
      </c>
      <c r="K1076">
        <v>228437</v>
      </c>
      <c r="L1076" s="1" t="s">
        <v>28</v>
      </c>
      <c r="M1076" s="1" t="s">
        <v>29</v>
      </c>
      <c r="N1076" s="1" t="s">
        <v>23</v>
      </c>
      <c r="O1076" s="2">
        <v>7138.49</v>
      </c>
      <c r="P1076">
        <v>12.5</v>
      </c>
      <c r="Q1076">
        <v>33</v>
      </c>
      <c r="R1076">
        <f>Кредиты_2000_0__22[[#This Row],[Годовой доход]]/12</f>
        <v>19036.416666666668</v>
      </c>
      <c r="S1076">
        <f>Кредиты_2000_0__22[[#This Row],[Ежемесячный платеж]]/Кредиты_2000_0__22[[#This Row],[Мес доход]]</f>
        <v>0.37499126673875072</v>
      </c>
      <c r="T1076" s="8">
        <f>(Кредиты_2000_0__22[[#This Row],[Кредитный рейтинг]]-MIN(J:J))/(MAX(J:J)-MIN(J:J))</f>
        <v>0.62424242424242427</v>
      </c>
      <c r="U1076" s="9">
        <f>(Кредиты_2000_0__22[[#This Row],[Срок кредитной истории (лет)]]-MIN(P:P))/(MAX(P:P)-MIN(P:P))</f>
        <v>0.17543859649122806</v>
      </c>
      <c r="V1076" s="9">
        <f>(Кредиты_2000_0__22[[#This Row],[Срок с последнего нарушения кредитного договора (мес.)]]-MIN(Q:Q))/(MAX(Q:Q)-MIN(Q:Q))</f>
        <v>0.40243902439024393</v>
      </c>
      <c r="W1076" s="9">
        <f>(Кредиты_2000_0__22[[#This Row],[Количество кредитных карт]]-MIN(D:D))/(MAX(D:D)-MIN(D:D))</f>
        <v>0.24390243902439024</v>
      </c>
      <c r="X1076" s="10">
        <f>(Кредиты_2000_0__22[[#This Row],[Число нарушений кредитных договоров]]-MIN(E:E))/(MAX(E:E)-MIN(E:E))</f>
        <v>0</v>
      </c>
      <c r="Y1076" s="16">
        <f>((Кредиты_2000_0__22[[#This Row],[Размер кредита]]-AVERAGE(H:H)))/STDEV(H:H)</f>
        <v>-1.0919740614719093</v>
      </c>
      <c r="Z1076" s="16">
        <f>((Кредиты_2000_0__22[[#This Row],[Годовой доход]]-AVERAGE(K:K)))/STDEV(K:K)</f>
        <v>-1.3722002922581717</v>
      </c>
      <c r="AA1076" s="16">
        <f>((Кредиты_2000_0__22[[#This Row],[Ежемесячный платеж]]-AVERAGE(O:O)))/STDEV(O:O)</f>
        <v>-0.95464025284538656</v>
      </c>
      <c r="AB1076" s="16">
        <f>((Кредиты_2000_0__22[[#This Row],[Текущий баланс кредитов]]-AVERAGE(F:F)))/STDEV(F:F)</f>
        <v>-0.27138724013953408</v>
      </c>
      <c r="AC1076" s="16">
        <f>((Кредиты_2000_0__22[[#This Row],[Максимальный выданный кредит]]-AVERAGE(G:G)))/STDEV(G:G)</f>
        <v>-0.69846038096661367</v>
      </c>
    </row>
    <row r="1077" spans="1:29" x14ac:dyDescent="0.45">
      <c r="A1077">
        <v>1602</v>
      </c>
      <c r="B1077" s="1" t="s">
        <v>1120</v>
      </c>
      <c r="C1077" s="1" t="s">
        <v>16</v>
      </c>
      <c r="D1077">
        <v>9</v>
      </c>
      <c r="E1077">
        <v>0</v>
      </c>
      <c r="F1077">
        <v>333621</v>
      </c>
      <c r="G1077">
        <v>568106</v>
      </c>
      <c r="H1077" s="3">
        <v>326744</v>
      </c>
      <c r="I1077" s="1" t="s">
        <v>26</v>
      </c>
      <c r="J1077">
        <v>724</v>
      </c>
      <c r="K1077">
        <v>1693071</v>
      </c>
      <c r="L1077" s="1" t="s">
        <v>33</v>
      </c>
      <c r="M1077" s="1" t="s">
        <v>29</v>
      </c>
      <c r="N1077" s="1" t="s">
        <v>23</v>
      </c>
      <c r="O1077" s="2">
        <v>27653.55</v>
      </c>
      <c r="P1077">
        <v>15.2</v>
      </c>
      <c r="Q1077">
        <v>4</v>
      </c>
      <c r="R1077">
        <f>Кредиты_2000_0__22[[#This Row],[Годовой доход]]/12</f>
        <v>141089.25</v>
      </c>
      <c r="S1077">
        <f>Кредиты_2000_0__22[[#This Row],[Ежемесячный платеж]]/Кредиты_2000_0__22[[#This Row],[Мес доход]]</f>
        <v>0.19600040399959601</v>
      </c>
      <c r="T1077" s="8">
        <f>(Кредиты_2000_0__22[[#This Row],[Кредитный рейтинг]]-MIN(J:J))/(MAX(J:J)-MIN(J:J))</f>
        <v>0.83636363636363631</v>
      </c>
      <c r="U1077" s="9">
        <f>(Кредиты_2000_0__22[[#This Row],[Срок кредитной истории (лет)]]-MIN(P:P))/(MAX(P:P)-MIN(P:P))</f>
        <v>0.23464912280701752</v>
      </c>
      <c r="V1077" s="9">
        <f>(Кредиты_2000_0__22[[#This Row],[Срок с последнего нарушения кредитного договора (мес.)]]-MIN(Q:Q))/(MAX(Q:Q)-MIN(Q:Q))</f>
        <v>4.878048780487805E-2</v>
      </c>
      <c r="W1077" s="9">
        <f>(Кредиты_2000_0__22[[#This Row],[Количество кредитных карт]]-MIN(D:D))/(MAX(D:D)-MIN(D:D))</f>
        <v>0.17073170731707318</v>
      </c>
      <c r="X1077" s="10">
        <f>(Кредиты_2000_0__22[[#This Row],[Число нарушений кредитных договоров]]-MIN(E:E))/(MAX(E:E)-MIN(E:E))</f>
        <v>0</v>
      </c>
      <c r="Y1077" s="16">
        <f>((Кредиты_2000_0__22[[#This Row],[Размер кредита]]-AVERAGE(H:H)))/STDEV(H:H)</f>
        <v>9.0852290108910827E-2</v>
      </c>
      <c r="Z1077" s="16">
        <f>((Кредиты_2000_0__22[[#This Row],[Годовой доход]]-AVERAGE(K:K)))/STDEV(K:K)</f>
        <v>0.42055300832230452</v>
      </c>
      <c r="AA1077" s="16">
        <f>((Кредиты_2000_0__22[[#This Row],[Ежемесячный платеж]]-AVERAGE(O:O)))/STDEV(O:O)</f>
        <v>0.8779136941795318</v>
      </c>
      <c r="AB1077" s="16">
        <f>((Кредиты_2000_0__22[[#This Row],[Текущий баланс кредитов]]-AVERAGE(F:F)))/STDEV(F:F)</f>
        <v>0.29617452704464187</v>
      </c>
      <c r="AC1077" s="16">
        <f>((Кредиты_2000_0__22[[#This Row],[Максимальный выданный кредит]]-AVERAGE(G:G)))/STDEV(G:G)</f>
        <v>7.7771761529633531E-3</v>
      </c>
    </row>
    <row r="1078" spans="1:29" x14ac:dyDescent="0.45">
      <c r="A1078">
        <v>1604</v>
      </c>
      <c r="B1078" s="1" t="s">
        <v>1121</v>
      </c>
      <c r="C1078" s="1" t="s">
        <v>16</v>
      </c>
      <c r="D1078">
        <v>6</v>
      </c>
      <c r="E1078">
        <v>0</v>
      </c>
      <c r="F1078">
        <v>502170</v>
      </c>
      <c r="G1078">
        <v>1321518</v>
      </c>
      <c r="H1078" s="3">
        <v>336006</v>
      </c>
      <c r="I1078" s="1" t="s">
        <v>17</v>
      </c>
      <c r="J1078">
        <v>739</v>
      </c>
      <c r="K1078">
        <v>2321496</v>
      </c>
      <c r="L1078" s="1" t="s">
        <v>22</v>
      </c>
      <c r="M1078" s="1" t="s">
        <v>19</v>
      </c>
      <c r="N1078" s="1" t="s">
        <v>52</v>
      </c>
      <c r="O1078" s="2">
        <v>9111.83</v>
      </c>
      <c r="P1078">
        <v>24.1</v>
      </c>
      <c r="R1078">
        <f>Кредиты_2000_0__22[[#This Row],[Годовой доход]]/12</f>
        <v>193458</v>
      </c>
      <c r="S1078">
        <f>Кредиты_2000_0__22[[#This Row],[Ежемесячный платеж]]/Кредиты_2000_0__22[[#This Row],[Мес доход]]</f>
        <v>4.7099783932429778E-2</v>
      </c>
      <c r="T1078" s="8">
        <f>(Кредиты_2000_0__22[[#This Row],[Кредитный рейтинг]]-MIN(J:J))/(MAX(J:J)-MIN(J:J))</f>
        <v>0.92727272727272725</v>
      </c>
      <c r="U1078" s="9">
        <f>(Кредиты_2000_0__22[[#This Row],[Срок кредитной истории (лет)]]-MIN(P:P))/(MAX(P:P)-MIN(P:P))</f>
        <v>0.42982456140350878</v>
      </c>
      <c r="V1078" s="9">
        <f>(Кредиты_2000_0__22[[#This Row],[Срок с последнего нарушения кредитного договора (мес.)]]-MIN(Q:Q))/(MAX(Q:Q)-MIN(Q:Q))</f>
        <v>0</v>
      </c>
      <c r="W1078" s="9">
        <f>(Кредиты_2000_0__22[[#This Row],[Количество кредитных карт]]-MIN(D:D))/(MAX(D:D)-MIN(D:D))</f>
        <v>9.7560975609756101E-2</v>
      </c>
      <c r="X1078" s="10">
        <f>(Кредиты_2000_0__22[[#This Row],[Число нарушений кредитных договоров]]-MIN(E:E))/(MAX(E:E)-MIN(E:E))</f>
        <v>0</v>
      </c>
      <c r="Y1078" s="16">
        <f>((Кредиты_2000_0__22[[#This Row],[Размер кредита]]-AVERAGE(H:H)))/STDEV(H:H)</f>
        <v>0.14043606926011318</v>
      </c>
      <c r="Z1078" s="16">
        <f>((Кредиты_2000_0__22[[#This Row],[Годовой доход]]-AVERAGE(K:K)))/STDEV(K:K)</f>
        <v>1.1897629221419248</v>
      </c>
      <c r="AA1078" s="16">
        <f>((Кредиты_2000_0__22[[#This Row],[Ежемесячный платеж]]-AVERAGE(O:O)))/STDEV(O:O)</f>
        <v>-0.7783672121707722</v>
      </c>
      <c r="AB1078" s="16">
        <f>((Кредиты_2000_0__22[[#This Row],[Текущий баланс кредитов]]-AVERAGE(F:F)))/STDEV(F:F)</f>
        <v>1.0005450414110135</v>
      </c>
      <c r="AC1078" s="16">
        <f>((Кредиты_2000_0__22[[#This Row],[Максимальный выданный кредит]]-AVERAGE(G:G)))/STDEV(G:G)</f>
        <v>1.609274420300562</v>
      </c>
    </row>
    <row r="1079" spans="1:29" x14ac:dyDescent="0.45">
      <c r="A1079">
        <v>1605</v>
      </c>
      <c r="B1079" s="1" t="s">
        <v>1122</v>
      </c>
      <c r="C1079" s="1" t="s">
        <v>16</v>
      </c>
      <c r="D1079">
        <v>5</v>
      </c>
      <c r="E1079">
        <v>0</v>
      </c>
      <c r="F1079">
        <v>124203</v>
      </c>
      <c r="G1079">
        <v>191246</v>
      </c>
      <c r="H1079" s="3">
        <v>213664</v>
      </c>
      <c r="I1079" s="1" t="s">
        <v>17</v>
      </c>
      <c r="J1079">
        <v>736</v>
      </c>
      <c r="K1079">
        <v>776948</v>
      </c>
      <c r="L1079" s="1" t="s">
        <v>36</v>
      </c>
      <c r="M1079" s="1" t="s">
        <v>29</v>
      </c>
      <c r="N1079" s="1" t="s">
        <v>23</v>
      </c>
      <c r="O1079" s="2">
        <v>8028.45</v>
      </c>
      <c r="P1079">
        <v>8</v>
      </c>
      <c r="Q1079">
        <v>20</v>
      </c>
      <c r="R1079">
        <f>Кредиты_2000_0__22[[#This Row],[Годовой доход]]/12</f>
        <v>64745.666666666664</v>
      </c>
      <c r="S1079">
        <f>Кредиты_2000_0__22[[#This Row],[Ежемесячный платеж]]/Кредиты_2000_0__22[[#This Row],[Мес доход]]</f>
        <v>0.12399980436271153</v>
      </c>
      <c r="T1079" s="8">
        <f>(Кредиты_2000_0__22[[#This Row],[Кредитный рейтинг]]-MIN(J:J))/(MAX(J:J)-MIN(J:J))</f>
        <v>0.90909090909090906</v>
      </c>
      <c r="U1079" s="9">
        <f>(Кредиты_2000_0__22[[#This Row],[Срок кредитной истории (лет)]]-MIN(P:P))/(MAX(P:P)-MIN(P:P))</f>
        <v>7.6754385964912283E-2</v>
      </c>
      <c r="V1079" s="9">
        <f>(Кредиты_2000_0__22[[#This Row],[Срок с последнего нарушения кредитного договора (мес.)]]-MIN(Q:Q))/(MAX(Q:Q)-MIN(Q:Q))</f>
        <v>0.24390243902439024</v>
      </c>
      <c r="W1079" s="9">
        <f>(Кредиты_2000_0__22[[#This Row],[Количество кредитных карт]]-MIN(D:D))/(MAX(D:D)-MIN(D:D))</f>
        <v>7.3170731707317069E-2</v>
      </c>
      <c r="X1079" s="10">
        <f>(Кредиты_2000_0__22[[#This Row],[Число нарушений кредитных договоров]]-MIN(E:E))/(MAX(E:E)-MIN(E:E))</f>
        <v>0</v>
      </c>
      <c r="Y1079" s="16">
        <f>((Кредиты_2000_0__22[[#This Row],[Размер кредита]]-AVERAGE(H:H)))/STDEV(H:H)</f>
        <v>-0.51451736508629142</v>
      </c>
      <c r="Z1079" s="16">
        <f>((Кредиты_2000_0__22[[#This Row],[Годовой доход]]-AVERAGE(K:K)))/STDEV(K:K)</f>
        <v>-0.70080736702586277</v>
      </c>
      <c r="AA1079" s="16">
        <f>((Кредиты_2000_0__22[[#This Row],[Ежемесячный платеж]]-AVERAGE(O:O)))/STDEV(O:O)</f>
        <v>-0.87514257110844318</v>
      </c>
      <c r="AB1079" s="16">
        <f>((Кредиты_2000_0__22[[#This Row],[Текущий баланс кредитов]]-AVERAGE(F:F)))/STDEV(F:F)</f>
        <v>-0.57898856723403569</v>
      </c>
      <c r="AC1079" s="16">
        <f>((Кредиты_2000_0__22[[#This Row],[Максимальный выданный кредит]]-AVERAGE(G:G)))/STDEV(G:G)</f>
        <v>-0.79329879745704557</v>
      </c>
    </row>
    <row r="1080" spans="1:29" x14ac:dyDescent="0.45">
      <c r="A1080">
        <v>1606</v>
      </c>
      <c r="B1080" s="1" t="s">
        <v>1123</v>
      </c>
      <c r="C1080" s="1" t="s">
        <v>31</v>
      </c>
      <c r="D1080">
        <v>6</v>
      </c>
      <c r="E1080">
        <v>0</v>
      </c>
      <c r="F1080">
        <v>69597</v>
      </c>
      <c r="G1080">
        <v>125906</v>
      </c>
      <c r="H1080" s="3">
        <v>64460</v>
      </c>
      <c r="I1080" s="1" t="s">
        <v>17</v>
      </c>
      <c r="J1080">
        <v>725</v>
      </c>
      <c r="K1080">
        <v>280706</v>
      </c>
      <c r="L1080" s="1" t="s">
        <v>21</v>
      </c>
      <c r="M1080" s="1" t="s">
        <v>29</v>
      </c>
      <c r="N1080" s="1" t="s">
        <v>23</v>
      </c>
      <c r="O1080" s="2">
        <v>3508.73</v>
      </c>
      <c r="P1080">
        <v>7</v>
      </c>
      <c r="R1080">
        <f>Кредиты_2000_0__22[[#This Row],[Годовой доход]]/12</f>
        <v>23392.166666666668</v>
      </c>
      <c r="S1080">
        <f>Кредиты_2000_0__22[[#This Row],[Ежемесячный платеж]]/Кредиты_2000_0__22[[#This Row],[Мес доход]]</f>
        <v>0.14999593881142548</v>
      </c>
      <c r="T1080" s="8">
        <f>(Кредиты_2000_0__22[[#This Row],[Кредитный рейтинг]]-MIN(J:J))/(MAX(J:J)-MIN(J:J))</f>
        <v>0.84242424242424241</v>
      </c>
      <c r="U1080" s="9">
        <f>(Кредиты_2000_0__22[[#This Row],[Срок кредитной истории (лет)]]-MIN(P:P))/(MAX(P:P)-MIN(P:P))</f>
        <v>5.4824561403508769E-2</v>
      </c>
      <c r="V1080" s="9">
        <f>(Кредиты_2000_0__22[[#This Row],[Срок с последнего нарушения кредитного договора (мес.)]]-MIN(Q:Q))/(MAX(Q:Q)-MIN(Q:Q))</f>
        <v>0</v>
      </c>
      <c r="W1080" s="9">
        <f>(Кредиты_2000_0__22[[#This Row],[Количество кредитных карт]]-MIN(D:D))/(MAX(D:D)-MIN(D:D))</f>
        <v>9.7560975609756101E-2</v>
      </c>
      <c r="X1080" s="10">
        <f>(Кредиты_2000_0__22[[#This Row],[Число нарушений кредитных договоров]]-MIN(E:E))/(MAX(E:E)-MIN(E:E))</f>
        <v>0</v>
      </c>
      <c r="Y1080" s="16">
        <f>((Кредиты_2000_0__22[[#This Row],[Размер кредита]]-AVERAGE(H:H)))/STDEV(H:H)</f>
        <v>-1.3132755365909337</v>
      </c>
      <c r="Z1080" s="16">
        <f>((Кредиты_2000_0__22[[#This Row],[Годовой доход]]-AVERAGE(K:K)))/STDEV(K:K)</f>
        <v>-1.3082215629182541</v>
      </c>
      <c r="AA1080" s="16">
        <f>((Кредиты_2000_0__22[[#This Row],[Ежемесячный платеж]]-AVERAGE(O:O)))/STDEV(O:O)</f>
        <v>-1.2788767412959769</v>
      </c>
      <c r="AB1080" s="16">
        <f>((Кредиты_2000_0__22[[#This Row],[Текущий баланс кредитов]]-AVERAGE(F:F)))/STDEV(F:F)</f>
        <v>-0.80718841598715851</v>
      </c>
      <c r="AC1080" s="16">
        <f>((Кредиты_2000_0__22[[#This Row],[Максимальный выданный кредит]]-AVERAGE(G:G)))/STDEV(G:G)</f>
        <v>-0.93218937782025202</v>
      </c>
    </row>
    <row r="1081" spans="1:29" x14ac:dyDescent="0.45">
      <c r="A1081">
        <v>1609</v>
      </c>
      <c r="B1081" s="1" t="s">
        <v>1124</v>
      </c>
      <c r="C1081" s="1" t="s">
        <v>16</v>
      </c>
      <c r="D1081">
        <v>9</v>
      </c>
      <c r="E1081">
        <v>0</v>
      </c>
      <c r="F1081">
        <v>50996</v>
      </c>
      <c r="G1081">
        <v>164934</v>
      </c>
      <c r="H1081" s="3">
        <v>200706</v>
      </c>
      <c r="I1081" s="1" t="s">
        <v>17</v>
      </c>
      <c r="J1081">
        <v>701</v>
      </c>
      <c r="K1081">
        <v>655899</v>
      </c>
      <c r="L1081" s="1" t="s">
        <v>36</v>
      </c>
      <c r="M1081" s="1" t="s">
        <v>29</v>
      </c>
      <c r="N1081" s="1" t="s">
        <v>23</v>
      </c>
      <c r="O1081" s="2">
        <v>12352.66</v>
      </c>
      <c r="P1081">
        <v>8.1999999999999993</v>
      </c>
      <c r="R1081">
        <f>Кредиты_2000_0__22[[#This Row],[Годовой доход]]/12</f>
        <v>54658.25</v>
      </c>
      <c r="S1081">
        <f>Кредиты_2000_0__22[[#This Row],[Ежемесячный платеж]]/Кредиты_2000_0__22[[#This Row],[Мес доход]]</f>
        <v>0.22599808812027461</v>
      </c>
      <c r="T1081" s="8">
        <f>(Кредиты_2000_0__22[[#This Row],[Кредитный рейтинг]]-MIN(J:J))/(MAX(J:J)-MIN(J:J))</f>
        <v>0.69696969696969702</v>
      </c>
      <c r="U1081" s="9">
        <f>(Кредиты_2000_0__22[[#This Row],[Срок кредитной истории (лет)]]-MIN(P:P))/(MAX(P:P)-MIN(P:P))</f>
        <v>8.1140350877192971E-2</v>
      </c>
      <c r="V1081" s="9">
        <f>(Кредиты_2000_0__22[[#This Row],[Срок с последнего нарушения кредитного договора (мес.)]]-MIN(Q:Q))/(MAX(Q:Q)-MIN(Q:Q))</f>
        <v>0</v>
      </c>
      <c r="W1081" s="9">
        <f>(Кредиты_2000_0__22[[#This Row],[Количество кредитных карт]]-MIN(D:D))/(MAX(D:D)-MIN(D:D))</f>
        <v>0.17073170731707318</v>
      </c>
      <c r="X1081" s="10">
        <f>(Кредиты_2000_0__22[[#This Row],[Число нарушений кредитных договоров]]-MIN(E:E))/(MAX(E:E)-MIN(E:E))</f>
        <v>0</v>
      </c>
      <c r="Y1081" s="16">
        <f>((Кредиты_2000_0__22[[#This Row],[Размер кредита]]-AVERAGE(H:H)))/STDEV(H:H)</f>
        <v>-0.58388754541897114</v>
      </c>
      <c r="Z1081" s="16">
        <f>((Кредиты_2000_0__22[[#This Row],[Годовой доход]]-AVERAGE(K:K)))/STDEV(K:K)</f>
        <v>-0.84897475511187337</v>
      </c>
      <c r="AA1081" s="16">
        <f>((Кредиты_2000_0__22[[#This Row],[Ежемесячный платеж]]-AVERAGE(O:O)))/STDEV(O:O)</f>
        <v>-0.48887277207960184</v>
      </c>
      <c r="AB1081" s="16">
        <f>((Кредиты_2000_0__22[[#This Row],[Текущий баланс кредитов]]-AVERAGE(F:F)))/STDEV(F:F)</f>
        <v>-0.88492246328336843</v>
      </c>
      <c r="AC1081" s="16">
        <f>((Кредиты_2000_0__22[[#This Row],[Максимальный выданный кредит]]-AVERAGE(G:G)))/STDEV(G:G)</f>
        <v>-0.84922914564371044</v>
      </c>
    </row>
    <row r="1082" spans="1:29" x14ac:dyDescent="0.45">
      <c r="A1082">
        <v>1610</v>
      </c>
      <c r="B1082" s="1" t="s">
        <v>1125</v>
      </c>
      <c r="C1082" s="1" t="s">
        <v>16</v>
      </c>
      <c r="D1082">
        <v>8</v>
      </c>
      <c r="E1082">
        <v>0</v>
      </c>
      <c r="F1082">
        <v>982566</v>
      </c>
      <c r="G1082">
        <v>1182654</v>
      </c>
      <c r="H1082" s="3">
        <v>208582</v>
      </c>
      <c r="I1082" s="1" t="s">
        <v>26</v>
      </c>
      <c r="J1082">
        <v>691</v>
      </c>
      <c r="K1082">
        <v>1262797</v>
      </c>
      <c r="L1082" s="1" t="s">
        <v>28</v>
      </c>
      <c r="M1082" s="1" t="s">
        <v>19</v>
      </c>
      <c r="N1082" s="1" t="s">
        <v>23</v>
      </c>
      <c r="O1082" s="2">
        <v>26150.65</v>
      </c>
      <c r="P1082">
        <v>20</v>
      </c>
      <c r="R1082">
        <f>Кредиты_2000_0__22[[#This Row],[Годовой доход]]/12</f>
        <v>105233.08333333333</v>
      </c>
      <c r="S1082">
        <f>Кредиты_2000_0__22[[#This Row],[Ежемесячный платеж]]/Кредиты_2000_0__22[[#This Row],[Мес доход]]</f>
        <v>0.24850217414200385</v>
      </c>
      <c r="T1082" s="8">
        <f>(Кредиты_2000_0__22[[#This Row],[Кредитный рейтинг]]-MIN(J:J))/(MAX(J:J)-MIN(J:J))</f>
        <v>0.63636363636363635</v>
      </c>
      <c r="U1082" s="9">
        <f>(Кредиты_2000_0__22[[#This Row],[Срок кредитной истории (лет)]]-MIN(P:P))/(MAX(P:P)-MIN(P:P))</f>
        <v>0.33991228070175439</v>
      </c>
      <c r="V1082" s="9">
        <f>(Кредиты_2000_0__22[[#This Row],[Срок с последнего нарушения кредитного договора (мес.)]]-MIN(Q:Q))/(MAX(Q:Q)-MIN(Q:Q))</f>
        <v>0</v>
      </c>
      <c r="W1082" s="9">
        <f>(Кредиты_2000_0__22[[#This Row],[Количество кредитных карт]]-MIN(D:D))/(MAX(D:D)-MIN(D:D))</f>
        <v>0.14634146341463414</v>
      </c>
      <c r="X1082" s="10">
        <f>(Кредиты_2000_0__22[[#This Row],[Число нарушений кредитных договоров]]-MIN(E:E))/(MAX(E:E)-MIN(E:E))</f>
        <v>0</v>
      </c>
      <c r="Y1082" s="16">
        <f>((Кредиты_2000_0__22[[#This Row],[Размер кредита]]-AVERAGE(H:H)))/STDEV(H:H)</f>
        <v>-0.54172366671082284</v>
      </c>
      <c r="Z1082" s="16">
        <f>((Кредиты_2000_0__22[[#This Row],[Годовой доход]]-AVERAGE(K:K)))/STDEV(K:K)</f>
        <v>-0.10611449608764627</v>
      </c>
      <c r="AA1082" s="16">
        <f>((Кредиты_2000_0__22[[#This Row],[Ежемесячный платеж]]-AVERAGE(O:O)))/STDEV(O:O)</f>
        <v>0.74366376622495867</v>
      </c>
      <c r="AB1082" s="16">
        <f>((Кредиты_2000_0__22[[#This Row],[Текущий баланс кредитов]]-AVERAGE(F:F)))/STDEV(F:F)</f>
        <v>3.0081320197944361</v>
      </c>
      <c r="AC1082" s="16">
        <f>((Кредиты_2000_0__22[[#This Row],[Максимальный выданный кредит]]-AVERAGE(G:G)))/STDEV(G:G)</f>
        <v>1.3140968636498687</v>
      </c>
    </row>
    <row r="1083" spans="1:29" x14ac:dyDescent="0.45">
      <c r="A1083">
        <v>1611</v>
      </c>
      <c r="B1083" s="1" t="s">
        <v>1126</v>
      </c>
      <c r="C1083" s="1" t="s">
        <v>16</v>
      </c>
      <c r="D1083">
        <v>10</v>
      </c>
      <c r="E1083">
        <v>0</v>
      </c>
      <c r="F1083">
        <v>119738</v>
      </c>
      <c r="G1083">
        <v>298804</v>
      </c>
      <c r="H1083" s="3">
        <v>137610</v>
      </c>
      <c r="I1083" s="1" t="s">
        <v>17</v>
      </c>
      <c r="J1083">
        <v>735</v>
      </c>
      <c r="K1083">
        <v>1114122</v>
      </c>
      <c r="L1083" s="1" t="s">
        <v>41</v>
      </c>
      <c r="M1083" s="1" t="s">
        <v>19</v>
      </c>
      <c r="N1083" s="1" t="s">
        <v>23</v>
      </c>
      <c r="O1083" s="2">
        <v>8615.93</v>
      </c>
      <c r="P1083">
        <v>10.7</v>
      </c>
      <c r="R1083">
        <f>Кредиты_2000_0__22[[#This Row],[Годовой доход]]/12</f>
        <v>92843.5</v>
      </c>
      <c r="S1083">
        <f>Кредиты_2000_0__22[[#This Row],[Ежемесячный платеж]]/Кредиты_2000_0__22[[#This Row],[Мес доход]]</f>
        <v>9.2800573007264922E-2</v>
      </c>
      <c r="T1083" s="8">
        <f>(Кредиты_2000_0__22[[#This Row],[Кредитный рейтинг]]-MIN(J:J))/(MAX(J:J)-MIN(J:J))</f>
        <v>0.90303030303030307</v>
      </c>
      <c r="U1083" s="9">
        <f>(Кредиты_2000_0__22[[#This Row],[Срок кредитной истории (лет)]]-MIN(P:P))/(MAX(P:P)-MIN(P:P))</f>
        <v>0.13596491228070173</v>
      </c>
      <c r="V1083" s="9">
        <f>(Кредиты_2000_0__22[[#This Row],[Срок с последнего нарушения кредитного договора (мес.)]]-MIN(Q:Q))/(MAX(Q:Q)-MIN(Q:Q))</f>
        <v>0</v>
      </c>
      <c r="W1083" s="9">
        <f>(Кредиты_2000_0__22[[#This Row],[Количество кредитных карт]]-MIN(D:D))/(MAX(D:D)-MIN(D:D))</f>
        <v>0.1951219512195122</v>
      </c>
      <c r="X1083" s="10">
        <f>(Кредиты_2000_0__22[[#This Row],[Число нарушений кредитных договоров]]-MIN(E:E))/(MAX(E:E)-MIN(E:E))</f>
        <v>0</v>
      </c>
      <c r="Y1083" s="16">
        <f>((Кредиты_2000_0__22[[#This Row],[Размер кредита]]-AVERAGE(H:H)))/STDEV(H:H)</f>
        <v>-0.9216696798741929</v>
      </c>
      <c r="Z1083" s="16">
        <f>((Кредиты_2000_0__22[[#This Row],[Годовой доход]]-AVERAGE(K:K)))/STDEV(K:K)</f>
        <v>-0.2880968868854854</v>
      </c>
      <c r="AA1083" s="16">
        <f>((Кредиты_2000_0__22[[#This Row],[Ежемесячный платеж]]-AVERAGE(O:O)))/STDEV(O:O)</f>
        <v>-0.82266459674238235</v>
      </c>
      <c r="AB1083" s="16">
        <f>((Кредиты_2000_0__22[[#This Row],[Текущий баланс кредитов]]-AVERAGE(F:F)))/STDEV(F:F)</f>
        <v>-0.5976479146442597</v>
      </c>
      <c r="AC1083" s="16">
        <f>((Кредиты_2000_0__22[[#This Row],[Максимальный выданный кредит]]-AVERAGE(G:G)))/STDEV(G:G)</f>
        <v>-0.56466713166724203</v>
      </c>
    </row>
    <row r="1084" spans="1:29" x14ac:dyDescent="0.45">
      <c r="A1084">
        <v>1612</v>
      </c>
      <c r="B1084" s="1" t="s">
        <v>1127</v>
      </c>
      <c r="C1084" s="1" t="s">
        <v>16</v>
      </c>
      <c r="D1084">
        <v>10</v>
      </c>
      <c r="E1084">
        <v>1</v>
      </c>
      <c r="F1084">
        <v>65683</v>
      </c>
      <c r="G1084">
        <v>140844</v>
      </c>
      <c r="H1084" s="3">
        <v>206690</v>
      </c>
      <c r="I1084" s="1" t="s">
        <v>17</v>
      </c>
      <c r="J1084">
        <v>655</v>
      </c>
      <c r="K1084">
        <v>1499176</v>
      </c>
      <c r="L1084" s="1" t="s">
        <v>38</v>
      </c>
      <c r="M1084" s="1" t="s">
        <v>19</v>
      </c>
      <c r="N1084" s="1" t="s">
        <v>23</v>
      </c>
      <c r="O1084" s="2">
        <v>22737.49</v>
      </c>
      <c r="P1084">
        <v>15.7</v>
      </c>
      <c r="Q1084">
        <v>13</v>
      </c>
      <c r="R1084">
        <f>Кредиты_2000_0__22[[#This Row],[Годовой доход]]/12</f>
        <v>124931.33333333333</v>
      </c>
      <c r="S1084">
        <f>Кредиты_2000_0__22[[#This Row],[Ежемесячный платеж]]/Кредиты_2000_0__22[[#This Row],[Мес доход]]</f>
        <v>0.18199989861097032</v>
      </c>
      <c r="T1084" s="8">
        <f>(Кредиты_2000_0__22[[#This Row],[Кредитный рейтинг]]-MIN(J:J))/(MAX(J:J)-MIN(J:J))</f>
        <v>0.41818181818181815</v>
      </c>
      <c r="U1084" s="9">
        <f>(Кредиты_2000_0__22[[#This Row],[Срок кредитной истории (лет)]]-MIN(P:P))/(MAX(P:P)-MIN(P:P))</f>
        <v>0.24561403508771928</v>
      </c>
      <c r="V1084" s="9">
        <f>(Кредиты_2000_0__22[[#This Row],[Срок с последнего нарушения кредитного договора (мес.)]]-MIN(Q:Q))/(MAX(Q:Q)-MIN(Q:Q))</f>
        <v>0.15853658536585366</v>
      </c>
      <c r="W1084" s="9">
        <f>(Кредиты_2000_0__22[[#This Row],[Количество кредитных карт]]-MIN(D:D))/(MAX(D:D)-MIN(D:D))</f>
        <v>0.1951219512195122</v>
      </c>
      <c r="X1084" s="10">
        <f>(Кредиты_2000_0__22[[#This Row],[Число нарушений кредитных договоров]]-MIN(E:E))/(MAX(E:E)-MIN(E:E))</f>
        <v>0.14285714285714285</v>
      </c>
      <c r="Y1084" s="16">
        <f>((Кредиты_2000_0__22[[#This Row],[Размер кредита]]-AVERAGE(H:H)))/STDEV(H:H)</f>
        <v>-0.55185241969657917</v>
      </c>
      <c r="Z1084" s="16">
        <f>((Кредиты_2000_0__22[[#This Row],[Годовой доход]]-AVERAGE(K:K)))/STDEV(K:K)</f>
        <v>0.18322006287924403</v>
      </c>
      <c r="AA1084" s="16">
        <f>((Кредиты_2000_0__22[[#This Row],[Ежемесячный платеж]]-AVERAGE(O:O)))/STDEV(O:O)</f>
        <v>0.43877556069070378</v>
      </c>
      <c r="AB1084" s="16">
        <f>((Кредиты_2000_0__22[[#This Row],[Текущий баланс кредитов]]-AVERAGE(F:F)))/STDEV(F:F)</f>
        <v>-0.82354512052548257</v>
      </c>
      <c r="AC1084" s="16">
        <f>((Кредиты_2000_0__22[[#This Row],[Максимальный выданный кредит]]-AVERAGE(G:G)))/STDEV(G:G)</f>
        <v>-0.90043627880792299</v>
      </c>
    </row>
    <row r="1085" spans="1:29" x14ac:dyDescent="0.45">
      <c r="A1085">
        <v>1614</v>
      </c>
      <c r="B1085" s="1" t="s">
        <v>1128</v>
      </c>
      <c r="C1085" s="1" t="s">
        <v>16</v>
      </c>
      <c r="D1085">
        <v>10</v>
      </c>
      <c r="E1085">
        <v>0</v>
      </c>
      <c r="F1085">
        <v>2114738</v>
      </c>
      <c r="G1085">
        <v>2817760</v>
      </c>
      <c r="H1085" s="3">
        <v>540518</v>
      </c>
      <c r="I1085" s="1" t="s">
        <v>26</v>
      </c>
      <c r="J1085">
        <v>687</v>
      </c>
      <c r="K1085">
        <v>1556024</v>
      </c>
      <c r="L1085" s="1" t="s">
        <v>22</v>
      </c>
      <c r="M1085" s="1" t="s">
        <v>19</v>
      </c>
      <c r="N1085" s="1" t="s">
        <v>23</v>
      </c>
      <c r="O1085" s="2">
        <v>27360.19</v>
      </c>
      <c r="P1085">
        <v>14.6</v>
      </c>
      <c r="R1085">
        <f>Кредиты_2000_0__22[[#This Row],[Годовой доход]]/12</f>
        <v>129668.66666666667</v>
      </c>
      <c r="S1085">
        <f>Кредиты_2000_0__22[[#This Row],[Ежемесячный платеж]]/Кредиты_2000_0__22[[#This Row],[Мес доход]]</f>
        <v>0.21100078147894891</v>
      </c>
      <c r="T1085" s="8">
        <f>(Кредиты_2000_0__22[[#This Row],[Кредитный рейтинг]]-MIN(J:J))/(MAX(J:J)-MIN(J:J))</f>
        <v>0.61212121212121207</v>
      </c>
      <c r="U1085" s="9">
        <f>(Кредиты_2000_0__22[[#This Row],[Срок кредитной истории (лет)]]-MIN(P:P))/(MAX(P:P)-MIN(P:P))</f>
        <v>0.22149122807017543</v>
      </c>
      <c r="V1085" s="9">
        <f>(Кредиты_2000_0__22[[#This Row],[Срок с последнего нарушения кредитного договора (мес.)]]-MIN(Q:Q))/(MAX(Q:Q)-MIN(Q:Q))</f>
        <v>0</v>
      </c>
      <c r="W1085" s="9">
        <f>(Кредиты_2000_0__22[[#This Row],[Количество кредитных карт]]-MIN(D:D))/(MAX(D:D)-MIN(D:D))</f>
        <v>0.1951219512195122</v>
      </c>
      <c r="X1085" s="10">
        <f>(Кредиты_2000_0__22[[#This Row],[Число нарушений кредитных договоров]]-MIN(E:E))/(MAX(E:E)-MIN(E:E))</f>
        <v>0</v>
      </c>
      <c r="Y1085" s="16">
        <f>((Кредиты_2000_0__22[[#This Row],[Размер кредита]]-AVERAGE(H:H)))/STDEV(H:H)</f>
        <v>1.2352836013018642</v>
      </c>
      <c r="Z1085" s="16">
        <f>((Кредиты_2000_0__22[[#This Row],[Годовой доход]]-AVERAGE(K:K)))/STDEV(K:K)</f>
        <v>0.25280361729037942</v>
      </c>
      <c r="AA1085" s="16">
        <f>((Кредиты_2000_0__22[[#This Row],[Ежемесячный платеж]]-AVERAGE(O:O)))/STDEV(O:O)</f>
        <v>0.85170865135249496</v>
      </c>
      <c r="AB1085" s="16">
        <f>((Кредиты_2000_0__22[[#This Row],[Текущий баланс кредитов]]-AVERAGE(F:F)))/STDEV(F:F)</f>
        <v>7.7395073112005184</v>
      </c>
      <c r="AC1085" s="16">
        <f>((Кредиты_2000_0__22[[#This Row],[Максимальный выданный кредит]]-AVERAGE(G:G)))/STDEV(G:G)</f>
        <v>4.7897751816076442</v>
      </c>
    </row>
    <row r="1086" spans="1:29" x14ac:dyDescent="0.45">
      <c r="A1086">
        <v>1615</v>
      </c>
      <c r="B1086" s="1" t="s">
        <v>1129</v>
      </c>
      <c r="C1086" s="1" t="s">
        <v>31</v>
      </c>
      <c r="D1086">
        <v>8</v>
      </c>
      <c r="E1086">
        <v>2</v>
      </c>
      <c r="F1086">
        <v>100111</v>
      </c>
      <c r="G1086">
        <v>287650</v>
      </c>
      <c r="H1086" s="3">
        <v>347688</v>
      </c>
      <c r="I1086" s="1" t="s">
        <v>26</v>
      </c>
      <c r="J1086">
        <v>703</v>
      </c>
      <c r="K1086">
        <v>1058699</v>
      </c>
      <c r="L1086" s="1" t="s">
        <v>18</v>
      </c>
      <c r="M1086" s="1" t="s">
        <v>19</v>
      </c>
      <c r="N1086" s="1" t="s">
        <v>23</v>
      </c>
      <c r="O1086" s="2">
        <v>9439.9599999999991</v>
      </c>
      <c r="P1086">
        <v>15.2</v>
      </c>
      <c r="Q1086">
        <v>48</v>
      </c>
      <c r="R1086">
        <f>Кредиты_2000_0__22[[#This Row],[Годовой доход]]/12</f>
        <v>88224.916666666672</v>
      </c>
      <c r="S1086">
        <f>Кредиты_2000_0__22[[#This Row],[Ежемесячный платеж]]/Кредиты_2000_0__22[[#This Row],[Мес доход]]</f>
        <v>0.10699879758080436</v>
      </c>
      <c r="T1086" s="8">
        <f>(Кредиты_2000_0__22[[#This Row],[Кредитный рейтинг]]-MIN(J:J))/(MAX(J:J)-MIN(J:J))</f>
        <v>0.70909090909090911</v>
      </c>
      <c r="U1086" s="9">
        <f>(Кредиты_2000_0__22[[#This Row],[Срок кредитной истории (лет)]]-MIN(P:P))/(MAX(P:P)-MIN(P:P))</f>
        <v>0.23464912280701752</v>
      </c>
      <c r="V1086" s="9">
        <f>(Кредиты_2000_0__22[[#This Row],[Срок с последнего нарушения кредитного договора (мес.)]]-MIN(Q:Q))/(MAX(Q:Q)-MIN(Q:Q))</f>
        <v>0.58536585365853655</v>
      </c>
      <c r="W1086" s="9">
        <f>(Кредиты_2000_0__22[[#This Row],[Количество кредитных карт]]-MIN(D:D))/(MAX(D:D)-MIN(D:D))</f>
        <v>0.14634146341463414</v>
      </c>
      <c r="X1086" s="10">
        <f>(Кредиты_2000_0__22[[#This Row],[Число нарушений кредитных договоров]]-MIN(E:E))/(MAX(E:E)-MIN(E:E))</f>
        <v>0.2857142857142857</v>
      </c>
      <c r="Y1086" s="16">
        <f>((Кредиты_2000_0__22[[#This Row],[Размер кредита]]-AVERAGE(H:H)))/STDEV(H:H)</f>
        <v>0.20297523013728291</v>
      </c>
      <c r="Z1086" s="16">
        <f>((Кредиты_2000_0__22[[#This Row],[Годовой доход]]-AVERAGE(K:K)))/STDEV(K:K)</f>
        <v>-0.35593620112922936</v>
      </c>
      <c r="AA1086" s="16">
        <f>((Кредиты_2000_0__22[[#This Row],[Ежемесячный платеж]]-AVERAGE(O:O)))/STDEV(O:O)</f>
        <v>-0.74905626077032372</v>
      </c>
      <c r="AB1086" s="16">
        <f>((Кредиты_2000_0__22[[#This Row],[Текущий баланс кредитов]]-AVERAGE(F:F)))/STDEV(F:F)</f>
        <v>-0.67966964177090405</v>
      </c>
      <c r="AC1086" s="16">
        <f>((Кредиты_2000_0__22[[#This Row],[Максимальный выданный кредит]]-AVERAGE(G:G)))/STDEV(G:G)</f>
        <v>-0.58837673578985006</v>
      </c>
    </row>
    <row r="1087" spans="1:29" x14ac:dyDescent="0.45">
      <c r="A1087">
        <v>1617</v>
      </c>
      <c r="B1087" s="1" t="s">
        <v>1130</v>
      </c>
      <c r="C1087" s="1" t="s">
        <v>16</v>
      </c>
      <c r="D1087">
        <v>13</v>
      </c>
      <c r="E1087">
        <v>0</v>
      </c>
      <c r="F1087">
        <v>68989</v>
      </c>
      <c r="G1087">
        <v>108526</v>
      </c>
      <c r="H1087" s="3">
        <v>211508</v>
      </c>
      <c r="I1087" s="1" t="s">
        <v>17</v>
      </c>
      <c r="J1087">
        <v>722</v>
      </c>
      <c r="K1087">
        <v>908010</v>
      </c>
      <c r="L1087" s="1" t="s">
        <v>53</v>
      </c>
      <c r="M1087" s="1" t="s">
        <v>19</v>
      </c>
      <c r="N1087" s="1" t="s">
        <v>23</v>
      </c>
      <c r="O1087" s="2">
        <v>13090.62</v>
      </c>
      <c r="P1087">
        <v>12.5</v>
      </c>
      <c r="Q1087">
        <v>18</v>
      </c>
      <c r="R1087">
        <f>Кредиты_2000_0__22[[#This Row],[Годовой доход]]/12</f>
        <v>75667.5</v>
      </c>
      <c r="S1087">
        <f>Кредиты_2000_0__22[[#This Row],[Ежемесячный платеж]]/Кредиты_2000_0__22[[#This Row],[Мес доход]]</f>
        <v>0.17300188323917137</v>
      </c>
      <c r="T1087" s="8">
        <f>(Кредиты_2000_0__22[[#This Row],[Кредитный рейтинг]]-MIN(J:J))/(MAX(J:J)-MIN(J:J))</f>
        <v>0.82424242424242422</v>
      </c>
      <c r="U1087" s="9">
        <f>(Кредиты_2000_0__22[[#This Row],[Срок кредитной истории (лет)]]-MIN(P:P))/(MAX(P:P)-MIN(P:P))</f>
        <v>0.17543859649122806</v>
      </c>
      <c r="V1087" s="9">
        <f>(Кредиты_2000_0__22[[#This Row],[Срок с последнего нарушения кредитного договора (мес.)]]-MIN(Q:Q))/(MAX(Q:Q)-MIN(Q:Q))</f>
        <v>0.21951219512195122</v>
      </c>
      <c r="W1087" s="9">
        <f>(Кредиты_2000_0__22[[#This Row],[Количество кредитных карт]]-MIN(D:D))/(MAX(D:D)-MIN(D:D))</f>
        <v>0.26829268292682928</v>
      </c>
      <c r="X1087" s="10">
        <f>(Кредиты_2000_0__22[[#This Row],[Число нарушений кредитных договоров]]-MIN(E:E))/(MAX(E:E)-MIN(E:E))</f>
        <v>0</v>
      </c>
      <c r="Y1087" s="16">
        <f>((Кредиты_2000_0__22[[#This Row],[Размер кредита]]-AVERAGE(H:H)))/STDEV(H:H)</f>
        <v>-0.52605943244215325</v>
      </c>
      <c r="Z1087" s="16">
        <f>((Кредиты_2000_0__22[[#This Row],[Годовой доход]]-AVERAGE(K:K)))/STDEV(K:K)</f>
        <v>-0.54038378469698178</v>
      </c>
      <c r="AA1087" s="16">
        <f>((Кредиты_2000_0__22[[#This Row],[Ежемесячный платеж]]-AVERAGE(O:O)))/STDEV(O:O)</f>
        <v>-0.42295283274008683</v>
      </c>
      <c r="AB1087" s="16">
        <f>((Кредиты_2000_0__22[[#This Row],[Текущий баланс кредитов]]-AVERAGE(F:F)))/STDEV(F:F)</f>
        <v>-0.80972926329408268</v>
      </c>
      <c r="AC1087" s="16">
        <f>((Кредиты_2000_0__22[[#This Row],[Максимальный выданный кредит]]-AVERAGE(G:G)))/STDEV(G:G)</f>
        <v>-0.9691333369067614</v>
      </c>
    </row>
    <row r="1088" spans="1:29" x14ac:dyDescent="0.45">
      <c r="A1088">
        <v>1618</v>
      </c>
      <c r="B1088" s="1" t="s">
        <v>1131</v>
      </c>
      <c r="C1088" s="1" t="s">
        <v>16</v>
      </c>
      <c r="D1088">
        <v>5</v>
      </c>
      <c r="E1088">
        <v>0</v>
      </c>
      <c r="F1088">
        <v>149055</v>
      </c>
      <c r="G1088">
        <v>221540</v>
      </c>
      <c r="H1088" s="3">
        <v>175934</v>
      </c>
      <c r="I1088" s="1" t="s">
        <v>17</v>
      </c>
      <c r="J1088">
        <v>739</v>
      </c>
      <c r="K1088">
        <v>816677</v>
      </c>
      <c r="L1088" s="1" t="s">
        <v>27</v>
      </c>
      <c r="M1088" s="1" t="s">
        <v>29</v>
      </c>
      <c r="N1088" s="1" t="s">
        <v>23</v>
      </c>
      <c r="O1088" s="2">
        <v>3763.52</v>
      </c>
      <c r="P1088">
        <v>13.5</v>
      </c>
      <c r="Q1088">
        <v>12</v>
      </c>
      <c r="R1088">
        <f>Кредиты_2000_0__22[[#This Row],[Годовой доход]]/12</f>
        <v>68056.416666666672</v>
      </c>
      <c r="S1088">
        <f>Кредиты_2000_0__22[[#This Row],[Ежемесячный платеж]]/Кредиты_2000_0__22[[#This Row],[Мес доход]]</f>
        <v>5.5300002326501167E-2</v>
      </c>
      <c r="T1088" s="8">
        <f>(Кредиты_2000_0__22[[#This Row],[Кредитный рейтинг]]-MIN(J:J))/(MAX(J:J)-MIN(J:J))</f>
        <v>0.92727272727272725</v>
      </c>
      <c r="U1088" s="9">
        <f>(Кредиты_2000_0__22[[#This Row],[Срок кредитной истории (лет)]]-MIN(P:P))/(MAX(P:P)-MIN(P:P))</f>
        <v>0.19736842105263158</v>
      </c>
      <c r="V1088" s="9">
        <f>(Кредиты_2000_0__22[[#This Row],[Срок с последнего нарушения кредитного договора (мес.)]]-MIN(Q:Q))/(MAX(Q:Q)-MIN(Q:Q))</f>
        <v>0.14634146341463414</v>
      </c>
      <c r="W1088" s="9">
        <f>(Кредиты_2000_0__22[[#This Row],[Количество кредитных карт]]-MIN(D:D))/(MAX(D:D)-MIN(D:D))</f>
        <v>7.3170731707317069E-2</v>
      </c>
      <c r="X1088" s="10">
        <f>(Кредиты_2000_0__22[[#This Row],[Число нарушений кредитных договоров]]-MIN(E:E))/(MAX(E:E)-MIN(E:E))</f>
        <v>0</v>
      </c>
      <c r="Y1088" s="16">
        <f>((Кредиты_2000_0__22[[#This Row],[Размер кредита]]-AVERAGE(H:H)))/STDEV(H:H)</f>
        <v>-0.71650354381387349</v>
      </c>
      <c r="Z1088" s="16">
        <f>((Кредиты_2000_0__22[[#This Row],[Годовой доход]]-AVERAGE(K:K)))/STDEV(K:K)</f>
        <v>-0.65217795115898969</v>
      </c>
      <c r="AA1088" s="16">
        <f>((Кредиты_2000_0__22[[#This Row],[Ежемесячный платеж]]-AVERAGE(O:O)))/STDEV(O:O)</f>
        <v>-1.2561170506022874</v>
      </c>
      <c r="AB1088" s="16">
        <f>((Кредиты_2000_0__22[[#This Row],[Текущий баланс кредитов]]-AVERAGE(F:F)))/STDEV(F:F)</f>
        <v>-0.47513143356351217</v>
      </c>
      <c r="AC1088" s="16">
        <f>((Кредиты_2000_0__22[[#This Row],[Максимальный выданный кредит]]-AVERAGE(G:G)))/STDEV(G:G)</f>
        <v>-0.72890407383410438</v>
      </c>
    </row>
    <row r="1089" spans="1:29" x14ac:dyDescent="0.45">
      <c r="A1089">
        <v>1619</v>
      </c>
      <c r="B1089" s="1" t="s">
        <v>1132</v>
      </c>
      <c r="C1089" s="1" t="s">
        <v>16</v>
      </c>
      <c r="D1089">
        <v>11</v>
      </c>
      <c r="E1089">
        <v>0</v>
      </c>
      <c r="F1089">
        <v>48013</v>
      </c>
      <c r="G1089">
        <v>96866</v>
      </c>
      <c r="H1089" s="3">
        <v>396506</v>
      </c>
      <c r="I1089" s="1" t="s">
        <v>26</v>
      </c>
      <c r="J1089">
        <v>721</v>
      </c>
      <c r="K1089">
        <v>1750280</v>
      </c>
      <c r="L1089" s="1" t="s">
        <v>22</v>
      </c>
      <c r="M1089" s="1" t="s">
        <v>19</v>
      </c>
      <c r="N1089" s="1" t="s">
        <v>23</v>
      </c>
      <c r="O1089" s="2">
        <v>13491.71</v>
      </c>
      <c r="P1089">
        <v>25.8</v>
      </c>
      <c r="Q1089">
        <v>41</v>
      </c>
      <c r="R1089">
        <f>Кредиты_2000_0__22[[#This Row],[Годовой доход]]/12</f>
        <v>145856.66666666666</v>
      </c>
      <c r="S1089">
        <f>Кредиты_2000_0__22[[#This Row],[Ежемесячный платеж]]/Кредиты_2000_0__22[[#This Row],[Мес доход]]</f>
        <v>9.2499782891880156E-2</v>
      </c>
      <c r="T1089" s="8">
        <f>(Кредиты_2000_0__22[[#This Row],[Кредитный рейтинг]]-MIN(J:J))/(MAX(J:J)-MIN(J:J))</f>
        <v>0.81818181818181823</v>
      </c>
      <c r="U1089" s="9">
        <f>(Кредиты_2000_0__22[[#This Row],[Срок кредитной истории (лет)]]-MIN(P:P))/(MAX(P:P)-MIN(P:P))</f>
        <v>0.46710526315789475</v>
      </c>
      <c r="V1089" s="9">
        <f>(Кредиты_2000_0__22[[#This Row],[Срок с последнего нарушения кредитного договора (мес.)]]-MIN(Q:Q))/(MAX(Q:Q)-MIN(Q:Q))</f>
        <v>0.5</v>
      </c>
      <c r="W1089" s="9">
        <f>(Кредиты_2000_0__22[[#This Row],[Количество кредитных карт]]-MIN(D:D))/(MAX(D:D)-MIN(D:D))</f>
        <v>0.21951219512195122</v>
      </c>
      <c r="X1089" s="10">
        <f>(Кредиты_2000_0__22[[#This Row],[Число нарушений кредитных договоров]]-MIN(E:E))/(MAX(E:E)-MIN(E:E))</f>
        <v>0</v>
      </c>
      <c r="Y1089" s="16">
        <f>((Кредиты_2000_0__22[[#This Row],[Размер кредита]]-AVERAGE(H:H)))/STDEV(H:H)</f>
        <v>0.46432061240929723</v>
      </c>
      <c r="Z1089" s="16">
        <f>((Кредиты_2000_0__22[[#This Row],[Годовой доход]]-AVERAGE(K:K)))/STDEV(K:K)</f>
        <v>0.49057843690917907</v>
      </c>
      <c r="AA1089" s="16">
        <f>((Кредиты_2000_0__22[[#This Row],[Ежемесячный платеж]]-AVERAGE(O:O)))/STDEV(O:O)</f>
        <v>-0.38712456498887282</v>
      </c>
      <c r="AB1089" s="16">
        <f>((Кредиты_2000_0__22[[#This Row],[Текущий баланс кредитов]]-AVERAGE(F:F)))/STDEV(F:F)</f>
        <v>-0.89738849538296483</v>
      </c>
      <c r="AC1089" s="16">
        <f>((Кредиты_2000_0__22[[#This Row],[Максимальный выданный кредит]]-AVERAGE(G:G)))/STDEV(G:G)</f>
        <v>-0.99391852464834374</v>
      </c>
    </row>
    <row r="1090" spans="1:29" x14ac:dyDescent="0.45">
      <c r="A1090">
        <v>1620</v>
      </c>
      <c r="B1090" s="1" t="s">
        <v>1133</v>
      </c>
      <c r="C1090" s="1" t="s">
        <v>31</v>
      </c>
      <c r="D1090">
        <v>10</v>
      </c>
      <c r="E1090">
        <v>0</v>
      </c>
      <c r="F1090">
        <v>455031</v>
      </c>
      <c r="G1090">
        <v>1039214</v>
      </c>
      <c r="H1090" s="3">
        <v>770616</v>
      </c>
      <c r="I1090" s="1" t="s">
        <v>26</v>
      </c>
      <c r="J1090">
        <v>694</v>
      </c>
      <c r="K1090">
        <v>1996596</v>
      </c>
      <c r="L1090" s="1" t="s">
        <v>36</v>
      </c>
      <c r="M1090" s="1" t="s">
        <v>29</v>
      </c>
      <c r="N1090" s="1" t="s">
        <v>23</v>
      </c>
      <c r="O1090" s="2">
        <v>50414.03</v>
      </c>
      <c r="P1090">
        <v>15.4</v>
      </c>
      <c r="R1090">
        <f>Кредиты_2000_0__22[[#This Row],[Годовой доход]]/12</f>
        <v>166383</v>
      </c>
      <c r="S1090">
        <f>Кредиты_2000_0__22[[#This Row],[Ежемесячный платеж]]/Кредиты_2000_0__22[[#This Row],[Мес доход]]</f>
        <v>0.30299988580564119</v>
      </c>
      <c r="T1090" s="8">
        <f>(Кредиты_2000_0__22[[#This Row],[Кредитный рейтинг]]-MIN(J:J))/(MAX(J:J)-MIN(J:J))</f>
        <v>0.65454545454545454</v>
      </c>
      <c r="U1090" s="9">
        <f>(Кредиты_2000_0__22[[#This Row],[Срок кредитной истории (лет)]]-MIN(P:P))/(MAX(P:P)-MIN(P:P))</f>
        <v>0.23903508771929824</v>
      </c>
      <c r="V1090" s="9">
        <f>(Кредиты_2000_0__22[[#This Row],[Срок с последнего нарушения кредитного договора (мес.)]]-MIN(Q:Q))/(MAX(Q:Q)-MIN(Q:Q))</f>
        <v>0</v>
      </c>
      <c r="W1090" s="9">
        <f>(Кредиты_2000_0__22[[#This Row],[Количество кредитных карт]]-MIN(D:D))/(MAX(D:D)-MIN(D:D))</f>
        <v>0.1951219512195122</v>
      </c>
      <c r="X1090" s="10">
        <f>(Кредиты_2000_0__22[[#This Row],[Число нарушений кредитных договоров]]-MIN(E:E))/(MAX(E:E)-MIN(E:E))</f>
        <v>0</v>
      </c>
      <c r="Y1090" s="16">
        <f>((Кредиты_2000_0__22[[#This Row],[Размер кредита]]-AVERAGE(H:H)))/STDEV(H:H)</f>
        <v>2.4671048510463427</v>
      </c>
      <c r="Z1090" s="16">
        <f>((Кредиты_2000_0__22[[#This Row],[Годовой доход]]-AVERAGE(K:K)))/STDEV(K:K)</f>
        <v>0.7920761639766789</v>
      </c>
      <c r="AA1090" s="16">
        <f>((Кредиты_2000_0__22[[#This Row],[Ежемесячный платеж]]-AVERAGE(O:O)))/STDEV(O:O)</f>
        <v>2.9110448407704612</v>
      </c>
      <c r="AB1090" s="16">
        <f>((Кредиты_2000_0__22[[#This Row],[Текущий баланс кредитов]]-AVERAGE(F:F)))/STDEV(F:F)</f>
        <v>0.80354997364605274</v>
      </c>
      <c r="AC1090" s="16">
        <f>((Кредиты_2000_0__22[[#This Row],[Максимальный выданный кредит]]-AVERAGE(G:G)))/STDEV(G:G)</f>
        <v>1.0091922899232337</v>
      </c>
    </row>
    <row r="1091" spans="1:29" x14ac:dyDescent="0.45">
      <c r="A1091">
        <v>1621</v>
      </c>
      <c r="B1091" s="1" t="s">
        <v>1134</v>
      </c>
      <c r="C1091" s="1" t="s">
        <v>16</v>
      </c>
      <c r="D1091">
        <v>7</v>
      </c>
      <c r="E1091">
        <v>0</v>
      </c>
      <c r="F1091">
        <v>236531</v>
      </c>
      <c r="G1091">
        <v>377740</v>
      </c>
      <c r="H1091" s="3">
        <v>143352</v>
      </c>
      <c r="I1091" s="1" t="s">
        <v>17</v>
      </c>
      <c r="J1091">
        <v>699</v>
      </c>
      <c r="K1091">
        <v>671783</v>
      </c>
      <c r="L1091" s="1" t="s">
        <v>33</v>
      </c>
      <c r="M1091" s="1" t="s">
        <v>29</v>
      </c>
      <c r="N1091" s="1" t="s">
        <v>23</v>
      </c>
      <c r="O1091" s="2">
        <v>11868.16</v>
      </c>
      <c r="P1091">
        <v>9.9</v>
      </c>
      <c r="R1091">
        <f>Кредиты_2000_0__22[[#This Row],[Годовой доход]]/12</f>
        <v>55981.916666666664</v>
      </c>
      <c r="S1091">
        <f>Кредиты_2000_0__22[[#This Row],[Ежемесячный платеж]]/Кредиты_2000_0__22[[#This Row],[Мес доход]]</f>
        <v>0.21199988686822976</v>
      </c>
      <c r="T1091" s="8">
        <f>(Кредиты_2000_0__22[[#This Row],[Кредитный рейтинг]]-MIN(J:J))/(MAX(J:J)-MIN(J:J))</f>
        <v>0.68484848484848482</v>
      </c>
      <c r="U1091" s="9">
        <f>(Кредиты_2000_0__22[[#This Row],[Срок кредитной истории (лет)]]-MIN(P:P))/(MAX(P:P)-MIN(P:P))</f>
        <v>0.11842105263157895</v>
      </c>
      <c r="V1091" s="9">
        <f>(Кредиты_2000_0__22[[#This Row],[Срок с последнего нарушения кредитного договора (мес.)]]-MIN(Q:Q))/(MAX(Q:Q)-MIN(Q:Q))</f>
        <v>0</v>
      </c>
      <c r="W1091" s="9">
        <f>(Кредиты_2000_0__22[[#This Row],[Количество кредитных карт]]-MIN(D:D))/(MAX(D:D)-MIN(D:D))</f>
        <v>0.12195121951219512</v>
      </c>
      <c r="X1091" s="10">
        <f>(Кредиты_2000_0__22[[#This Row],[Число нарушений кредитных договоров]]-MIN(E:E))/(MAX(E:E)-MIN(E:E))</f>
        <v>0</v>
      </c>
      <c r="Y1091" s="16">
        <f>((Кредиты_2000_0__22[[#This Row],[Размер кредита]]-AVERAGE(H:H)))/STDEV(H:H)</f>
        <v>-0.89093009232439768</v>
      </c>
      <c r="Z1091" s="16">
        <f>((Кредиты_2000_0__22[[#This Row],[Годовой доход]]-AVERAGE(K:K)))/STDEV(K:K)</f>
        <v>-0.82953229137935025</v>
      </c>
      <c r="AA1091" s="16">
        <f>((Кредиты_2000_0__22[[#This Row],[Ежемесячный платеж]]-AVERAGE(O:O)))/STDEV(O:O)</f>
        <v>-0.53215182597140487</v>
      </c>
      <c r="AB1091" s="16">
        <f>((Кредиты_2000_0__22[[#This Row],[Текущий баланс кредитов]]-AVERAGE(F:F)))/STDEV(F:F)</f>
        <v>-0.109567027279804</v>
      </c>
      <c r="AC1091" s="16">
        <f>((Кредиты_2000_0__22[[#This Row],[Максимальный выданный кредит]]-AVERAGE(G:G)))/STDEV(G:G)</f>
        <v>-0.3968760871072472</v>
      </c>
    </row>
    <row r="1092" spans="1:29" x14ac:dyDescent="0.45">
      <c r="A1092">
        <v>1622</v>
      </c>
      <c r="B1092" s="1" t="s">
        <v>1135</v>
      </c>
      <c r="C1092" s="1" t="s">
        <v>31</v>
      </c>
      <c r="D1092">
        <v>6</v>
      </c>
      <c r="E1092">
        <v>1</v>
      </c>
      <c r="F1092">
        <v>111169</v>
      </c>
      <c r="G1092">
        <v>242880</v>
      </c>
      <c r="H1092" s="3">
        <v>242748</v>
      </c>
      <c r="I1092" s="1" t="s">
        <v>26</v>
      </c>
      <c r="J1092">
        <v>680</v>
      </c>
      <c r="K1092">
        <v>795910</v>
      </c>
      <c r="L1092" s="1" t="s">
        <v>22</v>
      </c>
      <c r="M1092" s="1" t="s">
        <v>19</v>
      </c>
      <c r="N1092" s="1" t="s">
        <v>23</v>
      </c>
      <c r="O1092" s="2">
        <v>8887.44</v>
      </c>
      <c r="P1092">
        <v>11.3</v>
      </c>
      <c r="Q1092">
        <v>28</v>
      </c>
      <c r="R1092">
        <f>Кредиты_2000_0__22[[#This Row],[Годовой доход]]/12</f>
        <v>66325.833333333328</v>
      </c>
      <c r="S1092">
        <f>Кредиты_2000_0__22[[#This Row],[Ежемесячный платеж]]/Кредиты_2000_0__22[[#This Row],[Мес доход]]</f>
        <v>0.1339966579135832</v>
      </c>
      <c r="T1092" s="8">
        <f>(Кредиты_2000_0__22[[#This Row],[Кредитный рейтинг]]-MIN(J:J))/(MAX(J:J)-MIN(J:J))</f>
        <v>0.5696969696969697</v>
      </c>
      <c r="U1092" s="9">
        <f>(Кредиты_2000_0__22[[#This Row],[Срок кредитной истории (лет)]]-MIN(P:P))/(MAX(P:P)-MIN(P:P))</f>
        <v>0.14912280701754388</v>
      </c>
      <c r="V1092" s="9">
        <f>(Кредиты_2000_0__22[[#This Row],[Срок с последнего нарушения кредитного договора (мес.)]]-MIN(Q:Q))/(MAX(Q:Q)-MIN(Q:Q))</f>
        <v>0.34146341463414637</v>
      </c>
      <c r="W1092" s="9">
        <f>(Кредиты_2000_0__22[[#This Row],[Количество кредитных карт]]-MIN(D:D))/(MAX(D:D)-MIN(D:D))</f>
        <v>9.7560975609756101E-2</v>
      </c>
      <c r="X1092" s="10">
        <f>(Кредиты_2000_0__22[[#This Row],[Число нарушений кредитных договоров]]-MIN(E:E))/(MAX(E:E)-MIN(E:E))</f>
        <v>0.14285714285714285</v>
      </c>
      <c r="Y1092" s="16">
        <f>((Кредиты_2000_0__22[[#This Row],[Размер кредита]]-AVERAGE(H:H)))/STDEV(H:H)</f>
        <v>-0.35881723197966542</v>
      </c>
      <c r="Z1092" s="16">
        <f>((Кредиты_2000_0__22[[#This Row],[Годовой доход]]-AVERAGE(K:K)))/STDEV(K:K)</f>
        <v>-0.67759734453177412</v>
      </c>
      <c r="AA1092" s="16">
        <f>((Кредиты_2000_0__22[[#This Row],[Ежемесячный платеж]]-AVERAGE(O:O)))/STDEV(O:O)</f>
        <v>-0.7984113543849759</v>
      </c>
      <c r="AB1092" s="16">
        <f>((Кредиты_2000_0__22[[#This Row],[Текущий баланс кредитов]]-AVERAGE(F:F)))/STDEV(F:F)</f>
        <v>-0.63345798137622156</v>
      </c>
      <c r="AC1092" s="16">
        <f>((Кредиты_2000_0__22[[#This Row],[Максимальный выданный кредит]]-AVERAGE(G:G)))/STDEV(G:G)</f>
        <v>-0.68354250381649151</v>
      </c>
    </row>
    <row r="1093" spans="1:29" x14ac:dyDescent="0.45">
      <c r="A1093">
        <v>1623</v>
      </c>
      <c r="B1093" s="1" t="s">
        <v>1136</v>
      </c>
      <c r="C1093" s="1" t="s">
        <v>16</v>
      </c>
      <c r="D1093">
        <v>7</v>
      </c>
      <c r="E1093">
        <v>0</v>
      </c>
      <c r="F1093">
        <v>36347</v>
      </c>
      <c r="G1093">
        <v>243298</v>
      </c>
      <c r="H1093" s="3">
        <v>65230</v>
      </c>
      <c r="I1093" s="1" t="s">
        <v>17</v>
      </c>
      <c r="J1093">
        <v>741</v>
      </c>
      <c r="K1093">
        <v>1107776</v>
      </c>
      <c r="L1093" s="1" t="s">
        <v>22</v>
      </c>
      <c r="M1093" s="1" t="s">
        <v>29</v>
      </c>
      <c r="N1093" s="1" t="s">
        <v>58</v>
      </c>
      <c r="O1093" s="2">
        <v>5686.7</v>
      </c>
      <c r="P1093">
        <v>18.2</v>
      </c>
      <c r="R1093">
        <f>Кредиты_2000_0__22[[#This Row],[Годовой доход]]/12</f>
        <v>92314.666666666672</v>
      </c>
      <c r="S1093">
        <f>Кредиты_2000_0__22[[#This Row],[Ежемесячный платеж]]/Кредиты_2000_0__22[[#This Row],[Мес доход]]</f>
        <v>6.1601262349066953E-2</v>
      </c>
      <c r="T1093" s="8">
        <f>(Кредиты_2000_0__22[[#This Row],[Кредитный рейтинг]]-MIN(J:J))/(MAX(J:J)-MIN(J:J))</f>
        <v>0.93939393939393945</v>
      </c>
      <c r="U1093" s="9">
        <f>(Кредиты_2000_0__22[[#This Row],[Срок кредитной истории (лет)]]-MIN(P:P))/(MAX(P:P)-MIN(P:P))</f>
        <v>0.30043859649122806</v>
      </c>
      <c r="V1093" s="9">
        <f>(Кредиты_2000_0__22[[#This Row],[Срок с последнего нарушения кредитного договора (мес.)]]-MIN(Q:Q))/(MAX(Q:Q)-MIN(Q:Q))</f>
        <v>0</v>
      </c>
      <c r="W1093" s="9">
        <f>(Кредиты_2000_0__22[[#This Row],[Количество кредитных карт]]-MIN(D:D))/(MAX(D:D)-MIN(D:D))</f>
        <v>0.12195121951219512</v>
      </c>
      <c r="X1093" s="10">
        <f>(Кредиты_2000_0__22[[#This Row],[Число нарушений кредитных договоров]]-MIN(E:E))/(MAX(E:E)-MIN(E:E))</f>
        <v>0</v>
      </c>
      <c r="Y1093" s="16">
        <f>((Кредиты_2000_0__22[[#This Row],[Размер кредита]]-AVERAGE(H:H)))/STDEV(H:H)</f>
        <v>-1.3091533696781259</v>
      </c>
      <c r="Z1093" s="16">
        <f>((Кредиты_2000_0__22[[#This Row],[Годовой доход]]-AVERAGE(K:K)))/STDEV(K:K)</f>
        <v>-0.29586456976426856</v>
      </c>
      <c r="AA1093" s="16">
        <f>((Кредиты_2000_0__22[[#This Row],[Ежемесячный платеж]]-AVERAGE(O:O)))/STDEV(O:O)</f>
        <v>-1.0843246649188245</v>
      </c>
      <c r="AB1093" s="16">
        <f>((Кредиты_2000_0__22[[#This Row],[Текущий баланс кредитов]]-AVERAGE(F:F)))/STDEV(F:F)</f>
        <v>-0.9461410030845715</v>
      </c>
      <c r="AC1093" s="16">
        <f>((Кредиты_2000_0__22[[#This Row],[Максимальный выданный кредит]]-AVERAGE(G:G)))/STDEV(G:G)</f>
        <v>-0.68265397821820839</v>
      </c>
    </row>
    <row r="1094" spans="1:29" x14ac:dyDescent="0.45">
      <c r="A1094">
        <v>1624</v>
      </c>
      <c r="B1094" s="1" t="s">
        <v>1137</v>
      </c>
      <c r="C1094" s="1" t="s">
        <v>31</v>
      </c>
      <c r="D1094">
        <v>9</v>
      </c>
      <c r="E1094">
        <v>0</v>
      </c>
      <c r="F1094">
        <v>397119</v>
      </c>
      <c r="G1094">
        <v>594858</v>
      </c>
      <c r="H1094" s="3">
        <v>265716</v>
      </c>
      <c r="I1094" s="1" t="s">
        <v>17</v>
      </c>
      <c r="J1094">
        <v>719</v>
      </c>
      <c r="K1094">
        <v>658312</v>
      </c>
      <c r="L1094" s="1" t="s">
        <v>41</v>
      </c>
      <c r="M1094" s="1" t="s">
        <v>29</v>
      </c>
      <c r="N1094" s="1" t="s">
        <v>23</v>
      </c>
      <c r="O1094" s="2">
        <v>11959.36</v>
      </c>
      <c r="P1094">
        <v>27.5</v>
      </c>
      <c r="R1094">
        <f>Кредиты_2000_0__22[[#This Row],[Годовой доход]]/12</f>
        <v>54859.333333333336</v>
      </c>
      <c r="S1094">
        <f>Кредиты_2000_0__22[[#This Row],[Ежемесячный платеж]]/Кредиты_2000_0__22[[#This Row],[Мес доход]]</f>
        <v>0.21800046178711613</v>
      </c>
      <c r="T1094" s="8">
        <f>(Кредиты_2000_0__22[[#This Row],[Кредитный рейтинг]]-MIN(J:J))/(MAX(J:J)-MIN(J:J))</f>
        <v>0.80606060606060603</v>
      </c>
      <c r="U1094" s="9">
        <f>(Кредиты_2000_0__22[[#This Row],[Срок кредитной истории (лет)]]-MIN(P:P))/(MAX(P:P)-MIN(P:P))</f>
        <v>0.50438596491228072</v>
      </c>
      <c r="V1094" s="9">
        <f>(Кредиты_2000_0__22[[#This Row],[Срок с последнего нарушения кредитного договора (мес.)]]-MIN(Q:Q))/(MAX(Q:Q)-MIN(Q:Q))</f>
        <v>0</v>
      </c>
      <c r="W1094" s="9">
        <f>(Кредиты_2000_0__22[[#This Row],[Количество кредитных карт]]-MIN(D:D))/(MAX(D:D)-MIN(D:D))</f>
        <v>0.17073170731707318</v>
      </c>
      <c r="X1094" s="10">
        <f>(Кредиты_2000_0__22[[#This Row],[Число нарушений кредитных договоров]]-MIN(E:E))/(MAX(E:E)-MIN(E:E))</f>
        <v>0</v>
      </c>
      <c r="Y1094" s="16">
        <f>((Кредиты_2000_0__22[[#This Row],[Размер кредита]]-AVERAGE(H:H)))/STDEV(H:H)</f>
        <v>-0.23585888178048428</v>
      </c>
      <c r="Z1094" s="16">
        <f>((Кредиты_2000_0__22[[#This Row],[Годовой доход]]-AVERAGE(K:K)))/STDEV(K:K)</f>
        <v>-0.84602117509509056</v>
      </c>
      <c r="AA1094" s="16">
        <f>((Кредиты_2000_0__22[[#This Row],[Ежемесячный платеж]]-AVERAGE(O:O)))/STDEV(O:O)</f>
        <v>-0.52400518053294776</v>
      </c>
      <c r="AB1094" s="16">
        <f>((Кредиты_2000_0__22[[#This Row],[Текущий баланс кредитов]]-AVERAGE(F:F)))/STDEV(F:F)</f>
        <v>0.56153426766153003</v>
      </c>
      <c r="AC1094" s="16">
        <f>((Кредиты_2000_0__22[[#This Row],[Максимальный выданный кредит]]-AVERAGE(G:G)))/STDEV(G:G)</f>
        <v>6.4642814443084243E-2</v>
      </c>
    </row>
    <row r="1095" spans="1:29" x14ac:dyDescent="0.45">
      <c r="A1095">
        <v>1626</v>
      </c>
      <c r="B1095" s="1" t="s">
        <v>1138</v>
      </c>
      <c r="C1095" s="1" t="s">
        <v>16</v>
      </c>
      <c r="D1095">
        <v>6</v>
      </c>
      <c r="E1095">
        <v>0</v>
      </c>
      <c r="F1095">
        <v>75544</v>
      </c>
      <c r="G1095">
        <v>403062</v>
      </c>
      <c r="H1095" s="3">
        <v>387244</v>
      </c>
      <c r="I1095" s="1" t="s">
        <v>17</v>
      </c>
      <c r="J1095">
        <v>725</v>
      </c>
      <c r="K1095">
        <v>2316480</v>
      </c>
      <c r="L1095" s="1" t="s">
        <v>36</v>
      </c>
      <c r="M1095" s="1" t="s">
        <v>29</v>
      </c>
      <c r="N1095" s="1" t="s">
        <v>52</v>
      </c>
      <c r="O1095" s="2">
        <v>4285.45</v>
      </c>
      <c r="P1095">
        <v>7.1</v>
      </c>
      <c r="R1095">
        <f>Кредиты_2000_0__22[[#This Row],[Годовой доход]]/12</f>
        <v>193040</v>
      </c>
      <c r="S1095">
        <f>Кредиты_2000_0__22[[#This Row],[Ежемесячный платеж]]/Кредиты_2000_0__22[[#This Row],[Мес доход]]</f>
        <v>2.2199803149606297E-2</v>
      </c>
      <c r="T1095" s="8">
        <f>(Кредиты_2000_0__22[[#This Row],[Кредитный рейтинг]]-MIN(J:J))/(MAX(J:J)-MIN(J:J))</f>
        <v>0.84242424242424241</v>
      </c>
      <c r="U1095" s="9">
        <f>(Кредиты_2000_0__22[[#This Row],[Срок кредитной истории (лет)]]-MIN(P:P))/(MAX(P:P)-MIN(P:P))</f>
        <v>5.7017543859649113E-2</v>
      </c>
      <c r="V1095" s="9">
        <f>(Кредиты_2000_0__22[[#This Row],[Срок с последнего нарушения кредитного договора (мес.)]]-MIN(Q:Q))/(MAX(Q:Q)-MIN(Q:Q))</f>
        <v>0</v>
      </c>
      <c r="W1095" s="9">
        <f>(Кредиты_2000_0__22[[#This Row],[Количество кредитных карт]]-MIN(D:D))/(MAX(D:D)-MIN(D:D))</f>
        <v>9.7560975609756101E-2</v>
      </c>
      <c r="X1095" s="10">
        <f>(Кредиты_2000_0__22[[#This Row],[Число нарушений кредитных договоров]]-MIN(E:E))/(MAX(E:E)-MIN(E:E))</f>
        <v>0</v>
      </c>
      <c r="Y1095" s="16">
        <f>((Кредиты_2000_0__22[[#This Row],[Размер кредита]]-AVERAGE(H:H)))/STDEV(H:H)</f>
        <v>0.41473683325809491</v>
      </c>
      <c r="Z1095" s="16">
        <f>((Кредиты_2000_0__22[[#This Row],[Годовой доход]]-AVERAGE(K:K)))/STDEV(K:K)</f>
        <v>1.1836231967527071</v>
      </c>
      <c r="AA1095" s="16">
        <f>((Кредиты_2000_0__22[[#This Row],[Ежемесячный платеж]]-AVERAGE(O:O)))/STDEV(O:O)</f>
        <v>-1.2094944776451175</v>
      </c>
      <c r="AB1095" s="16">
        <f>((Кредиты_2000_0__22[[#This Row],[Текущий баланс кредитов]]-AVERAGE(F:F)))/STDEV(F:F)</f>
        <v>-0.78233575326630689</v>
      </c>
      <c r="AC1095" s="16">
        <f>((Кредиты_2000_0__22[[#This Row],[Максимальный выданный кредит]]-AVERAGE(G:G)))/STDEV(G:G)</f>
        <v>-0.34305014165335812</v>
      </c>
    </row>
    <row r="1096" spans="1:29" x14ac:dyDescent="0.45">
      <c r="A1096">
        <v>1630</v>
      </c>
      <c r="B1096" s="1" t="s">
        <v>1139</v>
      </c>
      <c r="C1096" s="1" t="s">
        <v>16</v>
      </c>
      <c r="D1096">
        <v>11</v>
      </c>
      <c r="E1096">
        <v>0</v>
      </c>
      <c r="F1096">
        <v>261155</v>
      </c>
      <c r="G1096">
        <v>316316</v>
      </c>
      <c r="H1096" s="3">
        <v>334158</v>
      </c>
      <c r="I1096" s="1" t="s">
        <v>26</v>
      </c>
      <c r="J1096">
        <v>674</v>
      </c>
      <c r="K1096">
        <v>1074013</v>
      </c>
      <c r="L1096" s="1" t="s">
        <v>28</v>
      </c>
      <c r="M1096" s="1" t="s">
        <v>24</v>
      </c>
      <c r="N1096" s="1" t="s">
        <v>23</v>
      </c>
      <c r="O1096" s="2">
        <v>9003.91</v>
      </c>
      <c r="P1096">
        <v>10.7</v>
      </c>
      <c r="R1096">
        <f>Кредиты_2000_0__22[[#This Row],[Годовой доход]]/12</f>
        <v>89501.083333333328</v>
      </c>
      <c r="S1096">
        <f>Кредиты_2000_0__22[[#This Row],[Ежемесячный платеж]]/Кредиты_2000_0__22[[#This Row],[Мес доход]]</f>
        <v>0.10060112866417818</v>
      </c>
      <c r="T1096" s="8">
        <f>(Кредиты_2000_0__22[[#This Row],[Кредитный рейтинг]]-MIN(J:J))/(MAX(J:J)-MIN(J:J))</f>
        <v>0.53333333333333333</v>
      </c>
      <c r="U1096" s="9">
        <f>(Кредиты_2000_0__22[[#This Row],[Срок кредитной истории (лет)]]-MIN(P:P))/(MAX(P:P)-MIN(P:P))</f>
        <v>0.13596491228070173</v>
      </c>
      <c r="V1096" s="9">
        <f>(Кредиты_2000_0__22[[#This Row],[Срок с последнего нарушения кредитного договора (мес.)]]-MIN(Q:Q))/(MAX(Q:Q)-MIN(Q:Q))</f>
        <v>0</v>
      </c>
      <c r="W1096" s="9">
        <f>(Кредиты_2000_0__22[[#This Row],[Количество кредитных карт]]-MIN(D:D))/(MAX(D:D)-MIN(D:D))</f>
        <v>0.21951219512195122</v>
      </c>
      <c r="X1096" s="10">
        <f>(Кредиты_2000_0__22[[#This Row],[Число нарушений кредитных договоров]]-MIN(E:E))/(MAX(E:E)-MIN(E:E))</f>
        <v>0</v>
      </c>
      <c r="Y1096" s="16">
        <f>((Кредиты_2000_0__22[[#This Row],[Размер кредита]]-AVERAGE(H:H)))/STDEV(H:H)</f>
        <v>0.13054286866937448</v>
      </c>
      <c r="Z1096" s="16">
        <f>((Кредиты_2000_0__22[[#This Row],[Годовой доход]]-AVERAGE(K:K)))/STDEV(K:K)</f>
        <v>-0.33719143346366282</v>
      </c>
      <c r="AA1096" s="16">
        <f>((Кредиты_2000_0__22[[#This Row],[Ежемесячный платеж]]-AVERAGE(O:O)))/STDEV(O:O)</f>
        <v>-0.78800740927294644</v>
      </c>
      <c r="AB1096" s="16">
        <f>((Кредиты_2000_0__22[[#This Row],[Текущий баланс кредитов]]-AVERAGE(F:F)))/STDEV(F:F)</f>
        <v>-6.6627113493770151E-3</v>
      </c>
      <c r="AC1096" s="16">
        <f>((Кредиты_2000_0__22[[#This Row],[Максимальный выданный кредит]]-AVERAGE(G:G)))/STDEV(G:G)</f>
        <v>-0.52744258554969581</v>
      </c>
    </row>
    <row r="1097" spans="1:29" x14ac:dyDescent="0.45">
      <c r="A1097">
        <v>1633</v>
      </c>
      <c r="B1097" s="1" t="s">
        <v>1140</v>
      </c>
      <c r="C1097" s="1" t="s">
        <v>31</v>
      </c>
      <c r="D1097">
        <v>5</v>
      </c>
      <c r="E1097">
        <v>0</v>
      </c>
      <c r="F1097">
        <v>423282</v>
      </c>
      <c r="G1097">
        <v>527010</v>
      </c>
      <c r="H1097" s="3">
        <v>191686</v>
      </c>
      <c r="I1097" s="1" t="s">
        <v>17</v>
      </c>
      <c r="J1097">
        <v>710</v>
      </c>
      <c r="K1097">
        <v>1166334</v>
      </c>
      <c r="L1097" s="1" t="s">
        <v>50</v>
      </c>
      <c r="M1097" s="1" t="s">
        <v>19</v>
      </c>
      <c r="N1097" s="1" t="s">
        <v>52</v>
      </c>
      <c r="O1097" s="2">
        <v>13510.14</v>
      </c>
      <c r="P1097">
        <v>23.4</v>
      </c>
      <c r="Q1097">
        <v>16</v>
      </c>
      <c r="R1097">
        <f>Кредиты_2000_0__22[[#This Row],[Годовой доход]]/12</f>
        <v>97194.5</v>
      </c>
      <c r="S1097">
        <f>Кредиты_2000_0__22[[#This Row],[Ежемесячный платеж]]/Кредиты_2000_0__22[[#This Row],[Мес доход]]</f>
        <v>0.1390010751637181</v>
      </c>
      <c r="T1097" s="8">
        <f>(Кредиты_2000_0__22[[#This Row],[Кредитный рейтинг]]-MIN(J:J))/(MAX(J:J)-MIN(J:J))</f>
        <v>0.75151515151515147</v>
      </c>
      <c r="U1097" s="9">
        <f>(Кредиты_2000_0__22[[#This Row],[Срок кредитной истории (лет)]]-MIN(P:P))/(MAX(P:P)-MIN(P:P))</f>
        <v>0.41447368421052627</v>
      </c>
      <c r="V1097" s="9">
        <f>(Кредиты_2000_0__22[[#This Row],[Срок с последнего нарушения кредитного договора (мес.)]]-MIN(Q:Q))/(MAX(Q:Q)-MIN(Q:Q))</f>
        <v>0.1951219512195122</v>
      </c>
      <c r="W1097" s="9">
        <f>(Кредиты_2000_0__22[[#This Row],[Количество кредитных карт]]-MIN(D:D))/(MAX(D:D)-MIN(D:D))</f>
        <v>7.3170731707317069E-2</v>
      </c>
      <c r="X1097" s="10">
        <f>(Кредиты_2000_0__22[[#This Row],[Число нарушений кредитных договоров]]-MIN(E:E))/(MAX(E:E)-MIN(E:E))</f>
        <v>0</v>
      </c>
      <c r="Y1097" s="16">
        <f>((Кредиты_2000_0__22[[#This Row],[Размер кредита]]-AVERAGE(H:H)))/STDEV(H:H)</f>
        <v>-0.63217578639757677</v>
      </c>
      <c r="Z1097" s="16">
        <f>((Кредиты_2000_0__22[[#This Row],[Годовой доход]]-AVERAGE(K:K)))/STDEV(K:K)</f>
        <v>-0.22418792715226343</v>
      </c>
      <c r="AA1097" s="16">
        <f>((Кредиты_2000_0__22[[#This Row],[Ежемесячный платеж]]-AVERAGE(O:O)))/STDEV(O:O)</f>
        <v>-0.38547826372318456</v>
      </c>
      <c r="AB1097" s="16">
        <f>((Кредиты_2000_0__22[[#This Row],[Текущий баланс кредитов]]-AVERAGE(F:F)))/STDEV(F:F)</f>
        <v>0.67087010333760866</v>
      </c>
      <c r="AC1097" s="16">
        <f>((Кредиты_2000_0__22[[#This Row],[Максимальный выданный кредит]]-AVERAGE(G:G)))/STDEV(G:G)</f>
        <v>-7.9578919509821031E-2</v>
      </c>
    </row>
    <row r="1098" spans="1:29" x14ac:dyDescent="0.45">
      <c r="A1098">
        <v>1635</v>
      </c>
      <c r="B1098" s="1" t="s">
        <v>1141</v>
      </c>
      <c r="C1098" s="1" t="s">
        <v>16</v>
      </c>
      <c r="D1098">
        <v>10</v>
      </c>
      <c r="E1098">
        <v>0</v>
      </c>
      <c r="F1098">
        <v>292220</v>
      </c>
      <c r="G1098">
        <v>716870</v>
      </c>
      <c r="H1098" s="3">
        <v>323840</v>
      </c>
      <c r="I1098" s="1" t="s">
        <v>26</v>
      </c>
      <c r="J1098">
        <v>672</v>
      </c>
      <c r="K1098">
        <v>1277161</v>
      </c>
      <c r="L1098" s="1" t="s">
        <v>41</v>
      </c>
      <c r="M1098" s="1" t="s">
        <v>29</v>
      </c>
      <c r="N1098" s="1" t="s">
        <v>52</v>
      </c>
      <c r="O1098" s="2">
        <v>15112.98</v>
      </c>
      <c r="P1098">
        <v>8.5</v>
      </c>
      <c r="R1098">
        <f>Кредиты_2000_0__22[[#This Row],[Годовой доход]]/12</f>
        <v>106430.08333333333</v>
      </c>
      <c r="S1098">
        <f>Кредиты_2000_0__22[[#This Row],[Ежемесячный платеж]]/Кредиты_2000_0__22[[#This Row],[Мес доход]]</f>
        <v>0.14199913714872284</v>
      </c>
      <c r="T1098" s="8">
        <f>(Кредиты_2000_0__22[[#This Row],[Кредитный рейтинг]]-MIN(J:J))/(MAX(J:J)-MIN(J:J))</f>
        <v>0.52121212121212124</v>
      </c>
      <c r="U1098" s="9">
        <f>(Кредиты_2000_0__22[[#This Row],[Срок кредитной истории (лет)]]-MIN(P:P))/(MAX(P:P)-MIN(P:P))</f>
        <v>8.771929824561403E-2</v>
      </c>
      <c r="V1098" s="9">
        <f>(Кредиты_2000_0__22[[#This Row],[Срок с последнего нарушения кредитного договора (мес.)]]-MIN(Q:Q))/(MAX(Q:Q)-MIN(Q:Q))</f>
        <v>0</v>
      </c>
      <c r="W1098" s="9">
        <f>(Кредиты_2000_0__22[[#This Row],[Количество кредитных карт]]-MIN(D:D))/(MAX(D:D)-MIN(D:D))</f>
        <v>0.1951219512195122</v>
      </c>
      <c r="X1098" s="10">
        <f>(Кредиты_2000_0__22[[#This Row],[Число нарушений кредитных договоров]]-MIN(E:E))/(MAX(E:E)-MIN(E:E))</f>
        <v>0</v>
      </c>
      <c r="Y1098" s="16">
        <f>((Кредиты_2000_0__22[[#This Row],[Размер кредита]]-AVERAGE(H:H)))/STDEV(H:H)</f>
        <v>7.5305832037750001E-2</v>
      </c>
      <c r="Z1098" s="16">
        <f>((Кредиты_2000_0__22[[#This Row],[Годовой доход]]-AVERAGE(K:K)))/STDEV(K:K)</f>
        <v>-8.853255520034066E-2</v>
      </c>
      <c r="AA1098" s="16">
        <f>((Кредиты_2000_0__22[[#This Row],[Ежемесячный платеж]]-AVERAGE(O:O)))/STDEV(O:O)</f>
        <v>-0.24230097014230201</v>
      </c>
      <c r="AB1098" s="16">
        <f>((Кредиты_2000_0__22[[#This Row],[Текущий баланс кредитов]]-AVERAGE(F:F)))/STDEV(F:F)</f>
        <v>0.12315870573877739</v>
      </c>
      <c r="AC1098" s="16">
        <f>((Кредиты_2000_0__22[[#This Row],[Максимальный выданный кредит]]-AVERAGE(G:G)))/STDEV(G:G)</f>
        <v>0.32399876013141521</v>
      </c>
    </row>
    <row r="1099" spans="1:29" x14ac:dyDescent="0.45">
      <c r="A1099">
        <v>1636</v>
      </c>
      <c r="B1099" s="1" t="s">
        <v>1142</v>
      </c>
      <c r="C1099" s="1" t="s">
        <v>16</v>
      </c>
      <c r="D1099">
        <v>12</v>
      </c>
      <c r="E1099">
        <v>0</v>
      </c>
      <c r="F1099">
        <v>288895</v>
      </c>
      <c r="G1099">
        <v>427218</v>
      </c>
      <c r="H1099" s="3">
        <v>348612</v>
      </c>
      <c r="I1099" s="1" t="s">
        <v>17</v>
      </c>
      <c r="J1099">
        <v>719</v>
      </c>
      <c r="K1099">
        <v>715065</v>
      </c>
      <c r="L1099" s="1" t="s">
        <v>22</v>
      </c>
      <c r="M1099" s="1" t="s">
        <v>29</v>
      </c>
      <c r="N1099" s="1" t="s">
        <v>23</v>
      </c>
      <c r="O1099" s="2">
        <v>19247.189999999999</v>
      </c>
      <c r="P1099">
        <v>12</v>
      </c>
      <c r="R1099">
        <f>Кредиты_2000_0__22[[#This Row],[Годовой доход]]/12</f>
        <v>59588.75</v>
      </c>
      <c r="S1099">
        <f>Кредиты_2000_0__22[[#This Row],[Ежемесячный платеж]]/Кредиты_2000_0__22[[#This Row],[Мес доход]]</f>
        <v>0.32300039856516538</v>
      </c>
      <c r="T1099" s="8">
        <f>(Кредиты_2000_0__22[[#This Row],[Кредитный рейтинг]]-MIN(J:J))/(MAX(J:J)-MIN(J:J))</f>
        <v>0.80606060606060603</v>
      </c>
      <c r="U1099" s="9">
        <f>(Кредиты_2000_0__22[[#This Row],[Срок кредитной истории (лет)]]-MIN(P:P))/(MAX(P:P)-MIN(P:P))</f>
        <v>0.1644736842105263</v>
      </c>
      <c r="V1099" s="9">
        <f>(Кредиты_2000_0__22[[#This Row],[Срок с последнего нарушения кредитного договора (мес.)]]-MIN(Q:Q))/(MAX(Q:Q)-MIN(Q:Q))</f>
        <v>0</v>
      </c>
      <c r="W1099" s="9">
        <f>(Кредиты_2000_0__22[[#This Row],[Количество кредитных карт]]-MIN(D:D))/(MAX(D:D)-MIN(D:D))</f>
        <v>0.24390243902439024</v>
      </c>
      <c r="X1099" s="10">
        <f>(Кредиты_2000_0__22[[#This Row],[Число нарушений кредитных договоров]]-MIN(E:E))/(MAX(E:E)-MIN(E:E))</f>
        <v>0</v>
      </c>
      <c r="Y1099" s="16">
        <f>((Кредиты_2000_0__22[[#This Row],[Размер кредита]]-AVERAGE(H:H)))/STDEV(H:H)</f>
        <v>0.20792183043265228</v>
      </c>
      <c r="Z1099" s="16">
        <f>((Кредиты_2000_0__22[[#This Row],[Годовой доход]]-AVERAGE(K:K)))/STDEV(K:K)</f>
        <v>-0.77655390336178121</v>
      </c>
      <c r="AA1099" s="16">
        <f>((Кредиты_2000_0__22[[#This Row],[Ежемесячный платеж]]-AVERAGE(O:O)))/STDEV(O:O)</f>
        <v>0.12699665088975376</v>
      </c>
      <c r="AB1099" s="16">
        <f>((Кредиты_2000_0__22[[#This Row],[Текущий баланс кредитов]]-AVERAGE(F:F)))/STDEV(F:F)</f>
        <v>0.10926344702903609</v>
      </c>
      <c r="AC1099" s="16">
        <f>((Кредиты_2000_0__22[[#This Row],[Максимальный выданный кредит]]-AVERAGE(G:G)))/STDEV(G:G)</f>
        <v>-0.29170271497362726</v>
      </c>
    </row>
    <row r="1100" spans="1:29" x14ac:dyDescent="0.45">
      <c r="A1100">
        <v>1638</v>
      </c>
      <c r="B1100" s="1" t="s">
        <v>1143</v>
      </c>
      <c r="C1100" s="1" t="s">
        <v>31</v>
      </c>
      <c r="D1100">
        <v>10</v>
      </c>
      <c r="E1100">
        <v>0</v>
      </c>
      <c r="F1100">
        <v>350854</v>
      </c>
      <c r="G1100">
        <v>766502</v>
      </c>
      <c r="H1100" s="3">
        <v>265760</v>
      </c>
      <c r="I1100" s="1" t="s">
        <v>26</v>
      </c>
      <c r="J1100">
        <v>711</v>
      </c>
      <c r="K1100">
        <v>994612</v>
      </c>
      <c r="L1100" s="1" t="s">
        <v>27</v>
      </c>
      <c r="M1100" s="1" t="s">
        <v>19</v>
      </c>
      <c r="N1100" s="1" t="s">
        <v>52</v>
      </c>
      <c r="O1100" s="2">
        <v>15002.21</v>
      </c>
      <c r="P1100">
        <v>34.200000000000003</v>
      </c>
      <c r="Q1100">
        <v>11</v>
      </c>
      <c r="R1100">
        <f>Кредиты_2000_0__22[[#This Row],[Годовой доход]]/12</f>
        <v>82884.333333333328</v>
      </c>
      <c r="S1100">
        <f>Кредиты_2000_0__22[[#This Row],[Ежемесячный платеж]]/Кредиты_2000_0__22[[#This Row],[Мес доход]]</f>
        <v>0.1810017574692443</v>
      </c>
      <c r="T1100" s="8">
        <f>(Кредиты_2000_0__22[[#This Row],[Кредитный рейтинг]]-MIN(J:J))/(MAX(J:J)-MIN(J:J))</f>
        <v>0.75757575757575757</v>
      </c>
      <c r="U1100" s="9">
        <f>(Кредиты_2000_0__22[[#This Row],[Срок кредитной истории (лет)]]-MIN(P:P))/(MAX(P:P)-MIN(P:P))</f>
        <v>0.65131578947368429</v>
      </c>
      <c r="V1100" s="9">
        <f>(Кредиты_2000_0__22[[#This Row],[Срок с последнего нарушения кредитного договора (мес.)]]-MIN(Q:Q))/(MAX(Q:Q)-MIN(Q:Q))</f>
        <v>0.13414634146341464</v>
      </c>
      <c r="W1100" s="9">
        <f>(Кредиты_2000_0__22[[#This Row],[Количество кредитных карт]]-MIN(D:D))/(MAX(D:D)-MIN(D:D))</f>
        <v>0.1951219512195122</v>
      </c>
      <c r="X1100" s="10">
        <f>(Кредиты_2000_0__22[[#This Row],[Число нарушений кредитных договоров]]-MIN(E:E))/(MAX(E:E)-MIN(E:E))</f>
        <v>0</v>
      </c>
      <c r="Y1100" s="16">
        <f>((Кредиты_2000_0__22[[#This Row],[Размер кредита]]-AVERAGE(H:H)))/STDEV(H:H)</f>
        <v>-0.23562332938546671</v>
      </c>
      <c r="Z1100" s="16">
        <f>((Кредиты_2000_0__22[[#This Row],[Годовой доход]]-AVERAGE(K:K)))/STDEV(K:K)</f>
        <v>-0.43438049559071329</v>
      </c>
      <c r="AA1100" s="16">
        <f>((Кредиты_2000_0__22[[#This Row],[Ежемесячный платеж]]-AVERAGE(O:O)))/STDEV(O:O)</f>
        <v>-0.252195749914428</v>
      </c>
      <c r="AB1100" s="16">
        <f>((Кредиты_2000_0__22[[#This Row],[Текущий баланс кредитов]]-AVERAGE(F:F)))/STDEV(F:F)</f>
        <v>0.36819166790027252</v>
      </c>
      <c r="AC1100" s="16">
        <f>((Кредиты_2000_0__22[[#This Row],[Максимальный выданный кредит]]-AVERAGE(G:G)))/STDEV(G:G)</f>
        <v>0.42949948380124475</v>
      </c>
    </row>
    <row r="1101" spans="1:29" x14ac:dyDescent="0.45">
      <c r="A1101">
        <v>1639</v>
      </c>
      <c r="B1101" s="1" t="s">
        <v>1144</v>
      </c>
      <c r="C1101" s="1" t="s">
        <v>16</v>
      </c>
      <c r="D1101">
        <v>10</v>
      </c>
      <c r="E1101">
        <v>0</v>
      </c>
      <c r="F1101">
        <v>82346</v>
      </c>
      <c r="G1101">
        <v>226996</v>
      </c>
      <c r="H1101" s="3">
        <v>106766</v>
      </c>
      <c r="I1101" s="1" t="s">
        <v>17</v>
      </c>
      <c r="J1101">
        <v>728</v>
      </c>
      <c r="K1101">
        <v>1786608</v>
      </c>
      <c r="L1101" s="1" t="s">
        <v>33</v>
      </c>
      <c r="M1101" s="1" t="s">
        <v>29</v>
      </c>
      <c r="N1101" s="1" t="s">
        <v>23</v>
      </c>
      <c r="O1101" s="2">
        <v>22034.87</v>
      </c>
      <c r="P1101">
        <v>11.9</v>
      </c>
      <c r="Q1101">
        <v>6</v>
      </c>
      <c r="R1101">
        <f>Кредиты_2000_0__22[[#This Row],[Годовой доход]]/12</f>
        <v>148884</v>
      </c>
      <c r="S1101">
        <f>Кредиты_2000_0__22[[#This Row],[Ежемесячный платеж]]/Кредиты_2000_0__22[[#This Row],[Мес доход]]</f>
        <v>0.14800025523226135</v>
      </c>
      <c r="T1101" s="8">
        <f>(Кредиты_2000_0__22[[#This Row],[Кредитный рейтинг]]-MIN(J:J))/(MAX(J:J)-MIN(J:J))</f>
        <v>0.8606060606060606</v>
      </c>
      <c r="U1101" s="9">
        <f>(Кредиты_2000_0__22[[#This Row],[Срок кредитной истории (лет)]]-MIN(P:P))/(MAX(P:P)-MIN(P:P))</f>
        <v>0.16228070175438597</v>
      </c>
      <c r="V1101" s="9">
        <f>(Кредиты_2000_0__22[[#This Row],[Срок с последнего нарушения кредитного договора (мес.)]]-MIN(Q:Q))/(MAX(Q:Q)-MIN(Q:Q))</f>
        <v>7.3170731707317069E-2</v>
      </c>
      <c r="W1101" s="9">
        <f>(Кредиты_2000_0__22[[#This Row],[Количество кредитных карт]]-MIN(D:D))/(MAX(D:D)-MIN(D:D))</f>
        <v>0.1951219512195122</v>
      </c>
      <c r="X1101" s="10">
        <f>(Кредиты_2000_0__22[[#This Row],[Число нарушений кредитных договоров]]-MIN(E:E))/(MAX(E:E)-MIN(E:E))</f>
        <v>0</v>
      </c>
      <c r="Y1101" s="16">
        <f>((Кредиты_2000_0__22[[#This Row],[Размер кредита]]-AVERAGE(H:H)))/STDEV(H:H)</f>
        <v>-1.0867919087815223</v>
      </c>
      <c r="Z1101" s="16">
        <f>((Кредиты_2000_0__22[[#This Row],[Годовой доход]]-AVERAGE(K:K)))/STDEV(K:K)</f>
        <v>0.53504493290987798</v>
      </c>
      <c r="AA1101" s="16">
        <f>((Кредиты_2000_0__22[[#This Row],[Ежемесячный платеж]]-AVERAGE(O:O)))/STDEV(O:O)</f>
        <v>0.37601244645859072</v>
      </c>
      <c r="AB1101" s="16">
        <f>((Кредиты_2000_0__22[[#This Row],[Текущий баланс кредитов]]-AVERAGE(F:F)))/STDEV(F:F)</f>
        <v>-0.75391002402009333</v>
      </c>
      <c r="AC1101" s="16">
        <f>((Кредиты_2000_0__22[[#This Row],[Максимальный выданный кредит]]-AVERAGE(G:G)))/STDEV(G:G)</f>
        <v>-0.71730647655125079</v>
      </c>
    </row>
    <row r="1102" spans="1:29" x14ac:dyDescent="0.45">
      <c r="A1102">
        <v>1640</v>
      </c>
      <c r="B1102" s="1" t="s">
        <v>1145</v>
      </c>
      <c r="C1102" s="1" t="s">
        <v>16</v>
      </c>
      <c r="D1102">
        <v>8</v>
      </c>
      <c r="E1102">
        <v>0</v>
      </c>
      <c r="F1102">
        <v>75962</v>
      </c>
      <c r="G1102">
        <v>158180</v>
      </c>
      <c r="H1102" s="3">
        <v>109890</v>
      </c>
      <c r="I1102" s="1" t="s">
        <v>17</v>
      </c>
      <c r="J1102">
        <v>718</v>
      </c>
      <c r="K1102">
        <v>778145</v>
      </c>
      <c r="L1102" s="1" t="s">
        <v>38</v>
      </c>
      <c r="M1102" s="1" t="s">
        <v>19</v>
      </c>
      <c r="N1102" s="1" t="s">
        <v>23</v>
      </c>
      <c r="O1102" s="2">
        <v>6056.63</v>
      </c>
      <c r="P1102">
        <v>15.1</v>
      </c>
      <c r="Q1102">
        <v>8</v>
      </c>
      <c r="R1102">
        <f>Кредиты_2000_0__22[[#This Row],[Годовой доход]]/12</f>
        <v>64845.416666666664</v>
      </c>
      <c r="S1102">
        <f>Кредиты_2000_0__22[[#This Row],[Ежемесячный платеж]]/Кредиты_2000_0__22[[#This Row],[Мес доход]]</f>
        <v>9.3401049932853142E-2</v>
      </c>
      <c r="T1102" s="8">
        <f>(Кредиты_2000_0__22[[#This Row],[Кредитный рейтинг]]-MIN(J:J))/(MAX(J:J)-MIN(J:J))</f>
        <v>0.8</v>
      </c>
      <c r="U1102" s="9">
        <f>(Кредиты_2000_0__22[[#This Row],[Срок кредитной истории (лет)]]-MIN(P:P))/(MAX(P:P)-MIN(P:P))</f>
        <v>0.23245614035087717</v>
      </c>
      <c r="V1102" s="9">
        <f>(Кредиты_2000_0__22[[#This Row],[Срок с последнего нарушения кредитного договора (мес.)]]-MIN(Q:Q))/(MAX(Q:Q)-MIN(Q:Q))</f>
        <v>9.7560975609756101E-2</v>
      </c>
      <c r="W1102" s="9">
        <f>(Кредиты_2000_0__22[[#This Row],[Количество кредитных карт]]-MIN(D:D))/(MAX(D:D)-MIN(D:D))</f>
        <v>0.14634146341463414</v>
      </c>
      <c r="X1102" s="10">
        <f>(Кредиты_2000_0__22[[#This Row],[Число нарушений кредитных договоров]]-MIN(E:E))/(MAX(E:E)-MIN(E:E))</f>
        <v>0</v>
      </c>
      <c r="Y1102" s="16">
        <f>((Кредиты_2000_0__22[[#This Row],[Размер кредита]]-AVERAGE(H:H)))/STDEV(H:H)</f>
        <v>-1.0700676887352736</v>
      </c>
      <c r="Z1102" s="16">
        <f>((Кредиты_2000_0__22[[#This Row],[Годовой доход]]-AVERAGE(K:K)))/STDEV(K:K)</f>
        <v>-0.69934220528525404</v>
      </c>
      <c r="AA1102" s="16">
        <f>((Кредиты_2000_0__22[[#This Row],[Ежемесячный платеж]]-AVERAGE(O:O)))/STDEV(O:O)</f>
        <v>-1.051279834359083</v>
      </c>
      <c r="AB1102" s="16">
        <f>((Кредиты_2000_0__22[[#This Row],[Текущий баланс кредитов]]-AVERAGE(F:F)))/STDEV(F:F)</f>
        <v>-0.78058892074279662</v>
      </c>
      <c r="AC1102" s="16">
        <f>((Кредиты_2000_0__22[[#This Row],[Максимальный выданный кредит]]-AVERAGE(G:G)))/STDEV(G:G)</f>
        <v>-0.86358584873175914</v>
      </c>
    </row>
    <row r="1103" spans="1:29" x14ac:dyDescent="0.45">
      <c r="A1103">
        <v>1642</v>
      </c>
      <c r="B1103" s="1" t="s">
        <v>1146</v>
      </c>
      <c r="C1103" s="1" t="s">
        <v>16</v>
      </c>
      <c r="D1103">
        <v>13</v>
      </c>
      <c r="E1103">
        <v>0</v>
      </c>
      <c r="F1103">
        <v>111150</v>
      </c>
      <c r="G1103">
        <v>262130</v>
      </c>
      <c r="H1103" s="3">
        <v>221716</v>
      </c>
      <c r="I1103" s="1" t="s">
        <v>26</v>
      </c>
      <c r="J1103">
        <v>719</v>
      </c>
      <c r="K1103">
        <v>1131906</v>
      </c>
      <c r="L1103" s="1" t="s">
        <v>22</v>
      </c>
      <c r="M1103" s="1" t="s">
        <v>29</v>
      </c>
      <c r="N1103" s="1" t="s">
        <v>23</v>
      </c>
      <c r="O1103" s="2">
        <v>20940.28</v>
      </c>
      <c r="P1103">
        <v>14.7</v>
      </c>
      <c r="Q1103">
        <v>27</v>
      </c>
      <c r="R1103">
        <f>Кредиты_2000_0__22[[#This Row],[Годовой доход]]/12</f>
        <v>94325.5</v>
      </c>
      <c r="S1103">
        <f>Кредиты_2000_0__22[[#This Row],[Ежемесячный платеж]]/Кредиты_2000_0__22[[#This Row],[Мес доход]]</f>
        <v>0.22200020143015409</v>
      </c>
      <c r="T1103" s="8">
        <f>(Кредиты_2000_0__22[[#This Row],[Кредитный рейтинг]]-MIN(J:J))/(MAX(J:J)-MIN(J:J))</f>
        <v>0.80606060606060603</v>
      </c>
      <c r="U1103" s="9">
        <f>(Кредиты_2000_0__22[[#This Row],[Срок кредитной истории (лет)]]-MIN(P:P))/(MAX(P:P)-MIN(P:P))</f>
        <v>0.22368421052631576</v>
      </c>
      <c r="V1103" s="9">
        <f>(Кредиты_2000_0__22[[#This Row],[Срок с последнего нарушения кредитного договора (мес.)]]-MIN(Q:Q))/(MAX(Q:Q)-MIN(Q:Q))</f>
        <v>0.32926829268292684</v>
      </c>
      <c r="W1103" s="9">
        <f>(Кредиты_2000_0__22[[#This Row],[Количество кредитных карт]]-MIN(D:D))/(MAX(D:D)-MIN(D:D))</f>
        <v>0.26829268292682928</v>
      </c>
      <c r="X1103" s="10">
        <f>(Кредиты_2000_0__22[[#This Row],[Число нарушений кредитных договоров]]-MIN(E:E))/(MAX(E:E)-MIN(E:E))</f>
        <v>0</v>
      </c>
      <c r="Y1103" s="16">
        <f>((Кредиты_2000_0__22[[#This Row],[Размер кредита]]-AVERAGE(H:H)))/STDEV(H:H)</f>
        <v>-0.47141127679807271</v>
      </c>
      <c r="Z1103" s="16">
        <f>((Кредиты_2000_0__22[[#This Row],[Годовой доход]]-AVERAGE(K:K)))/STDEV(K:K)</f>
        <v>-0.26632876959644036</v>
      </c>
      <c r="AA1103" s="16">
        <f>((Кредиты_2000_0__22[[#This Row],[Ежемесячный платеж]]-AVERAGE(O:O)))/STDEV(O:O)</f>
        <v>0.27823572901910942</v>
      </c>
      <c r="AB1103" s="16">
        <f>((Кредиты_2000_0__22[[#This Row],[Текущий баланс кредитов]]-AVERAGE(F:F)))/STDEV(F:F)</f>
        <v>-0.63353738285456296</v>
      </c>
      <c r="AC1103" s="16">
        <f>((Кредиты_2000_0__22[[#This Row],[Максимальный выданный кредит]]-AVERAGE(G:G)))/STDEV(G:G)</f>
        <v>-0.64262356179029434</v>
      </c>
    </row>
    <row r="1104" spans="1:29" x14ac:dyDescent="0.45">
      <c r="A1104">
        <v>1643</v>
      </c>
      <c r="B1104" s="1" t="s">
        <v>1147</v>
      </c>
      <c r="C1104" s="1" t="s">
        <v>16</v>
      </c>
      <c r="D1104">
        <v>9</v>
      </c>
      <c r="E1104">
        <v>0</v>
      </c>
      <c r="F1104">
        <v>428906</v>
      </c>
      <c r="G1104">
        <v>1232308</v>
      </c>
      <c r="H1104" s="3">
        <v>510488</v>
      </c>
      <c r="I1104" s="1" t="s">
        <v>26</v>
      </c>
      <c r="J1104">
        <v>685</v>
      </c>
      <c r="K1104">
        <v>1102171</v>
      </c>
      <c r="L1104" s="1" t="s">
        <v>18</v>
      </c>
      <c r="M1104" s="1" t="s">
        <v>29</v>
      </c>
      <c r="N1104" s="1" t="s">
        <v>23</v>
      </c>
      <c r="O1104" s="2">
        <v>14971.05</v>
      </c>
      <c r="P1104">
        <v>26</v>
      </c>
      <c r="Q1104">
        <v>15</v>
      </c>
      <c r="R1104">
        <f>Кредиты_2000_0__22[[#This Row],[Годовой доход]]/12</f>
        <v>91847.583333333328</v>
      </c>
      <c r="S1104">
        <f>Кредиты_2000_0__22[[#This Row],[Ежемесячный платеж]]/Кредиты_2000_0__22[[#This Row],[Мес доход]]</f>
        <v>0.16299884500680928</v>
      </c>
      <c r="T1104" s="8">
        <f>(Кредиты_2000_0__22[[#This Row],[Кредитный рейтинг]]-MIN(J:J))/(MAX(J:J)-MIN(J:J))</f>
        <v>0.6</v>
      </c>
      <c r="U1104" s="9">
        <f>(Кредиты_2000_0__22[[#This Row],[Срок кредитной истории (лет)]]-MIN(P:P))/(MAX(P:P)-MIN(P:P))</f>
        <v>0.47149122807017541</v>
      </c>
      <c r="V1104" s="9">
        <f>(Кредиты_2000_0__22[[#This Row],[Срок с последнего нарушения кредитного договора (мес.)]]-MIN(Q:Q))/(MAX(Q:Q)-MIN(Q:Q))</f>
        <v>0.18292682926829268</v>
      </c>
      <c r="W1104" s="9">
        <f>(Кредиты_2000_0__22[[#This Row],[Количество кредитных карт]]-MIN(D:D))/(MAX(D:D)-MIN(D:D))</f>
        <v>0.17073170731707318</v>
      </c>
      <c r="X1104" s="10">
        <f>(Кредиты_2000_0__22[[#This Row],[Число нарушений кредитных договоров]]-MIN(E:E))/(MAX(E:E)-MIN(E:E))</f>
        <v>0</v>
      </c>
      <c r="Y1104" s="16">
        <f>((Кредиты_2000_0__22[[#This Row],[Размер кредита]]-AVERAGE(H:H)))/STDEV(H:H)</f>
        <v>1.0745190917023599</v>
      </c>
      <c r="Z1104" s="16">
        <f>((Кредиты_2000_0__22[[#This Row],[Годовой доход]]-AVERAGE(K:K)))/STDEV(K:K)</f>
        <v>-0.30272524775600818</v>
      </c>
      <c r="AA1104" s="16">
        <f>((Кредиты_2000_0__22[[#This Row],[Ежемесячный платеж]]-AVERAGE(O:O)))/STDEV(O:O)</f>
        <v>-0.25497918710590084</v>
      </c>
      <c r="AB1104" s="16">
        <f>((Кредиты_2000_0__22[[#This Row],[Текущий баланс кредитов]]-AVERAGE(F:F)))/STDEV(F:F)</f>
        <v>0.6943729409266568</v>
      </c>
      <c r="AC1104" s="16">
        <f>((Кредиты_2000_0__22[[#This Row],[Максимальный выданный кредит]]-AVERAGE(G:G)))/STDEV(G:G)</f>
        <v>1.4196443518248709</v>
      </c>
    </row>
    <row r="1105" spans="1:29" x14ac:dyDescent="0.45">
      <c r="A1105">
        <v>1644</v>
      </c>
      <c r="B1105" s="1" t="s">
        <v>1148</v>
      </c>
      <c r="C1105" s="1" t="s">
        <v>31</v>
      </c>
      <c r="D1105">
        <v>22</v>
      </c>
      <c r="E1105">
        <v>1</v>
      </c>
      <c r="F1105">
        <v>185117</v>
      </c>
      <c r="G1105">
        <v>570064</v>
      </c>
      <c r="H1105" s="3">
        <v>352000</v>
      </c>
      <c r="I1105" s="1" t="s">
        <v>26</v>
      </c>
      <c r="J1105">
        <v>716</v>
      </c>
      <c r="K1105">
        <v>1140000</v>
      </c>
      <c r="L1105" s="1" t="s">
        <v>50</v>
      </c>
      <c r="M1105" s="1" t="s">
        <v>19</v>
      </c>
      <c r="N1105" s="1" t="s">
        <v>23</v>
      </c>
      <c r="O1105" s="2">
        <v>6726</v>
      </c>
      <c r="P1105">
        <v>25.8</v>
      </c>
      <c r="R1105">
        <f>Кредиты_2000_0__22[[#This Row],[Годовой доход]]/12</f>
        <v>95000</v>
      </c>
      <c r="S1105">
        <f>Кредиты_2000_0__22[[#This Row],[Ежемесячный платеж]]/Кредиты_2000_0__22[[#This Row],[Мес доход]]</f>
        <v>7.0800000000000002E-2</v>
      </c>
      <c r="T1105" s="8">
        <f>(Кредиты_2000_0__22[[#This Row],[Кредитный рейтинг]]-MIN(J:J))/(MAX(J:J)-MIN(J:J))</f>
        <v>0.78787878787878785</v>
      </c>
      <c r="U1105" s="9">
        <f>(Кредиты_2000_0__22[[#This Row],[Срок кредитной истории (лет)]]-MIN(P:P))/(MAX(P:P)-MIN(P:P))</f>
        <v>0.46710526315789475</v>
      </c>
      <c r="V1105" s="9">
        <f>(Кредиты_2000_0__22[[#This Row],[Срок с последнего нарушения кредитного договора (мес.)]]-MIN(Q:Q))/(MAX(Q:Q)-MIN(Q:Q))</f>
        <v>0</v>
      </c>
      <c r="W1105" s="9">
        <f>(Кредиты_2000_0__22[[#This Row],[Количество кредитных карт]]-MIN(D:D))/(MAX(D:D)-MIN(D:D))</f>
        <v>0.48780487804878048</v>
      </c>
      <c r="X1105" s="10">
        <f>(Кредиты_2000_0__22[[#This Row],[Число нарушений кредитных договоров]]-MIN(E:E))/(MAX(E:E)-MIN(E:E))</f>
        <v>0.14285714285714285</v>
      </c>
      <c r="Y1105" s="16">
        <f>((Кредиты_2000_0__22[[#This Row],[Размер кредита]]-AVERAGE(H:H)))/STDEV(H:H)</f>
        <v>0.22605936484900657</v>
      </c>
      <c r="Z1105" s="16">
        <f>((Кредиты_2000_0__22[[#This Row],[Годовой доход]]-AVERAGE(K:K)))/STDEV(K:K)</f>
        <v>-0.25642148544565702</v>
      </c>
      <c r="AA1105" s="16">
        <f>((Кредиты_2000_0__22[[#This Row],[Ежемесячный платеж]]-AVERAGE(O:O)))/STDEV(O:O)</f>
        <v>-0.9914868512764079</v>
      </c>
      <c r="AB1105" s="16">
        <f>((Кредиты_2000_0__22[[#This Row],[Текущий баланс кредитов]]-AVERAGE(F:F)))/STDEV(F:F)</f>
        <v>-0.32442742767157512</v>
      </c>
      <c r="AC1105" s="16">
        <f>((Кредиты_2000_0__22[[#This Row],[Максимальный выданный кредит]]-AVERAGE(G:G)))/STDEV(G:G)</f>
        <v>1.1939217113342266E-2</v>
      </c>
    </row>
    <row r="1106" spans="1:29" x14ac:dyDescent="0.45">
      <c r="A1106">
        <v>1645</v>
      </c>
      <c r="B1106" s="1" t="s">
        <v>1149</v>
      </c>
      <c r="C1106" s="1" t="s">
        <v>16</v>
      </c>
      <c r="D1106">
        <v>9</v>
      </c>
      <c r="E1106">
        <v>1</v>
      </c>
      <c r="F1106">
        <v>160854</v>
      </c>
      <c r="G1106">
        <v>763290</v>
      </c>
      <c r="H1106" s="3">
        <v>74272</v>
      </c>
      <c r="I1106" s="1" t="s">
        <v>17</v>
      </c>
      <c r="J1106">
        <v>740</v>
      </c>
      <c r="K1106">
        <v>1072303</v>
      </c>
      <c r="L1106" s="1" t="s">
        <v>18</v>
      </c>
      <c r="M1106" s="1" t="s">
        <v>19</v>
      </c>
      <c r="N1106" s="1" t="s">
        <v>23</v>
      </c>
      <c r="O1106" s="2">
        <v>10186.85</v>
      </c>
      <c r="P1106">
        <v>27.2</v>
      </c>
      <c r="R1106">
        <f>Кредиты_2000_0__22[[#This Row],[Годовой доход]]/12</f>
        <v>89358.583333333328</v>
      </c>
      <c r="S1106">
        <f>Кредиты_2000_0__22[[#This Row],[Ежемесячный платеж]]/Кредиты_2000_0__22[[#This Row],[Мес доход]]</f>
        <v>0.11399968106029733</v>
      </c>
      <c r="T1106" s="8">
        <f>(Кредиты_2000_0__22[[#This Row],[Кредитный рейтинг]]-MIN(J:J))/(MAX(J:J)-MIN(J:J))</f>
        <v>0.93333333333333335</v>
      </c>
      <c r="U1106" s="9">
        <f>(Кредиты_2000_0__22[[#This Row],[Срок кредитной истории (лет)]]-MIN(P:P))/(MAX(P:P)-MIN(P:P))</f>
        <v>0.49780701754385964</v>
      </c>
      <c r="V1106" s="9">
        <f>(Кредиты_2000_0__22[[#This Row],[Срок с последнего нарушения кредитного договора (мес.)]]-MIN(Q:Q))/(MAX(Q:Q)-MIN(Q:Q))</f>
        <v>0</v>
      </c>
      <c r="W1106" s="9">
        <f>(Кредиты_2000_0__22[[#This Row],[Количество кредитных карт]]-MIN(D:D))/(MAX(D:D)-MIN(D:D))</f>
        <v>0.17073170731707318</v>
      </c>
      <c r="X1106" s="10">
        <f>(Кредиты_2000_0__22[[#This Row],[Число нарушений кредитных договоров]]-MIN(E:E))/(MAX(E:E)-MIN(E:E))</f>
        <v>0.14285714285714285</v>
      </c>
      <c r="Y1106" s="16">
        <f>((Кредиты_2000_0__22[[#This Row],[Размер кредита]]-AVERAGE(H:H)))/STDEV(H:H)</f>
        <v>-1.2607473525020114</v>
      </c>
      <c r="Z1106" s="16">
        <f>((Кредиты_2000_0__22[[#This Row],[Годовой доход]]-AVERAGE(K:K)))/STDEV(K:K)</f>
        <v>-0.33928452166453255</v>
      </c>
      <c r="AA1106" s="16">
        <f>((Кредиты_2000_0__22[[#This Row],[Ежемесячный платеж]]-AVERAGE(O:O)))/STDEV(O:O)</f>
        <v>-0.68233862906495979</v>
      </c>
      <c r="AB1106" s="16">
        <f>((Кредиты_2000_0__22[[#This Row],[Текущий баланс кредитов]]-AVERAGE(F:F)))/STDEV(F:F)</f>
        <v>-0.42582311551351593</v>
      </c>
      <c r="AC1106" s="16">
        <f>((Кредиты_2000_0__22[[#This Row],[Максимальный выданный кредит]]-AVERAGE(G:G)))/STDEV(G:G)</f>
        <v>0.42267186604601642</v>
      </c>
    </row>
    <row r="1107" spans="1:29" x14ac:dyDescent="0.45">
      <c r="A1107">
        <v>1647</v>
      </c>
      <c r="B1107" s="1" t="s">
        <v>1150</v>
      </c>
      <c r="C1107" s="1" t="s">
        <v>16</v>
      </c>
      <c r="D1107">
        <v>7</v>
      </c>
      <c r="E1107">
        <v>0</v>
      </c>
      <c r="F1107">
        <v>79496</v>
      </c>
      <c r="G1107">
        <v>196262</v>
      </c>
      <c r="H1107" s="3">
        <v>215666</v>
      </c>
      <c r="I1107" s="1" t="s">
        <v>17</v>
      </c>
      <c r="J1107">
        <v>691</v>
      </c>
      <c r="K1107">
        <v>651909</v>
      </c>
      <c r="L1107" s="1" t="s">
        <v>27</v>
      </c>
      <c r="M1107" s="1" t="s">
        <v>29</v>
      </c>
      <c r="N1107" s="1" t="s">
        <v>52</v>
      </c>
      <c r="O1107" s="2">
        <v>2982.62</v>
      </c>
      <c r="P1107">
        <v>11.3</v>
      </c>
      <c r="Q1107">
        <v>36</v>
      </c>
      <c r="R1107">
        <f>Кредиты_2000_0__22[[#This Row],[Годовой доход]]/12</f>
        <v>54325.75</v>
      </c>
      <c r="S1107">
        <f>Кредиты_2000_0__22[[#This Row],[Ежемесячный платеж]]/Кредиты_2000_0__22[[#This Row],[Мес доход]]</f>
        <v>5.4902509399318004E-2</v>
      </c>
      <c r="T1107" s="8">
        <f>(Кредиты_2000_0__22[[#This Row],[Кредитный рейтинг]]-MIN(J:J))/(MAX(J:J)-MIN(J:J))</f>
        <v>0.63636363636363635</v>
      </c>
      <c r="U1107" s="9">
        <f>(Кредиты_2000_0__22[[#This Row],[Срок кредитной истории (лет)]]-MIN(P:P))/(MAX(P:P)-MIN(P:P))</f>
        <v>0.14912280701754388</v>
      </c>
      <c r="V1107" s="9">
        <f>(Кредиты_2000_0__22[[#This Row],[Срок с последнего нарушения кредитного договора (мес.)]]-MIN(Q:Q))/(MAX(Q:Q)-MIN(Q:Q))</f>
        <v>0.43902439024390244</v>
      </c>
      <c r="W1107" s="9">
        <f>(Кредиты_2000_0__22[[#This Row],[Количество кредитных карт]]-MIN(D:D))/(MAX(D:D)-MIN(D:D))</f>
        <v>0.12195121951219512</v>
      </c>
      <c r="X1107" s="10">
        <f>(Кредиты_2000_0__22[[#This Row],[Число нарушений кредитных договоров]]-MIN(E:E))/(MAX(E:E)-MIN(E:E))</f>
        <v>0</v>
      </c>
      <c r="Y1107" s="16">
        <f>((Кредиты_2000_0__22[[#This Row],[Размер кредита]]-AVERAGE(H:H)))/STDEV(H:H)</f>
        <v>-0.50379973111299114</v>
      </c>
      <c r="Z1107" s="16">
        <f>((Кредиты_2000_0__22[[#This Row],[Годовой доход]]-AVERAGE(K:K)))/STDEV(K:K)</f>
        <v>-0.85385862758056941</v>
      </c>
      <c r="AA1107" s="16">
        <f>((Кредиты_2000_0__22[[#This Row],[Ежемесячный платеж]]-AVERAGE(O:O)))/STDEV(O:O)</f>
        <v>-1.3258727021690759</v>
      </c>
      <c r="AB1107" s="16">
        <f>((Кредиты_2000_0__22[[#This Row],[Текущий баланс кредитов]]-AVERAGE(F:F)))/STDEV(F:F)</f>
        <v>-0.76582024577130015</v>
      </c>
      <c r="AC1107" s="16">
        <f>((Кредиты_2000_0__22[[#This Row],[Максимальный выданный кредит]]-AVERAGE(G:G)))/STDEV(G:G)</f>
        <v>-0.78263649027764781</v>
      </c>
    </row>
    <row r="1108" spans="1:29" x14ac:dyDescent="0.45">
      <c r="A1108">
        <v>1648</v>
      </c>
      <c r="B1108" s="1" t="s">
        <v>1151</v>
      </c>
      <c r="C1108" s="1" t="s">
        <v>16</v>
      </c>
      <c r="D1108">
        <v>10</v>
      </c>
      <c r="E1108">
        <v>0</v>
      </c>
      <c r="F1108">
        <v>162070</v>
      </c>
      <c r="G1108">
        <v>700260</v>
      </c>
      <c r="H1108" s="3">
        <v>108240</v>
      </c>
      <c r="I1108" s="1" t="s">
        <v>17</v>
      </c>
      <c r="J1108">
        <v>721</v>
      </c>
      <c r="K1108">
        <v>1458136</v>
      </c>
      <c r="L1108" s="1" t="s">
        <v>22</v>
      </c>
      <c r="M1108" s="1" t="s">
        <v>19</v>
      </c>
      <c r="N1108" s="1" t="s">
        <v>52</v>
      </c>
      <c r="O1108" s="2">
        <v>24788.35</v>
      </c>
      <c r="P1108">
        <v>19.7</v>
      </c>
      <c r="Q1108">
        <v>23</v>
      </c>
      <c r="R1108">
        <f>Кредиты_2000_0__22[[#This Row],[Годовой доход]]/12</f>
        <v>121511.33333333333</v>
      </c>
      <c r="S1108">
        <f>Кредиты_2000_0__22[[#This Row],[Ежемесячный платеж]]/Кредиты_2000_0__22[[#This Row],[Мес доход]]</f>
        <v>0.20400031272803085</v>
      </c>
      <c r="T1108" s="8">
        <f>(Кредиты_2000_0__22[[#This Row],[Кредитный рейтинг]]-MIN(J:J))/(MAX(J:J)-MIN(J:J))</f>
        <v>0.81818181818181823</v>
      </c>
      <c r="U1108" s="9">
        <f>(Кредиты_2000_0__22[[#This Row],[Срок кредитной истории (лет)]]-MIN(P:P))/(MAX(P:P)-MIN(P:P))</f>
        <v>0.33333333333333331</v>
      </c>
      <c r="V1108" s="9">
        <f>(Кредиты_2000_0__22[[#This Row],[Срок с последнего нарушения кредитного договора (мес.)]]-MIN(Q:Q))/(MAX(Q:Q)-MIN(Q:Q))</f>
        <v>0.28048780487804881</v>
      </c>
      <c r="W1108" s="9">
        <f>(Кредиты_2000_0__22[[#This Row],[Количество кредитных карт]]-MIN(D:D))/(MAX(D:D)-MIN(D:D))</f>
        <v>0.1951219512195122</v>
      </c>
      <c r="X1108" s="10">
        <f>(Кредиты_2000_0__22[[#This Row],[Число нарушений кредитных договоров]]-MIN(E:E))/(MAX(E:E)-MIN(E:E))</f>
        <v>0</v>
      </c>
      <c r="Y1108" s="16">
        <f>((Кредиты_2000_0__22[[#This Row],[Размер кредита]]-AVERAGE(H:H)))/STDEV(H:H)</f>
        <v>-1.0789009035484332</v>
      </c>
      <c r="Z1108" s="16">
        <f>((Кредиты_2000_0__22[[#This Row],[Годовой доход]]-AVERAGE(K:K)))/STDEV(K:K)</f>
        <v>0.13298594605837086</v>
      </c>
      <c r="AA1108" s="16">
        <f>((Кредиты_2000_0__22[[#This Row],[Ежемесячный платеж]]-AVERAGE(O:O)))/STDEV(O:O)</f>
        <v>0.62197324998800629</v>
      </c>
      <c r="AB1108" s="16">
        <f>((Кредиты_2000_0__22[[#This Row],[Текущий баланс кредитов]]-AVERAGE(F:F)))/STDEV(F:F)</f>
        <v>-0.42074142089966765</v>
      </c>
      <c r="AC1108" s="16">
        <f>((Кредиты_2000_0__22[[#This Row],[Максимальный выданный кредит]]-AVERAGE(G:G)))/STDEV(G:G)</f>
        <v>0.28869155872595365</v>
      </c>
    </row>
    <row r="1109" spans="1:29" x14ac:dyDescent="0.45">
      <c r="A1109">
        <v>1649</v>
      </c>
      <c r="B1109" s="1" t="s">
        <v>1152</v>
      </c>
      <c r="C1109" s="1" t="s">
        <v>16</v>
      </c>
      <c r="D1109">
        <v>9</v>
      </c>
      <c r="E1109">
        <v>0</v>
      </c>
      <c r="F1109">
        <v>271966</v>
      </c>
      <c r="G1109">
        <v>775654</v>
      </c>
      <c r="H1109" s="3">
        <v>263714</v>
      </c>
      <c r="I1109" s="1" t="s">
        <v>17</v>
      </c>
      <c r="J1109">
        <v>743</v>
      </c>
      <c r="K1109">
        <v>3416238</v>
      </c>
      <c r="L1109" s="1" t="s">
        <v>22</v>
      </c>
      <c r="M1109" s="1" t="s">
        <v>19</v>
      </c>
      <c r="N1109" s="1" t="s">
        <v>20</v>
      </c>
      <c r="O1109" s="2">
        <v>14547.54</v>
      </c>
      <c r="P1109">
        <v>13.8</v>
      </c>
      <c r="R1109">
        <f>Кредиты_2000_0__22[[#This Row],[Годовой доход]]/12</f>
        <v>284686.5</v>
      </c>
      <c r="S1109">
        <f>Кредиты_2000_0__22[[#This Row],[Ежемесячный платеж]]/Кредиты_2000_0__22[[#This Row],[Мес доход]]</f>
        <v>5.1100210231254384E-2</v>
      </c>
      <c r="T1109" s="8">
        <f>(Кредиты_2000_0__22[[#This Row],[Кредитный рейтинг]]-MIN(J:J))/(MAX(J:J)-MIN(J:J))</f>
        <v>0.95151515151515154</v>
      </c>
      <c r="U1109" s="9">
        <f>(Кредиты_2000_0__22[[#This Row],[Срок кредитной истории (лет)]]-MIN(P:P))/(MAX(P:P)-MIN(P:P))</f>
        <v>0.20394736842105263</v>
      </c>
      <c r="V1109" s="9">
        <f>(Кредиты_2000_0__22[[#This Row],[Срок с последнего нарушения кредитного договора (мес.)]]-MIN(Q:Q))/(MAX(Q:Q)-MIN(Q:Q))</f>
        <v>0</v>
      </c>
      <c r="W1109" s="9">
        <f>(Кредиты_2000_0__22[[#This Row],[Количество кредитных карт]]-MIN(D:D))/(MAX(D:D)-MIN(D:D))</f>
        <v>0.17073170731707318</v>
      </c>
      <c r="X1109" s="10">
        <f>(Кредиты_2000_0__22[[#This Row],[Число нарушений кредитных договоров]]-MIN(E:E))/(MAX(E:E)-MIN(E:E))</f>
        <v>0</v>
      </c>
      <c r="Y1109" s="16">
        <f>((Кредиты_2000_0__22[[#This Row],[Размер кредита]]-AVERAGE(H:H)))/STDEV(H:H)</f>
        <v>-0.24657651575378456</v>
      </c>
      <c r="Z1109" s="16">
        <f>((Кредиты_2000_0__22[[#This Row],[Годовой доход]]-AVERAGE(K:K)))/STDEV(K:K)</f>
        <v>2.5297579883387167</v>
      </c>
      <c r="AA1109" s="16">
        <f>((Кредиты_2000_0__22[[#This Row],[Ежемесячный платеж]]-AVERAGE(O:O)))/STDEV(O:O)</f>
        <v>-0.29281017186073555</v>
      </c>
      <c r="AB1109" s="16">
        <f>((Кредиты_2000_0__22[[#This Row],[Текущий баланс кредитов]]-AVERAGE(F:F)))/STDEV(F:F)</f>
        <v>3.8516729826867546E-2</v>
      </c>
      <c r="AC1109" s="16">
        <f>((Кредиты_2000_0__22[[#This Row],[Максимальный выданный кредит]]-AVERAGE(G:G)))/STDEV(G:G)</f>
        <v>0.44895351795312821</v>
      </c>
    </row>
    <row r="1110" spans="1:29" x14ac:dyDescent="0.45">
      <c r="A1110">
        <v>1650</v>
      </c>
      <c r="B1110" s="1" t="s">
        <v>1153</v>
      </c>
      <c r="C1110" s="1" t="s">
        <v>16</v>
      </c>
      <c r="D1110">
        <v>9</v>
      </c>
      <c r="E1110">
        <v>0</v>
      </c>
      <c r="F1110">
        <v>341145</v>
      </c>
      <c r="G1110">
        <v>530222</v>
      </c>
      <c r="H1110" s="3">
        <v>436480</v>
      </c>
      <c r="I1110" s="1" t="s">
        <v>17</v>
      </c>
      <c r="J1110">
        <v>679</v>
      </c>
      <c r="K1110">
        <v>2261760</v>
      </c>
      <c r="L1110" s="1" t="s">
        <v>27</v>
      </c>
      <c r="M1110" s="1" t="s">
        <v>19</v>
      </c>
      <c r="N1110" s="1" t="s">
        <v>23</v>
      </c>
      <c r="O1110" s="2">
        <v>19790.400000000001</v>
      </c>
      <c r="P1110">
        <v>15.7</v>
      </c>
      <c r="Q1110">
        <v>30</v>
      </c>
      <c r="R1110">
        <f>Кредиты_2000_0__22[[#This Row],[Годовой доход]]/12</f>
        <v>188480</v>
      </c>
      <c r="S1110">
        <f>Кредиты_2000_0__22[[#This Row],[Ежемесячный платеж]]/Кредиты_2000_0__22[[#This Row],[Мес доход]]</f>
        <v>0.10500000000000001</v>
      </c>
      <c r="T1110" s="8">
        <f>(Кредиты_2000_0__22[[#This Row],[Кредитный рейтинг]]-MIN(J:J))/(MAX(J:J)-MIN(J:J))</f>
        <v>0.5636363636363636</v>
      </c>
      <c r="U1110" s="9">
        <f>(Кредиты_2000_0__22[[#This Row],[Срок кредитной истории (лет)]]-MIN(P:P))/(MAX(P:P)-MIN(P:P))</f>
        <v>0.24561403508771928</v>
      </c>
      <c r="V1110" s="9">
        <f>(Кредиты_2000_0__22[[#This Row],[Срок с последнего нарушения кредитного договора (мес.)]]-MIN(Q:Q))/(MAX(Q:Q)-MIN(Q:Q))</f>
        <v>0.36585365853658536</v>
      </c>
      <c r="W1110" s="9">
        <f>(Кредиты_2000_0__22[[#This Row],[Количество кредитных карт]]-MIN(D:D))/(MAX(D:D)-MIN(D:D))</f>
        <v>0.17073170731707318</v>
      </c>
      <c r="X1110" s="10">
        <f>(Кредиты_2000_0__22[[#This Row],[Число нарушений кредитных договоров]]-MIN(E:E))/(MAX(E:E)-MIN(E:E))</f>
        <v>0</v>
      </c>
      <c r="Y1110" s="16">
        <f>((Кредиты_2000_0__22[[#This Row],[Размер кредита]]-AVERAGE(H:H)))/STDEV(H:H)</f>
        <v>0.67831996328277633</v>
      </c>
      <c r="Z1110" s="16">
        <f>((Кредиты_2000_0__22[[#This Row],[Годовой доход]]-AVERAGE(K:K)))/STDEV(K:K)</f>
        <v>1.1166443743248762</v>
      </c>
      <c r="AA1110" s="16">
        <f>((Кредиты_2000_0__22[[#This Row],[Ежемесячный платеж]]-AVERAGE(O:O)))/STDEV(O:O)</f>
        <v>0.17552010778256377</v>
      </c>
      <c r="AB1110" s="16">
        <f>((Кредиты_2000_0__22[[#This Row],[Текущий баланс кредитов]]-AVERAGE(F:F)))/STDEV(F:F)</f>
        <v>0.32761751246782789</v>
      </c>
      <c r="AC1110" s="16">
        <f>((Кредиты_2000_0__22[[#This Row],[Максимальный выданный кредит]]-AVERAGE(G:G)))/STDEV(G:G)</f>
        <v>-7.2751301754592712E-2</v>
      </c>
    </row>
    <row r="1111" spans="1:29" x14ac:dyDescent="0.45">
      <c r="A1111">
        <v>1652</v>
      </c>
      <c r="B1111" s="1" t="s">
        <v>1155</v>
      </c>
      <c r="C1111" s="1" t="s">
        <v>16</v>
      </c>
      <c r="D1111">
        <v>7</v>
      </c>
      <c r="E1111">
        <v>0</v>
      </c>
      <c r="F1111">
        <v>264708</v>
      </c>
      <c r="G1111">
        <v>1001660</v>
      </c>
      <c r="H1111" s="3">
        <v>433928</v>
      </c>
      <c r="I1111" s="1" t="s">
        <v>17</v>
      </c>
      <c r="J1111">
        <v>747</v>
      </c>
      <c r="K1111">
        <v>1030579</v>
      </c>
      <c r="L1111" s="1" t="s">
        <v>50</v>
      </c>
      <c r="M1111" s="1" t="s">
        <v>24</v>
      </c>
      <c r="N1111" s="1" t="s">
        <v>23</v>
      </c>
      <c r="O1111" s="2">
        <v>13740.99</v>
      </c>
      <c r="P1111">
        <v>20</v>
      </c>
      <c r="R1111">
        <f>Кредиты_2000_0__22[[#This Row],[Годовой доход]]/12</f>
        <v>85881.583333333328</v>
      </c>
      <c r="S1111">
        <f>Кредиты_2000_0__22[[#This Row],[Ежемесячный платеж]]/Кредиты_2000_0__22[[#This Row],[Мес доход]]</f>
        <v>0.1599992625504692</v>
      </c>
      <c r="T1111" s="8">
        <f>(Кредиты_2000_0__22[[#This Row],[Кредитный рейтинг]]-MIN(J:J))/(MAX(J:J)-MIN(J:J))</f>
        <v>0.97575757575757571</v>
      </c>
      <c r="U1111" s="9">
        <f>(Кредиты_2000_0__22[[#This Row],[Срок кредитной истории (лет)]]-MIN(P:P))/(MAX(P:P)-MIN(P:P))</f>
        <v>0.33991228070175439</v>
      </c>
      <c r="V1111" s="9">
        <f>(Кредиты_2000_0__22[[#This Row],[Срок с последнего нарушения кредитного договора (мес.)]]-MIN(Q:Q))/(MAX(Q:Q)-MIN(Q:Q))</f>
        <v>0</v>
      </c>
      <c r="W1111" s="9">
        <f>(Кредиты_2000_0__22[[#This Row],[Количество кредитных карт]]-MIN(D:D))/(MAX(D:D)-MIN(D:D))</f>
        <v>0.12195121951219512</v>
      </c>
      <c r="X1111" s="10">
        <f>(Кредиты_2000_0__22[[#This Row],[Число нарушений кредитных договоров]]-MIN(E:E))/(MAX(E:E)-MIN(E:E))</f>
        <v>0</v>
      </c>
      <c r="Y1111" s="16">
        <f>((Кредиты_2000_0__22[[#This Row],[Размер кредита]]-AVERAGE(H:H)))/STDEV(H:H)</f>
        <v>0.66465792437175619</v>
      </c>
      <c r="Z1111" s="16">
        <f>((Кредиты_2000_0__22[[#This Row],[Годовой доход]]-AVERAGE(K:K)))/STDEV(K:K)</f>
        <v>-0.39035587376575359</v>
      </c>
      <c r="AA1111" s="16">
        <f>((Кредиты_2000_0__22[[#This Row],[Ежемесячный платеж]]-AVERAGE(O:O)))/STDEV(O:O)</f>
        <v>-0.36485706745709012</v>
      </c>
      <c r="AB1111" s="16">
        <f>((Кредиты_2000_0__22[[#This Row],[Текущий баланс кредитов]]-AVERAGE(F:F)))/STDEV(F:F)</f>
        <v>8.1853651004608289E-3</v>
      </c>
      <c r="AC1111" s="16">
        <f>((Кредиты_2000_0__22[[#This Row],[Максимальный выданный кредит]]-AVERAGE(G:G)))/STDEV(G:G)</f>
        <v>0.92936527959326953</v>
      </c>
    </row>
    <row r="1112" spans="1:29" x14ac:dyDescent="0.45">
      <c r="A1112">
        <v>1653</v>
      </c>
      <c r="B1112" s="1" t="s">
        <v>1156</v>
      </c>
      <c r="C1112" s="1" t="s">
        <v>16</v>
      </c>
      <c r="D1112">
        <v>10</v>
      </c>
      <c r="E1112">
        <v>0</v>
      </c>
      <c r="F1112">
        <v>323323</v>
      </c>
      <c r="G1112">
        <v>446226</v>
      </c>
      <c r="H1112" s="3">
        <v>356422</v>
      </c>
      <c r="I1112" s="1" t="s">
        <v>17</v>
      </c>
      <c r="J1112">
        <v>723</v>
      </c>
      <c r="K1112">
        <v>1303932</v>
      </c>
      <c r="L1112" s="1" t="s">
        <v>40</v>
      </c>
      <c r="M1112" s="1" t="s">
        <v>29</v>
      </c>
      <c r="N1112" s="1" t="s">
        <v>23</v>
      </c>
      <c r="O1112" s="2">
        <v>15321.22</v>
      </c>
      <c r="P1112">
        <v>21.1</v>
      </c>
      <c r="R1112">
        <f>Кредиты_2000_0__22[[#This Row],[Годовой доход]]/12</f>
        <v>108661</v>
      </c>
      <c r="S1112">
        <f>Кредиты_2000_0__22[[#This Row],[Ежемесячный платеж]]/Кредиты_2000_0__22[[#This Row],[Мес доход]]</f>
        <v>0.14100017485574401</v>
      </c>
      <c r="T1112" s="8">
        <f>(Кредиты_2000_0__22[[#This Row],[Кредитный рейтинг]]-MIN(J:J))/(MAX(J:J)-MIN(J:J))</f>
        <v>0.83030303030303032</v>
      </c>
      <c r="U1112" s="9">
        <f>(Кредиты_2000_0__22[[#This Row],[Срок кредитной истории (лет)]]-MIN(P:P))/(MAX(P:P)-MIN(P:P))</f>
        <v>0.36403508771929827</v>
      </c>
      <c r="V1112" s="9">
        <f>(Кредиты_2000_0__22[[#This Row],[Срок с последнего нарушения кредитного договора (мес.)]]-MIN(Q:Q))/(MAX(Q:Q)-MIN(Q:Q))</f>
        <v>0</v>
      </c>
      <c r="W1112" s="9">
        <f>(Кредиты_2000_0__22[[#This Row],[Количество кредитных карт]]-MIN(D:D))/(MAX(D:D)-MIN(D:D))</f>
        <v>0.1951219512195122</v>
      </c>
      <c r="X1112" s="10">
        <f>(Кредиты_2000_0__22[[#This Row],[Число нарушений кредитных договоров]]-MIN(E:E))/(MAX(E:E)-MIN(E:E))</f>
        <v>0</v>
      </c>
      <c r="Y1112" s="16">
        <f>((Кредиты_2000_0__22[[#This Row],[Размер кредита]]-AVERAGE(H:H)))/STDEV(H:H)</f>
        <v>0.24973238054827421</v>
      </c>
      <c r="Z1112" s="16">
        <f>((Кредиты_2000_0__22[[#This Row],[Годовой доход]]-AVERAGE(K:K)))/STDEV(K:K)</f>
        <v>-5.5764096588947008E-2</v>
      </c>
      <c r="AA1112" s="16">
        <f>((Кредиты_2000_0__22[[#This Row],[Ежемесячный платеж]]-AVERAGE(O:O)))/STDEV(O:O)</f>
        <v>-0.22369946305782512</v>
      </c>
      <c r="AB1112" s="16">
        <f>((Кредиты_2000_0__22[[#This Row],[Текущий баланс кредитов]]-AVERAGE(F:F)))/STDEV(F:F)</f>
        <v>0.25313892578361458</v>
      </c>
      <c r="AC1112" s="16">
        <f>((Кредиты_2000_0__22[[#This Row],[Максимальный выданный кредит]]-AVERAGE(G:G)))/STDEV(G:G)</f>
        <v>-0.25129818250433084</v>
      </c>
    </row>
    <row r="1113" spans="1:29" x14ac:dyDescent="0.45">
      <c r="A1113">
        <v>1654</v>
      </c>
      <c r="B1113" s="1" t="s">
        <v>1157</v>
      </c>
      <c r="C1113" s="1" t="s">
        <v>16</v>
      </c>
      <c r="D1113">
        <v>9</v>
      </c>
      <c r="E1113">
        <v>1</v>
      </c>
      <c r="F1113">
        <v>137047</v>
      </c>
      <c r="G1113">
        <v>337612</v>
      </c>
      <c r="H1113" s="3">
        <v>544346</v>
      </c>
      <c r="I1113" s="1" t="s">
        <v>26</v>
      </c>
      <c r="J1113">
        <v>684</v>
      </c>
      <c r="K1113">
        <v>1692387</v>
      </c>
      <c r="L1113" s="1" t="s">
        <v>36</v>
      </c>
      <c r="M1113" s="1" t="s">
        <v>19</v>
      </c>
      <c r="N1113" s="1" t="s">
        <v>20</v>
      </c>
      <c r="O1113" s="2">
        <v>3511.77</v>
      </c>
      <c r="P1113">
        <v>31.9</v>
      </c>
      <c r="R1113">
        <f>Кредиты_2000_0__22[[#This Row],[Годовой доход]]/12</f>
        <v>141032.25</v>
      </c>
      <c r="S1113">
        <f>Кредиты_2000_0__22[[#This Row],[Ежемесячный платеж]]/Кредиты_2000_0__22[[#This Row],[Мес доход]]</f>
        <v>2.4900474891381228E-2</v>
      </c>
      <c r="T1113" s="8">
        <f>(Кредиты_2000_0__22[[#This Row],[Кредитный рейтинг]]-MIN(J:J))/(MAX(J:J)-MIN(J:J))</f>
        <v>0.59393939393939399</v>
      </c>
      <c r="U1113" s="9">
        <f>(Кредиты_2000_0__22[[#This Row],[Срок кредитной истории (лет)]]-MIN(P:P))/(MAX(P:P)-MIN(P:P))</f>
        <v>0.60087719298245612</v>
      </c>
      <c r="V1113" s="9">
        <f>(Кредиты_2000_0__22[[#This Row],[Срок с последнего нарушения кредитного договора (мес.)]]-MIN(Q:Q))/(MAX(Q:Q)-MIN(Q:Q))</f>
        <v>0</v>
      </c>
      <c r="W1113" s="9">
        <f>(Кредиты_2000_0__22[[#This Row],[Количество кредитных карт]]-MIN(D:D))/(MAX(D:D)-MIN(D:D))</f>
        <v>0.17073170731707318</v>
      </c>
      <c r="X1113" s="10">
        <f>(Кредиты_2000_0__22[[#This Row],[Число нарушений кредитных договоров]]-MIN(E:E))/(MAX(E:E)-MIN(E:E))</f>
        <v>0.14285714285714285</v>
      </c>
      <c r="Y1113" s="16">
        <f>((Кредиты_2000_0__22[[#This Row],[Размер кредита]]-AVERAGE(H:H)))/STDEV(H:H)</f>
        <v>1.2557766596683944</v>
      </c>
      <c r="Z1113" s="16">
        <f>((Кредиты_2000_0__22[[#This Row],[Годовой доход]]-AVERAGE(K:K)))/STDEV(K:K)</f>
        <v>0.41971577304195662</v>
      </c>
      <c r="AA1113" s="16">
        <f>((Кредиты_2000_0__22[[#This Row],[Ежемесячный платеж]]-AVERAGE(O:O)))/STDEV(O:O)</f>
        <v>-1.2786051864480283</v>
      </c>
      <c r="AB1113" s="16">
        <f>((Кредиты_2000_0__22[[#This Row],[Текущий баланс кредитов]]-AVERAGE(F:F)))/STDEV(F:F)</f>
        <v>-0.52531316787526361</v>
      </c>
      <c r="AC1113" s="16">
        <f>((Кредиты_2000_0__22[[#This Row],[Максимальный выданный кредит]]-AVERAGE(G:G)))/STDEV(G:G)</f>
        <v>-0.48217454454242853</v>
      </c>
    </row>
    <row r="1114" spans="1:29" x14ac:dyDescent="0.45">
      <c r="A1114">
        <v>1655</v>
      </c>
      <c r="B1114" s="1" t="s">
        <v>1158</v>
      </c>
      <c r="C1114" s="1" t="s">
        <v>16</v>
      </c>
      <c r="D1114">
        <v>9</v>
      </c>
      <c r="E1114">
        <v>0</v>
      </c>
      <c r="F1114">
        <v>105298</v>
      </c>
      <c r="G1114">
        <v>330418</v>
      </c>
      <c r="H1114" s="3">
        <v>440220</v>
      </c>
      <c r="I1114" s="1" t="s">
        <v>26</v>
      </c>
      <c r="J1114">
        <v>661</v>
      </c>
      <c r="K1114">
        <v>1083551</v>
      </c>
      <c r="L1114" s="1" t="s">
        <v>22</v>
      </c>
      <c r="M1114" s="1" t="s">
        <v>19</v>
      </c>
      <c r="N1114" s="1" t="s">
        <v>23</v>
      </c>
      <c r="O1114" s="2">
        <v>17336.740000000002</v>
      </c>
      <c r="P1114">
        <v>11.9</v>
      </c>
      <c r="Q1114">
        <v>18</v>
      </c>
      <c r="R1114">
        <f>Кредиты_2000_0__22[[#This Row],[Годовой доход]]/12</f>
        <v>90295.916666666672</v>
      </c>
      <c r="S1114">
        <f>Кредиты_2000_0__22[[#This Row],[Ежемесячный платеж]]/Кредиты_2000_0__22[[#This Row],[Мес доход]]</f>
        <v>0.1919991583229585</v>
      </c>
      <c r="T1114" s="8">
        <f>(Кредиты_2000_0__22[[#This Row],[Кредитный рейтинг]]-MIN(J:J))/(MAX(J:J)-MIN(J:J))</f>
        <v>0.45454545454545453</v>
      </c>
      <c r="U1114" s="9">
        <f>(Кредиты_2000_0__22[[#This Row],[Срок кредитной истории (лет)]]-MIN(P:P))/(MAX(P:P)-MIN(P:P))</f>
        <v>0.16228070175438597</v>
      </c>
      <c r="V1114" s="9">
        <f>(Кредиты_2000_0__22[[#This Row],[Срок с последнего нарушения кредитного договора (мес.)]]-MIN(Q:Q))/(MAX(Q:Q)-MIN(Q:Q))</f>
        <v>0.21951219512195122</v>
      </c>
      <c r="W1114" s="9">
        <f>(Кредиты_2000_0__22[[#This Row],[Количество кредитных карт]]-MIN(D:D))/(MAX(D:D)-MIN(D:D))</f>
        <v>0.17073170731707318</v>
      </c>
      <c r="X1114" s="10">
        <f>(Кредиты_2000_0__22[[#This Row],[Число нарушений кредитных договоров]]-MIN(E:E))/(MAX(E:E)-MIN(E:E))</f>
        <v>0</v>
      </c>
      <c r="Y1114" s="16">
        <f>((Кредиты_2000_0__22[[#This Row],[Размер кредита]]-AVERAGE(H:H)))/STDEV(H:H)</f>
        <v>0.69834191685927138</v>
      </c>
      <c r="Z1114" s="16">
        <f>((Кредиты_2000_0__22[[#This Row],[Годовой доход]]-AVERAGE(K:K)))/STDEV(K:K)</f>
        <v>-0.32551665260992285</v>
      </c>
      <c r="AA1114" s="16">
        <f>((Кредиты_2000_0__22[[#This Row],[Ежемесячный платеж]]-AVERAGE(O:O)))/STDEV(O:O)</f>
        <v>-4.365859886792426E-2</v>
      </c>
      <c r="AB1114" s="16">
        <f>((Кредиты_2000_0__22[[#This Row],[Текущий баланс кредитов]]-AVERAGE(F:F)))/STDEV(F:F)</f>
        <v>-0.65799303818370769</v>
      </c>
      <c r="AC1114" s="16">
        <f>((Кредиты_2000_0__22[[#This Row],[Максимальный выданный кредит]]-AVERAGE(G:G)))/STDEV(G:G)</f>
        <v>-0.49746653773393307</v>
      </c>
    </row>
    <row r="1115" spans="1:29" x14ac:dyDescent="0.45">
      <c r="A1115">
        <v>1656</v>
      </c>
      <c r="B1115" s="1" t="s">
        <v>1159</v>
      </c>
      <c r="C1115" s="1" t="s">
        <v>16</v>
      </c>
      <c r="D1115">
        <v>15</v>
      </c>
      <c r="E1115">
        <v>0</v>
      </c>
      <c r="F1115">
        <v>71516</v>
      </c>
      <c r="G1115">
        <v>507958</v>
      </c>
      <c r="H1115" s="3">
        <v>394174</v>
      </c>
      <c r="I1115" s="1" t="s">
        <v>17</v>
      </c>
      <c r="J1115">
        <v>654</v>
      </c>
      <c r="K1115">
        <v>1915846</v>
      </c>
      <c r="L1115" s="1" t="s">
        <v>33</v>
      </c>
      <c r="M1115" s="1" t="s">
        <v>24</v>
      </c>
      <c r="N1115" s="1" t="s">
        <v>34</v>
      </c>
      <c r="O1115" s="2">
        <v>22990.19</v>
      </c>
      <c r="P1115">
        <v>27</v>
      </c>
      <c r="Q1115">
        <v>29</v>
      </c>
      <c r="R1115">
        <f>Кредиты_2000_0__22[[#This Row],[Годовой доход]]/12</f>
        <v>159653.83333333334</v>
      </c>
      <c r="S1115">
        <f>Кредиты_2000_0__22[[#This Row],[Ежемесячный платеж]]/Кредиты_2000_0__22[[#This Row],[Мес доход]]</f>
        <v>0.14400023801495526</v>
      </c>
      <c r="T1115" s="8">
        <f>(Кредиты_2000_0__22[[#This Row],[Кредитный рейтинг]]-MIN(J:J))/(MAX(J:J)-MIN(J:J))</f>
        <v>0.41212121212121211</v>
      </c>
      <c r="U1115" s="9">
        <f>(Кредиты_2000_0__22[[#This Row],[Срок кредитной истории (лет)]]-MIN(P:P))/(MAX(P:P)-MIN(P:P))</f>
        <v>0.49342105263157893</v>
      </c>
      <c r="V1115" s="9">
        <f>(Кредиты_2000_0__22[[#This Row],[Срок с последнего нарушения кредитного договора (мес.)]]-MIN(Q:Q))/(MAX(Q:Q)-MIN(Q:Q))</f>
        <v>0.35365853658536583</v>
      </c>
      <c r="W1115" s="9">
        <f>(Кредиты_2000_0__22[[#This Row],[Количество кредитных карт]]-MIN(D:D))/(MAX(D:D)-MIN(D:D))</f>
        <v>0.31707317073170732</v>
      </c>
      <c r="X1115" s="10">
        <f>(Кредиты_2000_0__22[[#This Row],[Число нарушений кредитных договоров]]-MIN(E:E))/(MAX(E:E)-MIN(E:E))</f>
        <v>0</v>
      </c>
      <c r="Y1115" s="16">
        <f>((Кредиты_2000_0__22[[#This Row],[Размер кредита]]-AVERAGE(H:H)))/STDEV(H:H)</f>
        <v>0.45183633547336505</v>
      </c>
      <c r="Z1115" s="16">
        <f>((Кредиты_2000_0__22[[#This Row],[Годовой доход]]-AVERAGE(K:K)))/STDEV(K:K)</f>
        <v>0.69323588782449796</v>
      </c>
      <c r="AA1115" s="16">
        <f>((Кредиты_2000_0__22[[#This Row],[Ежемесячный платеж]]-AVERAGE(O:O)))/STDEV(O:O)</f>
        <v>0.46134855742642827</v>
      </c>
      <c r="AB1115" s="16">
        <f>((Кредиты_2000_0__22[[#This Row],[Текущий баланс кредитов]]-AVERAGE(F:F)))/STDEV(F:F)</f>
        <v>-0.79916886667467923</v>
      </c>
      <c r="AC1115" s="16">
        <f>((Кредиты_2000_0__22[[#This Row],[Максимальный выданный кредит]]-AVERAGE(G:G)))/STDEV(G:G)</f>
        <v>-0.12007698098946305</v>
      </c>
    </row>
    <row r="1116" spans="1:29" x14ac:dyDescent="0.45">
      <c r="A1116">
        <v>1657</v>
      </c>
      <c r="B1116" s="1" t="s">
        <v>1160</v>
      </c>
      <c r="C1116" s="1" t="s">
        <v>31</v>
      </c>
      <c r="D1116">
        <v>15</v>
      </c>
      <c r="E1116">
        <v>0</v>
      </c>
      <c r="F1116">
        <v>433276</v>
      </c>
      <c r="G1116">
        <v>534270</v>
      </c>
      <c r="H1116" s="3">
        <v>259512</v>
      </c>
      <c r="I1116" s="1" t="s">
        <v>26</v>
      </c>
      <c r="J1116">
        <v>713</v>
      </c>
      <c r="K1116">
        <v>1251359</v>
      </c>
      <c r="L1116" s="1" t="s">
        <v>53</v>
      </c>
      <c r="M1116" s="1" t="s">
        <v>29</v>
      </c>
      <c r="N1116" s="1" t="s">
        <v>23</v>
      </c>
      <c r="O1116" s="2">
        <v>25861.47</v>
      </c>
      <c r="P1116">
        <v>28.4</v>
      </c>
      <c r="Q1116">
        <v>55</v>
      </c>
      <c r="R1116">
        <f>Кредиты_2000_0__22[[#This Row],[Годовой доход]]/12</f>
        <v>104279.91666666667</v>
      </c>
      <c r="S1116">
        <f>Кредиты_2000_0__22[[#This Row],[Ежемесячный платеж]]/Кредиты_2000_0__22[[#This Row],[Мес доход]]</f>
        <v>0.24800048587176021</v>
      </c>
      <c r="T1116" s="8">
        <f>(Кредиты_2000_0__22[[#This Row],[Кредитный рейтинг]]-MIN(J:J))/(MAX(J:J)-MIN(J:J))</f>
        <v>0.76969696969696966</v>
      </c>
      <c r="U1116" s="9">
        <f>(Кредиты_2000_0__22[[#This Row],[Срок кредитной истории (лет)]]-MIN(P:P))/(MAX(P:P)-MIN(P:P))</f>
        <v>0.52412280701754377</v>
      </c>
      <c r="V1116" s="9">
        <f>(Кредиты_2000_0__22[[#This Row],[Срок с последнего нарушения кредитного договора (мес.)]]-MIN(Q:Q))/(MAX(Q:Q)-MIN(Q:Q))</f>
        <v>0.67073170731707321</v>
      </c>
      <c r="W1116" s="9">
        <f>(Кредиты_2000_0__22[[#This Row],[Количество кредитных карт]]-MIN(D:D))/(MAX(D:D)-MIN(D:D))</f>
        <v>0.31707317073170732</v>
      </c>
      <c r="X1116" s="10">
        <f>(Кредиты_2000_0__22[[#This Row],[Число нарушений кредитных договоров]]-MIN(E:E))/(MAX(E:E)-MIN(E:E))</f>
        <v>0</v>
      </c>
      <c r="Y1116" s="16">
        <f>((Кредиты_2000_0__22[[#This Row],[Размер кредита]]-AVERAGE(H:H)))/STDEV(H:H)</f>
        <v>-0.26907176947796424</v>
      </c>
      <c r="Z1116" s="16">
        <f>((Кредиты_2000_0__22[[#This Row],[Годовой доход]]-AVERAGE(K:K)))/STDEV(K:K)</f>
        <v>-0.12011493049790814</v>
      </c>
      <c r="AA1116" s="16">
        <f>((Кредиты_2000_0__22[[#This Row],[Ежемесячный платеж]]-AVERAGE(O:O)))/STDEV(O:O)</f>
        <v>0.71783211131385105</v>
      </c>
      <c r="AB1116" s="16">
        <f>((Кредиты_2000_0__22[[#This Row],[Текущий баланс кредитов]]-AVERAGE(F:F)))/STDEV(F:F)</f>
        <v>0.71263528094517392</v>
      </c>
      <c r="AC1116" s="16">
        <f>((Кредиты_2000_0__22[[#This Row],[Максимальный выданный кредит]]-AVERAGE(G:G)))/STDEV(G:G)</f>
        <v>-6.4146632802798101E-2</v>
      </c>
    </row>
    <row r="1117" spans="1:29" x14ac:dyDescent="0.45">
      <c r="A1117">
        <v>1659</v>
      </c>
      <c r="B1117" s="1" t="s">
        <v>1161</v>
      </c>
      <c r="C1117" s="1" t="s">
        <v>31</v>
      </c>
      <c r="D1117">
        <v>16</v>
      </c>
      <c r="E1117">
        <v>0</v>
      </c>
      <c r="F1117">
        <v>265696</v>
      </c>
      <c r="G1117">
        <v>479952</v>
      </c>
      <c r="H1117" s="3">
        <v>90090</v>
      </c>
      <c r="I1117" s="1" t="s">
        <v>17</v>
      </c>
      <c r="J1117">
        <v>711</v>
      </c>
      <c r="K1117">
        <v>1653437</v>
      </c>
      <c r="L1117" s="1" t="s">
        <v>33</v>
      </c>
      <c r="M1117" s="1" t="s">
        <v>29</v>
      </c>
      <c r="N1117" s="1" t="s">
        <v>58</v>
      </c>
      <c r="O1117" s="2">
        <v>27695.16</v>
      </c>
      <c r="P1117">
        <v>18.5</v>
      </c>
      <c r="R1117">
        <f>Кредиты_2000_0__22[[#This Row],[Годовой доход]]/12</f>
        <v>137786.41666666666</v>
      </c>
      <c r="S1117">
        <f>Кредиты_2000_0__22[[#This Row],[Ежемесячный платеж]]/Кредиты_2000_0__22[[#This Row],[Мес доход]]</f>
        <v>0.2010006549992531</v>
      </c>
      <c r="T1117" s="8">
        <f>(Кредиты_2000_0__22[[#This Row],[Кредитный рейтинг]]-MIN(J:J))/(MAX(J:J)-MIN(J:J))</f>
        <v>0.75757575757575757</v>
      </c>
      <c r="U1117" s="9">
        <f>(Кредиты_2000_0__22[[#This Row],[Срок кредитной истории (лет)]]-MIN(P:P))/(MAX(P:P)-MIN(P:P))</f>
        <v>0.30701754385964913</v>
      </c>
      <c r="V1117" s="9">
        <f>(Кредиты_2000_0__22[[#This Row],[Срок с последнего нарушения кредитного договора (мес.)]]-MIN(Q:Q))/(MAX(Q:Q)-MIN(Q:Q))</f>
        <v>0</v>
      </c>
      <c r="W1117" s="9">
        <f>(Кредиты_2000_0__22[[#This Row],[Количество кредитных карт]]-MIN(D:D))/(MAX(D:D)-MIN(D:D))</f>
        <v>0.34146341463414637</v>
      </c>
      <c r="X1117" s="10">
        <f>(Кредиты_2000_0__22[[#This Row],[Число нарушений кредитных договоров]]-MIN(E:E))/(MAX(E:E)-MIN(E:E))</f>
        <v>0</v>
      </c>
      <c r="Y1117" s="16">
        <f>((Кредиты_2000_0__22[[#This Row],[Размер кредита]]-AVERAGE(H:H)))/STDEV(H:H)</f>
        <v>-1.1760662664931885</v>
      </c>
      <c r="Z1117" s="16">
        <f>((Кредиты_2000_0__22[[#This Row],[Годовой доход]]-AVERAGE(K:K)))/STDEV(K:K)</f>
        <v>0.37203987513325754</v>
      </c>
      <c r="AA1117" s="16">
        <f>((Кредиты_2000_0__22[[#This Row],[Ежемесячный платеж]]-AVERAGE(O:O)))/STDEV(O:O)</f>
        <v>0.88163060116082792</v>
      </c>
      <c r="AB1117" s="16">
        <f>((Кредиты_2000_0__22[[#This Row],[Текущий баланс кредитов]]-AVERAGE(F:F)))/STDEV(F:F)</f>
        <v>1.2314241974212528E-2</v>
      </c>
      <c r="AC1117" s="16">
        <f>((Кредиты_2000_0__22[[#This Row],[Максимальный выданный кредит]]-AVERAGE(G:G)))/STDEV(G:G)</f>
        <v>-0.17960819607443335</v>
      </c>
    </row>
    <row r="1118" spans="1:29" x14ac:dyDescent="0.45">
      <c r="A1118">
        <v>1660</v>
      </c>
      <c r="B1118" s="1" t="s">
        <v>1162</v>
      </c>
      <c r="C1118" s="1" t="s">
        <v>16</v>
      </c>
      <c r="D1118">
        <v>11</v>
      </c>
      <c r="E1118">
        <v>1</v>
      </c>
      <c r="F1118">
        <v>140125</v>
      </c>
      <c r="G1118">
        <v>377322</v>
      </c>
      <c r="H1118" s="3">
        <v>218020</v>
      </c>
      <c r="I1118" s="1" t="s">
        <v>17</v>
      </c>
      <c r="J1118">
        <v>737</v>
      </c>
      <c r="K1118">
        <v>860491</v>
      </c>
      <c r="L1118" s="1" t="s">
        <v>22</v>
      </c>
      <c r="M1118" s="1" t="s">
        <v>19</v>
      </c>
      <c r="N1118" s="1" t="s">
        <v>23</v>
      </c>
      <c r="O1118" s="2">
        <v>6403.38</v>
      </c>
      <c r="P1118">
        <v>24.9</v>
      </c>
      <c r="Q1118">
        <v>78</v>
      </c>
      <c r="R1118">
        <f>Кредиты_2000_0__22[[#This Row],[Годовой доход]]/12</f>
        <v>71707.583333333328</v>
      </c>
      <c r="S1118">
        <f>Кредиты_2000_0__22[[#This Row],[Ежемесячный платеж]]/Кредиты_2000_0__22[[#This Row],[Мес доход]]</f>
        <v>8.929850515577735E-2</v>
      </c>
      <c r="T1118" s="8">
        <f>(Кредиты_2000_0__22[[#This Row],[Кредитный рейтинг]]-MIN(J:J))/(MAX(J:J)-MIN(J:J))</f>
        <v>0.91515151515151516</v>
      </c>
      <c r="U1118" s="9">
        <f>(Кредиты_2000_0__22[[#This Row],[Срок кредитной истории (лет)]]-MIN(P:P))/(MAX(P:P)-MIN(P:P))</f>
        <v>0.44736842105263153</v>
      </c>
      <c r="V1118" s="9">
        <f>(Кредиты_2000_0__22[[#This Row],[Срок с последнего нарушения кредитного договора (мес.)]]-MIN(Q:Q))/(MAX(Q:Q)-MIN(Q:Q))</f>
        <v>0.95121951219512191</v>
      </c>
      <c r="W1118" s="9">
        <f>(Кредиты_2000_0__22[[#This Row],[Количество кредитных карт]]-MIN(D:D))/(MAX(D:D)-MIN(D:D))</f>
        <v>0.21951219512195122</v>
      </c>
      <c r="X1118" s="10">
        <f>(Кредиты_2000_0__22[[#This Row],[Число нарушений кредитных договоров]]-MIN(E:E))/(MAX(E:E)-MIN(E:E))</f>
        <v>0.14285714285714285</v>
      </c>
      <c r="Y1118" s="16">
        <f>((Кредиты_2000_0__22[[#This Row],[Размер кредита]]-AVERAGE(H:H)))/STDEV(H:H)</f>
        <v>-0.49119767797955011</v>
      </c>
      <c r="Z1118" s="16">
        <f>((Кредиты_2000_0__22[[#This Row],[Годовой доход]]-AVERAGE(K:K)))/STDEV(K:K)</f>
        <v>-0.59854838014559464</v>
      </c>
      <c r="AA1118" s="16">
        <f>((Кредиты_2000_0__22[[#This Row],[Ежемесячный платеж]]-AVERAGE(O:O)))/STDEV(O:O)</f>
        <v>-1.0203056095149496</v>
      </c>
      <c r="AB1118" s="16">
        <f>((Кредиты_2000_0__22[[#This Row],[Текущий баланс кредитов]]-AVERAGE(F:F)))/STDEV(F:F)</f>
        <v>-0.5124501283839602</v>
      </c>
      <c r="AC1118" s="16">
        <f>((Кредиты_2000_0__22[[#This Row],[Максимальный выданный кредит]]-AVERAGE(G:G)))/STDEV(G:G)</f>
        <v>-0.39776461270553032</v>
      </c>
    </row>
    <row r="1119" spans="1:29" x14ac:dyDescent="0.45">
      <c r="A1119">
        <v>1661</v>
      </c>
      <c r="B1119" s="1" t="s">
        <v>1163</v>
      </c>
      <c r="C1119" s="1" t="s">
        <v>16</v>
      </c>
      <c r="D1119">
        <v>18</v>
      </c>
      <c r="E1119">
        <v>0</v>
      </c>
      <c r="F1119">
        <v>448647</v>
      </c>
      <c r="G1119">
        <v>700128</v>
      </c>
      <c r="H1119" s="3">
        <v>197472</v>
      </c>
      <c r="I1119" s="1" t="s">
        <v>17</v>
      </c>
      <c r="J1119">
        <v>720</v>
      </c>
      <c r="K1119">
        <v>909530</v>
      </c>
      <c r="L1119" s="1" t="s">
        <v>18</v>
      </c>
      <c r="M1119" s="1" t="s">
        <v>19</v>
      </c>
      <c r="N1119" s="1" t="s">
        <v>23</v>
      </c>
      <c r="O1119" s="2">
        <v>17357.07</v>
      </c>
      <c r="P1119">
        <v>17.100000000000001</v>
      </c>
      <c r="R1119">
        <f>Кредиты_2000_0__22[[#This Row],[Годовой доход]]/12</f>
        <v>75794.166666666672</v>
      </c>
      <c r="S1119">
        <f>Кредиты_2000_0__22[[#This Row],[Ежемесячный платеж]]/Кредиты_2000_0__22[[#This Row],[Мес доход]]</f>
        <v>0.22900271568832253</v>
      </c>
      <c r="T1119" s="8">
        <f>(Кредиты_2000_0__22[[#This Row],[Кредитный рейтинг]]-MIN(J:J))/(MAX(J:J)-MIN(J:J))</f>
        <v>0.81212121212121213</v>
      </c>
      <c r="U1119" s="9">
        <f>(Кредиты_2000_0__22[[#This Row],[Срок кредитной истории (лет)]]-MIN(P:P))/(MAX(P:P)-MIN(P:P))</f>
        <v>0.27631578947368424</v>
      </c>
      <c r="V1119" s="9">
        <f>(Кредиты_2000_0__22[[#This Row],[Срок с последнего нарушения кредитного договора (мес.)]]-MIN(Q:Q))/(MAX(Q:Q)-MIN(Q:Q))</f>
        <v>0</v>
      </c>
      <c r="W1119" s="9">
        <f>(Кредиты_2000_0__22[[#This Row],[Количество кредитных карт]]-MIN(D:D))/(MAX(D:D)-MIN(D:D))</f>
        <v>0.3902439024390244</v>
      </c>
      <c r="X1119" s="10">
        <f>(Кредиты_2000_0__22[[#This Row],[Число нарушений кредитных договоров]]-MIN(E:E))/(MAX(E:E)-MIN(E:E))</f>
        <v>0</v>
      </c>
      <c r="Y1119" s="16">
        <f>((Кредиты_2000_0__22[[#This Row],[Размер кредита]]-AVERAGE(H:H)))/STDEV(H:H)</f>
        <v>-0.60120064645276394</v>
      </c>
      <c r="Z1119" s="16">
        <f>((Кредиты_2000_0__22[[#This Row],[Годовой доход]]-AVERAGE(K:K)))/STDEV(K:K)</f>
        <v>-0.53852326185176425</v>
      </c>
      <c r="AA1119" s="16">
        <f>((Кредиты_2000_0__22[[#This Row],[Ежемесячный платеж]]-AVERAGE(O:O)))/STDEV(O:O)</f>
        <v>-4.1842575822268378E-2</v>
      </c>
      <c r="AB1119" s="16">
        <f>((Кредиты_2000_0__22[[#This Row],[Текущий баланс кредитов]]-AVERAGE(F:F)))/STDEV(F:F)</f>
        <v>0.77687107692334945</v>
      </c>
      <c r="AC1119" s="16">
        <f>((Кредиты_2000_0__22[[#This Row],[Максимальный выданный кредит]]-AVERAGE(G:G)))/STDEV(G:G)</f>
        <v>0.28841097169491686</v>
      </c>
    </row>
    <row r="1120" spans="1:29" x14ac:dyDescent="0.45">
      <c r="A1120">
        <v>1662</v>
      </c>
      <c r="B1120" s="1" t="s">
        <v>1164</v>
      </c>
      <c r="C1120" s="1" t="s">
        <v>16</v>
      </c>
      <c r="D1120">
        <v>9</v>
      </c>
      <c r="E1120">
        <v>0</v>
      </c>
      <c r="F1120">
        <v>552577</v>
      </c>
      <c r="G1120">
        <v>771804</v>
      </c>
      <c r="H1120" s="3">
        <v>717794</v>
      </c>
      <c r="I1120" s="1" t="s">
        <v>26</v>
      </c>
      <c r="J1120">
        <v>646</v>
      </c>
      <c r="K1120">
        <v>1549792</v>
      </c>
      <c r="L1120" s="1" t="s">
        <v>22</v>
      </c>
      <c r="M1120" s="1" t="s">
        <v>19</v>
      </c>
      <c r="N1120" s="1" t="s">
        <v>23</v>
      </c>
      <c r="O1120" s="2">
        <v>26346.54</v>
      </c>
      <c r="P1120">
        <v>22.6</v>
      </c>
      <c r="Q1120">
        <v>76</v>
      </c>
      <c r="R1120">
        <f>Кредиты_2000_0__22[[#This Row],[Годовой доход]]/12</f>
        <v>129149.33333333333</v>
      </c>
      <c r="S1120">
        <f>Кредиты_2000_0__22[[#This Row],[Ежемесячный платеж]]/Кредиты_2000_0__22[[#This Row],[Мес доход]]</f>
        <v>0.20400058846606514</v>
      </c>
      <c r="T1120" s="8">
        <f>(Кредиты_2000_0__22[[#This Row],[Кредитный рейтинг]]-MIN(J:J))/(MAX(J:J)-MIN(J:J))</f>
        <v>0.36363636363636365</v>
      </c>
      <c r="U1120" s="9">
        <f>(Кредиты_2000_0__22[[#This Row],[Срок кредитной истории (лет)]]-MIN(P:P))/(MAX(P:P)-MIN(P:P))</f>
        <v>0.39692982456140352</v>
      </c>
      <c r="V1120" s="9">
        <f>(Кредиты_2000_0__22[[#This Row],[Срок с последнего нарушения кредитного договора (мес.)]]-MIN(Q:Q))/(MAX(Q:Q)-MIN(Q:Q))</f>
        <v>0.92682926829268297</v>
      </c>
      <c r="W1120" s="9">
        <f>(Кредиты_2000_0__22[[#This Row],[Количество кредитных карт]]-MIN(D:D))/(MAX(D:D)-MIN(D:D))</f>
        <v>0.17073170731707318</v>
      </c>
      <c r="X1120" s="10">
        <f>(Кредиты_2000_0__22[[#This Row],[Число нарушений кредитных договоров]]-MIN(E:E))/(MAX(E:E)-MIN(E:E))</f>
        <v>0</v>
      </c>
      <c r="Y1120" s="16">
        <f>((Кредиты_2000_0__22[[#This Row],[Размер кредита]]-AVERAGE(H:H)))/STDEV(H:H)</f>
        <v>2.1843242008277279</v>
      </c>
      <c r="Z1120" s="16">
        <f>((Кредиты_2000_0__22[[#This Row],[Годовой доход]]-AVERAGE(K:K)))/STDEV(K:K)</f>
        <v>0.24517547362498759</v>
      </c>
      <c r="AA1120" s="16">
        <f>((Кредиты_2000_0__22[[#This Row],[Ежемесячный платеж]]-AVERAGE(O:O)))/STDEV(O:O)</f>
        <v>0.76116208173964439</v>
      </c>
      <c r="AB1120" s="16">
        <f>((Кредиты_2000_0__22[[#This Row],[Текущий баланс кредитов]]-AVERAGE(F:F)))/STDEV(F:F)</f>
        <v>1.2111971634506917</v>
      </c>
      <c r="AC1120" s="16">
        <f>((Кредиты_2000_0__22[[#This Row],[Максимальный выданный кредит]]-AVERAGE(G:G)))/STDEV(G:G)</f>
        <v>0.44076972954788873</v>
      </c>
    </row>
    <row r="1121" spans="1:29" x14ac:dyDescent="0.45">
      <c r="A1121">
        <v>1663</v>
      </c>
      <c r="B1121" s="1" t="s">
        <v>1165</v>
      </c>
      <c r="C1121" s="1" t="s">
        <v>16</v>
      </c>
      <c r="D1121">
        <v>18</v>
      </c>
      <c r="E1121">
        <v>1</v>
      </c>
      <c r="F1121">
        <v>112347</v>
      </c>
      <c r="G1121">
        <v>357390</v>
      </c>
      <c r="H1121" s="3">
        <v>216414</v>
      </c>
      <c r="I1121" s="1" t="s">
        <v>17</v>
      </c>
      <c r="J1121">
        <v>706</v>
      </c>
      <c r="K1121">
        <v>1682127</v>
      </c>
      <c r="L1121" s="1" t="s">
        <v>22</v>
      </c>
      <c r="M1121" s="1" t="s">
        <v>19</v>
      </c>
      <c r="N1121" s="1" t="s">
        <v>1420</v>
      </c>
      <c r="O1121" s="2">
        <v>11816.86</v>
      </c>
      <c r="P1121">
        <v>16.100000000000001</v>
      </c>
      <c r="Q1121">
        <v>47</v>
      </c>
      <c r="R1121">
        <f>Кредиты_2000_0__22[[#This Row],[Годовой доход]]/12</f>
        <v>140177.25</v>
      </c>
      <c r="S1121">
        <f>Кредиты_2000_0__22[[#This Row],[Ежемесячный платеж]]/Кредиты_2000_0__22[[#This Row],[Мес доход]]</f>
        <v>8.4299413777913321E-2</v>
      </c>
      <c r="T1121" s="8">
        <f>(Кредиты_2000_0__22[[#This Row],[Кредитный рейтинг]]-MIN(J:J))/(MAX(J:J)-MIN(J:J))</f>
        <v>0.72727272727272729</v>
      </c>
      <c r="U1121" s="9">
        <f>(Кредиты_2000_0__22[[#This Row],[Срок кредитной истории (лет)]]-MIN(P:P))/(MAX(P:P)-MIN(P:P))</f>
        <v>0.25438596491228072</v>
      </c>
      <c r="V1121" s="9">
        <f>(Кредиты_2000_0__22[[#This Row],[Срок с последнего нарушения кредитного договора (мес.)]]-MIN(Q:Q))/(MAX(Q:Q)-MIN(Q:Q))</f>
        <v>0.57317073170731703</v>
      </c>
      <c r="W1121" s="9">
        <f>(Кредиты_2000_0__22[[#This Row],[Количество кредитных карт]]-MIN(D:D))/(MAX(D:D)-MIN(D:D))</f>
        <v>0.3902439024390244</v>
      </c>
      <c r="X1121" s="10">
        <f>(Кредиты_2000_0__22[[#This Row],[Число нарушений кредитных договоров]]-MIN(E:E))/(MAX(E:E)-MIN(E:E))</f>
        <v>0.14285714285714285</v>
      </c>
      <c r="Y1121" s="16">
        <f>((Кредиты_2000_0__22[[#This Row],[Размер кредита]]-AVERAGE(H:H)))/STDEV(H:H)</f>
        <v>-0.49979534039769208</v>
      </c>
      <c r="Z1121" s="16">
        <f>((Кредиты_2000_0__22[[#This Row],[Годовой доход]]-AVERAGE(K:K)))/STDEV(K:K)</f>
        <v>0.40715724383673835</v>
      </c>
      <c r="AA1121" s="16">
        <f>((Кредиты_2000_0__22[[#This Row],[Ежемесячный платеж]]-AVERAGE(O:O)))/STDEV(O:O)</f>
        <v>-0.53673431403053695</v>
      </c>
      <c r="AB1121" s="16">
        <f>((Кредиты_2000_0__22[[#This Row],[Текущий баланс кредитов]]-AVERAGE(F:F)))/STDEV(F:F)</f>
        <v>-0.62853508971905614</v>
      </c>
      <c r="AC1121" s="16">
        <f>((Кредиты_2000_0__22[[#This Row],[Максимальный выданный кредит]]-AVERAGE(G:G)))/STDEV(G:G)</f>
        <v>-0.44013325439208423</v>
      </c>
    </row>
    <row r="1122" spans="1:29" x14ac:dyDescent="0.45">
      <c r="A1122">
        <v>1666</v>
      </c>
      <c r="B1122" s="1" t="s">
        <v>1166</v>
      </c>
      <c r="C1122" s="1" t="s">
        <v>16</v>
      </c>
      <c r="D1122">
        <v>9</v>
      </c>
      <c r="E1122">
        <v>1</v>
      </c>
      <c r="F1122">
        <v>126388</v>
      </c>
      <c r="G1122">
        <v>206712</v>
      </c>
      <c r="H1122" s="3">
        <v>215512</v>
      </c>
      <c r="I1122" s="1" t="s">
        <v>17</v>
      </c>
      <c r="J1122">
        <v>708</v>
      </c>
      <c r="K1122">
        <v>1535048</v>
      </c>
      <c r="L1122" s="1" t="s">
        <v>22</v>
      </c>
      <c r="M1122" s="1" t="s">
        <v>19</v>
      </c>
      <c r="N1122" s="1" t="s">
        <v>23</v>
      </c>
      <c r="O1122" s="2">
        <v>9325.39</v>
      </c>
      <c r="P1122">
        <v>15.8</v>
      </c>
      <c r="Q1122">
        <v>38</v>
      </c>
      <c r="R1122">
        <f>Кредиты_2000_0__22[[#This Row],[Годовой доход]]/12</f>
        <v>127920.66666666667</v>
      </c>
      <c r="S1122">
        <f>Кредиты_2000_0__22[[#This Row],[Ежемесячный платеж]]/Кредиты_2000_0__22[[#This Row],[Мес доход]]</f>
        <v>7.2899792058619656E-2</v>
      </c>
      <c r="T1122" s="8">
        <f>(Кредиты_2000_0__22[[#This Row],[Кредитный рейтинг]]-MIN(J:J))/(MAX(J:J)-MIN(J:J))</f>
        <v>0.73939393939393938</v>
      </c>
      <c r="U1122" s="9">
        <f>(Кредиты_2000_0__22[[#This Row],[Срок кредитной истории (лет)]]-MIN(P:P))/(MAX(P:P)-MIN(P:P))</f>
        <v>0.24780701754385967</v>
      </c>
      <c r="V1122" s="9">
        <f>(Кредиты_2000_0__22[[#This Row],[Срок с последнего нарушения кредитного договора (мес.)]]-MIN(Q:Q))/(MAX(Q:Q)-MIN(Q:Q))</f>
        <v>0.46341463414634149</v>
      </c>
      <c r="W1122" s="9">
        <f>(Кредиты_2000_0__22[[#This Row],[Количество кредитных карт]]-MIN(D:D))/(MAX(D:D)-MIN(D:D))</f>
        <v>0.17073170731707318</v>
      </c>
      <c r="X1122" s="10">
        <f>(Кредиты_2000_0__22[[#This Row],[Число нарушений кредитных договоров]]-MIN(E:E))/(MAX(E:E)-MIN(E:E))</f>
        <v>0.14285714285714285</v>
      </c>
      <c r="Y1122" s="16">
        <f>((Кредиты_2000_0__22[[#This Row],[Размер кредита]]-AVERAGE(H:H)))/STDEV(H:H)</f>
        <v>-0.5046241644955527</v>
      </c>
      <c r="Z1122" s="16">
        <f>((Кредиты_2000_0__22[[#This Row],[Годовой доход]]-AVERAGE(K:K)))/STDEV(K:K)</f>
        <v>0.2271284020263776</v>
      </c>
      <c r="AA1122" s="16">
        <f>((Кредиты_2000_0__22[[#This Row],[Ежемесячный платеж]]-AVERAGE(O:O)))/STDEV(O:O)</f>
        <v>-0.75929048410238542</v>
      </c>
      <c r="AB1122" s="16">
        <f>((Кредиты_2000_0__22[[#This Row],[Текущий баланс кредитов]]-AVERAGE(F:F)))/STDEV(F:F)</f>
        <v>-0.56985739722477713</v>
      </c>
      <c r="AC1122" s="16">
        <f>((Кредиты_2000_0__22[[#This Row],[Максимальный выданный кредит]]-AVERAGE(G:G)))/STDEV(G:G)</f>
        <v>-0.7604233503205694</v>
      </c>
    </row>
    <row r="1123" spans="1:29" x14ac:dyDescent="0.45">
      <c r="A1123">
        <v>1667</v>
      </c>
      <c r="B1123" s="1" t="s">
        <v>1167</v>
      </c>
      <c r="C1123" s="1" t="s">
        <v>31</v>
      </c>
      <c r="D1123">
        <v>14</v>
      </c>
      <c r="E1123">
        <v>0</v>
      </c>
      <c r="F1123">
        <v>444790</v>
      </c>
      <c r="G1123">
        <v>682132</v>
      </c>
      <c r="H1123" s="3">
        <v>429220</v>
      </c>
      <c r="I1123" s="1" t="s">
        <v>17</v>
      </c>
      <c r="J1123">
        <v>731</v>
      </c>
      <c r="K1123">
        <v>1297415</v>
      </c>
      <c r="L1123" s="1" t="s">
        <v>22</v>
      </c>
      <c r="M1123" s="1" t="s">
        <v>19</v>
      </c>
      <c r="N1123" s="1" t="s">
        <v>23</v>
      </c>
      <c r="O1123" s="2">
        <v>25515.86</v>
      </c>
      <c r="P1123">
        <v>22.2</v>
      </c>
      <c r="R1123">
        <f>Кредиты_2000_0__22[[#This Row],[Годовой доход]]/12</f>
        <v>108117.91666666667</v>
      </c>
      <c r="S1123">
        <f>Кредиты_2000_0__22[[#This Row],[Ежемесячный платеж]]/Кредиты_2000_0__22[[#This Row],[Мес доход]]</f>
        <v>0.236000292890093</v>
      </c>
      <c r="T1123" s="8">
        <f>(Кредиты_2000_0__22[[#This Row],[Кредитный рейтинг]]-MIN(J:J))/(MAX(J:J)-MIN(J:J))</f>
        <v>0.87878787878787878</v>
      </c>
      <c r="U1123" s="9">
        <f>(Кредиты_2000_0__22[[#This Row],[Срок кредитной истории (лет)]]-MIN(P:P))/(MAX(P:P)-MIN(P:P))</f>
        <v>0.38815789473684209</v>
      </c>
      <c r="V1123" s="9">
        <f>(Кредиты_2000_0__22[[#This Row],[Срок с последнего нарушения кредитного договора (мес.)]]-MIN(Q:Q))/(MAX(Q:Q)-MIN(Q:Q))</f>
        <v>0</v>
      </c>
      <c r="W1123" s="9">
        <f>(Кредиты_2000_0__22[[#This Row],[Количество кредитных карт]]-MIN(D:D))/(MAX(D:D)-MIN(D:D))</f>
        <v>0.29268292682926828</v>
      </c>
      <c r="X1123" s="10">
        <f>(Кредиты_2000_0__22[[#This Row],[Число нарушений кредитных договоров]]-MIN(E:E))/(MAX(E:E)-MIN(E:E))</f>
        <v>0</v>
      </c>
      <c r="Y1123" s="16">
        <f>((Кредиты_2000_0__22[[#This Row],[Размер кредита]]-AVERAGE(H:H)))/STDEV(H:H)</f>
        <v>0.63945381810487423</v>
      </c>
      <c r="Z1123" s="16">
        <f>((Кредиты_2000_0__22[[#This Row],[Годовой доход]]-AVERAGE(K:K)))/STDEV(K:K)</f>
        <v>-6.3741088287817146E-2</v>
      </c>
      <c r="AA1123" s="16">
        <f>((Кредиты_2000_0__22[[#This Row],[Ежемесячный платеж]]-AVERAGE(O:O)))/STDEV(O:O)</f>
        <v>0.68695971953769819</v>
      </c>
      <c r="AB1123" s="16">
        <f>((Кредиты_2000_0__22[[#This Row],[Текущий баланс кредитов]]-AVERAGE(F:F)))/STDEV(F:F)</f>
        <v>0.76075257682004949</v>
      </c>
      <c r="AC1123" s="16">
        <f>((Кредиты_2000_0__22[[#This Row],[Максимальный выданный кредит]]-AVERAGE(G:G)))/STDEV(G:G)</f>
        <v>0.25015760646356905</v>
      </c>
    </row>
    <row r="1124" spans="1:29" x14ac:dyDescent="0.45">
      <c r="A1124">
        <v>1668</v>
      </c>
      <c r="B1124" s="1" t="s">
        <v>1168</v>
      </c>
      <c r="C1124" s="1" t="s">
        <v>16</v>
      </c>
      <c r="D1124">
        <v>13</v>
      </c>
      <c r="E1124">
        <v>0</v>
      </c>
      <c r="F1124">
        <v>261231</v>
      </c>
      <c r="G1124">
        <v>598972</v>
      </c>
      <c r="H1124" s="3">
        <v>445456</v>
      </c>
      <c r="I1124" s="1" t="s">
        <v>17</v>
      </c>
      <c r="J1124">
        <v>745</v>
      </c>
      <c r="K1124">
        <v>2885340</v>
      </c>
      <c r="L1124" s="1" t="s">
        <v>27</v>
      </c>
      <c r="M1124" s="1" t="s">
        <v>19</v>
      </c>
      <c r="N1124" s="1" t="s">
        <v>23</v>
      </c>
      <c r="O1124" s="2">
        <v>53859.68</v>
      </c>
      <c r="P1124">
        <v>15.6</v>
      </c>
      <c r="R1124">
        <f>Кредиты_2000_0__22[[#This Row],[Годовой доход]]/12</f>
        <v>240445</v>
      </c>
      <c r="S1124">
        <f>Кредиты_2000_0__22[[#This Row],[Ежемесячный платеж]]/Кредиты_2000_0__22[[#This Row],[Мес доход]]</f>
        <v>0.224</v>
      </c>
      <c r="T1124" s="8">
        <f>(Кредиты_2000_0__22[[#This Row],[Кредитный рейтинг]]-MIN(J:J))/(MAX(J:J)-MIN(J:J))</f>
        <v>0.96363636363636362</v>
      </c>
      <c r="U1124" s="9">
        <f>(Кредиты_2000_0__22[[#This Row],[Срок кредитной истории (лет)]]-MIN(P:P))/(MAX(P:P)-MIN(P:P))</f>
        <v>0.24342105263157893</v>
      </c>
      <c r="V1124" s="9">
        <f>(Кредиты_2000_0__22[[#This Row],[Срок с последнего нарушения кредитного договора (мес.)]]-MIN(Q:Q))/(MAX(Q:Q)-MIN(Q:Q))</f>
        <v>0</v>
      </c>
      <c r="W1124" s="9">
        <f>(Кредиты_2000_0__22[[#This Row],[Количество кредитных карт]]-MIN(D:D))/(MAX(D:D)-MIN(D:D))</f>
        <v>0.26829268292682928</v>
      </c>
      <c r="X1124" s="10">
        <f>(Кредиты_2000_0__22[[#This Row],[Число нарушений кредитных договоров]]-MIN(E:E))/(MAX(E:E)-MIN(E:E))</f>
        <v>0</v>
      </c>
      <c r="Y1124" s="16">
        <f>((Кредиты_2000_0__22[[#This Row],[Размер кредита]]-AVERAGE(H:H)))/STDEV(H:H)</f>
        <v>0.72637265186636435</v>
      </c>
      <c r="Z1124" s="16">
        <f>((Кредиты_2000_0__22[[#This Row],[Годовой доход]]-AVERAGE(K:K)))/STDEV(K:K)</f>
        <v>1.8799238715753657</v>
      </c>
      <c r="AA1124" s="16">
        <f>((Кредиты_2000_0__22[[#This Row],[Ежемесячный платеж]]-AVERAGE(O:O)))/STDEV(O:O)</f>
        <v>3.2188352887421665</v>
      </c>
      <c r="AB1124" s="16">
        <f>((Кредиты_2000_0__22[[#This Row],[Текущий баланс кредитов]]-AVERAGE(F:F)))/STDEV(F:F)</f>
        <v>-6.3451054360114997E-3</v>
      </c>
      <c r="AC1124" s="16">
        <f>((Кредиты_2000_0__22[[#This Row],[Максимальный выданный кредит]]-AVERAGE(G:G)))/STDEV(G:G)</f>
        <v>7.3387776910397245E-2</v>
      </c>
    </row>
    <row r="1125" spans="1:29" x14ac:dyDescent="0.45">
      <c r="A1125">
        <v>1671</v>
      </c>
      <c r="B1125" s="1" t="s">
        <v>1169</v>
      </c>
      <c r="C1125" s="1" t="s">
        <v>16</v>
      </c>
      <c r="D1125">
        <v>16</v>
      </c>
      <c r="E1125">
        <v>0</v>
      </c>
      <c r="F1125">
        <v>359138</v>
      </c>
      <c r="G1125">
        <v>973852</v>
      </c>
      <c r="H1125" s="3">
        <v>263626</v>
      </c>
      <c r="I1125" s="1" t="s">
        <v>17</v>
      </c>
      <c r="J1125">
        <v>744</v>
      </c>
      <c r="K1125">
        <v>1290195</v>
      </c>
      <c r="L1125" s="1" t="s">
        <v>53</v>
      </c>
      <c r="M1125" s="1" t="s">
        <v>19</v>
      </c>
      <c r="N1125" s="1" t="s">
        <v>23</v>
      </c>
      <c r="O1125" s="2">
        <v>29459.5</v>
      </c>
      <c r="P1125">
        <v>11.2</v>
      </c>
      <c r="R1125">
        <f>Кредиты_2000_0__22[[#This Row],[Годовой доход]]/12</f>
        <v>107516.25</v>
      </c>
      <c r="S1125">
        <f>Кредиты_2000_0__22[[#This Row],[Ежемесячный платеж]]/Кредиты_2000_0__22[[#This Row],[Мес доход]]</f>
        <v>0.27400044179368233</v>
      </c>
      <c r="T1125" s="8">
        <f>(Кредиты_2000_0__22[[#This Row],[Кредитный рейтинг]]-MIN(J:J))/(MAX(J:J)-MIN(J:J))</f>
        <v>0.95757575757575752</v>
      </c>
      <c r="U1125" s="9">
        <f>(Кредиты_2000_0__22[[#This Row],[Срок кредитной истории (лет)]]-MIN(P:P))/(MAX(P:P)-MIN(P:P))</f>
        <v>0.14692982456140349</v>
      </c>
      <c r="V1125" s="9">
        <f>(Кредиты_2000_0__22[[#This Row],[Срок с последнего нарушения кредитного договора (мес.)]]-MIN(Q:Q))/(MAX(Q:Q)-MIN(Q:Q))</f>
        <v>0</v>
      </c>
      <c r="W1125" s="9">
        <f>(Кредиты_2000_0__22[[#This Row],[Количество кредитных карт]]-MIN(D:D))/(MAX(D:D)-MIN(D:D))</f>
        <v>0.34146341463414637</v>
      </c>
      <c r="X1125" s="10">
        <f>(Кредиты_2000_0__22[[#This Row],[Число нарушений кредитных договоров]]-MIN(E:E))/(MAX(E:E)-MIN(E:E))</f>
        <v>0</v>
      </c>
      <c r="Y1125" s="16">
        <f>((Кредиты_2000_0__22[[#This Row],[Размер кредита]]-AVERAGE(H:H)))/STDEV(H:H)</f>
        <v>-0.24704762054381973</v>
      </c>
      <c r="Z1125" s="16">
        <f>((Кредиты_2000_0__22[[#This Row],[Годовой доход]]-AVERAGE(K:K)))/STDEV(K:K)</f>
        <v>-7.2578571802600383E-2</v>
      </c>
      <c r="AA1125" s="16">
        <f>((Кредиты_2000_0__22[[#This Row],[Ежемесячный платеж]]-AVERAGE(O:O)))/STDEV(O:O)</f>
        <v>1.0392342460389781</v>
      </c>
      <c r="AB1125" s="16">
        <f>((Кредиты_2000_0__22[[#This Row],[Текущий баланс кредитов]]-AVERAGE(F:F)))/STDEV(F:F)</f>
        <v>0.4028107124571137</v>
      </c>
      <c r="AC1125" s="16">
        <f>((Кредиты_2000_0__22[[#This Row],[Максимальный выданный кредит]]-AVERAGE(G:G)))/STDEV(G:G)</f>
        <v>0.87025494505485446</v>
      </c>
    </row>
    <row r="1126" spans="1:29" x14ac:dyDescent="0.45">
      <c r="A1126">
        <v>1672</v>
      </c>
      <c r="B1126" s="1" t="s">
        <v>1170</v>
      </c>
      <c r="C1126" s="1" t="s">
        <v>16</v>
      </c>
      <c r="D1126">
        <v>7</v>
      </c>
      <c r="E1126">
        <v>0</v>
      </c>
      <c r="F1126">
        <v>217322</v>
      </c>
      <c r="G1126">
        <v>793804</v>
      </c>
      <c r="H1126" s="3">
        <v>264924</v>
      </c>
      <c r="I1126" s="1" t="s">
        <v>17</v>
      </c>
      <c r="J1126">
        <v>749</v>
      </c>
      <c r="K1126">
        <v>2497721</v>
      </c>
      <c r="L1126" s="1" t="s">
        <v>22</v>
      </c>
      <c r="M1126" s="1" t="s">
        <v>19</v>
      </c>
      <c r="N1126" s="1" t="s">
        <v>20</v>
      </c>
      <c r="O1126" s="2">
        <v>16713.919999999998</v>
      </c>
      <c r="P1126">
        <v>19.899999999999999</v>
      </c>
      <c r="R1126">
        <f>Кредиты_2000_0__22[[#This Row],[Годовой доход]]/12</f>
        <v>208143.41666666666</v>
      </c>
      <c r="S1126">
        <f>Кредиты_2000_0__22[[#This Row],[Ежемесячный платеж]]/Кредиты_2000_0__22[[#This Row],[Мес доход]]</f>
        <v>8.0300017495949297E-2</v>
      </c>
      <c r="T1126" s="8">
        <f>(Кредиты_2000_0__22[[#This Row],[Кредитный рейтинг]]-MIN(J:J))/(MAX(J:J)-MIN(J:J))</f>
        <v>0.98787878787878791</v>
      </c>
      <c r="U1126" s="9">
        <f>(Кредиты_2000_0__22[[#This Row],[Срок кредитной истории (лет)]]-MIN(P:P))/(MAX(P:P)-MIN(P:P))</f>
        <v>0.33771929824561397</v>
      </c>
      <c r="V1126" s="9">
        <f>(Кредиты_2000_0__22[[#This Row],[Срок с последнего нарушения кредитного договора (мес.)]]-MIN(Q:Q))/(MAX(Q:Q)-MIN(Q:Q))</f>
        <v>0</v>
      </c>
      <c r="W1126" s="9">
        <f>(Кредиты_2000_0__22[[#This Row],[Количество кредитных карт]]-MIN(D:D))/(MAX(D:D)-MIN(D:D))</f>
        <v>0.12195121951219512</v>
      </c>
      <c r="X1126" s="10">
        <f>(Кредиты_2000_0__22[[#This Row],[Число нарушений кредитных договоров]]-MIN(E:E))/(MAX(E:E)-MIN(E:E))</f>
        <v>0</v>
      </c>
      <c r="Y1126" s="16">
        <f>((Кредиты_2000_0__22[[#This Row],[Размер кредита]]-AVERAGE(H:H)))/STDEV(H:H)</f>
        <v>-0.24009882489080089</v>
      </c>
      <c r="Z1126" s="16">
        <f>((Кредиты_2000_0__22[[#This Row],[Годовой доход]]-AVERAGE(K:K)))/STDEV(K:K)</f>
        <v>1.4054672895093316</v>
      </c>
      <c r="AA1126" s="16">
        <f>((Кредиты_2000_0__22[[#This Row],[Ежемесячный платеж]]-AVERAGE(O:O)))/STDEV(O:O)</f>
        <v>-9.9293398341387451E-2</v>
      </c>
      <c r="AB1126" s="16">
        <f>((Кредиты_2000_0__22[[#This Row],[Текущий баланс кредитов]]-AVERAGE(F:F)))/STDEV(F:F)</f>
        <v>-0.189841921882938</v>
      </c>
      <c r="AC1126" s="16">
        <f>((Кредиты_2000_0__22[[#This Row],[Максимальный выданный кредит]]-AVERAGE(G:G)))/STDEV(G:G)</f>
        <v>0.48753423472068552</v>
      </c>
    </row>
    <row r="1127" spans="1:29" x14ac:dyDescent="0.45">
      <c r="A1127">
        <v>1673</v>
      </c>
      <c r="B1127" s="1" t="s">
        <v>1171</v>
      </c>
      <c r="C1127" s="1" t="s">
        <v>31</v>
      </c>
      <c r="D1127">
        <v>12</v>
      </c>
      <c r="E1127">
        <v>0</v>
      </c>
      <c r="F1127">
        <v>118617</v>
      </c>
      <c r="G1127">
        <v>224422</v>
      </c>
      <c r="H1127" s="3">
        <v>213356</v>
      </c>
      <c r="I1127" s="1" t="s">
        <v>17</v>
      </c>
      <c r="J1127">
        <v>729</v>
      </c>
      <c r="K1127">
        <v>799083</v>
      </c>
      <c r="L1127" s="1" t="s">
        <v>53</v>
      </c>
      <c r="M1127" s="1" t="s">
        <v>19</v>
      </c>
      <c r="N1127" s="1" t="s">
        <v>23</v>
      </c>
      <c r="O1127" s="2">
        <v>6306.1</v>
      </c>
      <c r="P1127">
        <v>10</v>
      </c>
      <c r="Q1127">
        <v>18</v>
      </c>
      <c r="R1127">
        <f>Кредиты_2000_0__22[[#This Row],[Годовой доход]]/12</f>
        <v>66590.25</v>
      </c>
      <c r="S1127">
        <f>Кредиты_2000_0__22[[#This Row],[Ежемесячный платеж]]/Кредиты_2000_0__22[[#This Row],[Мес доход]]</f>
        <v>9.4700049932234825E-2</v>
      </c>
      <c r="T1127" s="8">
        <f>(Кредиты_2000_0__22[[#This Row],[Кредитный рейтинг]]-MIN(J:J))/(MAX(J:J)-MIN(J:J))</f>
        <v>0.8666666666666667</v>
      </c>
      <c r="U1127" s="9">
        <f>(Кредиты_2000_0__22[[#This Row],[Срок кредитной истории (лет)]]-MIN(P:P))/(MAX(P:P)-MIN(P:P))</f>
        <v>0.1206140350877193</v>
      </c>
      <c r="V1127" s="9">
        <f>(Кредиты_2000_0__22[[#This Row],[Срок с последнего нарушения кредитного договора (мес.)]]-MIN(Q:Q))/(MAX(Q:Q)-MIN(Q:Q))</f>
        <v>0.21951219512195122</v>
      </c>
      <c r="W1127" s="9">
        <f>(Кредиты_2000_0__22[[#This Row],[Количество кредитных карт]]-MIN(D:D))/(MAX(D:D)-MIN(D:D))</f>
        <v>0.24390243902439024</v>
      </c>
      <c r="X1127" s="10">
        <f>(Кредиты_2000_0__22[[#This Row],[Число нарушений кредитных договоров]]-MIN(E:E))/(MAX(E:E)-MIN(E:E))</f>
        <v>0</v>
      </c>
      <c r="Y1127" s="16">
        <f>((Кредиты_2000_0__22[[#This Row],[Размер кредита]]-AVERAGE(H:H)))/STDEV(H:H)</f>
        <v>-0.51616623185141453</v>
      </c>
      <c r="Z1127" s="16">
        <f>((Кредиты_2000_0__22[[#This Row],[Годовой доход]]-AVERAGE(K:K)))/STDEV(K:K)</f>
        <v>-0.67371350309238254</v>
      </c>
      <c r="AA1127" s="16">
        <f>((Кредиты_2000_0__22[[#This Row],[Ежемесячный платеж]]-AVERAGE(O:O)))/STDEV(O:O)</f>
        <v>-1.0289953646493037</v>
      </c>
      <c r="AB1127" s="16">
        <f>((Кредиты_2000_0__22[[#This Row],[Текущий баланс кредитов]]-AVERAGE(F:F)))/STDEV(F:F)</f>
        <v>-0.60233260186640114</v>
      </c>
      <c r="AC1127" s="16">
        <f>((Кредиты_2000_0__22[[#This Row],[Максимальный выданный кредит]]-AVERAGE(G:G)))/STDEV(G:G)</f>
        <v>-0.72277792365646798</v>
      </c>
    </row>
    <row r="1128" spans="1:29" x14ac:dyDescent="0.45">
      <c r="A1128">
        <v>1674</v>
      </c>
      <c r="B1128" s="1" t="s">
        <v>1172</v>
      </c>
      <c r="C1128" s="1" t="s">
        <v>16</v>
      </c>
      <c r="D1128">
        <v>13</v>
      </c>
      <c r="E1128">
        <v>0</v>
      </c>
      <c r="F1128">
        <v>194313</v>
      </c>
      <c r="G1128">
        <v>635558</v>
      </c>
      <c r="H1128" s="3">
        <v>268664</v>
      </c>
      <c r="I1128" s="1" t="s">
        <v>17</v>
      </c>
      <c r="J1128">
        <v>740</v>
      </c>
      <c r="K1128">
        <v>1102171</v>
      </c>
      <c r="L1128" s="1" t="s">
        <v>40</v>
      </c>
      <c r="M1128" s="1" t="s">
        <v>19</v>
      </c>
      <c r="N1128" s="1" t="s">
        <v>23</v>
      </c>
      <c r="O1128" s="2">
        <v>27462.41</v>
      </c>
      <c r="P1128">
        <v>13.2</v>
      </c>
      <c r="R1128">
        <f>Кредиты_2000_0__22[[#This Row],[Годовой доход]]/12</f>
        <v>91847.583333333328</v>
      </c>
      <c r="S1128">
        <f>Кредиты_2000_0__22[[#This Row],[Ежемесячный платеж]]/Кредиты_2000_0__22[[#This Row],[Мес доход]]</f>
        <v>0.29899981037425227</v>
      </c>
      <c r="T1128" s="8">
        <f>(Кредиты_2000_0__22[[#This Row],[Кредитный рейтинг]]-MIN(J:J))/(MAX(J:J)-MIN(J:J))</f>
        <v>0.93333333333333335</v>
      </c>
      <c r="U1128" s="9">
        <f>(Кредиты_2000_0__22[[#This Row],[Срок кредитной истории (лет)]]-MIN(P:P))/(MAX(P:P)-MIN(P:P))</f>
        <v>0.19078947368421051</v>
      </c>
      <c r="V1128" s="9">
        <f>(Кредиты_2000_0__22[[#This Row],[Срок с последнего нарушения кредитного договора (мес.)]]-MIN(Q:Q))/(MAX(Q:Q)-MIN(Q:Q))</f>
        <v>0</v>
      </c>
      <c r="W1128" s="9">
        <f>(Кредиты_2000_0__22[[#This Row],[Количество кредитных карт]]-MIN(D:D))/(MAX(D:D)-MIN(D:D))</f>
        <v>0.26829268292682928</v>
      </c>
      <c r="X1128" s="10">
        <f>(Кредиты_2000_0__22[[#This Row],[Число нарушений кредитных договоров]]-MIN(E:E))/(MAX(E:E)-MIN(E:E))</f>
        <v>0</v>
      </c>
      <c r="Y1128" s="16">
        <f>((Кредиты_2000_0__22[[#This Row],[Размер кредита]]-AVERAGE(H:H)))/STDEV(H:H)</f>
        <v>-0.22007687131430587</v>
      </c>
      <c r="Z1128" s="16">
        <f>((Кредиты_2000_0__22[[#This Row],[Годовой доход]]-AVERAGE(K:K)))/STDEV(K:K)</f>
        <v>-0.30272524775600818</v>
      </c>
      <c r="AA1128" s="16">
        <f>((Кредиты_2000_0__22[[#This Row],[Ежемесячный платеж]]-AVERAGE(O:O)))/STDEV(O:O)</f>
        <v>0.86083968311476566</v>
      </c>
      <c r="AB1128" s="16">
        <f>((Кредиты_2000_0__22[[#This Row],[Текущий баланс кредитов]]-AVERAGE(F:F)))/STDEV(F:F)</f>
        <v>-0.28599711215434781</v>
      </c>
      <c r="AC1128" s="16">
        <f>((Кредиты_2000_0__22[[#This Row],[Максимальный выданный кредит]]-AVERAGE(G:G)))/STDEV(G:G)</f>
        <v>0.15115714901275829</v>
      </c>
    </row>
    <row r="1129" spans="1:29" x14ac:dyDescent="0.45">
      <c r="A1129">
        <v>1676</v>
      </c>
      <c r="B1129" s="1" t="s">
        <v>1173</v>
      </c>
      <c r="C1129" s="1" t="s">
        <v>16</v>
      </c>
      <c r="D1129">
        <v>5</v>
      </c>
      <c r="E1129">
        <v>0</v>
      </c>
      <c r="F1129">
        <v>122265</v>
      </c>
      <c r="G1129">
        <v>169752</v>
      </c>
      <c r="H1129" s="3">
        <v>174108</v>
      </c>
      <c r="I1129" s="1" t="s">
        <v>26</v>
      </c>
      <c r="J1129">
        <v>643</v>
      </c>
      <c r="K1129">
        <v>1221662</v>
      </c>
      <c r="L1129" s="1" t="s">
        <v>38</v>
      </c>
      <c r="M1129" s="1" t="s">
        <v>29</v>
      </c>
      <c r="N1129" s="1" t="s">
        <v>23</v>
      </c>
      <c r="O1129" s="2">
        <v>10567.42</v>
      </c>
      <c r="P1129">
        <v>8.9</v>
      </c>
      <c r="R1129">
        <f>Кредиты_2000_0__22[[#This Row],[Годовой доход]]/12</f>
        <v>101805.16666666667</v>
      </c>
      <c r="S1129">
        <f>Кредиты_2000_0__22[[#This Row],[Ежемесячный платеж]]/Кредиты_2000_0__22[[#This Row],[Мес доход]]</f>
        <v>0.10380042925129863</v>
      </c>
      <c r="T1129" s="8">
        <f>(Кредиты_2000_0__22[[#This Row],[Кредитный рейтинг]]-MIN(J:J))/(MAX(J:J)-MIN(J:J))</f>
        <v>0.34545454545454546</v>
      </c>
      <c r="U1129" s="9">
        <f>(Кредиты_2000_0__22[[#This Row],[Срок кредитной истории (лет)]]-MIN(P:P))/(MAX(P:P)-MIN(P:P))</f>
        <v>9.6491228070175447E-2</v>
      </c>
      <c r="V1129" s="9">
        <f>(Кредиты_2000_0__22[[#This Row],[Срок с последнего нарушения кредитного договора (мес.)]]-MIN(Q:Q))/(MAX(Q:Q)-MIN(Q:Q))</f>
        <v>0</v>
      </c>
      <c r="W1129" s="9">
        <f>(Кредиты_2000_0__22[[#This Row],[Количество кредитных карт]]-MIN(D:D))/(MAX(D:D)-MIN(D:D))</f>
        <v>7.3170731707317069E-2</v>
      </c>
      <c r="X1129" s="10">
        <f>(Кредиты_2000_0__22[[#This Row],[Число нарушений кредитных договоров]]-MIN(E:E))/(MAX(E:E)-MIN(E:E))</f>
        <v>0</v>
      </c>
      <c r="Y1129" s="16">
        <f>((Кредиты_2000_0__22[[#This Row],[Размер кредита]]-AVERAGE(H:H)))/STDEV(H:H)</f>
        <v>-0.72627896820710336</v>
      </c>
      <c r="Z1129" s="16">
        <f>((Кредиты_2000_0__22[[#This Row],[Годовой доход]]-AVERAGE(K:K)))/STDEV(K:K)</f>
        <v>-0.15646489558634552</v>
      </c>
      <c r="AA1129" s="16">
        <f>((Кредиты_2000_0__22[[#This Row],[Ежемесячный платеж]]-AVERAGE(O:O)))/STDEV(O:O)</f>
        <v>-0.6483433565373985</v>
      </c>
      <c r="AB1129" s="16">
        <f>((Кредиты_2000_0__22[[#This Row],[Текущий баланс кредитов]]-AVERAGE(F:F)))/STDEV(F:F)</f>
        <v>-0.58708751802485637</v>
      </c>
      <c r="AC1129" s="16">
        <f>((Кредиты_2000_0__22[[#This Row],[Максимальный выданный кредит]]-AVERAGE(G:G)))/STDEV(G:G)</f>
        <v>-0.83898771901086799</v>
      </c>
    </row>
    <row r="1130" spans="1:29" x14ac:dyDescent="0.45">
      <c r="A1130">
        <v>1677</v>
      </c>
      <c r="B1130" s="1" t="s">
        <v>1174</v>
      </c>
      <c r="C1130" s="1" t="s">
        <v>16</v>
      </c>
      <c r="D1130">
        <v>11</v>
      </c>
      <c r="E1130">
        <v>0</v>
      </c>
      <c r="F1130">
        <v>192660</v>
      </c>
      <c r="G1130">
        <v>505868</v>
      </c>
      <c r="H1130" s="3">
        <v>506264</v>
      </c>
      <c r="I1130" s="1" t="s">
        <v>26</v>
      </c>
      <c r="J1130">
        <v>633</v>
      </c>
      <c r="K1130">
        <v>1821796</v>
      </c>
      <c r="L1130" s="1" t="s">
        <v>22</v>
      </c>
      <c r="M1130" s="1" t="s">
        <v>19</v>
      </c>
      <c r="N1130" s="1" t="s">
        <v>23</v>
      </c>
      <c r="O1130" s="2">
        <v>21405.97</v>
      </c>
      <c r="P1130">
        <v>23.3</v>
      </c>
      <c r="Q1130">
        <v>17</v>
      </c>
      <c r="R1130">
        <f>Кредиты_2000_0__22[[#This Row],[Годовой доход]]/12</f>
        <v>151816.33333333334</v>
      </c>
      <c r="S1130">
        <f>Кредиты_2000_0__22[[#This Row],[Ежемесячный платеж]]/Кредиты_2000_0__22[[#This Row],[Мес доход]]</f>
        <v>0.14099912394142922</v>
      </c>
      <c r="T1130" s="8">
        <f>(Кредиты_2000_0__22[[#This Row],[Кредитный рейтинг]]-MIN(J:J))/(MAX(J:J)-MIN(J:J))</f>
        <v>0.28484848484848485</v>
      </c>
      <c r="U1130" s="9">
        <f>(Кредиты_2000_0__22[[#This Row],[Срок кредитной истории (лет)]]-MIN(P:P))/(MAX(P:P)-MIN(P:P))</f>
        <v>0.41228070175438597</v>
      </c>
      <c r="V1130" s="9">
        <f>(Кредиты_2000_0__22[[#This Row],[Срок с последнего нарушения кредитного договора (мес.)]]-MIN(Q:Q))/(MAX(Q:Q)-MIN(Q:Q))</f>
        <v>0.2073170731707317</v>
      </c>
      <c r="W1130" s="9">
        <f>(Кредиты_2000_0__22[[#This Row],[Количество кредитных карт]]-MIN(D:D))/(MAX(D:D)-MIN(D:D))</f>
        <v>0.21951219512195122</v>
      </c>
      <c r="X1130" s="10">
        <f>(Кредиты_2000_0__22[[#This Row],[Число нарушений кредитных договоров]]-MIN(E:E))/(MAX(E:E)-MIN(E:E))</f>
        <v>0</v>
      </c>
      <c r="Y1130" s="16">
        <f>((Кредиты_2000_0__22[[#This Row],[Размер кредита]]-AVERAGE(H:H)))/STDEV(H:H)</f>
        <v>1.0519060617806715</v>
      </c>
      <c r="Z1130" s="16">
        <f>((Кредиты_2000_0__22[[#This Row],[Годовой доход]]-AVERAGE(K:K)))/STDEV(K:K)</f>
        <v>0.57811603677666368</v>
      </c>
      <c r="AA1130" s="16">
        <f>((Кредиты_2000_0__22[[#This Row],[Ежемесячный платеж]]-AVERAGE(O:O)))/STDEV(O:O)</f>
        <v>0.31983453728923089</v>
      </c>
      <c r="AB1130" s="16">
        <f>((Кредиты_2000_0__22[[#This Row],[Текущий баланс кредитов]]-AVERAGE(F:F)))/STDEV(F:F)</f>
        <v>-0.29290504077004775</v>
      </c>
      <c r="AC1130" s="16">
        <f>((Кредиты_2000_0__22[[#This Row],[Максимальный выданный кредит]]-AVERAGE(G:G)))/STDEV(G:G)</f>
        <v>-0.12451960898087874</v>
      </c>
    </row>
    <row r="1131" spans="1:29" x14ac:dyDescent="0.45">
      <c r="A1131">
        <v>1678</v>
      </c>
      <c r="B1131" s="1" t="s">
        <v>1175</v>
      </c>
      <c r="C1131" s="1" t="s">
        <v>16</v>
      </c>
      <c r="D1131">
        <v>10</v>
      </c>
      <c r="E1131">
        <v>0</v>
      </c>
      <c r="F1131">
        <v>207974</v>
      </c>
      <c r="G1131">
        <v>254540</v>
      </c>
      <c r="H1131" s="3">
        <v>482944</v>
      </c>
      <c r="I1131" s="1" t="s">
        <v>26</v>
      </c>
      <c r="J1131">
        <v>696</v>
      </c>
      <c r="K1131">
        <v>1327872</v>
      </c>
      <c r="L1131" s="1" t="s">
        <v>22</v>
      </c>
      <c r="M1131" s="1" t="s">
        <v>19</v>
      </c>
      <c r="N1131" s="1" t="s">
        <v>23</v>
      </c>
      <c r="O1131" s="2">
        <v>11618.88</v>
      </c>
      <c r="P1131">
        <v>22.8</v>
      </c>
      <c r="Q1131">
        <v>39</v>
      </c>
      <c r="R1131">
        <f>Кредиты_2000_0__22[[#This Row],[Годовой доход]]/12</f>
        <v>110656</v>
      </c>
      <c r="S1131">
        <f>Кредиты_2000_0__22[[#This Row],[Ежемесячный платеж]]/Кредиты_2000_0__22[[#This Row],[Мес доход]]</f>
        <v>0.105</v>
      </c>
      <c r="T1131" s="8">
        <f>(Кредиты_2000_0__22[[#This Row],[Кредитный рейтинг]]-MIN(J:J))/(MAX(J:J)-MIN(J:J))</f>
        <v>0.66666666666666663</v>
      </c>
      <c r="U1131" s="9">
        <f>(Кредиты_2000_0__22[[#This Row],[Срок кредитной истории (лет)]]-MIN(P:P))/(MAX(P:P)-MIN(P:P))</f>
        <v>0.40131578947368424</v>
      </c>
      <c r="V1131" s="9">
        <f>(Кредиты_2000_0__22[[#This Row],[Срок с последнего нарушения кредитного договора (мес.)]]-MIN(Q:Q))/(MAX(Q:Q)-MIN(Q:Q))</f>
        <v>0.47560975609756095</v>
      </c>
      <c r="W1131" s="9">
        <f>(Кредиты_2000_0__22[[#This Row],[Количество кредитных карт]]-MIN(D:D))/(MAX(D:D)-MIN(D:D))</f>
        <v>0.1951219512195122</v>
      </c>
      <c r="X1131" s="10">
        <f>(Кредиты_2000_0__22[[#This Row],[Число нарушений кредитных договоров]]-MIN(E:E))/(MAX(E:E)-MIN(E:E))</f>
        <v>0</v>
      </c>
      <c r="Y1131" s="16">
        <f>((Кредиты_2000_0__22[[#This Row],[Размер кредита]]-AVERAGE(H:H)))/STDEV(H:H)</f>
        <v>0.92706329242134966</v>
      </c>
      <c r="Z1131" s="16">
        <f>((Кредиты_2000_0__22[[#This Row],[Годовой доход]]-AVERAGE(K:K)))/STDEV(K:K)</f>
        <v>-2.6460861776770993E-2</v>
      </c>
      <c r="AA1131" s="16">
        <f>((Кредиты_2000_0__22[[#This Row],[Ежемесячный платеж]]-AVERAGE(O:O)))/STDEV(O:O)</f>
        <v>-0.55441932350318757</v>
      </c>
      <c r="AB1131" s="16">
        <f>((Кредиты_2000_0__22[[#This Row],[Текущий баланс кредитов]]-AVERAGE(F:F)))/STDEV(F:F)</f>
        <v>-0.2289074492268964</v>
      </c>
      <c r="AC1131" s="16">
        <f>((Кредиты_2000_0__22[[#This Row],[Максимальный выданный кредит]]-AVERAGE(G:G)))/STDEV(G:G)</f>
        <v>-0.65875731607490917</v>
      </c>
    </row>
    <row r="1132" spans="1:29" x14ac:dyDescent="0.45">
      <c r="A1132">
        <v>1680</v>
      </c>
      <c r="B1132" s="1" t="s">
        <v>1176</v>
      </c>
      <c r="C1132" s="1" t="s">
        <v>16</v>
      </c>
      <c r="D1132">
        <v>4</v>
      </c>
      <c r="E1132">
        <v>0</v>
      </c>
      <c r="F1132">
        <v>0</v>
      </c>
      <c r="G1132">
        <v>0</v>
      </c>
      <c r="H1132" s="3">
        <v>32406</v>
      </c>
      <c r="I1132" s="1" t="s">
        <v>17</v>
      </c>
      <c r="J1132">
        <v>732</v>
      </c>
      <c r="K1132">
        <v>1586253</v>
      </c>
      <c r="L1132" s="1" t="s">
        <v>36</v>
      </c>
      <c r="M1132" s="1" t="s">
        <v>19</v>
      </c>
      <c r="N1132" s="1" t="s">
        <v>52</v>
      </c>
      <c r="O1132" s="2">
        <v>10204.9</v>
      </c>
      <c r="P1132">
        <v>21.9</v>
      </c>
      <c r="Q1132">
        <v>10</v>
      </c>
      <c r="R1132">
        <f>Кредиты_2000_0__22[[#This Row],[Годовой доход]]/12</f>
        <v>132187.75</v>
      </c>
      <c r="S1132">
        <f>Кредиты_2000_0__22[[#This Row],[Ежемесячный платеж]]/Кредиты_2000_0__22[[#This Row],[Мес доход]]</f>
        <v>7.7200043120485826E-2</v>
      </c>
      <c r="T1132" s="8">
        <f>(Кредиты_2000_0__22[[#This Row],[Кредитный рейтинг]]-MIN(J:J))/(MAX(J:J)-MIN(J:J))</f>
        <v>0.88484848484848488</v>
      </c>
      <c r="U1132" s="9">
        <f>(Кредиты_2000_0__22[[#This Row],[Срок кредитной истории (лет)]]-MIN(P:P))/(MAX(P:P)-MIN(P:P))</f>
        <v>0.38157894736842102</v>
      </c>
      <c r="V1132" s="9">
        <f>(Кредиты_2000_0__22[[#This Row],[Срок с последнего нарушения кредитного договора (мес.)]]-MIN(Q:Q))/(MAX(Q:Q)-MIN(Q:Q))</f>
        <v>0.12195121951219512</v>
      </c>
      <c r="W1132" s="9">
        <f>(Кредиты_2000_0__22[[#This Row],[Количество кредитных карт]]-MIN(D:D))/(MAX(D:D)-MIN(D:D))</f>
        <v>4.878048780487805E-2</v>
      </c>
      <c r="X1132" s="10">
        <f>(Кредиты_2000_0__22[[#This Row],[Число нарушений кредитных договоров]]-MIN(E:E))/(MAX(E:E)-MIN(E:E))</f>
        <v>0</v>
      </c>
      <c r="Y1132" s="16">
        <f>((Кредиты_2000_0__22[[#This Row],[Размер кредита]]-AVERAGE(H:H)))/STDEV(H:H)</f>
        <v>-1.4848754563612467</v>
      </c>
      <c r="Z1132" s="16">
        <f>((Кредиты_2000_0__22[[#This Row],[Годовой доход]]-AVERAGE(K:K)))/STDEV(K:K)</f>
        <v>0.28980476537464295</v>
      </c>
      <c r="AA1132" s="16">
        <f>((Кредиты_2000_0__22[[#This Row],[Ежемесячный платеж]]-AVERAGE(O:O)))/STDEV(O:O)</f>
        <v>-0.68072627215526527</v>
      </c>
      <c r="AB1132" s="16">
        <f>((Кредиты_2000_0__22[[#This Row],[Текущий баланс кредитов]]-AVERAGE(F:F)))/STDEV(F:F)</f>
        <v>-1.0980360311516293</v>
      </c>
      <c r="AC1132" s="16">
        <f>((Кредиты_2000_0__22[[#This Row],[Максимальный выданный кредит]]-AVERAGE(G:G)))/STDEV(G:G)</f>
        <v>-1.1998226409241679</v>
      </c>
    </row>
    <row r="1133" spans="1:29" x14ac:dyDescent="0.45">
      <c r="A1133">
        <v>1681</v>
      </c>
      <c r="B1133" s="1" t="s">
        <v>1177</v>
      </c>
      <c r="C1133" s="1" t="s">
        <v>16</v>
      </c>
      <c r="D1133">
        <v>9</v>
      </c>
      <c r="E1133">
        <v>0</v>
      </c>
      <c r="F1133">
        <v>263359</v>
      </c>
      <c r="G1133">
        <v>1040798</v>
      </c>
      <c r="H1133" s="3">
        <v>454058</v>
      </c>
      <c r="I1133" s="1" t="s">
        <v>17</v>
      </c>
      <c r="J1133">
        <v>749</v>
      </c>
      <c r="K1133">
        <v>2644116</v>
      </c>
      <c r="L1133" s="1" t="s">
        <v>38</v>
      </c>
      <c r="M1133" s="1" t="s">
        <v>19</v>
      </c>
      <c r="N1133" s="1" t="s">
        <v>23</v>
      </c>
      <c r="O1133" s="2">
        <v>9805.33</v>
      </c>
      <c r="P1133">
        <v>29.5</v>
      </c>
      <c r="R1133">
        <f>Кредиты_2000_0__22[[#This Row],[Годовой доход]]/12</f>
        <v>220343</v>
      </c>
      <c r="S1133">
        <f>Кредиты_2000_0__22[[#This Row],[Ежемесячный платеж]]/Кредиты_2000_0__22[[#This Row],[Мес доход]]</f>
        <v>4.4500301802190223E-2</v>
      </c>
      <c r="T1133" s="8">
        <f>(Кредиты_2000_0__22[[#This Row],[Кредитный рейтинг]]-MIN(J:J))/(MAX(J:J)-MIN(J:J))</f>
        <v>0.98787878787878791</v>
      </c>
      <c r="U1133" s="9">
        <f>(Кредиты_2000_0__22[[#This Row],[Срок кредитной истории (лет)]]-MIN(P:P))/(MAX(P:P)-MIN(P:P))</f>
        <v>0.54824561403508765</v>
      </c>
      <c r="V1133" s="9">
        <f>(Кредиты_2000_0__22[[#This Row],[Срок с последнего нарушения кредитного договора (мес.)]]-MIN(Q:Q))/(MAX(Q:Q)-MIN(Q:Q))</f>
        <v>0</v>
      </c>
      <c r="W1133" s="9">
        <f>(Кредиты_2000_0__22[[#This Row],[Количество кредитных карт]]-MIN(D:D))/(MAX(D:D)-MIN(D:D))</f>
        <v>0.17073170731707318</v>
      </c>
      <c r="X1133" s="10">
        <f>(Кредиты_2000_0__22[[#This Row],[Число нарушений кредитных договоров]]-MIN(E:E))/(MAX(E:E)-MIN(E:E))</f>
        <v>0</v>
      </c>
      <c r="Y1133" s="16">
        <f>((Кредиты_2000_0__22[[#This Row],[Размер кредита]]-AVERAGE(H:H)))/STDEV(H:H)</f>
        <v>0.77242314509230292</v>
      </c>
      <c r="Z1133" s="16">
        <f>((Кредиты_2000_0__22[[#This Row],[Годовой доход]]-AVERAGE(K:K)))/STDEV(K:K)</f>
        <v>1.5846588960393444</v>
      </c>
      <c r="AA1133" s="16">
        <f>((Кредиты_2000_0__22[[#This Row],[Ежемесячный платеж]]-AVERAGE(O:O)))/STDEV(O:O)</f>
        <v>-0.71641876248250513</v>
      </c>
      <c r="AB1133" s="16">
        <f>((Кредиты_2000_0__22[[#This Row],[Текущий баланс кредитов]]-AVERAGE(F:F)))/STDEV(F:F)</f>
        <v>2.5478601382229304E-3</v>
      </c>
      <c r="AC1133" s="16">
        <f>((Кредиты_2000_0__22[[#This Row],[Максимальный выданный кредит]]-AVERAGE(G:G)))/STDEV(G:G)</f>
        <v>1.0125593342956749</v>
      </c>
    </row>
    <row r="1134" spans="1:29" x14ac:dyDescent="0.45">
      <c r="A1134">
        <v>1682</v>
      </c>
      <c r="B1134" s="1" t="s">
        <v>1178</v>
      </c>
      <c r="C1134" s="1" t="s">
        <v>16</v>
      </c>
      <c r="D1134">
        <v>9</v>
      </c>
      <c r="E1134">
        <v>0</v>
      </c>
      <c r="F1134">
        <v>348764</v>
      </c>
      <c r="G1134">
        <v>702328</v>
      </c>
      <c r="H1134" s="3">
        <v>352880</v>
      </c>
      <c r="I1134" s="1" t="s">
        <v>26</v>
      </c>
      <c r="J1134">
        <v>670</v>
      </c>
      <c r="K1134">
        <v>1055868</v>
      </c>
      <c r="L1134" s="1" t="s">
        <v>40</v>
      </c>
      <c r="M1134" s="1" t="s">
        <v>29</v>
      </c>
      <c r="N1134" s="1" t="s">
        <v>23</v>
      </c>
      <c r="O1134" s="2">
        <v>28772.46</v>
      </c>
      <c r="P1134">
        <v>16.5</v>
      </c>
      <c r="R1134">
        <f>Кредиты_2000_0__22[[#This Row],[Годовой доход]]/12</f>
        <v>87989</v>
      </c>
      <c r="S1134">
        <f>Кредиты_2000_0__22[[#This Row],[Ежемесячный платеж]]/Кредиты_2000_0__22[[#This Row],[Мес доход]]</f>
        <v>0.32700064780824872</v>
      </c>
      <c r="T1134" s="8">
        <f>(Кредиты_2000_0__22[[#This Row],[Кредитный рейтинг]]-MIN(J:J))/(MAX(J:J)-MIN(J:J))</f>
        <v>0.50909090909090904</v>
      </c>
      <c r="U1134" s="9">
        <f>(Кредиты_2000_0__22[[#This Row],[Срок кредитной истории (лет)]]-MIN(P:P))/(MAX(P:P)-MIN(P:P))</f>
        <v>0.26315789473684209</v>
      </c>
      <c r="V1134" s="9">
        <f>(Кредиты_2000_0__22[[#This Row],[Срок с последнего нарушения кредитного договора (мес.)]]-MIN(Q:Q))/(MAX(Q:Q)-MIN(Q:Q))</f>
        <v>0</v>
      </c>
      <c r="W1134" s="9">
        <f>(Кредиты_2000_0__22[[#This Row],[Количество кредитных карт]]-MIN(D:D))/(MAX(D:D)-MIN(D:D))</f>
        <v>0.17073170731707318</v>
      </c>
      <c r="X1134" s="10">
        <f>(Кредиты_2000_0__22[[#This Row],[Число нарушений кредитных договоров]]-MIN(E:E))/(MAX(E:E)-MIN(E:E))</f>
        <v>0</v>
      </c>
      <c r="Y1134" s="16">
        <f>((Кредиты_2000_0__22[[#This Row],[Размер кредита]]-AVERAGE(H:H)))/STDEV(H:H)</f>
        <v>0.23077041274935833</v>
      </c>
      <c r="Z1134" s="16">
        <f>((Кредиты_2000_0__22[[#This Row],[Годовой доход]]-AVERAGE(K:K)))/STDEV(K:K)</f>
        <v>-0.35940142492844701</v>
      </c>
      <c r="AA1134" s="16">
        <f>((Кредиты_2000_0__22[[#This Row],[Ежемесячный платеж]]-AVERAGE(O:O)))/STDEV(O:O)</f>
        <v>0.97786285040260168</v>
      </c>
      <c r="AB1134" s="16">
        <f>((Кредиты_2000_0__22[[#This Row],[Текущий баланс кредитов]]-AVERAGE(F:F)))/STDEV(F:F)</f>
        <v>0.3594575052827208</v>
      </c>
      <c r="AC1134" s="16">
        <f>((Кредиты_2000_0__22[[#This Row],[Максимальный выданный кредит]]-AVERAGE(G:G)))/STDEV(G:G)</f>
        <v>0.29308742221219652</v>
      </c>
    </row>
    <row r="1135" spans="1:29" x14ac:dyDescent="0.45">
      <c r="A1135">
        <v>1683</v>
      </c>
      <c r="B1135" s="1" t="s">
        <v>1179</v>
      </c>
      <c r="C1135" s="1" t="s">
        <v>31</v>
      </c>
      <c r="D1135">
        <v>13</v>
      </c>
      <c r="E1135">
        <v>1</v>
      </c>
      <c r="F1135">
        <v>381691</v>
      </c>
      <c r="G1135">
        <v>598862</v>
      </c>
      <c r="H1135" s="3">
        <v>335060</v>
      </c>
      <c r="I1135" s="1" t="s">
        <v>26</v>
      </c>
      <c r="J1135">
        <v>681</v>
      </c>
      <c r="K1135">
        <v>1936955</v>
      </c>
      <c r="L1135" s="1" t="s">
        <v>41</v>
      </c>
      <c r="M1135" s="1" t="s">
        <v>19</v>
      </c>
      <c r="N1135" s="1" t="s">
        <v>23</v>
      </c>
      <c r="O1135" s="2">
        <v>20983.599999999999</v>
      </c>
      <c r="P1135">
        <v>17.5</v>
      </c>
      <c r="R1135">
        <f>Кредиты_2000_0__22[[#This Row],[Годовой доход]]/12</f>
        <v>161412.91666666666</v>
      </c>
      <c r="S1135">
        <f>Кредиты_2000_0__22[[#This Row],[Ежемесячный платеж]]/Кредиты_2000_0__22[[#This Row],[Мес доход]]</f>
        <v>0.12999950953945755</v>
      </c>
      <c r="T1135" s="8">
        <f>(Кредиты_2000_0__22[[#This Row],[Кредитный рейтинг]]-MIN(J:J))/(MAX(J:J)-MIN(J:J))</f>
        <v>0.5757575757575758</v>
      </c>
      <c r="U1135" s="9">
        <f>(Кредиты_2000_0__22[[#This Row],[Срок кредитной истории (лет)]]-MIN(P:P))/(MAX(P:P)-MIN(P:P))</f>
        <v>0.28508771929824561</v>
      </c>
      <c r="V1135" s="9">
        <f>(Кредиты_2000_0__22[[#This Row],[Срок с последнего нарушения кредитного договора (мес.)]]-MIN(Q:Q))/(MAX(Q:Q)-MIN(Q:Q))</f>
        <v>0</v>
      </c>
      <c r="W1135" s="9">
        <f>(Кредиты_2000_0__22[[#This Row],[Количество кредитных карт]]-MIN(D:D))/(MAX(D:D)-MIN(D:D))</f>
        <v>0.26829268292682928</v>
      </c>
      <c r="X1135" s="10">
        <f>(Кредиты_2000_0__22[[#This Row],[Число нарушений кредитных договоров]]-MIN(E:E))/(MAX(E:E)-MIN(E:E))</f>
        <v>0.14285714285714285</v>
      </c>
      <c r="Y1135" s="16">
        <f>((Кредиты_2000_0__22[[#This Row],[Размер кредита]]-AVERAGE(H:H)))/STDEV(H:H)</f>
        <v>0.13537169276723504</v>
      </c>
      <c r="Z1135" s="16">
        <f>((Кредиты_2000_0__22[[#This Row],[Годовой доход]]-AVERAGE(K:K)))/STDEV(K:K)</f>
        <v>0.71907389883745632</v>
      </c>
      <c r="AA1135" s="16">
        <f>((Кредиты_2000_0__22[[#This Row],[Ежемесячный платеж]]-AVERAGE(O:O)))/STDEV(O:O)</f>
        <v>0.28210538560237647</v>
      </c>
      <c r="AB1135" s="16">
        <f>((Кредиты_2000_0__22[[#This Row],[Текущий баланс кредитов]]-AVERAGE(F:F)))/STDEV(F:F)</f>
        <v>0.49706026724833036</v>
      </c>
      <c r="AC1135" s="16">
        <f>((Кредиты_2000_0__22[[#This Row],[Максимальный выданный кредит]]-AVERAGE(G:G)))/STDEV(G:G)</f>
        <v>7.315395438453326E-2</v>
      </c>
    </row>
    <row r="1136" spans="1:29" x14ac:dyDescent="0.45">
      <c r="A1136">
        <v>1684</v>
      </c>
      <c r="B1136" s="1" t="s">
        <v>1180</v>
      </c>
      <c r="C1136" s="1" t="s">
        <v>16</v>
      </c>
      <c r="D1136">
        <v>8</v>
      </c>
      <c r="E1136">
        <v>1</v>
      </c>
      <c r="F1136">
        <v>31008</v>
      </c>
      <c r="G1136">
        <v>398992</v>
      </c>
      <c r="H1136" s="3">
        <v>266992</v>
      </c>
      <c r="I1136" s="1" t="s">
        <v>17</v>
      </c>
      <c r="J1136">
        <v>745</v>
      </c>
      <c r="K1136">
        <v>864671</v>
      </c>
      <c r="L1136" s="1" t="s">
        <v>36</v>
      </c>
      <c r="M1136" s="1" t="s">
        <v>29</v>
      </c>
      <c r="N1136" s="1" t="s">
        <v>23</v>
      </c>
      <c r="O1136" s="2">
        <v>1441.15</v>
      </c>
      <c r="P1136">
        <v>17.2</v>
      </c>
      <c r="R1136">
        <f>Кредиты_2000_0__22[[#This Row],[Годовой доход]]/12</f>
        <v>72055.916666666672</v>
      </c>
      <c r="S1136">
        <f>Кредиты_2000_0__22[[#This Row],[Ежемесячный платеж]]/Кредиты_2000_0__22[[#This Row],[Мес доход]]</f>
        <v>2.0000439473510732E-2</v>
      </c>
      <c r="T1136" s="8">
        <f>(Кредиты_2000_0__22[[#This Row],[Кредитный рейтинг]]-MIN(J:J))/(MAX(J:J)-MIN(J:J))</f>
        <v>0.96363636363636362</v>
      </c>
      <c r="U1136" s="9">
        <f>(Кредиты_2000_0__22[[#This Row],[Срок кредитной истории (лет)]]-MIN(P:P))/(MAX(P:P)-MIN(P:P))</f>
        <v>0.27850877192982454</v>
      </c>
      <c r="V1136" s="9">
        <f>(Кредиты_2000_0__22[[#This Row],[Срок с последнего нарушения кредитного договора (мес.)]]-MIN(Q:Q))/(MAX(Q:Q)-MIN(Q:Q))</f>
        <v>0</v>
      </c>
      <c r="W1136" s="9">
        <f>(Кредиты_2000_0__22[[#This Row],[Количество кредитных карт]]-MIN(D:D))/(MAX(D:D)-MIN(D:D))</f>
        <v>0.14634146341463414</v>
      </c>
      <c r="X1136" s="10">
        <f>(Кредиты_2000_0__22[[#This Row],[Число нарушений кредитных договоров]]-MIN(E:E))/(MAX(E:E)-MIN(E:E))</f>
        <v>0.14285714285714285</v>
      </c>
      <c r="Y1136" s="16">
        <f>((Кредиты_2000_0__22[[#This Row],[Размер кредита]]-AVERAGE(H:H)))/STDEV(H:H)</f>
        <v>-0.22902786232497421</v>
      </c>
      <c r="Z1136" s="16">
        <f>((Кредиты_2000_0__22[[#This Row],[Годовой доход]]-AVERAGE(K:K)))/STDEV(K:K)</f>
        <v>-0.59343194232124641</v>
      </c>
      <c r="AA1136" s="16">
        <f>((Кредиты_2000_0__22[[#This Row],[Ежемесячный платеж]]-AVERAGE(O:O)))/STDEV(O:O)</f>
        <v>-1.4635679822569967</v>
      </c>
      <c r="AB1136" s="16">
        <f>((Кредиты_2000_0__22[[#This Row],[Текущий баланс кредитов]]-AVERAGE(F:F)))/STDEV(F:F)</f>
        <v>-0.96845281849849896</v>
      </c>
      <c r="AC1136" s="16">
        <f>((Кредиты_2000_0__22[[#This Row],[Максимальный выданный кредит]]-AVERAGE(G:G)))/STDEV(G:G)</f>
        <v>-0.35170157511032552</v>
      </c>
    </row>
    <row r="1137" spans="1:29" x14ac:dyDescent="0.45">
      <c r="A1137">
        <v>1685</v>
      </c>
      <c r="B1137" s="1" t="s">
        <v>1181</v>
      </c>
      <c r="C1137" s="1" t="s">
        <v>16</v>
      </c>
      <c r="D1137">
        <v>9</v>
      </c>
      <c r="E1137">
        <v>0</v>
      </c>
      <c r="F1137">
        <v>94468</v>
      </c>
      <c r="G1137">
        <v>504108</v>
      </c>
      <c r="H1137" s="3">
        <v>403172</v>
      </c>
      <c r="I1137" s="1" t="s">
        <v>17</v>
      </c>
      <c r="J1137">
        <v>738</v>
      </c>
      <c r="K1137">
        <v>1973074</v>
      </c>
      <c r="L1137" s="1" t="s">
        <v>33</v>
      </c>
      <c r="M1137" s="1" t="s">
        <v>29</v>
      </c>
      <c r="N1137" s="1" t="s">
        <v>52</v>
      </c>
      <c r="O1137" s="2">
        <v>11443.89</v>
      </c>
      <c r="P1137">
        <v>6</v>
      </c>
      <c r="R1137">
        <f>Кредиты_2000_0__22[[#This Row],[Годовой доход]]/12</f>
        <v>164422.83333333334</v>
      </c>
      <c r="S1137">
        <f>Кредиты_2000_0__22[[#This Row],[Ежемесячный платеж]]/Кредиты_2000_0__22[[#This Row],[Мес доход]]</f>
        <v>6.9600369778325594E-2</v>
      </c>
      <c r="T1137" s="8">
        <f>(Кредиты_2000_0__22[[#This Row],[Кредитный рейтинг]]-MIN(J:J))/(MAX(J:J)-MIN(J:J))</f>
        <v>0.92121212121212126</v>
      </c>
      <c r="U1137" s="9">
        <f>(Кредиты_2000_0__22[[#This Row],[Срок кредитной истории (лет)]]-MIN(P:P))/(MAX(P:P)-MIN(P:P))</f>
        <v>3.2894736842105261E-2</v>
      </c>
      <c r="V1137" s="9">
        <f>(Кредиты_2000_0__22[[#This Row],[Срок с последнего нарушения кредитного договора (мес.)]]-MIN(Q:Q))/(MAX(Q:Q)-MIN(Q:Q))</f>
        <v>0</v>
      </c>
      <c r="W1137" s="9">
        <f>(Кредиты_2000_0__22[[#This Row],[Количество кредитных карт]]-MIN(D:D))/(MAX(D:D)-MIN(D:D))</f>
        <v>0.17073170731707318</v>
      </c>
      <c r="X1137" s="10">
        <f>(Кредиты_2000_0__22[[#This Row],[Число нарушений кредитных договоров]]-MIN(E:E))/(MAX(E:E)-MIN(E:E))</f>
        <v>0</v>
      </c>
      <c r="Y1137" s="16">
        <f>((Кредиты_2000_0__22[[#This Row],[Размер кредита]]-AVERAGE(H:H)))/STDEV(H:H)</f>
        <v>0.50000680025446187</v>
      </c>
      <c r="Z1137" s="16">
        <f>((Кредиты_2000_0__22[[#This Row],[Годовой доход]]-AVERAGE(K:K)))/STDEV(K:K)</f>
        <v>0.76328457294693774</v>
      </c>
      <c r="AA1137" s="16">
        <f>((Кредиты_2000_0__22[[#This Row],[Ежемесячный платеж]]-AVERAGE(O:O)))/STDEV(O:O)</f>
        <v>-0.57005069943822695</v>
      </c>
      <c r="AB1137" s="16">
        <f>((Кредиты_2000_0__22[[#This Row],[Текущий баланс кредитов]]-AVERAGE(F:F)))/STDEV(F:F)</f>
        <v>-0.7032518808382936</v>
      </c>
      <c r="AC1137" s="16">
        <f>((Кредиты_2000_0__22[[#This Row],[Максимальный выданный кредит]]-AVERAGE(G:G)))/STDEV(G:G)</f>
        <v>-0.12826076939470249</v>
      </c>
    </row>
    <row r="1138" spans="1:29" x14ac:dyDescent="0.45">
      <c r="A1138">
        <v>1686</v>
      </c>
      <c r="B1138" s="1" t="s">
        <v>1182</v>
      </c>
      <c r="C1138" s="1" t="s">
        <v>16</v>
      </c>
      <c r="D1138">
        <v>14</v>
      </c>
      <c r="E1138">
        <v>0</v>
      </c>
      <c r="F1138">
        <v>174401</v>
      </c>
      <c r="G1138">
        <v>332706</v>
      </c>
      <c r="H1138" s="3">
        <v>284328</v>
      </c>
      <c r="I1138" s="1" t="s">
        <v>17</v>
      </c>
      <c r="J1138">
        <v>677</v>
      </c>
      <c r="K1138">
        <v>1818908</v>
      </c>
      <c r="L1138" s="1" t="s">
        <v>28</v>
      </c>
      <c r="M1138" s="1" t="s">
        <v>19</v>
      </c>
      <c r="N1138" s="1" t="s">
        <v>20</v>
      </c>
      <c r="O1138" s="2">
        <v>23039.4</v>
      </c>
      <c r="P1138">
        <v>10.1</v>
      </c>
      <c r="Q1138">
        <v>36</v>
      </c>
      <c r="R1138">
        <f>Кредиты_2000_0__22[[#This Row],[Годовой доход]]/12</f>
        <v>151575.66666666666</v>
      </c>
      <c r="S1138">
        <f>Кредиты_2000_0__22[[#This Row],[Ежемесячный платеж]]/Кредиты_2000_0__22[[#This Row],[Мес доход]]</f>
        <v>0.15199933146701208</v>
      </c>
      <c r="T1138" s="8">
        <f>(Кредиты_2000_0__22[[#This Row],[Кредитный рейтинг]]-MIN(J:J))/(MAX(J:J)-MIN(J:J))</f>
        <v>0.55151515151515151</v>
      </c>
      <c r="U1138" s="9">
        <f>(Кредиты_2000_0__22[[#This Row],[Срок кредитной истории (лет)]]-MIN(P:P))/(MAX(P:P)-MIN(P:P))</f>
        <v>0.12280701754385964</v>
      </c>
      <c r="V1138" s="9">
        <f>(Кредиты_2000_0__22[[#This Row],[Срок с последнего нарушения кредитного договора (мес.)]]-MIN(Q:Q))/(MAX(Q:Q)-MIN(Q:Q))</f>
        <v>0.43902439024390244</v>
      </c>
      <c r="W1138" s="9">
        <f>(Кредиты_2000_0__22[[#This Row],[Количество кредитных карт]]-MIN(D:D))/(MAX(D:D)-MIN(D:D))</f>
        <v>0.29268292682926828</v>
      </c>
      <c r="X1138" s="10">
        <f>(Кредиты_2000_0__22[[#This Row],[Число нарушений кредитных договоров]]-MIN(E:E))/(MAX(E:E)-MIN(E:E))</f>
        <v>0</v>
      </c>
      <c r="Y1138" s="16">
        <f>((Кредиты_2000_0__22[[#This Row],[Размер кредита]]-AVERAGE(H:H)))/STDEV(H:H)</f>
        <v>-0.1362202186880444</v>
      </c>
      <c r="Z1138" s="16">
        <f>((Кредиты_2000_0__22[[#This Row],[Годовой доход]]-AVERAGE(K:K)))/STDEV(K:K)</f>
        <v>0.57458104337075033</v>
      </c>
      <c r="AA1138" s="16">
        <f>((Кредиты_2000_0__22[[#This Row],[Ежемесячный платеж]]-AVERAGE(O:O)))/STDEV(O:O)</f>
        <v>0.46574435152759597</v>
      </c>
      <c r="AB1138" s="16">
        <f>((Кредиты_2000_0__22[[#This Row],[Текущий баланс кредитов]]-AVERAGE(F:F)))/STDEV(F:F)</f>
        <v>-0.36920986145611279</v>
      </c>
      <c r="AC1138" s="16">
        <f>((Кредиты_2000_0__22[[#This Row],[Максимальный выданный кредит]]-AVERAGE(G:G)))/STDEV(G:G)</f>
        <v>-0.49260302919596222</v>
      </c>
    </row>
    <row r="1139" spans="1:29" x14ac:dyDescent="0.45">
      <c r="A1139">
        <v>1687</v>
      </c>
      <c r="B1139" s="1" t="s">
        <v>1183</v>
      </c>
      <c r="C1139" s="1" t="s">
        <v>31</v>
      </c>
      <c r="D1139">
        <v>13</v>
      </c>
      <c r="E1139">
        <v>2</v>
      </c>
      <c r="F1139">
        <v>252301</v>
      </c>
      <c r="G1139">
        <v>404052</v>
      </c>
      <c r="H1139" s="3">
        <v>242528</v>
      </c>
      <c r="I1139" s="1" t="s">
        <v>17</v>
      </c>
      <c r="J1139">
        <v>698</v>
      </c>
      <c r="K1139">
        <v>582730</v>
      </c>
      <c r="L1139" s="1" t="s">
        <v>21</v>
      </c>
      <c r="M1139" s="1" t="s">
        <v>29</v>
      </c>
      <c r="N1139" s="1" t="s">
        <v>23</v>
      </c>
      <c r="O1139" s="2">
        <v>13451.43</v>
      </c>
      <c r="P1139">
        <v>14.2</v>
      </c>
      <c r="Q1139">
        <v>30</v>
      </c>
      <c r="R1139">
        <f>Кредиты_2000_0__22[[#This Row],[Годовой доход]]/12</f>
        <v>48560.833333333336</v>
      </c>
      <c r="S1139">
        <f>Кредиты_2000_0__22[[#This Row],[Ежемесячный платеж]]/Кредиты_2000_0__22[[#This Row],[Мес доход]]</f>
        <v>0.27700163025758068</v>
      </c>
      <c r="T1139" s="8">
        <f>(Кредиты_2000_0__22[[#This Row],[Кредитный рейтинг]]-MIN(J:J))/(MAX(J:J)-MIN(J:J))</f>
        <v>0.67878787878787883</v>
      </c>
      <c r="U1139" s="9">
        <f>(Кредиты_2000_0__22[[#This Row],[Срок кредитной истории (лет)]]-MIN(P:P))/(MAX(P:P)-MIN(P:P))</f>
        <v>0.212719298245614</v>
      </c>
      <c r="V1139" s="9">
        <f>(Кредиты_2000_0__22[[#This Row],[Срок с последнего нарушения кредитного договора (мес.)]]-MIN(Q:Q))/(MAX(Q:Q)-MIN(Q:Q))</f>
        <v>0.36585365853658536</v>
      </c>
      <c r="W1139" s="9">
        <f>(Кредиты_2000_0__22[[#This Row],[Количество кредитных карт]]-MIN(D:D))/(MAX(D:D)-MIN(D:D))</f>
        <v>0.26829268292682928</v>
      </c>
      <c r="X1139" s="10">
        <f>(Кредиты_2000_0__22[[#This Row],[Число нарушений кредитных договоров]]-MIN(E:E))/(MAX(E:E)-MIN(E:E))</f>
        <v>0.2857142857142857</v>
      </c>
      <c r="Y1139" s="16">
        <f>((Кредиты_2000_0__22[[#This Row],[Размер кредита]]-AVERAGE(H:H)))/STDEV(H:H)</f>
        <v>-0.35999499395475337</v>
      </c>
      <c r="Z1139" s="16">
        <f>((Кредиты_2000_0__22[[#This Row],[Годовой доход]]-AVERAGE(K:K)))/STDEV(K:K)</f>
        <v>-0.93853567357353196</v>
      </c>
      <c r="AA1139" s="16">
        <f>((Кредиты_2000_0__22[[#This Row],[Ежемесячный платеж]]-AVERAGE(O:O)))/STDEV(O:O)</f>
        <v>-0.3907226667241912</v>
      </c>
      <c r="AB1139" s="16">
        <f>((Кредиты_2000_0__22[[#This Row],[Текущий баланс кредитов]]-AVERAGE(F:F)))/STDEV(F:F)</f>
        <v>-4.3663800256459558E-2</v>
      </c>
      <c r="AC1139" s="16">
        <f>((Кредиты_2000_0__22[[#This Row],[Максимальный выданный кредит]]-AVERAGE(G:G)))/STDEV(G:G)</f>
        <v>-0.34094573892058228</v>
      </c>
    </row>
    <row r="1140" spans="1:29" x14ac:dyDescent="0.45">
      <c r="A1140">
        <v>1690</v>
      </c>
      <c r="B1140" s="1" t="s">
        <v>1184</v>
      </c>
      <c r="C1140" s="1" t="s">
        <v>16</v>
      </c>
      <c r="D1140">
        <v>6</v>
      </c>
      <c r="E1140">
        <v>0</v>
      </c>
      <c r="F1140">
        <v>60306</v>
      </c>
      <c r="G1140">
        <v>114664</v>
      </c>
      <c r="H1140" s="3">
        <v>157410</v>
      </c>
      <c r="I1140" s="1" t="s">
        <v>17</v>
      </c>
      <c r="J1140">
        <v>743</v>
      </c>
      <c r="K1140">
        <v>699124</v>
      </c>
      <c r="L1140" s="1" t="s">
        <v>28</v>
      </c>
      <c r="M1140" s="1" t="s">
        <v>19</v>
      </c>
      <c r="N1140" s="1" t="s">
        <v>23</v>
      </c>
      <c r="O1140" s="2">
        <v>8739.0499999999993</v>
      </c>
      <c r="P1140">
        <v>9.6999999999999993</v>
      </c>
      <c r="R1140">
        <f>Кредиты_2000_0__22[[#This Row],[Годовой доход]]/12</f>
        <v>58260.333333333336</v>
      </c>
      <c r="S1140">
        <f>Кредиты_2000_0__22[[#This Row],[Ежемесячный платеж]]/Кредиты_2000_0__22[[#This Row],[Мес доход]]</f>
        <v>0.15</v>
      </c>
      <c r="T1140" s="8">
        <f>(Кредиты_2000_0__22[[#This Row],[Кредитный рейтинг]]-MIN(J:J))/(MAX(J:J)-MIN(J:J))</f>
        <v>0.95151515151515154</v>
      </c>
      <c r="U1140" s="9">
        <f>(Кредиты_2000_0__22[[#This Row],[Срок кредитной истории (лет)]]-MIN(P:P))/(MAX(P:P)-MIN(P:P))</f>
        <v>0.11403508771929823</v>
      </c>
      <c r="V1140" s="9">
        <f>(Кредиты_2000_0__22[[#This Row],[Срок с последнего нарушения кредитного договора (мес.)]]-MIN(Q:Q))/(MAX(Q:Q)-MIN(Q:Q))</f>
        <v>0</v>
      </c>
      <c r="W1140" s="9">
        <f>(Кредиты_2000_0__22[[#This Row],[Количество кредитных карт]]-MIN(D:D))/(MAX(D:D)-MIN(D:D))</f>
        <v>9.7560975609756101E-2</v>
      </c>
      <c r="X1140" s="10">
        <f>(Кредиты_2000_0__22[[#This Row],[Число нарушений кредитных договоров]]-MIN(E:E))/(MAX(E:E)-MIN(E:E))</f>
        <v>0</v>
      </c>
      <c r="Y1140" s="16">
        <f>((Кредиты_2000_0__22[[#This Row],[Размер кредита]]-AVERAGE(H:H)))/STDEV(H:H)</f>
        <v>-0.81567110211627813</v>
      </c>
      <c r="Z1140" s="16">
        <f>((Кредиты_2000_0__22[[#This Row],[Годовой доход]]-AVERAGE(K:K)))/STDEV(K:K)</f>
        <v>-0.79606613670100002</v>
      </c>
      <c r="AA1140" s="16">
        <f>((Кредиты_2000_0__22[[#This Row],[Ежемесячный платеж]]-AVERAGE(O:O)))/STDEV(O:O)</f>
        <v>-0.81166662540046541</v>
      </c>
      <c r="AB1140" s="16">
        <f>((Кредиты_2000_0__22[[#This Row],[Текущий баланс кредитов]]-AVERAGE(F:F)))/STDEV(F:F)</f>
        <v>-0.84601573889609272</v>
      </c>
      <c r="AC1140" s="16">
        <f>((Кредиты_2000_0__22[[#This Row],[Максимальный выданный кредит]]-AVERAGE(G:G)))/STDEV(G:G)</f>
        <v>-0.95608603996355113</v>
      </c>
    </row>
    <row r="1141" spans="1:29" x14ac:dyDescent="0.45">
      <c r="A1141">
        <v>1691</v>
      </c>
      <c r="B1141" s="1" t="s">
        <v>1185</v>
      </c>
      <c r="C1141" s="1" t="s">
        <v>16</v>
      </c>
      <c r="D1141">
        <v>11</v>
      </c>
      <c r="E1141">
        <v>0</v>
      </c>
      <c r="F1141">
        <v>110523</v>
      </c>
      <c r="G1141">
        <v>699248</v>
      </c>
      <c r="H1141" s="3">
        <v>472450</v>
      </c>
      <c r="I1141" s="1" t="s">
        <v>17</v>
      </c>
      <c r="J1141">
        <v>747</v>
      </c>
      <c r="K1141">
        <v>1398913</v>
      </c>
      <c r="L1141" s="1" t="s">
        <v>22</v>
      </c>
      <c r="M1141" s="1" t="s">
        <v>19</v>
      </c>
      <c r="N1141" s="1" t="s">
        <v>23</v>
      </c>
      <c r="O1141" s="2">
        <v>17952.72</v>
      </c>
      <c r="P1141">
        <v>23.8</v>
      </c>
      <c r="Q1141">
        <v>4</v>
      </c>
      <c r="R1141">
        <f>Кредиты_2000_0__22[[#This Row],[Годовой доход]]/12</f>
        <v>116576.08333333333</v>
      </c>
      <c r="S1141">
        <f>Кредиты_2000_0__22[[#This Row],[Ежемесячный платеж]]/Кредиты_2000_0__22[[#This Row],[Мес доход]]</f>
        <v>0.15400002716394803</v>
      </c>
      <c r="T1141" s="8">
        <f>(Кредиты_2000_0__22[[#This Row],[Кредитный рейтинг]]-MIN(J:J))/(MAX(J:J)-MIN(J:J))</f>
        <v>0.97575757575757571</v>
      </c>
      <c r="U1141" s="9">
        <f>(Кредиты_2000_0__22[[#This Row],[Срок кредитной истории (лет)]]-MIN(P:P))/(MAX(P:P)-MIN(P:P))</f>
        <v>0.4232456140350877</v>
      </c>
      <c r="V1141" s="9">
        <f>(Кредиты_2000_0__22[[#This Row],[Срок с последнего нарушения кредитного договора (мес.)]]-MIN(Q:Q))/(MAX(Q:Q)-MIN(Q:Q))</f>
        <v>4.878048780487805E-2</v>
      </c>
      <c r="W1141" s="9">
        <f>(Кредиты_2000_0__22[[#This Row],[Количество кредитных карт]]-MIN(D:D))/(MAX(D:D)-MIN(D:D))</f>
        <v>0.21951219512195122</v>
      </c>
      <c r="X1141" s="10">
        <f>(Кредиты_2000_0__22[[#This Row],[Число нарушений кредитных договоров]]-MIN(E:E))/(MAX(E:E)-MIN(E:E))</f>
        <v>0</v>
      </c>
      <c r="Y1141" s="16">
        <f>((Кредиты_2000_0__22[[#This Row],[Размер кредита]]-AVERAGE(H:H)))/STDEV(H:H)</f>
        <v>0.87088404620965487</v>
      </c>
      <c r="Z1141" s="16">
        <f>((Кредиты_2000_0__22[[#This Row],[Годовой доход]]-AVERAGE(K:K)))/STDEV(K:K)</f>
        <v>6.0495324701583059E-2</v>
      </c>
      <c r="AA1141" s="16">
        <f>((Кредиты_2000_0__22[[#This Row],[Ежемесячный платеж]]-AVERAGE(O:O)))/STDEV(O:O)</f>
        <v>1.1365202197654314E-2</v>
      </c>
      <c r="AB1141" s="16">
        <f>((Кредиты_2000_0__22[[#This Row],[Текущий баланс кредитов]]-AVERAGE(F:F)))/STDEV(F:F)</f>
        <v>-0.63615763163982852</v>
      </c>
      <c r="AC1141" s="16">
        <f>((Кредиты_2000_0__22[[#This Row],[Максимальный выданный кредит]]-AVERAGE(G:G)))/STDEV(G:G)</f>
        <v>0.28654039148800498</v>
      </c>
    </row>
    <row r="1142" spans="1:29" x14ac:dyDescent="0.45">
      <c r="A1142">
        <v>1692</v>
      </c>
      <c r="B1142" s="1" t="s">
        <v>1186</v>
      </c>
      <c r="C1142" s="1" t="s">
        <v>16</v>
      </c>
      <c r="D1142">
        <v>10</v>
      </c>
      <c r="E1142">
        <v>0</v>
      </c>
      <c r="F1142">
        <v>1096452</v>
      </c>
      <c r="G1142">
        <v>2057660</v>
      </c>
      <c r="H1142" s="3">
        <v>772552</v>
      </c>
      <c r="I1142" s="1" t="s">
        <v>26</v>
      </c>
      <c r="J1142">
        <v>717</v>
      </c>
      <c r="K1142">
        <v>1620339</v>
      </c>
      <c r="L1142" s="1" t="s">
        <v>22</v>
      </c>
      <c r="M1142" s="1" t="s">
        <v>19</v>
      </c>
      <c r="N1142" s="1" t="s">
        <v>23</v>
      </c>
      <c r="O1142" s="2">
        <v>19038.95</v>
      </c>
      <c r="P1142">
        <v>24.3</v>
      </c>
      <c r="R1142">
        <f>Кредиты_2000_0__22[[#This Row],[Годовой доход]]/12</f>
        <v>135028.25</v>
      </c>
      <c r="S1142">
        <f>Кредиты_2000_0__22[[#This Row],[Ежемесячный платеж]]/Кредиты_2000_0__22[[#This Row],[Мес доход]]</f>
        <v>0.14099975375523272</v>
      </c>
      <c r="T1142" s="8">
        <f>(Кредиты_2000_0__22[[#This Row],[Кредитный рейтинг]]-MIN(J:J))/(MAX(J:J)-MIN(J:J))</f>
        <v>0.79393939393939394</v>
      </c>
      <c r="U1142" s="9">
        <f>(Кредиты_2000_0__22[[#This Row],[Срок кредитной истории (лет)]]-MIN(P:P))/(MAX(P:P)-MIN(P:P))</f>
        <v>0.43421052631578949</v>
      </c>
      <c r="V1142" s="9">
        <f>(Кредиты_2000_0__22[[#This Row],[Срок с последнего нарушения кредитного договора (мес.)]]-MIN(Q:Q))/(MAX(Q:Q)-MIN(Q:Q))</f>
        <v>0</v>
      </c>
      <c r="W1142" s="9">
        <f>(Кредиты_2000_0__22[[#This Row],[Количество кредитных карт]]-MIN(D:D))/(MAX(D:D)-MIN(D:D))</f>
        <v>0.1951219512195122</v>
      </c>
      <c r="X1142" s="10">
        <f>(Кредиты_2000_0__22[[#This Row],[Число нарушений кредитных договоров]]-MIN(E:E))/(MAX(E:E)-MIN(E:E))</f>
        <v>0</v>
      </c>
      <c r="Y1142" s="16">
        <f>((Кредиты_2000_0__22[[#This Row],[Размер кредита]]-AVERAGE(H:H)))/STDEV(H:H)</f>
        <v>2.4774691564271167</v>
      </c>
      <c r="Z1142" s="16">
        <f>((Кредиты_2000_0__22[[#This Row],[Годовой доход]]-AVERAGE(K:K)))/STDEV(K:K)</f>
        <v>0.33152699017864595</v>
      </c>
      <c r="AA1142" s="16">
        <f>((Кредиты_2000_0__22[[#This Row],[Ежемесячный платеж]]-AVERAGE(O:O)))/STDEV(O:O)</f>
        <v>0.10839514380527702</v>
      </c>
      <c r="AB1142" s="16">
        <f>((Кредиты_2000_0__22[[#This Row],[Текущий баланс кредитов]]-AVERAGE(F:F)))/STDEV(F:F)</f>
        <v>3.4840644809726609</v>
      </c>
      <c r="AC1142" s="16">
        <f>((Кредиты_2000_0__22[[#This Row],[Максимальный выданный кредит]]-AVERAGE(G:G)))/STDEV(G:G)</f>
        <v>3.1740615278875151</v>
      </c>
    </row>
    <row r="1143" spans="1:29" x14ac:dyDescent="0.45">
      <c r="A1143">
        <v>1693</v>
      </c>
      <c r="B1143" s="1" t="s">
        <v>1187</v>
      </c>
      <c r="C1143" s="1" t="s">
        <v>31</v>
      </c>
      <c r="D1143">
        <v>19</v>
      </c>
      <c r="E1143">
        <v>1</v>
      </c>
      <c r="F1143">
        <v>115672</v>
      </c>
      <c r="G1143">
        <v>379412</v>
      </c>
      <c r="H1143" s="3">
        <v>171710</v>
      </c>
      <c r="I1143" s="1" t="s">
        <v>17</v>
      </c>
      <c r="J1143">
        <v>731</v>
      </c>
      <c r="K1143">
        <v>926820</v>
      </c>
      <c r="L1143" s="1" t="s">
        <v>40</v>
      </c>
      <c r="M1143" s="1" t="s">
        <v>29</v>
      </c>
      <c r="N1143" s="1" t="s">
        <v>23</v>
      </c>
      <c r="O1143" s="2">
        <v>12203.13</v>
      </c>
      <c r="P1143">
        <v>16.5</v>
      </c>
      <c r="R1143">
        <f>Кредиты_2000_0__22[[#This Row],[Годовой доход]]/12</f>
        <v>77235</v>
      </c>
      <c r="S1143">
        <f>Кредиты_2000_0__22[[#This Row],[Ежемесячный платеж]]/Кредиты_2000_0__22[[#This Row],[Мес доход]]</f>
        <v>0.158</v>
      </c>
      <c r="T1143" s="8">
        <f>(Кредиты_2000_0__22[[#This Row],[Кредитный рейтинг]]-MIN(J:J))/(MAX(J:J)-MIN(J:J))</f>
        <v>0.87878787878787878</v>
      </c>
      <c r="U1143" s="9">
        <f>(Кредиты_2000_0__22[[#This Row],[Срок кредитной истории (лет)]]-MIN(P:P))/(MAX(P:P)-MIN(P:P))</f>
        <v>0.26315789473684209</v>
      </c>
      <c r="V1143" s="9">
        <f>(Кредиты_2000_0__22[[#This Row],[Срок с последнего нарушения кредитного договора (мес.)]]-MIN(Q:Q))/(MAX(Q:Q)-MIN(Q:Q))</f>
        <v>0</v>
      </c>
      <c r="W1143" s="9">
        <f>(Кредиты_2000_0__22[[#This Row],[Количество кредитных карт]]-MIN(D:D))/(MAX(D:D)-MIN(D:D))</f>
        <v>0.41463414634146339</v>
      </c>
      <c r="X1143" s="10">
        <f>(Кредиты_2000_0__22[[#This Row],[Число нарушений кредитных договоров]]-MIN(E:E))/(MAX(E:E)-MIN(E:E))</f>
        <v>0.14285714285714285</v>
      </c>
      <c r="Y1143" s="16">
        <f>((Кредиты_2000_0__22[[#This Row],[Размер кредита]]-AVERAGE(H:H)))/STDEV(H:H)</f>
        <v>-0.73911657373556194</v>
      </c>
      <c r="Z1143" s="16">
        <f>((Кредиты_2000_0__22[[#This Row],[Годовой доход]]-AVERAGE(K:K)))/STDEV(K:K)</f>
        <v>-0.51735981448741486</v>
      </c>
      <c r="AA1143" s="16">
        <f>((Кредиты_2000_0__22[[#This Row],[Ежемесячный платеж]]-AVERAGE(O:O)))/STDEV(O:O)</f>
        <v>-0.50222987616307213</v>
      </c>
      <c r="AB1143" s="16">
        <f>((Кредиты_2000_0__22[[#This Row],[Текущий баланс кредитов]]-AVERAGE(F:F)))/STDEV(F:F)</f>
        <v>-0.61463983100931485</v>
      </c>
      <c r="AC1143" s="16">
        <f>((Кредиты_2000_0__22[[#This Row],[Максимальный выданный кредит]]-AVERAGE(G:G)))/STDEV(G:G)</f>
        <v>-0.39332198471411467</v>
      </c>
    </row>
    <row r="1144" spans="1:29" x14ac:dyDescent="0.45">
      <c r="A1144">
        <v>1694</v>
      </c>
      <c r="B1144" s="1" t="s">
        <v>1188</v>
      </c>
      <c r="C1144" s="1" t="s">
        <v>16</v>
      </c>
      <c r="D1144">
        <v>11</v>
      </c>
      <c r="E1144">
        <v>1</v>
      </c>
      <c r="F1144">
        <v>203889</v>
      </c>
      <c r="G1144">
        <v>618002</v>
      </c>
      <c r="H1144" s="3">
        <v>240240</v>
      </c>
      <c r="I1144" s="1" t="s">
        <v>17</v>
      </c>
      <c r="J1144">
        <v>743</v>
      </c>
      <c r="K1144">
        <v>1400566</v>
      </c>
      <c r="L1144" s="1" t="s">
        <v>50</v>
      </c>
      <c r="M1144" s="1" t="s">
        <v>19</v>
      </c>
      <c r="N1144" s="1" t="s">
        <v>23</v>
      </c>
      <c r="O1144" s="2">
        <v>19689.7</v>
      </c>
      <c r="P1144">
        <v>22.1</v>
      </c>
      <c r="Q1144">
        <v>6</v>
      </c>
      <c r="R1144">
        <f>Кредиты_2000_0__22[[#This Row],[Годовой доход]]/12</f>
        <v>116713.83333333333</v>
      </c>
      <c r="S1144">
        <f>Кредиты_2000_0__22[[#This Row],[Ежемесячный платеж]]/Кредиты_2000_0__22[[#This Row],[Мес доход]]</f>
        <v>0.16870065387850341</v>
      </c>
      <c r="T1144" s="8">
        <f>(Кредиты_2000_0__22[[#This Row],[Кредитный рейтинг]]-MIN(J:J))/(MAX(J:J)-MIN(J:J))</f>
        <v>0.95151515151515154</v>
      </c>
      <c r="U1144" s="9">
        <f>(Кредиты_2000_0__22[[#This Row],[Срок кредитной истории (лет)]]-MIN(P:P))/(MAX(P:P)-MIN(P:P))</f>
        <v>0.38596491228070179</v>
      </c>
      <c r="V1144" s="9">
        <f>(Кредиты_2000_0__22[[#This Row],[Срок с последнего нарушения кредитного договора (мес.)]]-MIN(Q:Q))/(MAX(Q:Q)-MIN(Q:Q))</f>
        <v>7.3170731707317069E-2</v>
      </c>
      <c r="W1144" s="9">
        <f>(Кредиты_2000_0__22[[#This Row],[Количество кредитных карт]]-MIN(D:D))/(MAX(D:D)-MIN(D:D))</f>
        <v>0.21951219512195122</v>
      </c>
      <c r="X1144" s="10">
        <f>(Кредиты_2000_0__22[[#This Row],[Число нарушений кредитных договоров]]-MIN(E:E))/(MAX(E:E)-MIN(E:E))</f>
        <v>0.14285714285714285</v>
      </c>
      <c r="Y1144" s="16">
        <f>((Кредиты_2000_0__22[[#This Row],[Размер кредита]]-AVERAGE(H:H)))/STDEV(H:H)</f>
        <v>-0.37224371849566795</v>
      </c>
      <c r="Z1144" s="16">
        <f>((Кредиты_2000_0__22[[#This Row],[Годовой доход]]-AVERAGE(K:K)))/STDEV(K:K)</f>
        <v>6.2518643295757126E-2</v>
      </c>
      <c r="AA1144" s="16">
        <f>((Кредиты_2000_0__22[[#This Row],[Ежемесячный платеж]]-AVERAGE(O:O)))/STDEV(O:O)</f>
        <v>0.16652485344426737</v>
      </c>
      <c r="AB1144" s="16">
        <f>((Кредиты_2000_0__22[[#This Row],[Текущий баланс кредитов]]-AVERAGE(F:F)))/STDEV(F:F)</f>
        <v>-0.24597876707029284</v>
      </c>
      <c r="AC1144" s="16">
        <f>((Кредиты_2000_0__22[[#This Row],[Максимальный выданный кредит]]-AVERAGE(G:G)))/STDEV(G:G)</f>
        <v>0.11383907388486646</v>
      </c>
    </row>
    <row r="1145" spans="1:29" x14ac:dyDescent="0.45">
      <c r="A1145">
        <v>1695</v>
      </c>
      <c r="B1145" s="1" t="s">
        <v>1189</v>
      </c>
      <c r="C1145" s="1" t="s">
        <v>16</v>
      </c>
      <c r="D1145">
        <v>5</v>
      </c>
      <c r="E1145">
        <v>0</v>
      </c>
      <c r="F1145">
        <v>48070</v>
      </c>
      <c r="G1145">
        <v>154198</v>
      </c>
      <c r="H1145" s="3">
        <v>44088</v>
      </c>
      <c r="I1145" s="1" t="s">
        <v>17</v>
      </c>
      <c r="J1145">
        <v>735</v>
      </c>
      <c r="K1145">
        <v>868224</v>
      </c>
      <c r="L1145" s="1" t="s">
        <v>28</v>
      </c>
      <c r="M1145" s="1" t="s">
        <v>19</v>
      </c>
      <c r="N1145" s="1" t="s">
        <v>20</v>
      </c>
      <c r="O1145" s="2">
        <v>12719.36</v>
      </c>
      <c r="P1145">
        <v>13.2</v>
      </c>
      <c r="R1145">
        <f>Кредиты_2000_0__22[[#This Row],[Годовой доход]]/12</f>
        <v>72352</v>
      </c>
      <c r="S1145">
        <f>Кредиты_2000_0__22[[#This Row],[Ежемесячный платеж]]/Кредиты_2000_0__22[[#This Row],[Мес доход]]</f>
        <v>0.1757983193277311</v>
      </c>
      <c r="T1145" s="8">
        <f>(Кредиты_2000_0__22[[#This Row],[Кредитный рейтинг]]-MIN(J:J))/(MAX(J:J)-MIN(J:J))</f>
        <v>0.90303030303030307</v>
      </c>
      <c r="U1145" s="9">
        <f>(Кредиты_2000_0__22[[#This Row],[Срок кредитной истории (лет)]]-MIN(P:P))/(MAX(P:P)-MIN(P:P))</f>
        <v>0.19078947368421051</v>
      </c>
      <c r="V1145" s="9">
        <f>(Кредиты_2000_0__22[[#This Row],[Срок с последнего нарушения кредитного договора (мес.)]]-MIN(Q:Q))/(MAX(Q:Q)-MIN(Q:Q))</f>
        <v>0</v>
      </c>
      <c r="W1145" s="9">
        <f>(Кредиты_2000_0__22[[#This Row],[Количество кредитных карт]]-MIN(D:D))/(MAX(D:D)-MIN(D:D))</f>
        <v>7.3170731707317069E-2</v>
      </c>
      <c r="X1145" s="10">
        <f>(Кредиты_2000_0__22[[#This Row],[Число нарушений кредитных договоров]]-MIN(E:E))/(MAX(E:E)-MIN(E:E))</f>
        <v>0</v>
      </c>
      <c r="Y1145" s="16">
        <f>((Кредиты_2000_0__22[[#This Row],[Размер кредита]]-AVERAGE(H:H)))/STDEV(H:H)</f>
        <v>-1.422336295484077</v>
      </c>
      <c r="Z1145" s="16">
        <f>((Кредиты_2000_0__22[[#This Row],[Годовой доход]]-AVERAGE(K:K)))/STDEV(K:K)</f>
        <v>-0.58908297017055045</v>
      </c>
      <c r="AA1145" s="16">
        <f>((Кредиты_2000_0__22[[#This Row],[Ежемесячный платеж]]-AVERAGE(O:O)))/STDEV(O:O)</f>
        <v>-0.45611646854580573</v>
      </c>
      <c r="AB1145" s="16">
        <f>((Кредиты_2000_0__22[[#This Row],[Текущий баланс кредитов]]-AVERAGE(F:F)))/STDEV(F:F)</f>
        <v>-0.89715029094794074</v>
      </c>
      <c r="AC1145" s="16">
        <f>((Кредиты_2000_0__22[[#This Row],[Максимальный выданный кредит]]-AVERAGE(G:G)))/STDEV(G:G)</f>
        <v>-0.87205022416803535</v>
      </c>
    </row>
    <row r="1146" spans="1:29" x14ac:dyDescent="0.45">
      <c r="A1146">
        <v>1696</v>
      </c>
      <c r="B1146" s="1" t="s">
        <v>1190</v>
      </c>
      <c r="C1146" s="1" t="s">
        <v>16</v>
      </c>
      <c r="D1146">
        <v>17</v>
      </c>
      <c r="E1146">
        <v>0</v>
      </c>
      <c r="F1146">
        <v>116033</v>
      </c>
      <c r="G1146">
        <v>574112</v>
      </c>
      <c r="H1146" s="3">
        <v>224730</v>
      </c>
      <c r="I1146" s="1" t="s">
        <v>17</v>
      </c>
      <c r="J1146">
        <v>747</v>
      </c>
      <c r="K1146">
        <v>873392</v>
      </c>
      <c r="L1146" s="1" t="s">
        <v>41</v>
      </c>
      <c r="M1146" s="1" t="s">
        <v>19</v>
      </c>
      <c r="N1146" s="1" t="s">
        <v>23</v>
      </c>
      <c r="O1146" s="2">
        <v>3879.42</v>
      </c>
      <c r="P1146">
        <v>10.9</v>
      </c>
      <c r="R1146">
        <f>Кредиты_2000_0__22[[#This Row],[Годовой доход]]/12</f>
        <v>72782.666666666672</v>
      </c>
      <c r="S1146">
        <f>Кредиты_2000_0__22[[#This Row],[Ежемесячный платеж]]/Кредиты_2000_0__22[[#This Row],[Мес доход]]</f>
        <v>5.3301427079707621E-2</v>
      </c>
      <c r="T1146" s="8">
        <f>(Кредиты_2000_0__22[[#This Row],[Кредитный рейтинг]]-MIN(J:J))/(MAX(J:J)-MIN(J:J))</f>
        <v>0.97575757575757571</v>
      </c>
      <c r="U1146" s="9">
        <f>(Кредиты_2000_0__22[[#This Row],[Срок кредитной истории (лет)]]-MIN(P:P))/(MAX(P:P)-MIN(P:P))</f>
        <v>0.14035087719298245</v>
      </c>
      <c r="V1146" s="9">
        <f>(Кредиты_2000_0__22[[#This Row],[Срок с последнего нарушения кредитного договора (мес.)]]-MIN(Q:Q))/(MAX(Q:Q)-MIN(Q:Q))</f>
        <v>0</v>
      </c>
      <c r="W1146" s="9">
        <f>(Кредиты_2000_0__22[[#This Row],[Количество кредитных карт]]-MIN(D:D))/(MAX(D:D)-MIN(D:D))</f>
        <v>0.36585365853658536</v>
      </c>
      <c r="X1146" s="10">
        <f>(Кредиты_2000_0__22[[#This Row],[Число нарушений кредитных договоров]]-MIN(E:E))/(MAX(E:E)-MIN(E:E))</f>
        <v>0</v>
      </c>
      <c r="Y1146" s="16">
        <f>((Кредиты_2000_0__22[[#This Row],[Размер кредита]]-AVERAGE(H:H)))/STDEV(H:H)</f>
        <v>-0.45527593773936792</v>
      </c>
      <c r="Z1146" s="16">
        <f>((Кредиты_2000_0__22[[#This Row],[Годовой доход]]-AVERAGE(K:K)))/STDEV(K:K)</f>
        <v>-0.58275719249681091</v>
      </c>
      <c r="AA1146" s="16">
        <f>((Кредиты_2000_0__22[[#This Row],[Ежемесячный платеж]]-AVERAGE(O:O)))/STDEV(O:O)</f>
        <v>-1.2457640220242483</v>
      </c>
      <c r="AB1146" s="16">
        <f>((Кредиты_2000_0__22[[#This Row],[Текущий баланс кредитов]]-AVERAGE(F:F)))/STDEV(F:F)</f>
        <v>-0.61313120292082857</v>
      </c>
      <c r="AC1146" s="16">
        <f>((Кредиты_2000_0__22[[#This Row],[Максимальный выданный кредит]]-AVERAGE(G:G)))/STDEV(G:G)</f>
        <v>2.0543886065136876E-2</v>
      </c>
    </row>
    <row r="1147" spans="1:29" x14ac:dyDescent="0.45">
      <c r="A1147">
        <v>1699</v>
      </c>
      <c r="B1147" s="1" t="s">
        <v>1191</v>
      </c>
      <c r="C1147" s="1" t="s">
        <v>16</v>
      </c>
      <c r="D1147">
        <v>9</v>
      </c>
      <c r="E1147">
        <v>0</v>
      </c>
      <c r="F1147">
        <v>253232</v>
      </c>
      <c r="G1147">
        <v>430584</v>
      </c>
      <c r="H1147" s="3">
        <v>225280</v>
      </c>
      <c r="I1147" s="1" t="s">
        <v>17</v>
      </c>
      <c r="J1147">
        <v>743</v>
      </c>
      <c r="K1147">
        <v>778240</v>
      </c>
      <c r="L1147" s="1" t="s">
        <v>27</v>
      </c>
      <c r="M1147" s="1" t="s">
        <v>19</v>
      </c>
      <c r="N1147" s="1" t="s">
        <v>23</v>
      </c>
      <c r="O1147" s="2">
        <v>7717.61</v>
      </c>
      <c r="P1147">
        <v>24</v>
      </c>
      <c r="Q1147">
        <v>15</v>
      </c>
      <c r="R1147">
        <f>Кредиты_2000_0__22[[#This Row],[Годовой доход]]/12</f>
        <v>64853.333333333336</v>
      </c>
      <c r="S1147">
        <f>Кредиты_2000_0__22[[#This Row],[Ежемесячный платеж]]/Кредиты_2000_0__22[[#This Row],[Мес доход]]</f>
        <v>0.11900097656249999</v>
      </c>
      <c r="T1147" s="8">
        <f>(Кредиты_2000_0__22[[#This Row],[Кредитный рейтинг]]-MIN(J:J))/(MAX(J:J)-MIN(J:J))</f>
        <v>0.95151515151515154</v>
      </c>
      <c r="U1147" s="9">
        <f>(Кредиты_2000_0__22[[#This Row],[Срок кредитной истории (лет)]]-MIN(P:P))/(MAX(P:P)-MIN(P:P))</f>
        <v>0.42763157894736842</v>
      </c>
      <c r="V1147" s="9">
        <f>(Кредиты_2000_0__22[[#This Row],[Срок с последнего нарушения кредитного договора (мес.)]]-MIN(Q:Q))/(MAX(Q:Q)-MIN(Q:Q))</f>
        <v>0.18292682926829268</v>
      </c>
      <c r="W1147" s="9">
        <f>(Кредиты_2000_0__22[[#This Row],[Количество кредитных карт]]-MIN(D:D))/(MAX(D:D)-MIN(D:D))</f>
        <v>0.17073170731707318</v>
      </c>
      <c r="X1147" s="10">
        <f>(Кредиты_2000_0__22[[#This Row],[Число нарушений кредитных договоров]]-MIN(E:E))/(MAX(E:E)-MIN(E:E))</f>
        <v>0</v>
      </c>
      <c r="Y1147" s="16">
        <f>((Кредиты_2000_0__22[[#This Row],[Размер кредита]]-AVERAGE(H:H)))/STDEV(H:H)</f>
        <v>-0.45233153280164806</v>
      </c>
      <c r="Z1147" s="16">
        <f>((Кредиты_2000_0__22[[#This Row],[Годовой доход]]-AVERAGE(K:K)))/STDEV(K:K)</f>
        <v>-0.69922592260742789</v>
      </c>
      <c r="AA1147" s="16">
        <f>((Кредиты_2000_0__22[[#This Row],[Ежемесячный платеж]]-AVERAGE(O:O)))/STDEV(O:O)</f>
        <v>-0.90290905431118418</v>
      </c>
      <c r="AB1147" s="16">
        <f>((Кредиты_2000_0__22[[#This Row],[Текущий баланс кредитов]]-AVERAGE(F:F)))/STDEV(F:F)</f>
        <v>-3.9773127817731992E-2</v>
      </c>
      <c r="AC1147" s="16">
        <f>((Кредиты_2000_0__22[[#This Row],[Максимальный выданный кредит]]-AVERAGE(G:G)))/STDEV(G:G)</f>
        <v>-0.28454774568218932</v>
      </c>
    </row>
    <row r="1148" spans="1:29" x14ac:dyDescent="0.45">
      <c r="A1148">
        <v>1700</v>
      </c>
      <c r="B1148" s="1" t="s">
        <v>1192</v>
      </c>
      <c r="C1148" s="1" t="s">
        <v>31</v>
      </c>
      <c r="D1148">
        <v>14</v>
      </c>
      <c r="E1148">
        <v>0</v>
      </c>
      <c r="F1148">
        <v>280421</v>
      </c>
      <c r="G1148">
        <v>753346</v>
      </c>
      <c r="H1148" s="3">
        <v>324830</v>
      </c>
      <c r="I1148" s="1" t="s">
        <v>17</v>
      </c>
      <c r="J1148">
        <v>717</v>
      </c>
      <c r="K1148">
        <v>709916</v>
      </c>
      <c r="L1148" s="1" t="s">
        <v>18</v>
      </c>
      <c r="M1148" s="1" t="s">
        <v>29</v>
      </c>
      <c r="N1148" s="1" t="s">
        <v>23</v>
      </c>
      <c r="O1148" s="2">
        <v>12955.91</v>
      </c>
      <c r="P1148">
        <v>13.8</v>
      </c>
      <c r="Q1148">
        <v>0</v>
      </c>
      <c r="R1148">
        <f>Кредиты_2000_0__22[[#This Row],[Годовой доход]]/12</f>
        <v>59159.666666666664</v>
      </c>
      <c r="S1148">
        <f>Кредиты_2000_0__22[[#This Row],[Ежемесячный платеж]]/Кредиты_2000_0__22[[#This Row],[Мес доход]]</f>
        <v>0.21899903650572744</v>
      </c>
      <c r="T1148" s="8">
        <f>(Кредиты_2000_0__22[[#This Row],[Кредитный рейтинг]]-MIN(J:J))/(MAX(J:J)-MIN(J:J))</f>
        <v>0.79393939393939394</v>
      </c>
      <c r="U1148" s="9">
        <f>(Кредиты_2000_0__22[[#This Row],[Срок кредитной истории (лет)]]-MIN(P:P))/(MAX(P:P)-MIN(P:P))</f>
        <v>0.20394736842105263</v>
      </c>
      <c r="V1148" s="9">
        <f>(Кредиты_2000_0__22[[#This Row],[Срок с последнего нарушения кредитного договора (мес.)]]-MIN(Q:Q))/(MAX(Q:Q)-MIN(Q:Q))</f>
        <v>0</v>
      </c>
      <c r="W1148" s="9">
        <f>(Кредиты_2000_0__22[[#This Row],[Количество кредитных карт]]-MIN(D:D))/(MAX(D:D)-MIN(D:D))</f>
        <v>0.29268292682926828</v>
      </c>
      <c r="X1148" s="10">
        <f>(Кредиты_2000_0__22[[#This Row],[Число нарушений кредитных договоров]]-MIN(E:E))/(MAX(E:E)-MIN(E:E))</f>
        <v>0</v>
      </c>
      <c r="Y1148" s="16">
        <f>((Кредиты_2000_0__22[[#This Row],[Размер кредита]]-AVERAGE(H:H)))/STDEV(H:H)</f>
        <v>8.0605760925645739E-2</v>
      </c>
      <c r="Z1148" s="16">
        <f>((Кредиты_2000_0__22[[#This Row],[Годовой доход]]-AVERAGE(K:K)))/STDEV(K:K)</f>
        <v>-0.78285642449995563</v>
      </c>
      <c r="AA1148" s="16">
        <f>((Кредиты_2000_0__22[[#This Row],[Ежемесячный платеж]]-AVERAGE(O:O)))/STDEV(O:O)</f>
        <v>-0.43498610693980788</v>
      </c>
      <c r="AB1148" s="16">
        <f>((Кредиты_2000_0__22[[#This Row],[Текущий баланс кредитов]]-AVERAGE(F:F)))/STDEV(F:F)</f>
        <v>7.3850387688781133E-2</v>
      </c>
      <c r="AC1148" s="16">
        <f>((Кредиты_2000_0__22[[#This Row],[Максимальный выданный кредит]]-AVERAGE(G:G)))/STDEV(G:G)</f>
        <v>0.40153430970791226</v>
      </c>
    </row>
    <row r="1149" spans="1:29" x14ac:dyDescent="0.45">
      <c r="A1149">
        <v>1701</v>
      </c>
      <c r="B1149" s="1" t="s">
        <v>1193</v>
      </c>
      <c r="C1149" s="1" t="s">
        <v>16</v>
      </c>
      <c r="D1149">
        <v>9</v>
      </c>
      <c r="E1149">
        <v>0</v>
      </c>
      <c r="F1149">
        <v>336053</v>
      </c>
      <c r="G1149">
        <v>481580</v>
      </c>
      <c r="H1149" s="3">
        <v>752686</v>
      </c>
      <c r="I1149" s="1" t="s">
        <v>26</v>
      </c>
      <c r="J1149">
        <v>715</v>
      </c>
      <c r="K1149">
        <v>1671525</v>
      </c>
      <c r="L1149" s="1" t="s">
        <v>41</v>
      </c>
      <c r="M1149" s="1" t="s">
        <v>19</v>
      </c>
      <c r="N1149" s="1" t="s">
        <v>23</v>
      </c>
      <c r="O1149" s="2">
        <v>16018.71</v>
      </c>
      <c r="P1149">
        <v>13.1</v>
      </c>
      <c r="R1149">
        <f>Кредиты_2000_0__22[[#This Row],[Годовой доход]]/12</f>
        <v>139293.75</v>
      </c>
      <c r="S1149">
        <f>Кредиты_2000_0__22[[#This Row],[Ежемесячный платеж]]/Кредиты_2000_0__22[[#This Row],[Мес доход]]</f>
        <v>0.11499948849104859</v>
      </c>
      <c r="T1149" s="8">
        <f>(Кредиты_2000_0__22[[#This Row],[Кредитный рейтинг]]-MIN(J:J))/(MAX(J:J)-MIN(J:J))</f>
        <v>0.78181818181818186</v>
      </c>
      <c r="U1149" s="9">
        <f>(Кредиты_2000_0__22[[#This Row],[Срок кредитной истории (лет)]]-MIN(P:P))/(MAX(P:P)-MIN(P:P))</f>
        <v>0.18859649122807015</v>
      </c>
      <c r="V1149" s="9">
        <f>(Кредиты_2000_0__22[[#This Row],[Срок с последнего нарушения кредитного договора (мес.)]]-MIN(Q:Q))/(MAX(Q:Q)-MIN(Q:Q))</f>
        <v>0</v>
      </c>
      <c r="W1149" s="9">
        <f>(Кредиты_2000_0__22[[#This Row],[Количество кредитных карт]]-MIN(D:D))/(MAX(D:D)-MIN(D:D))</f>
        <v>0.17073170731707318</v>
      </c>
      <c r="X1149" s="10">
        <f>(Кредиты_2000_0__22[[#This Row],[Число нарушений кредитных договоров]]-MIN(E:E))/(MAX(E:E)-MIN(E:E))</f>
        <v>0</v>
      </c>
      <c r="Y1149" s="16">
        <f>((Кредиты_2000_0__22[[#This Row],[Размер кредита]]-AVERAGE(H:H)))/STDEV(H:H)</f>
        <v>2.3711172500766753</v>
      </c>
      <c r="Z1149" s="16">
        <f>((Кредиты_2000_0__22[[#This Row],[Годовой доход]]-AVERAGE(K:K)))/STDEV(K:K)</f>
        <v>0.3941800969913461</v>
      </c>
      <c r="AA1149" s="16">
        <f>((Кредиты_2000_0__22[[#This Row],[Ежемесячный платеж]]-AVERAGE(O:O)))/STDEV(O:O)</f>
        <v>-0.16139459763162556</v>
      </c>
      <c r="AB1149" s="16">
        <f>((Кредиты_2000_0__22[[#This Row],[Текущий баланс кредитов]]-AVERAGE(F:F)))/STDEV(F:F)</f>
        <v>0.30633791627233836</v>
      </c>
      <c r="AC1149" s="16">
        <f>((Кредиты_2000_0__22[[#This Row],[Максимальный выданный кредит]]-AVERAGE(G:G)))/STDEV(G:G)</f>
        <v>-0.17614762269164638</v>
      </c>
    </row>
    <row r="1150" spans="1:29" x14ac:dyDescent="0.45">
      <c r="A1150">
        <v>1702</v>
      </c>
      <c r="B1150" s="1" t="s">
        <v>1194</v>
      </c>
      <c r="C1150" s="1" t="s">
        <v>31</v>
      </c>
      <c r="D1150">
        <v>11</v>
      </c>
      <c r="E1150">
        <v>0</v>
      </c>
      <c r="F1150">
        <v>140410</v>
      </c>
      <c r="G1150">
        <v>193314</v>
      </c>
      <c r="H1150" s="3">
        <v>112442</v>
      </c>
      <c r="I1150" s="1" t="s">
        <v>17</v>
      </c>
      <c r="J1150">
        <v>724</v>
      </c>
      <c r="K1150">
        <v>1420782</v>
      </c>
      <c r="L1150" s="1" t="s">
        <v>22</v>
      </c>
      <c r="M1150" s="1" t="s">
        <v>29</v>
      </c>
      <c r="N1150" s="1" t="s">
        <v>23</v>
      </c>
      <c r="O1150" s="2">
        <v>23206.03</v>
      </c>
      <c r="P1150">
        <v>28.4</v>
      </c>
      <c r="R1150">
        <f>Кредиты_2000_0__22[[#This Row],[Годовой доход]]/12</f>
        <v>118398.5</v>
      </c>
      <c r="S1150">
        <f>Кредиты_2000_0__22[[#This Row],[Ежемесячный платеж]]/Кредиты_2000_0__22[[#This Row],[Мес доход]]</f>
        <v>0.19599935809997593</v>
      </c>
      <c r="T1150" s="8">
        <f>(Кредиты_2000_0__22[[#This Row],[Кредитный рейтинг]]-MIN(J:J))/(MAX(J:J)-MIN(J:J))</f>
        <v>0.83636363636363631</v>
      </c>
      <c r="U1150" s="9">
        <f>(Кредиты_2000_0__22[[#This Row],[Срок кредитной истории (лет)]]-MIN(P:P))/(MAX(P:P)-MIN(P:P))</f>
        <v>0.52412280701754377</v>
      </c>
      <c r="V1150" s="9">
        <f>(Кредиты_2000_0__22[[#This Row],[Срок с последнего нарушения кредитного договора (мес.)]]-MIN(Q:Q))/(MAX(Q:Q)-MIN(Q:Q))</f>
        <v>0</v>
      </c>
      <c r="W1150" s="9">
        <f>(Кредиты_2000_0__22[[#This Row],[Количество кредитных карт]]-MIN(D:D))/(MAX(D:D)-MIN(D:D))</f>
        <v>0.21951219512195122</v>
      </c>
      <c r="X1150" s="10">
        <f>(Кредиты_2000_0__22[[#This Row],[Число нарушений кредитных договоров]]-MIN(E:E))/(MAX(E:E)-MIN(E:E))</f>
        <v>0</v>
      </c>
      <c r="Y1150" s="16">
        <f>((Кредиты_2000_0__22[[#This Row],[Размер кредита]]-AVERAGE(H:H)))/STDEV(H:H)</f>
        <v>-1.0564056498242536</v>
      </c>
      <c r="Z1150" s="16">
        <f>((Кредиты_2000_0__22[[#This Row],[Годовой доход]]-AVERAGE(K:K)))/STDEV(K:K)</f>
        <v>8.7263597137150192E-2</v>
      </c>
      <c r="AA1150" s="16">
        <f>((Кредиты_2000_0__22[[#This Row],[Ежемесячный платеж]]-AVERAGE(O:O)))/STDEV(O:O)</f>
        <v>0.48062895163077662</v>
      </c>
      <c r="AB1150" s="16">
        <f>((Кредиты_2000_0__22[[#This Row],[Текущий баланс кредитов]]-AVERAGE(F:F)))/STDEV(F:F)</f>
        <v>-0.51125910620883952</v>
      </c>
      <c r="AC1150" s="16">
        <f>((Кредиты_2000_0__22[[#This Row],[Максимальный выданный кредит]]-AVERAGE(G:G)))/STDEV(G:G)</f>
        <v>-0.78890293397080258</v>
      </c>
    </row>
    <row r="1151" spans="1:29" x14ac:dyDescent="0.45">
      <c r="A1151">
        <v>1703</v>
      </c>
      <c r="B1151" s="1" t="s">
        <v>1195</v>
      </c>
      <c r="C1151" s="1" t="s">
        <v>16</v>
      </c>
      <c r="D1151">
        <v>25</v>
      </c>
      <c r="E1151">
        <v>0</v>
      </c>
      <c r="F1151">
        <v>674918</v>
      </c>
      <c r="G1151">
        <v>3256132</v>
      </c>
      <c r="H1151" s="3">
        <v>520608</v>
      </c>
      <c r="I1151" s="1" t="s">
        <v>17</v>
      </c>
      <c r="J1151">
        <v>748</v>
      </c>
      <c r="K1151">
        <v>1386316</v>
      </c>
      <c r="L1151" s="1" t="s">
        <v>22</v>
      </c>
      <c r="M1151" s="1" t="s">
        <v>19</v>
      </c>
      <c r="N1151" s="1" t="s">
        <v>23</v>
      </c>
      <c r="O1151" s="2">
        <v>23913.97</v>
      </c>
      <c r="P1151">
        <v>29</v>
      </c>
      <c r="Q1151">
        <v>40</v>
      </c>
      <c r="R1151">
        <f>Кредиты_2000_0__22[[#This Row],[Годовой доход]]/12</f>
        <v>115526.33333333333</v>
      </c>
      <c r="S1151">
        <f>Кредиты_2000_0__22[[#This Row],[Ежемесячный платеж]]/Кредиты_2000_0__22[[#This Row],[Мес доход]]</f>
        <v>0.20700016446466751</v>
      </c>
      <c r="T1151" s="8">
        <f>(Кредиты_2000_0__22[[#This Row],[Кредитный рейтинг]]-MIN(J:J))/(MAX(J:J)-MIN(J:J))</f>
        <v>0.98181818181818181</v>
      </c>
      <c r="U1151" s="9">
        <f>(Кредиты_2000_0__22[[#This Row],[Срок кредитной истории (лет)]]-MIN(P:P))/(MAX(P:P)-MIN(P:P))</f>
        <v>0.53728070175438591</v>
      </c>
      <c r="V1151" s="9">
        <f>(Кредиты_2000_0__22[[#This Row],[Срок с последнего нарушения кредитного договора (мес.)]]-MIN(Q:Q))/(MAX(Q:Q)-MIN(Q:Q))</f>
        <v>0.48780487804878048</v>
      </c>
      <c r="W1151" s="9">
        <f>(Кредиты_2000_0__22[[#This Row],[Количество кредитных карт]]-MIN(D:D))/(MAX(D:D)-MIN(D:D))</f>
        <v>0.56097560975609762</v>
      </c>
      <c r="X1151" s="10">
        <f>(Кредиты_2000_0__22[[#This Row],[Число нарушений кредитных договоров]]-MIN(E:E))/(MAX(E:E)-MIN(E:E))</f>
        <v>0</v>
      </c>
      <c r="Y1151" s="16">
        <f>((Кредиты_2000_0__22[[#This Row],[Размер кредита]]-AVERAGE(H:H)))/STDEV(H:H)</f>
        <v>1.1286961425564053</v>
      </c>
      <c r="Z1151" s="16">
        <f>((Кредиты_2000_0__22[[#This Row],[Годовой доход]]-AVERAGE(K:K)))/STDEV(K:K)</f>
        <v>4.5076241621842823E-2</v>
      </c>
      <c r="AA1151" s="16">
        <f>((Кредиты_2000_0__22[[#This Row],[Ежемесячный платеж]]-AVERAGE(O:O)))/STDEV(O:O)</f>
        <v>0.54386728684679964</v>
      </c>
      <c r="AB1151" s="16">
        <f>((Кредиты_2000_0__22[[#This Row],[Текущий баланс кредитов]]-AVERAGE(F:F)))/STDEV(F:F)</f>
        <v>1.7224632824908301</v>
      </c>
      <c r="AC1151" s="16">
        <f>((Кредиты_2000_0__22[[#This Row],[Максимальный выданный кредит]]-AVERAGE(G:G)))/STDEV(G:G)</f>
        <v>5.7216047116807927</v>
      </c>
    </row>
    <row r="1152" spans="1:29" x14ac:dyDescent="0.45">
      <c r="A1152">
        <v>1704</v>
      </c>
      <c r="B1152" s="1" t="s">
        <v>1196</v>
      </c>
      <c r="C1152" s="1" t="s">
        <v>16</v>
      </c>
      <c r="D1152">
        <v>29</v>
      </c>
      <c r="E1152">
        <v>0</v>
      </c>
      <c r="F1152">
        <v>98648</v>
      </c>
      <c r="G1152">
        <v>562628</v>
      </c>
      <c r="H1152" s="3">
        <v>172040</v>
      </c>
      <c r="I1152" s="1" t="s">
        <v>17</v>
      </c>
      <c r="J1152">
        <v>731</v>
      </c>
      <c r="K1152">
        <v>612902</v>
      </c>
      <c r="L1152" s="1" t="s">
        <v>36</v>
      </c>
      <c r="M1152" s="1" t="s">
        <v>24</v>
      </c>
      <c r="N1152" s="1" t="s">
        <v>23</v>
      </c>
      <c r="O1152" s="2">
        <v>11134.19</v>
      </c>
      <c r="P1152">
        <v>9.8000000000000007</v>
      </c>
      <c r="Q1152">
        <v>29</v>
      </c>
      <c r="R1152">
        <f>Кредиты_2000_0__22[[#This Row],[Годовой доход]]/12</f>
        <v>51075.166666666664</v>
      </c>
      <c r="S1152">
        <f>Кредиты_2000_0__22[[#This Row],[Ежемесячный платеж]]/Кредиты_2000_0__22[[#This Row],[Мес доход]]</f>
        <v>0.21799615599231201</v>
      </c>
      <c r="T1152" s="8">
        <f>(Кредиты_2000_0__22[[#This Row],[Кредитный рейтинг]]-MIN(J:J))/(MAX(J:J)-MIN(J:J))</f>
        <v>0.87878787878787878</v>
      </c>
      <c r="U1152" s="9">
        <f>(Кредиты_2000_0__22[[#This Row],[Срок кредитной истории (лет)]]-MIN(P:P))/(MAX(P:P)-MIN(P:P))</f>
        <v>0.11622807017543861</v>
      </c>
      <c r="V1152" s="9">
        <f>(Кредиты_2000_0__22[[#This Row],[Срок с последнего нарушения кредитного договора (мес.)]]-MIN(Q:Q))/(MAX(Q:Q)-MIN(Q:Q))</f>
        <v>0.35365853658536583</v>
      </c>
      <c r="W1152" s="9">
        <f>(Кредиты_2000_0__22[[#This Row],[Количество кредитных карт]]-MIN(D:D))/(MAX(D:D)-MIN(D:D))</f>
        <v>0.65853658536585369</v>
      </c>
      <c r="X1152" s="10">
        <f>(Кредиты_2000_0__22[[#This Row],[Число нарушений кредитных договоров]]-MIN(E:E))/(MAX(E:E)-MIN(E:E))</f>
        <v>0</v>
      </c>
      <c r="Y1152" s="16">
        <f>((Кредиты_2000_0__22[[#This Row],[Размер кредита]]-AVERAGE(H:H)))/STDEV(H:H)</f>
        <v>-0.73734993077292998</v>
      </c>
      <c r="Z1152" s="16">
        <f>((Кредиты_2000_0__22[[#This Row],[Годовой доход]]-AVERAGE(K:K)))/STDEV(K:K)</f>
        <v>-0.90160429509596418</v>
      </c>
      <c r="AA1152" s="16">
        <f>((Кредиты_2000_0__22[[#This Row],[Ежемесячный платеж]]-AVERAGE(O:O)))/STDEV(O:O)</f>
        <v>-0.59771534957298722</v>
      </c>
      <c r="AB1152" s="16">
        <f>((Кредиты_2000_0__22[[#This Row],[Текущий баланс кредитов]]-AVERAGE(F:F)))/STDEV(F:F)</f>
        <v>-0.68578355560319026</v>
      </c>
      <c r="AC1152" s="16">
        <f>((Кредиты_2000_0__22[[#This Row],[Максимальный выданный кредит]]-AVERAGE(G:G)))/STDEV(G:G)</f>
        <v>-3.8671856350630455E-3</v>
      </c>
    </row>
    <row r="1153" spans="1:29" x14ac:dyDescent="0.45">
      <c r="A1153">
        <v>1706</v>
      </c>
      <c r="B1153" s="1" t="s">
        <v>1197</v>
      </c>
      <c r="C1153" s="1" t="s">
        <v>31</v>
      </c>
      <c r="D1153">
        <v>8</v>
      </c>
      <c r="E1153">
        <v>0</v>
      </c>
      <c r="F1153">
        <v>324501</v>
      </c>
      <c r="G1153">
        <v>393844</v>
      </c>
      <c r="H1153" s="3">
        <v>215138</v>
      </c>
      <c r="I1153" s="1" t="s">
        <v>17</v>
      </c>
      <c r="J1153">
        <v>734</v>
      </c>
      <c r="K1153">
        <v>1746461</v>
      </c>
      <c r="L1153" s="1" t="s">
        <v>22</v>
      </c>
      <c r="M1153" s="1" t="s">
        <v>19</v>
      </c>
      <c r="N1153" s="1" t="s">
        <v>23</v>
      </c>
      <c r="O1153" s="2">
        <v>11424.7</v>
      </c>
      <c r="P1153">
        <v>25.8</v>
      </c>
      <c r="Q1153">
        <v>25</v>
      </c>
      <c r="R1153">
        <f>Кредиты_2000_0__22[[#This Row],[Годовой доход]]/12</f>
        <v>145538.41666666666</v>
      </c>
      <c r="S1153">
        <f>Кредиты_2000_0__22[[#This Row],[Ежемесячный платеж]]/Кредиты_2000_0__22[[#This Row],[Мес доход]]</f>
        <v>7.8499548515540862E-2</v>
      </c>
      <c r="T1153" s="8">
        <f>(Кредиты_2000_0__22[[#This Row],[Кредитный рейтинг]]-MIN(J:J))/(MAX(J:J)-MIN(J:J))</f>
        <v>0.89696969696969697</v>
      </c>
      <c r="U1153" s="9">
        <f>(Кредиты_2000_0__22[[#This Row],[Срок кредитной истории (лет)]]-MIN(P:P))/(MAX(P:P)-MIN(P:P))</f>
        <v>0.46710526315789475</v>
      </c>
      <c r="V1153" s="9">
        <f>(Кредиты_2000_0__22[[#This Row],[Срок с последнего нарушения кредитного договора (мес.)]]-MIN(Q:Q))/(MAX(Q:Q)-MIN(Q:Q))</f>
        <v>0.3048780487804878</v>
      </c>
      <c r="W1153" s="9">
        <f>(Кредиты_2000_0__22[[#This Row],[Количество кредитных карт]]-MIN(D:D))/(MAX(D:D)-MIN(D:D))</f>
        <v>0.14634146341463414</v>
      </c>
      <c r="X1153" s="10">
        <f>(Кредиты_2000_0__22[[#This Row],[Число нарушений кредитных договоров]]-MIN(E:E))/(MAX(E:E)-MIN(E:E))</f>
        <v>0</v>
      </c>
      <c r="Y1153" s="16">
        <f>((Кредиты_2000_0__22[[#This Row],[Размер кредита]]-AVERAGE(H:H)))/STDEV(H:H)</f>
        <v>-0.50662635985320215</v>
      </c>
      <c r="Z1153" s="16">
        <f>((Кредиты_2000_0__22[[#This Row],[Годовой доход]]-AVERAGE(K:K)))/STDEV(K:K)</f>
        <v>0.48590387326057005</v>
      </c>
      <c r="AA1153" s="16">
        <f>((Кредиты_2000_0__22[[#This Row],[Ежемесячный платеж]]-AVERAGE(O:O)))/STDEV(O:O)</f>
        <v>-0.5717648894159022</v>
      </c>
      <c r="AB1153" s="16">
        <f>((Кредиты_2000_0__22[[#This Row],[Текущий баланс кредитов]]-AVERAGE(F:F)))/STDEV(F:F)</f>
        <v>0.25806181744078005</v>
      </c>
      <c r="AC1153" s="16">
        <f>((Кредиты_2000_0__22[[#This Row],[Максимальный выданный кредит]]-AVERAGE(G:G)))/STDEV(G:G)</f>
        <v>-0.36264446932075994</v>
      </c>
    </row>
    <row r="1154" spans="1:29" x14ac:dyDescent="0.45">
      <c r="A1154">
        <v>1707</v>
      </c>
      <c r="B1154" s="1" t="s">
        <v>1198</v>
      </c>
      <c r="C1154" s="1" t="s">
        <v>31</v>
      </c>
      <c r="D1154">
        <v>6</v>
      </c>
      <c r="E1154">
        <v>0</v>
      </c>
      <c r="F1154">
        <v>234099</v>
      </c>
      <c r="G1154">
        <v>311212</v>
      </c>
      <c r="H1154" s="3">
        <v>345664</v>
      </c>
      <c r="I1154" s="1" t="s">
        <v>26</v>
      </c>
      <c r="J1154">
        <v>719</v>
      </c>
      <c r="K1154">
        <v>1306060</v>
      </c>
      <c r="L1154" s="1" t="s">
        <v>41</v>
      </c>
      <c r="M1154" s="1" t="s">
        <v>19</v>
      </c>
      <c r="N1154" s="1" t="s">
        <v>23</v>
      </c>
      <c r="O1154" s="2">
        <v>17958.419999999998</v>
      </c>
      <c r="P1154">
        <v>21.6</v>
      </c>
      <c r="R1154">
        <f>Кредиты_2000_0__22[[#This Row],[Годовой доход]]/12</f>
        <v>108838.33333333333</v>
      </c>
      <c r="S1154">
        <f>Кредиты_2000_0__22[[#This Row],[Ежемесячный платеж]]/Кредиты_2000_0__22[[#This Row],[Мес доход]]</f>
        <v>0.16500087285423334</v>
      </c>
      <c r="T1154" s="8">
        <f>(Кредиты_2000_0__22[[#This Row],[Кредитный рейтинг]]-MIN(J:J))/(MAX(J:J)-MIN(J:J))</f>
        <v>0.80606060606060603</v>
      </c>
      <c r="U1154" s="9">
        <f>(Кредиты_2000_0__22[[#This Row],[Срок кредитной истории (лет)]]-MIN(P:P))/(MAX(P:P)-MIN(P:P))</f>
        <v>0.375</v>
      </c>
      <c r="V1154" s="9">
        <f>(Кредиты_2000_0__22[[#This Row],[Срок с последнего нарушения кредитного договора (мес.)]]-MIN(Q:Q))/(MAX(Q:Q)-MIN(Q:Q))</f>
        <v>0</v>
      </c>
      <c r="W1154" s="9">
        <f>(Кредиты_2000_0__22[[#This Row],[Количество кредитных карт]]-MIN(D:D))/(MAX(D:D)-MIN(D:D))</f>
        <v>9.7560975609756101E-2</v>
      </c>
      <c r="X1154" s="10">
        <f>(Кредиты_2000_0__22[[#This Row],[Число нарушений кредитных договоров]]-MIN(E:E))/(MAX(E:E)-MIN(E:E))</f>
        <v>0</v>
      </c>
      <c r="Y1154" s="16">
        <f>((Кредиты_2000_0__22[[#This Row],[Размер кредита]]-AVERAGE(H:H)))/STDEV(H:H)</f>
        <v>0.19213981996647383</v>
      </c>
      <c r="Z1154" s="16">
        <f>((Кредиты_2000_0__22[[#This Row],[Годовой доход]]-AVERAGE(K:K)))/STDEV(K:K)</f>
        <v>-5.3159364605642474E-2</v>
      </c>
      <c r="AA1154" s="16">
        <f>((Кредиты_2000_0__22[[#This Row],[Ежемесячный платеж]]-AVERAGE(O:O)))/STDEV(O:O)</f>
        <v>1.187436753755762E-2</v>
      </c>
      <c r="AB1154" s="16">
        <f>((Кредиты_2000_0__22[[#This Row],[Текущий баланс кредитов]]-AVERAGE(F:F)))/STDEV(F:F)</f>
        <v>-0.11973041650750049</v>
      </c>
      <c r="AC1154" s="16">
        <f>((Кредиты_2000_0__22[[#This Row],[Максимальный выданный кредит]]-AVERAGE(G:G)))/STDEV(G:G)</f>
        <v>-0.53829195074978464</v>
      </c>
    </row>
    <row r="1155" spans="1:29" x14ac:dyDescent="0.45">
      <c r="A1155">
        <v>1708</v>
      </c>
      <c r="B1155" s="1" t="s">
        <v>1199</v>
      </c>
      <c r="C1155" s="1" t="s">
        <v>16</v>
      </c>
      <c r="D1155">
        <v>5</v>
      </c>
      <c r="E1155">
        <v>0</v>
      </c>
      <c r="F1155">
        <v>703</v>
      </c>
      <c r="G1155">
        <v>205480</v>
      </c>
      <c r="H1155" s="3">
        <v>37752</v>
      </c>
      <c r="I1155" s="1" t="s">
        <v>17</v>
      </c>
      <c r="J1155">
        <v>715</v>
      </c>
      <c r="K1155">
        <v>767372</v>
      </c>
      <c r="L1155" s="1" t="s">
        <v>36</v>
      </c>
      <c r="M1155" s="1" t="s">
        <v>29</v>
      </c>
      <c r="N1155" s="1" t="s">
        <v>52</v>
      </c>
      <c r="O1155" s="2">
        <v>11446.74</v>
      </c>
      <c r="P1155">
        <v>14.2</v>
      </c>
      <c r="Q1155">
        <v>9</v>
      </c>
      <c r="R1155">
        <f>Кредиты_2000_0__22[[#This Row],[Годовой доход]]/12</f>
        <v>63947.666666666664</v>
      </c>
      <c r="S1155">
        <f>Кредиты_2000_0__22[[#This Row],[Ежемесячный платеж]]/Кредиты_2000_0__22[[#This Row],[Мес доход]]</f>
        <v>0.17900168366841637</v>
      </c>
      <c r="T1155" s="8">
        <f>(Кредиты_2000_0__22[[#This Row],[Кредитный рейтинг]]-MIN(J:J))/(MAX(J:J)-MIN(J:J))</f>
        <v>0.78181818181818186</v>
      </c>
      <c r="U1155" s="9">
        <f>(Кредиты_2000_0__22[[#This Row],[Срок кредитной истории (лет)]]-MIN(P:P))/(MAX(P:P)-MIN(P:P))</f>
        <v>0.212719298245614</v>
      </c>
      <c r="V1155" s="9">
        <f>(Кредиты_2000_0__22[[#This Row],[Срок с последнего нарушения кредитного договора (мес.)]]-MIN(Q:Q))/(MAX(Q:Q)-MIN(Q:Q))</f>
        <v>0.10975609756097561</v>
      </c>
      <c r="W1155" s="9">
        <f>(Кредиты_2000_0__22[[#This Row],[Количество кредитных карт]]-MIN(D:D))/(MAX(D:D)-MIN(D:D))</f>
        <v>7.3170731707317069E-2</v>
      </c>
      <c r="X1155" s="10">
        <f>(Кредиты_2000_0__22[[#This Row],[Число нарушений кредитных договоров]]-MIN(E:E))/(MAX(E:E)-MIN(E:E))</f>
        <v>0</v>
      </c>
      <c r="Y1155" s="16">
        <f>((Кредиты_2000_0__22[[#This Row],[Размер кредита]]-AVERAGE(H:H)))/STDEV(H:H)</f>
        <v>-1.4562558403666099</v>
      </c>
      <c r="Z1155" s="16">
        <f>((Кредиты_2000_0__22[[#This Row],[Годовой доход]]-AVERAGE(K:K)))/STDEV(K:K)</f>
        <v>-0.71252866095073319</v>
      </c>
      <c r="AA1155" s="16">
        <f>((Кредиты_2000_0__22[[#This Row],[Ежемесячный платеж]]-AVERAGE(O:O)))/STDEV(O:O)</f>
        <v>-0.56979611676827513</v>
      </c>
      <c r="AB1155" s="16">
        <f>((Кредиты_2000_0__22[[#This Row],[Текущий баланс кредитов]]-AVERAGE(F:F)))/STDEV(F:F)</f>
        <v>-1.0950981764529981</v>
      </c>
      <c r="AC1155" s="16">
        <f>((Кредиты_2000_0__22[[#This Row],[Максимальный выданный кредит]]-AVERAGE(G:G)))/STDEV(G:G)</f>
        <v>-0.76304216261024604</v>
      </c>
    </row>
    <row r="1156" spans="1:29" x14ac:dyDescent="0.45">
      <c r="A1156">
        <v>1709</v>
      </c>
      <c r="B1156" s="1" t="s">
        <v>1200</v>
      </c>
      <c r="C1156" s="1" t="s">
        <v>31</v>
      </c>
      <c r="D1156">
        <v>9</v>
      </c>
      <c r="E1156">
        <v>0</v>
      </c>
      <c r="F1156">
        <v>156503</v>
      </c>
      <c r="G1156">
        <v>495154</v>
      </c>
      <c r="H1156" s="3">
        <v>156266</v>
      </c>
      <c r="I1156" s="1" t="s">
        <v>17</v>
      </c>
      <c r="J1156">
        <v>737</v>
      </c>
      <c r="K1156">
        <v>965998</v>
      </c>
      <c r="L1156" s="1" t="s">
        <v>40</v>
      </c>
      <c r="M1156" s="1" t="s">
        <v>19</v>
      </c>
      <c r="N1156" s="1" t="s">
        <v>23</v>
      </c>
      <c r="O1156" s="2">
        <v>21734.86</v>
      </c>
      <c r="P1156">
        <v>15</v>
      </c>
      <c r="R1156">
        <f>Кредиты_2000_0__22[[#This Row],[Годовой доход]]/12</f>
        <v>80499.833333333328</v>
      </c>
      <c r="S1156">
        <f>Кредиты_2000_0__22[[#This Row],[Ежемесячный платеж]]/Кредиты_2000_0__22[[#This Row],[Мес доход]]</f>
        <v>0.26999881987333307</v>
      </c>
      <c r="T1156" s="8">
        <f>(Кредиты_2000_0__22[[#This Row],[Кредитный рейтинг]]-MIN(J:J))/(MAX(J:J)-MIN(J:J))</f>
        <v>0.91515151515151516</v>
      </c>
      <c r="U1156" s="9">
        <f>(Кредиты_2000_0__22[[#This Row],[Срок кредитной истории (лет)]]-MIN(P:P))/(MAX(P:P)-MIN(P:P))</f>
        <v>0.23026315789473684</v>
      </c>
      <c r="V1156" s="9">
        <f>(Кредиты_2000_0__22[[#This Row],[Срок с последнего нарушения кредитного договора (мес.)]]-MIN(Q:Q))/(MAX(Q:Q)-MIN(Q:Q))</f>
        <v>0</v>
      </c>
      <c r="W1156" s="9">
        <f>(Кредиты_2000_0__22[[#This Row],[Количество кредитных карт]]-MIN(D:D))/(MAX(D:D)-MIN(D:D))</f>
        <v>0.17073170731707318</v>
      </c>
      <c r="X1156" s="10">
        <f>(Кредиты_2000_0__22[[#This Row],[Число нарушений кредитных договоров]]-MIN(E:E))/(MAX(E:E)-MIN(E:E))</f>
        <v>0</v>
      </c>
      <c r="Y1156" s="16">
        <f>((Кредиты_2000_0__22[[#This Row],[Размер кредита]]-AVERAGE(H:H)))/STDEV(H:H)</f>
        <v>-0.82179546438673545</v>
      </c>
      <c r="Z1156" s="16">
        <f>((Кредиты_2000_0__22[[#This Row],[Годовой доход]]-AVERAGE(K:K)))/STDEV(K:K)</f>
        <v>-0.46940483815193318</v>
      </c>
      <c r="AA1156" s="16">
        <f>((Кредиты_2000_0__22[[#This Row],[Ежемесячный платеж]]-AVERAGE(O:O)))/STDEV(O:O)</f>
        <v>0.34921337740166658</v>
      </c>
      <c r="AB1156" s="16">
        <f>((Кредиты_2000_0__22[[#This Row],[Текущий баланс кредитов]]-AVERAGE(F:F)))/STDEV(F:F)</f>
        <v>-0.4440060540536917</v>
      </c>
      <c r="AC1156" s="16">
        <f>((Кредиты_2000_0__22[[#This Row],[Максимальный выданный кредит]]-AVERAGE(G:G)))/STDEV(G:G)</f>
        <v>-0.14729392300003077</v>
      </c>
    </row>
    <row r="1157" spans="1:29" x14ac:dyDescent="0.45">
      <c r="A1157">
        <v>1710</v>
      </c>
      <c r="B1157" s="1" t="s">
        <v>1201</v>
      </c>
      <c r="C1157" s="1" t="s">
        <v>16</v>
      </c>
      <c r="D1157">
        <v>14</v>
      </c>
      <c r="E1157">
        <v>0</v>
      </c>
      <c r="F1157">
        <v>101479</v>
      </c>
      <c r="G1157">
        <v>1129722</v>
      </c>
      <c r="H1157" s="3">
        <v>197714</v>
      </c>
      <c r="I1157" s="1" t="s">
        <v>26</v>
      </c>
      <c r="J1157">
        <v>746</v>
      </c>
      <c r="K1157">
        <v>1081480</v>
      </c>
      <c r="L1157" s="1" t="s">
        <v>22</v>
      </c>
      <c r="M1157" s="1" t="s">
        <v>19</v>
      </c>
      <c r="N1157" s="1" t="s">
        <v>52</v>
      </c>
      <c r="O1157" s="2">
        <v>7209.93</v>
      </c>
      <c r="P1157">
        <v>20.5</v>
      </c>
      <c r="R1157">
        <f>Кредиты_2000_0__22[[#This Row],[Годовой доход]]/12</f>
        <v>90123.333333333328</v>
      </c>
      <c r="S1157">
        <f>Кредиты_2000_0__22[[#This Row],[Ежемесячный платеж]]/Кредиты_2000_0__22[[#This Row],[Мес доход]]</f>
        <v>8.0000702740688698E-2</v>
      </c>
      <c r="T1157" s="8">
        <f>(Кредиты_2000_0__22[[#This Row],[Кредитный рейтинг]]-MIN(J:J))/(MAX(J:J)-MIN(J:J))</f>
        <v>0.96969696969696972</v>
      </c>
      <c r="U1157" s="9">
        <f>(Кредиты_2000_0__22[[#This Row],[Срок кредитной истории (лет)]]-MIN(P:P))/(MAX(P:P)-MIN(P:P))</f>
        <v>0.35087719298245612</v>
      </c>
      <c r="V1157" s="9">
        <f>(Кредиты_2000_0__22[[#This Row],[Срок с последнего нарушения кредитного договора (мес.)]]-MIN(Q:Q))/(MAX(Q:Q)-MIN(Q:Q))</f>
        <v>0</v>
      </c>
      <c r="W1157" s="9">
        <f>(Кредиты_2000_0__22[[#This Row],[Количество кредитных карт]]-MIN(D:D))/(MAX(D:D)-MIN(D:D))</f>
        <v>0.29268292682926828</v>
      </c>
      <c r="X1157" s="10">
        <f>(Кредиты_2000_0__22[[#This Row],[Число нарушений кредитных договоров]]-MIN(E:E))/(MAX(E:E)-MIN(E:E))</f>
        <v>0</v>
      </c>
      <c r="Y1157" s="16">
        <f>((Кредиты_2000_0__22[[#This Row],[Размер кредита]]-AVERAGE(H:H)))/STDEV(H:H)</f>
        <v>-0.59990510828016719</v>
      </c>
      <c r="Z1157" s="16">
        <f>((Кредиты_2000_0__22[[#This Row],[Годовой доход]]-AVERAGE(K:K)))/STDEV(K:K)</f>
        <v>-0.32805161498653174</v>
      </c>
      <c r="AA1157" s="16">
        <f>((Кредиты_2000_0__22[[#This Row],[Ежемесячный платеж]]-AVERAGE(O:O)))/STDEV(O:O)</f>
        <v>-0.94825871391859518</v>
      </c>
      <c r="AB1157" s="16">
        <f>((Кредиты_2000_0__22[[#This Row],[Текущий баланс кредитов]]-AVERAGE(F:F)))/STDEV(F:F)</f>
        <v>-0.67395273533032485</v>
      </c>
      <c r="AC1157" s="16">
        <f>((Кредиты_2000_0__22[[#This Row],[Максимальный выданный кредит]]-AVERAGE(G:G)))/STDEV(G:G)</f>
        <v>1.2015814642041196</v>
      </c>
    </row>
    <row r="1158" spans="1:29" x14ac:dyDescent="0.45">
      <c r="A1158">
        <v>1714</v>
      </c>
      <c r="B1158" s="1" t="s">
        <v>1202</v>
      </c>
      <c r="C1158" s="1" t="s">
        <v>31</v>
      </c>
      <c r="D1158">
        <v>13</v>
      </c>
      <c r="E1158">
        <v>1</v>
      </c>
      <c r="F1158">
        <v>173831</v>
      </c>
      <c r="G1158">
        <v>575102</v>
      </c>
      <c r="H1158" s="3">
        <v>549890</v>
      </c>
      <c r="I1158" s="1" t="s">
        <v>17</v>
      </c>
      <c r="J1158">
        <v>713</v>
      </c>
      <c r="K1158">
        <v>1082791</v>
      </c>
      <c r="L1158" s="1" t="s">
        <v>33</v>
      </c>
      <c r="M1158" s="1" t="s">
        <v>29</v>
      </c>
      <c r="N1158" s="1" t="s">
        <v>23</v>
      </c>
      <c r="O1158" s="2">
        <v>18226.89</v>
      </c>
      <c r="P1158">
        <v>32.4</v>
      </c>
      <c r="Q1158">
        <v>5</v>
      </c>
      <c r="R1158">
        <f>Кредиты_2000_0__22[[#This Row],[Годовой доход]]/12</f>
        <v>90232.583333333328</v>
      </c>
      <c r="S1158">
        <f>Кредиты_2000_0__22[[#This Row],[Ежемесячный платеж]]/Кредиты_2000_0__22[[#This Row],[Мес доход]]</f>
        <v>0.20199898225973434</v>
      </c>
      <c r="T1158" s="8">
        <f>(Кредиты_2000_0__22[[#This Row],[Кредитный рейтинг]]-MIN(J:J))/(MAX(J:J)-MIN(J:J))</f>
        <v>0.76969696969696966</v>
      </c>
      <c r="U1158" s="9">
        <f>(Кредиты_2000_0__22[[#This Row],[Срок кредитной истории (лет)]]-MIN(P:P))/(MAX(P:P)-MIN(P:P))</f>
        <v>0.61184210526315785</v>
      </c>
      <c r="V1158" s="9">
        <f>(Кредиты_2000_0__22[[#This Row],[Срок с последнего нарушения кредитного договора (мес.)]]-MIN(Q:Q))/(MAX(Q:Q)-MIN(Q:Q))</f>
        <v>6.097560975609756E-2</v>
      </c>
      <c r="W1158" s="9">
        <f>(Кредиты_2000_0__22[[#This Row],[Количество кредитных карт]]-MIN(D:D))/(MAX(D:D)-MIN(D:D))</f>
        <v>0.26829268292682928</v>
      </c>
      <c r="X1158" s="10">
        <f>(Кредиты_2000_0__22[[#This Row],[Число нарушений кредитных договоров]]-MIN(E:E))/(MAX(E:E)-MIN(E:E))</f>
        <v>0.14285714285714285</v>
      </c>
      <c r="Y1158" s="16">
        <f>((Кредиты_2000_0__22[[#This Row],[Размер кредита]]-AVERAGE(H:H)))/STDEV(H:H)</f>
        <v>1.2854562614406104</v>
      </c>
      <c r="Z1158" s="16">
        <f>((Кредиты_2000_0__22[[#This Row],[Годовой доход]]-AVERAGE(K:K)))/STDEV(K:K)</f>
        <v>-0.32644691403253162</v>
      </c>
      <c r="AA1158" s="16">
        <f>((Кредиты_2000_0__22[[#This Row],[Ежемесячный платеж]]-AVERAGE(O:O)))/STDEV(O:O)</f>
        <v>3.5856055047015646E-2</v>
      </c>
      <c r="AB1158" s="16">
        <f>((Кредиты_2000_0__22[[#This Row],[Текущий баланс кредитов]]-AVERAGE(F:F)))/STDEV(F:F)</f>
        <v>-0.37159190580635415</v>
      </c>
      <c r="AC1158" s="16">
        <f>((Кредиты_2000_0__22[[#This Row],[Максимальный выданный кредит]]-AVERAGE(G:G)))/STDEV(G:G)</f>
        <v>2.2648288797912731E-2</v>
      </c>
    </row>
    <row r="1159" spans="1:29" x14ac:dyDescent="0.45">
      <c r="A1159">
        <v>1715</v>
      </c>
      <c r="B1159" s="1" t="s">
        <v>1203</v>
      </c>
      <c r="C1159" s="1" t="s">
        <v>16</v>
      </c>
      <c r="D1159">
        <v>7</v>
      </c>
      <c r="E1159">
        <v>0</v>
      </c>
      <c r="F1159">
        <v>144438</v>
      </c>
      <c r="G1159">
        <v>268884</v>
      </c>
      <c r="H1159" s="3">
        <v>257950</v>
      </c>
      <c r="I1159" s="1" t="s">
        <v>26</v>
      </c>
      <c r="J1159">
        <v>730</v>
      </c>
      <c r="K1159">
        <v>851466</v>
      </c>
      <c r="L1159" s="1" t="s">
        <v>27</v>
      </c>
      <c r="M1159" s="1" t="s">
        <v>29</v>
      </c>
      <c r="N1159" s="1" t="s">
        <v>23</v>
      </c>
      <c r="O1159" s="2">
        <v>19299.63</v>
      </c>
      <c r="P1159">
        <v>8.1999999999999993</v>
      </c>
      <c r="R1159">
        <f>Кредиты_2000_0__22[[#This Row],[Годовой доход]]/12</f>
        <v>70955.5</v>
      </c>
      <c r="S1159">
        <f>Кредиты_2000_0__22[[#This Row],[Ежемесячный платеж]]/Кредиты_2000_0__22[[#This Row],[Мес доход]]</f>
        <v>0.27199625117150894</v>
      </c>
      <c r="T1159" s="8">
        <f>(Кредиты_2000_0__22[[#This Row],[Кредитный рейтинг]]-MIN(J:J))/(MAX(J:J)-MIN(J:J))</f>
        <v>0.87272727272727268</v>
      </c>
      <c r="U1159" s="9">
        <f>(Кредиты_2000_0__22[[#This Row],[Срок кредитной истории (лет)]]-MIN(P:P))/(MAX(P:P)-MIN(P:P))</f>
        <v>8.1140350877192971E-2</v>
      </c>
      <c r="V1159" s="9">
        <f>(Кредиты_2000_0__22[[#This Row],[Срок с последнего нарушения кредитного договора (мес.)]]-MIN(Q:Q))/(MAX(Q:Q)-MIN(Q:Q))</f>
        <v>0</v>
      </c>
      <c r="W1159" s="9">
        <f>(Кредиты_2000_0__22[[#This Row],[Количество кредитных карт]]-MIN(D:D))/(MAX(D:D)-MIN(D:D))</f>
        <v>0.12195121951219512</v>
      </c>
      <c r="X1159" s="10">
        <f>(Кредиты_2000_0__22[[#This Row],[Число нарушений кредитных договоров]]-MIN(E:E))/(MAX(E:E)-MIN(E:E))</f>
        <v>0</v>
      </c>
      <c r="Y1159" s="16">
        <f>((Кредиты_2000_0__22[[#This Row],[Размер кредита]]-AVERAGE(H:H)))/STDEV(H:H)</f>
        <v>-0.27743387950108866</v>
      </c>
      <c r="Z1159" s="16">
        <f>((Кредиты_2000_0__22[[#This Row],[Годовой доход]]-AVERAGE(K:K)))/STDEV(K:K)</f>
        <v>-0.6095952345390736</v>
      </c>
      <c r="AA1159" s="16">
        <f>((Кредиты_2000_0__22[[#This Row],[Ежемесячный платеж]]-AVERAGE(O:O)))/STDEV(O:O)</f>
        <v>0.13168097201686677</v>
      </c>
      <c r="AB1159" s="16">
        <f>((Кредиты_2000_0__22[[#This Row],[Текущий баланс кредитов]]-AVERAGE(F:F)))/STDEV(F:F)</f>
        <v>-0.49442599280046723</v>
      </c>
      <c r="AC1159" s="16">
        <f>((Кредиты_2000_0__22[[#This Row],[Максимальный выданный кредит]]-AVERAGE(G:G)))/STDEV(G:G)</f>
        <v>-0.62826685870224563</v>
      </c>
    </row>
    <row r="1160" spans="1:29" x14ac:dyDescent="0.45">
      <c r="A1160">
        <v>1716</v>
      </c>
      <c r="B1160" s="1" t="s">
        <v>1204</v>
      </c>
      <c r="C1160" s="1" t="s">
        <v>16</v>
      </c>
      <c r="D1160">
        <v>3</v>
      </c>
      <c r="E1160">
        <v>0</v>
      </c>
      <c r="F1160">
        <v>97755</v>
      </c>
      <c r="G1160">
        <v>118162</v>
      </c>
      <c r="H1160" s="3">
        <v>171820</v>
      </c>
      <c r="I1160" s="1" t="s">
        <v>17</v>
      </c>
      <c r="J1160">
        <v>719</v>
      </c>
      <c r="K1160">
        <v>649249</v>
      </c>
      <c r="L1160" s="1" t="s">
        <v>53</v>
      </c>
      <c r="M1160" s="1" t="s">
        <v>29</v>
      </c>
      <c r="N1160" s="1" t="s">
        <v>23</v>
      </c>
      <c r="O1160" s="2">
        <v>3468.07</v>
      </c>
      <c r="P1160">
        <v>20.5</v>
      </c>
      <c r="R1160">
        <f>Кредиты_2000_0__22[[#This Row],[Годовой доход]]/12</f>
        <v>54104.083333333336</v>
      </c>
      <c r="S1160">
        <f>Кредиты_2000_0__22[[#This Row],[Ежемесячный платеж]]/Кредиты_2000_0__22[[#This Row],[Мес доход]]</f>
        <v>6.4099967808960809E-2</v>
      </c>
      <c r="T1160" s="8">
        <f>(Кредиты_2000_0__22[[#This Row],[Кредитный рейтинг]]-MIN(J:J))/(MAX(J:J)-MIN(J:J))</f>
        <v>0.80606060606060603</v>
      </c>
      <c r="U1160" s="9">
        <f>(Кредиты_2000_0__22[[#This Row],[Срок кредитной истории (лет)]]-MIN(P:P))/(MAX(P:P)-MIN(P:P))</f>
        <v>0.35087719298245612</v>
      </c>
      <c r="V1160" s="9">
        <f>(Кредиты_2000_0__22[[#This Row],[Срок с последнего нарушения кредитного договора (мес.)]]-MIN(Q:Q))/(MAX(Q:Q)-MIN(Q:Q))</f>
        <v>0</v>
      </c>
      <c r="W1160" s="9">
        <f>(Кредиты_2000_0__22[[#This Row],[Количество кредитных карт]]-MIN(D:D))/(MAX(D:D)-MIN(D:D))</f>
        <v>2.4390243902439025E-2</v>
      </c>
      <c r="X1160" s="10">
        <f>(Кредиты_2000_0__22[[#This Row],[Число нарушений кредитных договоров]]-MIN(E:E))/(MAX(E:E)-MIN(E:E))</f>
        <v>0</v>
      </c>
      <c r="Y1160" s="16">
        <f>((Кредиты_2000_0__22[[#This Row],[Размер кредита]]-AVERAGE(H:H)))/STDEV(H:H)</f>
        <v>-0.73852769274801799</v>
      </c>
      <c r="Z1160" s="16">
        <f>((Кредиты_2000_0__22[[#This Row],[Годовой доход]]-AVERAGE(K:K)))/STDEV(K:K)</f>
        <v>-0.8571145425597001</v>
      </c>
      <c r="AA1160" s="16">
        <f>((Кредиты_2000_0__22[[#This Row],[Ежемесячный платеж]]-AVERAGE(O:O)))/STDEV(O:O)</f>
        <v>-1.2825087873872889</v>
      </c>
      <c r="AB1160" s="16">
        <f>((Кредиты_2000_0__22[[#This Row],[Текущий баланс кредитов]]-AVERAGE(F:F)))/STDEV(F:F)</f>
        <v>-0.68951542508523511</v>
      </c>
      <c r="AC1160" s="16">
        <f>((Кредиты_2000_0__22[[#This Row],[Максимальный выданный кредит]]-AVERAGE(G:G)))/STDEV(G:G)</f>
        <v>-0.9486504836410764</v>
      </c>
    </row>
    <row r="1161" spans="1:29" x14ac:dyDescent="0.45">
      <c r="A1161">
        <v>1717</v>
      </c>
      <c r="B1161" s="1" t="s">
        <v>1205</v>
      </c>
      <c r="C1161" s="1" t="s">
        <v>31</v>
      </c>
      <c r="D1161">
        <v>7</v>
      </c>
      <c r="E1161">
        <v>1</v>
      </c>
      <c r="F1161">
        <v>226423</v>
      </c>
      <c r="G1161">
        <v>306636</v>
      </c>
      <c r="H1161" s="3">
        <v>321794</v>
      </c>
      <c r="I1161" s="1" t="s">
        <v>26</v>
      </c>
      <c r="J1161">
        <v>720</v>
      </c>
      <c r="K1161">
        <v>741076</v>
      </c>
      <c r="L1161" s="1" t="s">
        <v>27</v>
      </c>
      <c r="M1161" s="1" t="s">
        <v>24</v>
      </c>
      <c r="N1161" s="1" t="s">
        <v>23</v>
      </c>
      <c r="O1161" s="2">
        <v>12536.58</v>
      </c>
      <c r="P1161">
        <v>30.6</v>
      </c>
      <c r="R1161">
        <f>Кредиты_2000_0__22[[#This Row],[Годовой доход]]/12</f>
        <v>61756.333333333336</v>
      </c>
      <c r="S1161">
        <f>Кредиты_2000_0__22[[#This Row],[Ежемесячный платеж]]/Кредиты_2000_0__22[[#This Row],[Мес доход]]</f>
        <v>0.20300071787508972</v>
      </c>
      <c r="T1161" s="8">
        <f>(Кредиты_2000_0__22[[#This Row],[Кредитный рейтинг]]-MIN(J:J))/(MAX(J:J)-MIN(J:J))</f>
        <v>0.81212121212121213</v>
      </c>
      <c r="U1161" s="9">
        <f>(Кредиты_2000_0__22[[#This Row],[Срок кредитной истории (лет)]]-MIN(P:P))/(MAX(P:P)-MIN(P:P))</f>
        <v>0.57236842105263164</v>
      </c>
      <c r="V1161" s="9">
        <f>(Кредиты_2000_0__22[[#This Row],[Срок с последнего нарушения кредитного договора (мес.)]]-MIN(Q:Q))/(MAX(Q:Q)-MIN(Q:Q))</f>
        <v>0</v>
      </c>
      <c r="W1161" s="9">
        <f>(Кредиты_2000_0__22[[#This Row],[Количество кредитных карт]]-MIN(D:D))/(MAX(D:D)-MIN(D:D))</f>
        <v>0.12195121951219512</v>
      </c>
      <c r="X1161" s="10">
        <f>(Кредиты_2000_0__22[[#This Row],[Число нарушений кредитных договоров]]-MIN(E:E))/(MAX(E:E)-MIN(E:E))</f>
        <v>0.14285714285714285</v>
      </c>
      <c r="Y1161" s="16">
        <f>((Кредиты_2000_0__22[[#This Row],[Размер кредита]]-AVERAGE(H:H)))/STDEV(H:H)</f>
        <v>6.4352645669432135E-2</v>
      </c>
      <c r="Z1161" s="16">
        <f>((Кредиты_2000_0__22[[#This Row],[Годовой доход]]-AVERAGE(K:K)))/STDEV(K:K)</f>
        <v>-0.74471570617299632</v>
      </c>
      <c r="AA1161" s="16">
        <f>((Кредиты_2000_0__22[[#This Row],[Ежемесячный платеж]]-AVERAGE(O:O)))/STDEV(O:O)</f>
        <v>-0.47244370377871348</v>
      </c>
      <c r="AB1161" s="16">
        <f>((Кредиты_2000_0__22[[#This Row],[Текущий баланс кредитов]]-AVERAGE(F:F)))/STDEV(F:F)</f>
        <v>-0.15180861375741753</v>
      </c>
      <c r="AC1161" s="16">
        <f>((Кредиты_2000_0__22[[#This Row],[Максимальный выданный кредит]]-AVERAGE(G:G)))/STDEV(G:G)</f>
        <v>-0.54801896782572646</v>
      </c>
    </row>
    <row r="1162" spans="1:29" x14ac:dyDescent="0.45">
      <c r="A1162">
        <v>1718</v>
      </c>
      <c r="B1162" s="1" t="s">
        <v>1206</v>
      </c>
      <c r="C1162" s="1" t="s">
        <v>16</v>
      </c>
      <c r="D1162">
        <v>8</v>
      </c>
      <c r="E1162">
        <v>0</v>
      </c>
      <c r="F1162">
        <v>68628</v>
      </c>
      <c r="G1162">
        <v>309210</v>
      </c>
      <c r="H1162" s="3">
        <v>154506</v>
      </c>
      <c r="I1162" s="1" t="s">
        <v>17</v>
      </c>
      <c r="J1162">
        <v>718</v>
      </c>
      <c r="K1162">
        <v>732963</v>
      </c>
      <c r="L1162" s="1" t="s">
        <v>33</v>
      </c>
      <c r="M1162" s="1" t="s">
        <v>24</v>
      </c>
      <c r="N1162" s="1" t="s">
        <v>23</v>
      </c>
      <c r="O1162" s="2">
        <v>5094.09</v>
      </c>
      <c r="P1162">
        <v>10</v>
      </c>
      <c r="R1162">
        <f>Кредиты_2000_0__22[[#This Row],[Годовой доход]]/12</f>
        <v>61080.25</v>
      </c>
      <c r="S1162">
        <f>Кредиты_2000_0__22[[#This Row],[Ежемесячный платеж]]/Кредиты_2000_0__22[[#This Row],[Мес доход]]</f>
        <v>8.3399953340073107E-2</v>
      </c>
      <c r="T1162" s="8">
        <f>(Кредиты_2000_0__22[[#This Row],[Кредитный рейтинг]]-MIN(J:J))/(MAX(J:J)-MIN(J:J))</f>
        <v>0.8</v>
      </c>
      <c r="U1162" s="9">
        <f>(Кредиты_2000_0__22[[#This Row],[Срок кредитной истории (лет)]]-MIN(P:P))/(MAX(P:P)-MIN(P:P))</f>
        <v>0.1206140350877193</v>
      </c>
      <c r="V1162" s="9">
        <f>(Кредиты_2000_0__22[[#This Row],[Срок с последнего нарушения кредитного договора (мес.)]]-MIN(Q:Q))/(MAX(Q:Q)-MIN(Q:Q))</f>
        <v>0</v>
      </c>
      <c r="W1162" s="9">
        <f>(Кредиты_2000_0__22[[#This Row],[Количество кредитных карт]]-MIN(D:D))/(MAX(D:D)-MIN(D:D))</f>
        <v>0.14634146341463414</v>
      </c>
      <c r="X1162" s="10">
        <f>(Кредиты_2000_0__22[[#This Row],[Число нарушений кредитных договоров]]-MIN(E:E))/(MAX(E:E)-MIN(E:E))</f>
        <v>0</v>
      </c>
      <c r="Y1162" s="16">
        <f>((Кредиты_2000_0__22[[#This Row],[Размер кредита]]-AVERAGE(H:H)))/STDEV(H:H)</f>
        <v>-0.83121756018743898</v>
      </c>
      <c r="Z1162" s="16">
        <f>((Кредиты_2000_0__22[[#This Row],[Годовой доход]]-AVERAGE(K:K)))/STDEV(K:K)</f>
        <v>-0.75464624685934489</v>
      </c>
      <c r="AA1162" s="16">
        <f>((Кредиты_2000_0__22[[#This Row],[Ежемесячный платеж]]-AVERAGE(O:O)))/STDEV(O:O)</f>
        <v>-1.1372608880907986</v>
      </c>
      <c r="AB1162" s="16">
        <f>((Кредиты_2000_0__22[[#This Row],[Текущий баланс кредитов]]-AVERAGE(F:F)))/STDEV(F:F)</f>
        <v>-0.81123789138256885</v>
      </c>
      <c r="AC1162" s="16">
        <f>((Кредиты_2000_0__22[[#This Row],[Максимальный выданный кредит]]-AVERAGE(G:G)))/STDEV(G:G)</f>
        <v>-0.54254752072050916</v>
      </c>
    </row>
    <row r="1163" spans="1:29" x14ac:dyDescent="0.45">
      <c r="A1163">
        <v>1720</v>
      </c>
      <c r="B1163" s="1" t="s">
        <v>1207</v>
      </c>
      <c r="C1163" s="1" t="s">
        <v>16</v>
      </c>
      <c r="D1163">
        <v>6</v>
      </c>
      <c r="E1163">
        <v>0</v>
      </c>
      <c r="F1163">
        <v>270370</v>
      </c>
      <c r="G1163">
        <v>692648</v>
      </c>
      <c r="H1163" s="3">
        <v>404404</v>
      </c>
      <c r="I1163" s="1" t="s">
        <v>17</v>
      </c>
      <c r="J1163">
        <v>748</v>
      </c>
      <c r="K1163">
        <v>2522364</v>
      </c>
      <c r="L1163" s="1" t="s">
        <v>40</v>
      </c>
      <c r="M1163" s="1" t="s">
        <v>19</v>
      </c>
      <c r="N1163" s="1" t="s">
        <v>23</v>
      </c>
      <c r="O1163" s="2">
        <v>6852.54</v>
      </c>
      <c r="P1163">
        <v>24.9</v>
      </c>
      <c r="R1163">
        <f>Кредиты_2000_0__22[[#This Row],[Годовой доход]]/12</f>
        <v>210197</v>
      </c>
      <c r="S1163">
        <f>Кредиты_2000_0__22[[#This Row],[Ежемесячный платеж]]/Кредиты_2000_0__22[[#This Row],[Мес доход]]</f>
        <v>3.2600560426647385E-2</v>
      </c>
      <c r="T1163" s="8">
        <f>(Кредиты_2000_0__22[[#This Row],[Кредитный рейтинг]]-MIN(J:J))/(MAX(J:J)-MIN(J:J))</f>
        <v>0.98181818181818181</v>
      </c>
      <c r="U1163" s="9">
        <f>(Кредиты_2000_0__22[[#This Row],[Срок кредитной истории (лет)]]-MIN(P:P))/(MAX(P:P)-MIN(P:P))</f>
        <v>0.44736842105263153</v>
      </c>
      <c r="V1163" s="9">
        <f>(Кредиты_2000_0__22[[#This Row],[Срок с последнего нарушения кредитного договора (мес.)]]-MIN(Q:Q))/(MAX(Q:Q)-MIN(Q:Q))</f>
        <v>0</v>
      </c>
      <c r="W1163" s="9">
        <f>(Кредиты_2000_0__22[[#This Row],[Количество кредитных карт]]-MIN(D:D))/(MAX(D:D)-MIN(D:D))</f>
        <v>9.7560975609756101E-2</v>
      </c>
      <c r="X1163" s="10">
        <f>(Кредиты_2000_0__22[[#This Row],[Число нарушений кредитных договоров]]-MIN(E:E))/(MAX(E:E)-MIN(E:E))</f>
        <v>0</v>
      </c>
      <c r="Y1163" s="16">
        <f>((Кредиты_2000_0__22[[#This Row],[Размер кредита]]-AVERAGE(H:H)))/STDEV(H:H)</f>
        <v>0.50660226731495439</v>
      </c>
      <c r="Z1163" s="16">
        <f>((Кредиты_2000_0__22[[#This Row],[Годовой доход]]-AVERAGE(K:K)))/STDEV(K:K)</f>
        <v>1.4356310161374206</v>
      </c>
      <c r="AA1163" s="16">
        <f>((Кредиты_2000_0__22[[#This Row],[Ежемесячный платеж]]-AVERAGE(O:O)))/STDEV(O:O)</f>
        <v>-0.98018338073054867</v>
      </c>
      <c r="AB1163" s="16">
        <f>((Кредиты_2000_0__22[[#This Row],[Текущий баланс кредитов]]-AVERAGE(F:F)))/STDEV(F:F)</f>
        <v>3.1847005646191723E-2</v>
      </c>
      <c r="AC1163" s="16">
        <f>((Кредиты_2000_0__22[[#This Row],[Максимальный выданный кредит]]-AVERAGE(G:G)))/STDEV(G:G)</f>
        <v>0.27251103993616593</v>
      </c>
    </row>
    <row r="1164" spans="1:29" x14ac:dyDescent="0.45">
      <c r="A1164">
        <v>1721</v>
      </c>
      <c r="B1164" s="1" t="s">
        <v>1208</v>
      </c>
      <c r="C1164" s="1" t="s">
        <v>31</v>
      </c>
      <c r="D1164">
        <v>4</v>
      </c>
      <c r="E1164">
        <v>0</v>
      </c>
      <c r="F1164">
        <v>109212</v>
      </c>
      <c r="G1164">
        <v>239030</v>
      </c>
      <c r="H1164" s="3">
        <v>22198</v>
      </c>
      <c r="I1164" s="1" t="s">
        <v>17</v>
      </c>
      <c r="J1164">
        <v>747</v>
      </c>
      <c r="K1164">
        <v>1437407</v>
      </c>
      <c r="L1164" s="1" t="s">
        <v>33</v>
      </c>
      <c r="M1164" s="1" t="s">
        <v>29</v>
      </c>
      <c r="N1164" s="1" t="s">
        <v>1420</v>
      </c>
      <c r="O1164" s="2">
        <v>2898.83</v>
      </c>
      <c r="P1164">
        <v>23</v>
      </c>
      <c r="R1164">
        <f>Кредиты_2000_0__22[[#This Row],[Годовой доход]]/12</f>
        <v>119783.91666666667</v>
      </c>
      <c r="S1164">
        <f>Кредиты_2000_0__22[[#This Row],[Ежемесячный платеж]]/Кредиты_2000_0__22[[#This Row],[Мес доход]]</f>
        <v>2.420049436241788E-2</v>
      </c>
      <c r="T1164" s="8">
        <f>(Кредиты_2000_0__22[[#This Row],[Кредитный рейтинг]]-MIN(J:J))/(MAX(J:J)-MIN(J:J))</f>
        <v>0.97575757575757571</v>
      </c>
      <c r="U1164" s="9">
        <f>(Кредиты_2000_0__22[[#This Row],[Срок кредитной истории (лет)]]-MIN(P:P))/(MAX(P:P)-MIN(P:P))</f>
        <v>0.4057017543859649</v>
      </c>
      <c r="V1164" s="9">
        <f>(Кредиты_2000_0__22[[#This Row],[Срок с последнего нарушения кредитного договора (мес.)]]-MIN(Q:Q))/(MAX(Q:Q)-MIN(Q:Q))</f>
        <v>0</v>
      </c>
      <c r="W1164" s="9">
        <f>(Кредиты_2000_0__22[[#This Row],[Количество кредитных карт]]-MIN(D:D))/(MAX(D:D)-MIN(D:D))</f>
        <v>4.878048780487805E-2</v>
      </c>
      <c r="X1164" s="10">
        <f>(Кредиты_2000_0__22[[#This Row],[Число нарушений кредитных договоров]]-MIN(E:E))/(MAX(E:E)-MIN(E:E))</f>
        <v>0</v>
      </c>
      <c r="Y1164" s="16">
        <f>((Кредиты_2000_0__22[[#This Row],[Размер кредита]]-AVERAGE(H:H)))/STDEV(H:H)</f>
        <v>-1.5395236120053273</v>
      </c>
      <c r="Z1164" s="16">
        <f>((Кредиты_2000_0__22[[#This Row],[Годовой доход]]-AVERAGE(K:K)))/STDEV(K:K)</f>
        <v>0.10761306575671688</v>
      </c>
      <c r="AA1164" s="16">
        <f>((Кредиты_2000_0__22[[#This Row],[Ежемесячный платеж]]-AVERAGE(O:O)))/STDEV(O:O)</f>
        <v>-1.3333574326656583</v>
      </c>
      <c r="AB1164" s="16">
        <f>((Кредиты_2000_0__22[[#This Row],[Текущий баланс кредитов]]-AVERAGE(F:F)))/STDEV(F:F)</f>
        <v>-0.64163633364538364</v>
      </c>
      <c r="AC1164" s="16">
        <f>((Кредиты_2000_0__22[[#This Row],[Максимальный выданный кредит]]-AVERAGE(G:G)))/STDEV(G:G)</f>
        <v>-0.69172629222173088</v>
      </c>
    </row>
    <row r="1165" spans="1:29" x14ac:dyDescent="0.45">
      <c r="A1165">
        <v>1722</v>
      </c>
      <c r="B1165" s="1" t="s">
        <v>1209</v>
      </c>
      <c r="C1165" s="1" t="s">
        <v>16</v>
      </c>
      <c r="D1165">
        <v>32</v>
      </c>
      <c r="E1165">
        <v>0</v>
      </c>
      <c r="F1165">
        <v>188499</v>
      </c>
      <c r="G1165">
        <v>1705198</v>
      </c>
      <c r="H1165" s="3">
        <v>113784</v>
      </c>
      <c r="I1165" s="1" t="s">
        <v>17</v>
      </c>
      <c r="J1165">
        <v>723</v>
      </c>
      <c r="K1165">
        <v>786125</v>
      </c>
      <c r="L1165" s="1" t="s">
        <v>50</v>
      </c>
      <c r="M1165" s="1" t="s">
        <v>29</v>
      </c>
      <c r="N1165" s="1" t="s">
        <v>23</v>
      </c>
      <c r="O1165" s="2">
        <v>13429.77</v>
      </c>
      <c r="P1165">
        <v>9</v>
      </c>
      <c r="R1165">
        <f>Кредиты_2000_0__22[[#This Row],[Годовой доход]]/12</f>
        <v>65510.416666666664</v>
      </c>
      <c r="S1165">
        <f>Кредиты_2000_0__22[[#This Row],[Ежемесячный платеж]]/Кредиты_2000_0__22[[#This Row],[Мес доход]]</f>
        <v>0.20500205438066466</v>
      </c>
      <c r="T1165" s="8">
        <f>(Кредиты_2000_0__22[[#This Row],[Кредитный рейтинг]]-MIN(J:J))/(MAX(J:J)-MIN(J:J))</f>
        <v>0.83030303030303032</v>
      </c>
      <c r="U1165" s="9">
        <f>(Кредиты_2000_0__22[[#This Row],[Срок кредитной истории (лет)]]-MIN(P:P))/(MAX(P:P)-MIN(P:P))</f>
        <v>9.8684210526315791E-2</v>
      </c>
      <c r="V1165" s="9">
        <f>(Кредиты_2000_0__22[[#This Row],[Срок с последнего нарушения кредитного договора (мес.)]]-MIN(Q:Q))/(MAX(Q:Q)-MIN(Q:Q))</f>
        <v>0</v>
      </c>
      <c r="W1165" s="9">
        <f>(Кредиты_2000_0__22[[#This Row],[Количество кредитных карт]]-MIN(D:D))/(MAX(D:D)-MIN(D:D))</f>
        <v>0.73170731707317072</v>
      </c>
      <c r="X1165" s="10">
        <f>(Кредиты_2000_0__22[[#This Row],[Число нарушений кредитных договоров]]-MIN(E:E))/(MAX(E:E)-MIN(E:E))</f>
        <v>0</v>
      </c>
      <c r="Y1165" s="16">
        <f>((Кредиты_2000_0__22[[#This Row],[Размер кредита]]-AVERAGE(H:H)))/STDEV(H:H)</f>
        <v>-1.0492213017762171</v>
      </c>
      <c r="Z1165" s="16">
        <f>((Кредиты_2000_0__22[[#This Row],[Годовой доход]]-AVERAGE(K:K)))/STDEV(K:K)</f>
        <v>-0.68957446034786196</v>
      </c>
      <c r="AA1165" s="16">
        <f>((Кредиты_2000_0__22[[#This Row],[Ежемесячный платеж]]-AVERAGE(O:O)))/STDEV(O:O)</f>
        <v>-0.39265749501582475</v>
      </c>
      <c r="AB1165" s="16">
        <f>((Кредиты_2000_0__22[[#This Row],[Текущий баланс кредитов]]-AVERAGE(F:F)))/STDEV(F:F)</f>
        <v>-0.31029396452680968</v>
      </c>
      <c r="AC1165" s="16">
        <f>((Кредиты_2000_0__22[[#This Row],[Максимальный выданный кредит]]-AVERAGE(G:G)))/STDEV(G:G)</f>
        <v>2.4248473905141377</v>
      </c>
    </row>
    <row r="1166" spans="1:29" x14ac:dyDescent="0.45">
      <c r="A1166">
        <v>1724</v>
      </c>
      <c r="B1166" s="1" t="s">
        <v>1210</v>
      </c>
      <c r="C1166" s="1" t="s">
        <v>31</v>
      </c>
      <c r="D1166">
        <v>12</v>
      </c>
      <c r="E1166">
        <v>0</v>
      </c>
      <c r="F1166">
        <v>344470</v>
      </c>
      <c r="G1166">
        <v>470360</v>
      </c>
      <c r="H1166" s="3">
        <v>357808</v>
      </c>
      <c r="I1166" s="1" t="s">
        <v>26</v>
      </c>
      <c r="J1166">
        <v>586</v>
      </c>
      <c r="K1166">
        <v>1030066</v>
      </c>
      <c r="L1166" s="1" t="s">
        <v>22</v>
      </c>
      <c r="M1166" s="1" t="s">
        <v>19</v>
      </c>
      <c r="N1166" s="1" t="s">
        <v>23</v>
      </c>
      <c r="O1166" s="2">
        <v>24978.92</v>
      </c>
      <c r="P1166">
        <v>15.2</v>
      </c>
      <c r="Q1166">
        <v>39</v>
      </c>
      <c r="R1166">
        <f>Кредиты_2000_0__22[[#This Row],[Годовой доход]]/12</f>
        <v>85838.833333333328</v>
      </c>
      <c r="S1166">
        <f>Кредиты_2000_0__22[[#This Row],[Ежемесячный платеж]]/Кредиты_2000_0__22[[#This Row],[Мес доход]]</f>
        <v>0.29099789722211972</v>
      </c>
      <c r="T1166" s="8">
        <f>(Кредиты_2000_0__22[[#This Row],[Кредитный рейтинг]]-MIN(J:J))/(MAX(J:J)-MIN(J:J))</f>
        <v>0</v>
      </c>
      <c r="U1166" s="9">
        <f>(Кредиты_2000_0__22[[#This Row],[Срок кредитной истории (лет)]]-MIN(P:P))/(MAX(P:P)-MIN(P:P))</f>
        <v>0.23464912280701752</v>
      </c>
      <c r="V1166" s="9">
        <f>(Кредиты_2000_0__22[[#This Row],[Срок с последнего нарушения кредитного договора (мес.)]]-MIN(Q:Q))/(MAX(Q:Q)-MIN(Q:Q))</f>
        <v>0.47560975609756095</v>
      </c>
      <c r="W1166" s="9">
        <f>(Кредиты_2000_0__22[[#This Row],[Количество кредитных карт]]-MIN(D:D))/(MAX(D:D)-MIN(D:D))</f>
        <v>0.24390243902439024</v>
      </c>
      <c r="X1166" s="10">
        <f>(Кредиты_2000_0__22[[#This Row],[Число нарушений кредитных договоров]]-MIN(E:E))/(MAX(E:E)-MIN(E:E))</f>
        <v>0</v>
      </c>
      <c r="Y1166" s="16">
        <f>((Кредиты_2000_0__22[[#This Row],[Размер кредита]]-AVERAGE(H:H)))/STDEV(H:H)</f>
        <v>0.25715228099132825</v>
      </c>
      <c r="Z1166" s="16">
        <f>((Кредиты_2000_0__22[[#This Row],[Годовой доход]]-AVERAGE(K:K)))/STDEV(K:K)</f>
        <v>-0.39098380022601448</v>
      </c>
      <c r="AA1166" s="16">
        <f>((Кредиты_2000_0__22[[#This Row],[Ежемесячный платеж]]-AVERAGE(O:O)))/STDEV(O:O)</f>
        <v>0.63899634451878207</v>
      </c>
      <c r="AB1166" s="16">
        <f>((Кредиты_2000_0__22[[#This Row],[Текущий баланс кредитов]]-AVERAGE(F:F)))/STDEV(F:F)</f>
        <v>0.34151277117756923</v>
      </c>
      <c r="AC1166" s="16">
        <f>((Кредиты_2000_0__22[[#This Row],[Максимальный выданный кредит]]-AVERAGE(G:G)))/STDEV(G:G)</f>
        <v>-0.19999752032977275</v>
      </c>
    </row>
    <row r="1167" spans="1:29" x14ac:dyDescent="0.45">
      <c r="A1167">
        <v>1725</v>
      </c>
      <c r="B1167" s="1" t="s">
        <v>1211</v>
      </c>
      <c r="C1167" s="1" t="s">
        <v>16</v>
      </c>
      <c r="D1167">
        <v>7</v>
      </c>
      <c r="E1167">
        <v>0</v>
      </c>
      <c r="F1167">
        <v>233947</v>
      </c>
      <c r="G1167">
        <v>351362</v>
      </c>
      <c r="H1167" s="3">
        <v>130064</v>
      </c>
      <c r="I1167" s="1" t="s">
        <v>17</v>
      </c>
      <c r="J1167">
        <v>710</v>
      </c>
      <c r="K1167">
        <v>936035</v>
      </c>
      <c r="L1167" s="1" t="s">
        <v>18</v>
      </c>
      <c r="M1167" s="1" t="s">
        <v>29</v>
      </c>
      <c r="N1167" s="1" t="s">
        <v>23</v>
      </c>
      <c r="O1167" s="2">
        <v>12558.43</v>
      </c>
      <c r="P1167">
        <v>15.8</v>
      </c>
      <c r="Q1167">
        <v>64</v>
      </c>
      <c r="R1167">
        <f>Кредиты_2000_0__22[[#This Row],[Годовой доход]]/12</f>
        <v>78002.916666666672</v>
      </c>
      <c r="S1167">
        <f>Кредиты_2000_0__22[[#This Row],[Ежемесячный платеж]]/Кредиты_2000_0__22[[#This Row],[Мес доход]]</f>
        <v>0.16099949254034304</v>
      </c>
      <c r="T1167" s="8">
        <f>(Кредиты_2000_0__22[[#This Row],[Кредитный рейтинг]]-MIN(J:J))/(MAX(J:J)-MIN(J:J))</f>
        <v>0.75151515151515147</v>
      </c>
      <c r="U1167" s="9">
        <f>(Кредиты_2000_0__22[[#This Row],[Срок кредитной истории (лет)]]-MIN(P:P))/(MAX(P:P)-MIN(P:P))</f>
        <v>0.24780701754385967</v>
      </c>
      <c r="V1167" s="9">
        <f>(Кредиты_2000_0__22[[#This Row],[Срок с последнего нарушения кредитного договора (мес.)]]-MIN(Q:Q))/(MAX(Q:Q)-MIN(Q:Q))</f>
        <v>0.78048780487804881</v>
      </c>
      <c r="W1167" s="9">
        <f>(Кредиты_2000_0__22[[#This Row],[Количество кредитных карт]]-MIN(D:D))/(MAX(D:D)-MIN(D:D))</f>
        <v>0.12195121951219512</v>
      </c>
      <c r="X1167" s="10">
        <f>(Кредиты_2000_0__22[[#This Row],[Число нарушений кредитных договоров]]-MIN(E:E))/(MAX(E:E)-MIN(E:E))</f>
        <v>0</v>
      </c>
      <c r="Y1167" s="16">
        <f>((Кредиты_2000_0__22[[#This Row],[Размер кредита]]-AVERAGE(H:H)))/STDEV(H:H)</f>
        <v>-0.96206691561970936</v>
      </c>
      <c r="Z1167" s="16">
        <f>((Кредиты_2000_0__22[[#This Row],[Годовой доход]]-AVERAGE(K:K)))/STDEV(K:K)</f>
        <v>-0.50608039473828359</v>
      </c>
      <c r="AA1167" s="16">
        <f>((Кредиты_2000_0__22[[#This Row],[Ежемесячный платеж]]-AVERAGE(O:O)))/STDEV(O:O)</f>
        <v>-0.47049190330908308</v>
      </c>
      <c r="AB1167" s="16">
        <f>((Кредиты_2000_0__22[[#This Row],[Текущий баланс кредитов]]-AVERAGE(F:F)))/STDEV(F:F)</f>
        <v>-0.12036562833423152</v>
      </c>
      <c r="AC1167" s="16">
        <f>((Кредиты_2000_0__22[[#This Row],[Максимальный выданный кредит]]-AVERAGE(G:G)))/STDEV(G:G)</f>
        <v>-0.45294672880943054</v>
      </c>
    </row>
    <row r="1168" spans="1:29" x14ac:dyDescent="0.45">
      <c r="A1168">
        <v>1727</v>
      </c>
      <c r="B1168" s="1" t="s">
        <v>1212</v>
      </c>
      <c r="C1168" s="1" t="s">
        <v>16</v>
      </c>
      <c r="D1168">
        <v>9</v>
      </c>
      <c r="E1168">
        <v>0</v>
      </c>
      <c r="F1168">
        <v>205333</v>
      </c>
      <c r="G1168">
        <v>424578</v>
      </c>
      <c r="H1168" s="3">
        <v>757768</v>
      </c>
      <c r="I1168" s="1" t="s">
        <v>17</v>
      </c>
      <c r="J1168">
        <v>716</v>
      </c>
      <c r="K1168">
        <v>2393335</v>
      </c>
      <c r="L1168" s="1" t="s">
        <v>53</v>
      </c>
      <c r="M1168" s="1" t="s">
        <v>19</v>
      </c>
      <c r="N1168" s="1" t="s">
        <v>20</v>
      </c>
      <c r="O1168" s="2">
        <v>21739.42</v>
      </c>
      <c r="P1168">
        <v>22.2</v>
      </c>
      <c r="Q1168">
        <v>13</v>
      </c>
      <c r="R1168">
        <f>Кредиты_2000_0__22[[#This Row],[Годовой доход]]/12</f>
        <v>199444.58333333334</v>
      </c>
      <c r="S1168">
        <f>Кредиты_2000_0__22[[#This Row],[Ежемесячный платеж]]/Кредиты_2000_0__22[[#This Row],[Мес доход]]</f>
        <v>0.10899980153217162</v>
      </c>
      <c r="T1168" s="8">
        <f>(Кредиты_2000_0__22[[#This Row],[Кредитный рейтинг]]-MIN(J:J))/(MAX(J:J)-MIN(J:J))</f>
        <v>0.78787878787878785</v>
      </c>
      <c r="U1168" s="9">
        <f>(Кредиты_2000_0__22[[#This Row],[Срок кредитной истории (лет)]]-MIN(P:P))/(MAX(P:P)-MIN(P:P))</f>
        <v>0.38815789473684209</v>
      </c>
      <c r="V1168" s="9">
        <f>(Кредиты_2000_0__22[[#This Row],[Срок с последнего нарушения кредитного договора (мес.)]]-MIN(Q:Q))/(MAX(Q:Q)-MIN(Q:Q))</f>
        <v>0.15853658536585366</v>
      </c>
      <c r="W1168" s="9">
        <f>(Кредиты_2000_0__22[[#This Row],[Количество кредитных карт]]-MIN(D:D))/(MAX(D:D)-MIN(D:D))</f>
        <v>0.17073170731707318</v>
      </c>
      <c r="X1168" s="10">
        <f>(Кредиты_2000_0__22[[#This Row],[Число нарушений кредитных договоров]]-MIN(E:E))/(MAX(E:E)-MIN(E:E))</f>
        <v>0</v>
      </c>
      <c r="Y1168" s="16">
        <f>((Кредиты_2000_0__22[[#This Row],[Размер кредита]]-AVERAGE(H:H)))/STDEV(H:H)</f>
        <v>2.3983235517012069</v>
      </c>
      <c r="Z1168" s="16">
        <f>((Кредиты_2000_0__22[[#This Row],[Годовой доход]]-AVERAGE(K:K)))/STDEV(K:K)</f>
        <v>1.2776958831140182</v>
      </c>
      <c r="AA1168" s="16">
        <f>((Кредиты_2000_0__22[[#This Row],[Ежемесячный платеж]]-AVERAGE(O:O)))/STDEV(O:O)</f>
        <v>0.34962070967358921</v>
      </c>
      <c r="AB1168" s="16">
        <f>((Кредиты_2000_0__22[[#This Row],[Текущий баланс кредитов]]-AVERAGE(F:F)))/STDEV(F:F)</f>
        <v>-0.23994425471634806</v>
      </c>
      <c r="AC1168" s="16">
        <f>((Кредиты_2000_0__22[[#This Row],[Максимальный выданный кредит]]-AVERAGE(G:G)))/STDEV(G:G)</f>
        <v>-0.29731445559436287</v>
      </c>
    </row>
    <row r="1169" spans="1:29" x14ac:dyDescent="0.45">
      <c r="A1169">
        <v>1729</v>
      </c>
      <c r="B1169" s="1" t="s">
        <v>1213</v>
      </c>
      <c r="C1169" s="1" t="s">
        <v>31</v>
      </c>
      <c r="D1169">
        <v>8</v>
      </c>
      <c r="E1169">
        <v>0</v>
      </c>
      <c r="F1169">
        <v>108509</v>
      </c>
      <c r="G1169">
        <v>209396</v>
      </c>
      <c r="H1169" s="3">
        <v>151096</v>
      </c>
      <c r="I1169" s="1" t="s">
        <v>17</v>
      </c>
      <c r="J1169">
        <v>721</v>
      </c>
      <c r="K1169">
        <v>671137</v>
      </c>
      <c r="L1169" s="1" t="s">
        <v>50</v>
      </c>
      <c r="M1169" s="1" t="s">
        <v>19</v>
      </c>
      <c r="N1169" s="1" t="s">
        <v>23</v>
      </c>
      <c r="O1169" s="2">
        <v>12863.57</v>
      </c>
      <c r="P1169">
        <v>17.899999999999999</v>
      </c>
      <c r="Q1169">
        <v>8</v>
      </c>
      <c r="R1169">
        <f>Кредиты_2000_0__22[[#This Row],[Годовой доход]]/12</f>
        <v>55928.083333333336</v>
      </c>
      <c r="S1169">
        <f>Кредиты_2000_0__22[[#This Row],[Ежемесячный платеж]]/Кредиты_2000_0__22[[#This Row],[Мес доход]]</f>
        <v>0.23000198171163264</v>
      </c>
      <c r="T1169" s="8">
        <f>(Кредиты_2000_0__22[[#This Row],[Кредитный рейтинг]]-MIN(J:J))/(MAX(J:J)-MIN(J:J))</f>
        <v>0.81818181818181823</v>
      </c>
      <c r="U1169" s="9">
        <f>(Кредиты_2000_0__22[[#This Row],[Срок кредитной истории (лет)]]-MIN(P:P))/(MAX(P:P)-MIN(P:P))</f>
        <v>0.29385964912280699</v>
      </c>
      <c r="V1169" s="9">
        <f>(Кредиты_2000_0__22[[#This Row],[Срок с последнего нарушения кредитного договора (мес.)]]-MIN(Q:Q))/(MAX(Q:Q)-MIN(Q:Q))</f>
        <v>9.7560975609756101E-2</v>
      </c>
      <c r="W1169" s="9">
        <f>(Кредиты_2000_0__22[[#This Row],[Количество кредитных карт]]-MIN(D:D))/(MAX(D:D)-MIN(D:D))</f>
        <v>0.14634146341463414</v>
      </c>
      <c r="X1169" s="10">
        <f>(Кредиты_2000_0__22[[#This Row],[Число нарушений кредитных договоров]]-MIN(E:E))/(MAX(E:E)-MIN(E:E))</f>
        <v>0</v>
      </c>
      <c r="Y1169" s="16">
        <f>((Кредиты_2000_0__22[[#This Row],[Размер кредита]]-AVERAGE(H:H)))/STDEV(H:H)</f>
        <v>-0.84947287080130207</v>
      </c>
      <c r="Z1169" s="16">
        <f>((Кредиты_2000_0__22[[#This Row],[Годовой доход]]-AVERAGE(K:K)))/STDEV(K:K)</f>
        <v>-0.83032301358856775</v>
      </c>
      <c r="AA1169" s="16">
        <f>((Кредиты_2000_0__22[[#This Row],[Ежемесячный платеж]]-AVERAGE(O:O)))/STDEV(O:O)</f>
        <v>-0.44323458544624561</v>
      </c>
      <c r="AB1169" s="16">
        <f>((Кредиты_2000_0__22[[#This Row],[Текущий баланс кредитов]]-AVERAGE(F:F)))/STDEV(F:F)</f>
        <v>-0.64457418834401459</v>
      </c>
      <c r="AC1169" s="16">
        <f>((Кредиты_2000_0__22[[#This Row],[Максимальный выданный кредит]]-AVERAGE(G:G)))/STDEV(G:G)</f>
        <v>-0.7547180806894882</v>
      </c>
    </row>
    <row r="1170" spans="1:29" x14ac:dyDescent="0.45">
      <c r="A1170">
        <v>1730</v>
      </c>
      <c r="B1170" s="1" t="s">
        <v>1214</v>
      </c>
      <c r="C1170" s="1" t="s">
        <v>31</v>
      </c>
      <c r="D1170">
        <v>16</v>
      </c>
      <c r="E1170">
        <v>0</v>
      </c>
      <c r="F1170">
        <v>608095</v>
      </c>
      <c r="G1170">
        <v>1747174</v>
      </c>
      <c r="H1170" s="3">
        <v>300674</v>
      </c>
      <c r="I1170" s="1" t="s">
        <v>26</v>
      </c>
      <c r="J1170">
        <v>737</v>
      </c>
      <c r="K1170">
        <v>1813854</v>
      </c>
      <c r="L1170" s="1" t="s">
        <v>22</v>
      </c>
      <c r="M1170" s="1" t="s">
        <v>19</v>
      </c>
      <c r="N1170" s="1" t="s">
        <v>23</v>
      </c>
      <c r="O1170" s="2">
        <v>32845.68</v>
      </c>
      <c r="P1170">
        <v>28.2</v>
      </c>
      <c r="R1170">
        <f>Кредиты_2000_0__22[[#This Row],[Годовой доход]]/12</f>
        <v>151154.5</v>
      </c>
      <c r="S1170">
        <f>Кредиты_2000_0__22[[#This Row],[Ежемесячный платеж]]/Кредиты_2000_0__22[[#This Row],[Мес доход]]</f>
        <v>0.21729872415310164</v>
      </c>
      <c r="T1170" s="8">
        <f>(Кредиты_2000_0__22[[#This Row],[Кредитный рейтинг]]-MIN(J:J))/(MAX(J:J)-MIN(J:J))</f>
        <v>0.91515151515151516</v>
      </c>
      <c r="U1170" s="9">
        <f>(Кредиты_2000_0__22[[#This Row],[Срок кредитной истории (лет)]]-MIN(P:P))/(MAX(P:P)-MIN(P:P))</f>
        <v>0.51973684210526316</v>
      </c>
      <c r="V1170" s="9">
        <f>(Кредиты_2000_0__22[[#This Row],[Срок с последнего нарушения кредитного договора (мес.)]]-MIN(Q:Q))/(MAX(Q:Q)-MIN(Q:Q))</f>
        <v>0</v>
      </c>
      <c r="W1170" s="9">
        <f>(Кредиты_2000_0__22[[#This Row],[Количество кредитных карт]]-MIN(D:D))/(MAX(D:D)-MIN(D:D))</f>
        <v>0.34146341463414637</v>
      </c>
      <c r="X1170" s="10">
        <f>(Кредиты_2000_0__22[[#This Row],[Число нарушений кредитных договоров]]-MIN(E:E))/(MAX(E:E)-MIN(E:E))</f>
        <v>0</v>
      </c>
      <c r="Y1170" s="16">
        <f>((Кредиты_2000_0__22[[#This Row],[Размер кредита]]-AVERAGE(H:H)))/STDEV(H:H)</f>
        <v>-4.8712503939010297E-2</v>
      </c>
      <c r="Z1170" s="16">
        <f>((Кредиты_2000_0__22[[#This Row],[Годовой доход]]-AVERAGE(K:K)))/STDEV(K:K)</f>
        <v>0.56839480491040206</v>
      </c>
      <c r="AA1170" s="16">
        <f>((Кредиты_2000_0__22[[#This Row],[Ежемесячный платеж]]-AVERAGE(O:O)))/STDEV(O:O)</f>
        <v>1.3417124022976894</v>
      </c>
      <c r="AB1170" s="16">
        <f>((Кредиты_2000_0__22[[#This Row],[Текущий баланс кредитов]]-AVERAGE(F:F)))/STDEV(F:F)</f>
        <v>1.4432082831642006</v>
      </c>
      <c r="AC1170" s="16">
        <f>((Кредиты_2000_0__22[[#This Row],[Максимальный выданный кредит]]-AVERAGE(G:G)))/STDEV(G:G)</f>
        <v>2.5140740663838339</v>
      </c>
    </row>
    <row r="1171" spans="1:29" x14ac:dyDescent="0.45">
      <c r="A1171">
        <v>1731</v>
      </c>
      <c r="B1171" s="1" t="s">
        <v>1215</v>
      </c>
      <c r="C1171" s="1" t="s">
        <v>16</v>
      </c>
      <c r="D1171">
        <v>25</v>
      </c>
      <c r="E1171">
        <v>1</v>
      </c>
      <c r="F1171">
        <v>43206</v>
      </c>
      <c r="G1171">
        <v>685168</v>
      </c>
      <c r="H1171" s="3">
        <v>369754</v>
      </c>
      <c r="I1171" s="1" t="s">
        <v>26</v>
      </c>
      <c r="J1171">
        <v>683</v>
      </c>
      <c r="K1171">
        <v>1257971</v>
      </c>
      <c r="L1171" s="1" t="s">
        <v>50</v>
      </c>
      <c r="M1171" s="1" t="s">
        <v>29</v>
      </c>
      <c r="N1171" s="1" t="s">
        <v>23</v>
      </c>
      <c r="O1171" s="2">
        <v>28304.3</v>
      </c>
      <c r="P1171">
        <v>18.8</v>
      </c>
      <c r="R1171">
        <f>Кредиты_2000_0__22[[#This Row],[Годовой доход]]/12</f>
        <v>104830.91666666667</v>
      </c>
      <c r="S1171">
        <f>Кредиты_2000_0__22[[#This Row],[Ежемесячный платеж]]/Кредиты_2000_0__22[[#This Row],[Мес доход]]</f>
        <v>0.2699995468893957</v>
      </c>
      <c r="T1171" s="8">
        <f>(Кредиты_2000_0__22[[#This Row],[Кредитный рейтинг]]-MIN(J:J))/(MAX(J:J)-MIN(J:J))</f>
        <v>0.58787878787878789</v>
      </c>
      <c r="U1171" s="9">
        <f>(Кредиты_2000_0__22[[#This Row],[Срок кредитной истории (лет)]]-MIN(P:P))/(MAX(P:P)-MIN(P:P))</f>
        <v>0.31359649122807021</v>
      </c>
      <c r="V1171" s="9">
        <f>(Кредиты_2000_0__22[[#This Row],[Срок с последнего нарушения кредитного договора (мес.)]]-MIN(Q:Q))/(MAX(Q:Q)-MIN(Q:Q))</f>
        <v>0</v>
      </c>
      <c r="W1171" s="9">
        <f>(Кредиты_2000_0__22[[#This Row],[Количество кредитных карт]]-MIN(D:D))/(MAX(D:D)-MIN(D:D))</f>
        <v>0.56097560975609762</v>
      </c>
      <c r="X1171" s="10">
        <f>(Кредиты_2000_0__22[[#This Row],[Число нарушений кредитных договоров]]-MIN(E:E))/(MAX(E:E)-MIN(E:E))</f>
        <v>0.14285714285714285</v>
      </c>
      <c r="Y1171" s="16">
        <f>((Кредиты_2000_0__22[[#This Row],[Размер кредита]]-AVERAGE(H:H)))/STDEV(H:H)</f>
        <v>0.32110475623860352</v>
      </c>
      <c r="Z1171" s="16">
        <f>((Кредиты_2000_0__22[[#This Row],[Годовой доход]]-AVERAGE(K:K)))/STDEV(K:K)</f>
        <v>-0.11202165612121191</v>
      </c>
      <c r="AA1171" s="16">
        <f>((Кредиты_2000_0__22[[#This Row],[Ежемесячный платеж]]-AVERAGE(O:O)))/STDEV(O:O)</f>
        <v>0.93604340381852214</v>
      </c>
      <c r="AB1171" s="16">
        <f>((Кредиты_2000_0__22[[#This Row],[Текущий баланс кредитов]]-AVERAGE(F:F)))/STDEV(F:F)</f>
        <v>-0.91747706940333373</v>
      </c>
      <c r="AC1171" s="16">
        <f>((Кредиты_2000_0__22[[#This Row],[Максимальный выданный кредит]]-AVERAGE(G:G)))/STDEV(G:G)</f>
        <v>0.256611108177415</v>
      </c>
    </row>
    <row r="1172" spans="1:29" x14ac:dyDescent="0.45">
      <c r="A1172">
        <v>1732</v>
      </c>
      <c r="B1172" s="1" t="s">
        <v>1216</v>
      </c>
      <c r="C1172" s="1" t="s">
        <v>16</v>
      </c>
      <c r="D1172">
        <v>9</v>
      </c>
      <c r="E1172">
        <v>2</v>
      </c>
      <c r="F1172">
        <v>227810</v>
      </c>
      <c r="G1172">
        <v>436722</v>
      </c>
      <c r="H1172" s="3">
        <v>335786</v>
      </c>
      <c r="I1172" s="1" t="s">
        <v>17</v>
      </c>
      <c r="J1172">
        <v>704</v>
      </c>
      <c r="K1172">
        <v>1159950</v>
      </c>
      <c r="L1172" s="1" t="s">
        <v>36</v>
      </c>
      <c r="M1172" s="1" t="s">
        <v>29</v>
      </c>
      <c r="N1172" s="1" t="s">
        <v>23</v>
      </c>
      <c r="O1172" s="2">
        <v>18462.490000000002</v>
      </c>
      <c r="P1172">
        <v>15.3</v>
      </c>
      <c r="R1172">
        <f>Кредиты_2000_0__22[[#This Row],[Годовой доход]]/12</f>
        <v>96662.5</v>
      </c>
      <c r="S1172">
        <f>Кредиты_2000_0__22[[#This Row],[Ежемесячный платеж]]/Кредиты_2000_0__22[[#This Row],[Мес доход]]</f>
        <v>0.19099950859950862</v>
      </c>
      <c r="T1172" s="8">
        <f>(Кредиты_2000_0__22[[#This Row],[Кредитный рейтинг]]-MIN(J:J))/(MAX(J:J)-MIN(J:J))</f>
        <v>0.7151515151515152</v>
      </c>
      <c r="U1172" s="9">
        <f>(Кредиты_2000_0__22[[#This Row],[Срок кредитной истории (лет)]]-MIN(P:P))/(MAX(P:P)-MIN(P:P))</f>
        <v>0.23684210526315791</v>
      </c>
      <c r="V1172" s="9">
        <f>(Кредиты_2000_0__22[[#This Row],[Срок с последнего нарушения кредитного договора (мес.)]]-MIN(Q:Q))/(MAX(Q:Q)-MIN(Q:Q))</f>
        <v>0</v>
      </c>
      <c r="W1172" s="9">
        <f>(Кредиты_2000_0__22[[#This Row],[Количество кредитных карт]]-MIN(D:D))/(MAX(D:D)-MIN(D:D))</f>
        <v>0.17073170731707318</v>
      </c>
      <c r="X1172" s="10">
        <f>(Кредиты_2000_0__22[[#This Row],[Число нарушений кредитных договоров]]-MIN(E:E))/(MAX(E:E)-MIN(E:E))</f>
        <v>0.2857142857142857</v>
      </c>
      <c r="Y1172" s="16">
        <f>((Кредиты_2000_0__22[[#This Row],[Размер кредита]]-AVERAGE(H:H)))/STDEV(H:H)</f>
        <v>0.13925830728502525</v>
      </c>
      <c r="Z1172" s="16">
        <f>((Кредиты_2000_0__22[[#This Row],[Годовой доход]]-AVERAGE(K:K)))/STDEV(K:K)</f>
        <v>-0.23200212310217702</v>
      </c>
      <c r="AA1172" s="16">
        <f>((Кредиты_2000_0__22[[#This Row],[Ежемесячный платеж]]-AVERAGE(O:O)))/STDEV(O:O)</f>
        <v>5.6901555763029868E-2</v>
      </c>
      <c r="AB1172" s="16">
        <f>((Кредиты_2000_0__22[[#This Row],[Текущий баланс кредитов]]-AVERAGE(F:F)))/STDEV(F:F)</f>
        <v>-0.14601230583849689</v>
      </c>
      <c r="AC1172" s="16">
        <f>((Кредиты_2000_0__22[[#This Row],[Максимальный выданный кредит]]-AVERAGE(G:G)))/STDEV(G:G)</f>
        <v>-0.27150044873897905</v>
      </c>
    </row>
    <row r="1173" spans="1:29" x14ac:dyDescent="0.45">
      <c r="A1173">
        <v>1733</v>
      </c>
      <c r="B1173" s="1" t="s">
        <v>1217</v>
      </c>
      <c r="C1173" s="1" t="s">
        <v>16</v>
      </c>
      <c r="D1173">
        <v>12</v>
      </c>
      <c r="E1173">
        <v>0</v>
      </c>
      <c r="F1173">
        <v>243352</v>
      </c>
      <c r="G1173">
        <v>553564</v>
      </c>
      <c r="H1173" s="3">
        <v>216062</v>
      </c>
      <c r="I1173" s="1" t="s">
        <v>26</v>
      </c>
      <c r="J1173">
        <v>724</v>
      </c>
      <c r="K1173">
        <v>2145898</v>
      </c>
      <c r="L1173" s="1" t="s">
        <v>22</v>
      </c>
      <c r="M1173" s="1" t="s">
        <v>19</v>
      </c>
      <c r="N1173" s="1" t="s">
        <v>23</v>
      </c>
      <c r="O1173" s="2">
        <v>33082.42</v>
      </c>
      <c r="P1173">
        <v>14.9</v>
      </c>
      <c r="R1173">
        <f>Кредиты_2000_0__22[[#This Row],[Годовой доход]]/12</f>
        <v>178824.83333333334</v>
      </c>
      <c r="S1173">
        <f>Кредиты_2000_0__22[[#This Row],[Ежемесячный платеж]]/Кредиты_2000_0__22[[#This Row],[Мес доход]]</f>
        <v>0.18499902604876836</v>
      </c>
      <c r="T1173" s="8">
        <f>(Кредиты_2000_0__22[[#This Row],[Кредитный рейтинг]]-MIN(J:J))/(MAX(J:J)-MIN(J:J))</f>
        <v>0.83636363636363631</v>
      </c>
      <c r="U1173" s="9">
        <f>(Кредиты_2000_0__22[[#This Row],[Срок кредитной истории (лет)]]-MIN(P:P))/(MAX(P:P)-MIN(P:P))</f>
        <v>0.22807017543859648</v>
      </c>
      <c r="V1173" s="9">
        <f>(Кредиты_2000_0__22[[#This Row],[Срок с последнего нарушения кредитного договора (мес.)]]-MIN(Q:Q))/(MAX(Q:Q)-MIN(Q:Q))</f>
        <v>0</v>
      </c>
      <c r="W1173" s="9">
        <f>(Кредиты_2000_0__22[[#This Row],[Количество кредитных карт]]-MIN(D:D))/(MAX(D:D)-MIN(D:D))</f>
        <v>0.24390243902439024</v>
      </c>
      <c r="X1173" s="10">
        <f>(Кредиты_2000_0__22[[#This Row],[Число нарушений кредитных договоров]]-MIN(E:E))/(MAX(E:E)-MIN(E:E))</f>
        <v>0</v>
      </c>
      <c r="Y1173" s="16">
        <f>((Кредиты_2000_0__22[[#This Row],[Размер кредита]]-AVERAGE(H:H)))/STDEV(H:H)</f>
        <v>-0.50167975955783284</v>
      </c>
      <c r="Z1173" s="16">
        <f>((Кредиты_2000_0__22[[#This Row],[Годовой доход]]-AVERAGE(K:K)))/STDEV(K:K)</f>
        <v>0.97482602044817035</v>
      </c>
      <c r="AA1173" s="16">
        <f>((Кредиты_2000_0__22[[#This Row],[Ежемесячный платеж]]-AVERAGE(O:O)))/STDEV(O:O)</f>
        <v>1.3628597360816841</v>
      </c>
      <c r="AB1173" s="16">
        <f>((Кредиты_2000_0__22[[#This Row],[Текущий баланс кредитов]]-AVERAGE(F:F)))/STDEV(F:F)</f>
        <v>-8.1061896555248994E-2</v>
      </c>
      <c r="AC1173" s="16">
        <f>((Кредиты_2000_0__22[[#This Row],[Максимальный выданный кредит]]-AVERAGE(G:G)))/STDEV(G:G)</f>
        <v>-2.313416176625532E-2</v>
      </c>
    </row>
    <row r="1174" spans="1:29" x14ac:dyDescent="0.45">
      <c r="A1174">
        <v>1734</v>
      </c>
      <c r="B1174" s="1" t="s">
        <v>1218</v>
      </c>
      <c r="C1174" s="1" t="s">
        <v>16</v>
      </c>
      <c r="D1174">
        <v>6</v>
      </c>
      <c r="E1174">
        <v>0</v>
      </c>
      <c r="F1174">
        <v>35682</v>
      </c>
      <c r="G1174">
        <v>60654</v>
      </c>
      <c r="H1174" s="3">
        <v>86592</v>
      </c>
      <c r="I1174" s="1" t="s">
        <v>17</v>
      </c>
      <c r="J1174">
        <v>750</v>
      </c>
      <c r="K1174">
        <v>1065786</v>
      </c>
      <c r="L1174" s="1" t="s">
        <v>53</v>
      </c>
      <c r="M1174" s="1" t="s">
        <v>29</v>
      </c>
      <c r="N1174" s="1" t="s">
        <v>23</v>
      </c>
      <c r="O1174" s="2">
        <v>17407.8</v>
      </c>
      <c r="P1174">
        <v>11.8</v>
      </c>
      <c r="R1174">
        <f>Кредиты_2000_0__22[[#This Row],[Годовой доход]]/12</f>
        <v>88815.5</v>
      </c>
      <c r="S1174">
        <f>Кредиты_2000_0__22[[#This Row],[Ежемесячный платеж]]/Кредиты_2000_0__22[[#This Row],[Мес доход]]</f>
        <v>0.19599957214675365</v>
      </c>
      <c r="T1174" s="8">
        <f>(Кредиты_2000_0__22[[#This Row],[Кредитный рейтинг]]-MIN(J:J))/(MAX(J:J)-MIN(J:J))</f>
        <v>0.9939393939393939</v>
      </c>
      <c r="U1174" s="9">
        <f>(Кредиты_2000_0__22[[#This Row],[Срок кредитной истории (лет)]]-MIN(P:P))/(MAX(P:P)-MIN(P:P))</f>
        <v>0.16008771929824561</v>
      </c>
      <c r="V1174" s="9">
        <f>(Кредиты_2000_0__22[[#This Row],[Срок с последнего нарушения кредитного договора (мес.)]]-MIN(Q:Q))/(MAX(Q:Q)-MIN(Q:Q))</f>
        <v>0</v>
      </c>
      <c r="W1174" s="9">
        <f>(Кредиты_2000_0__22[[#This Row],[Количество кредитных карт]]-MIN(D:D))/(MAX(D:D)-MIN(D:D))</f>
        <v>9.7560975609756101E-2</v>
      </c>
      <c r="X1174" s="10">
        <f>(Кредиты_2000_0__22[[#This Row],[Число нарушений кредитных договоров]]-MIN(E:E))/(MAX(E:E)-MIN(E:E))</f>
        <v>0</v>
      </c>
      <c r="Y1174" s="16">
        <f>((Кредиты_2000_0__22[[#This Row],[Размер кредита]]-AVERAGE(H:H)))/STDEV(H:H)</f>
        <v>-1.1947926818970867</v>
      </c>
      <c r="Z1174" s="16">
        <f>((Кредиты_2000_0__22[[#This Row],[Годовой доход]]-AVERAGE(K:K)))/STDEV(K:K)</f>
        <v>-0.34726151336340266</v>
      </c>
      <c r="AA1174" s="16">
        <f>((Кредиты_2000_0__22[[#This Row],[Ежемесячный платеж]]-AVERAGE(O:O)))/STDEV(O:O)</f>
        <v>-3.7311004297126686E-2</v>
      </c>
      <c r="AB1174" s="16">
        <f>((Кредиты_2000_0__22[[#This Row],[Текущий баланс кредитов]]-AVERAGE(F:F)))/STDEV(F:F)</f>
        <v>-0.94892005482651975</v>
      </c>
      <c r="AC1174" s="16">
        <f>((Кредиты_2000_0__22[[#This Row],[Максимальный выданный кредит]]-AVERAGE(G:G)))/STDEV(G:G)</f>
        <v>-1.0708929001627672</v>
      </c>
    </row>
    <row r="1175" spans="1:29" x14ac:dyDescent="0.45">
      <c r="A1175">
        <v>1735</v>
      </c>
      <c r="B1175" s="1" t="s">
        <v>1219</v>
      </c>
      <c r="C1175" s="1" t="s">
        <v>16</v>
      </c>
      <c r="D1175">
        <v>11</v>
      </c>
      <c r="E1175">
        <v>0</v>
      </c>
      <c r="F1175">
        <v>374965</v>
      </c>
      <c r="G1175">
        <v>977878</v>
      </c>
      <c r="H1175" s="3">
        <v>329384</v>
      </c>
      <c r="I1175" s="1" t="s">
        <v>26</v>
      </c>
      <c r="J1175">
        <v>710</v>
      </c>
      <c r="K1175">
        <v>738644</v>
      </c>
      <c r="L1175" s="1" t="s">
        <v>41</v>
      </c>
      <c r="M1175" s="1" t="s">
        <v>19</v>
      </c>
      <c r="N1175" s="1" t="s">
        <v>23</v>
      </c>
      <c r="O1175" s="2">
        <v>14957.56</v>
      </c>
      <c r="P1175">
        <v>15.4</v>
      </c>
      <c r="R1175">
        <f>Кредиты_2000_0__22[[#This Row],[Годовой доход]]/12</f>
        <v>61553.666666666664</v>
      </c>
      <c r="S1175">
        <f>Кредиты_2000_0__22[[#This Row],[Ежемесячный платеж]]/Кредиты_2000_0__22[[#This Row],[Мес доход]]</f>
        <v>0.24300030867373187</v>
      </c>
      <c r="T1175" s="8">
        <f>(Кредиты_2000_0__22[[#This Row],[Кредитный рейтинг]]-MIN(J:J))/(MAX(J:J)-MIN(J:J))</f>
        <v>0.75151515151515147</v>
      </c>
      <c r="U1175" s="9">
        <f>(Кредиты_2000_0__22[[#This Row],[Срок кредитной истории (лет)]]-MIN(P:P))/(MAX(P:P)-MIN(P:P))</f>
        <v>0.23903508771929824</v>
      </c>
      <c r="V1175" s="9">
        <f>(Кредиты_2000_0__22[[#This Row],[Срок с последнего нарушения кредитного договора (мес.)]]-MIN(Q:Q))/(MAX(Q:Q)-MIN(Q:Q))</f>
        <v>0</v>
      </c>
      <c r="W1175" s="9">
        <f>(Кредиты_2000_0__22[[#This Row],[Количество кредитных карт]]-MIN(D:D))/(MAX(D:D)-MIN(D:D))</f>
        <v>0.21951219512195122</v>
      </c>
      <c r="X1175" s="10">
        <f>(Кредиты_2000_0__22[[#This Row],[Число нарушений кредитных договоров]]-MIN(E:E))/(MAX(E:E)-MIN(E:E))</f>
        <v>0</v>
      </c>
      <c r="Y1175" s="16">
        <f>((Кредиты_2000_0__22[[#This Row],[Размер кредита]]-AVERAGE(H:H)))/STDEV(H:H)</f>
        <v>0.10498543380996614</v>
      </c>
      <c r="Z1175" s="16">
        <f>((Кредиты_2000_0__22[[#This Row],[Годовой доход]]-AVERAGE(K:K)))/STDEV(K:K)</f>
        <v>-0.74769254272534436</v>
      </c>
      <c r="AA1175" s="16">
        <f>((Кредиты_2000_0__22[[#This Row],[Ежемесячный платеж]]-AVERAGE(O:O)))/STDEV(O:O)</f>
        <v>-0.25618421174367256</v>
      </c>
      <c r="AB1175" s="16">
        <f>((Кредиты_2000_0__22[[#This Row],[Текущий баланс кредитов]]-AVERAGE(F:F)))/STDEV(F:F)</f>
        <v>0.46895214391548223</v>
      </c>
      <c r="AC1175" s="16">
        <f>((Кредиты_2000_0__22[[#This Row],[Максимальный выданный кредит]]-AVERAGE(G:G)))/STDEV(G:G)</f>
        <v>0.8788128495014762</v>
      </c>
    </row>
    <row r="1176" spans="1:29" x14ac:dyDescent="0.45">
      <c r="A1176">
        <v>1736</v>
      </c>
      <c r="B1176" s="1" t="s">
        <v>1220</v>
      </c>
      <c r="C1176" s="1" t="s">
        <v>31</v>
      </c>
      <c r="D1176">
        <v>9</v>
      </c>
      <c r="E1176">
        <v>0</v>
      </c>
      <c r="F1176">
        <v>200564</v>
      </c>
      <c r="G1176">
        <v>323906</v>
      </c>
      <c r="H1176" s="3">
        <v>131318</v>
      </c>
      <c r="I1176" s="1" t="s">
        <v>17</v>
      </c>
      <c r="J1176">
        <v>732</v>
      </c>
      <c r="K1176">
        <v>1361027</v>
      </c>
      <c r="L1176" s="1" t="s">
        <v>27</v>
      </c>
      <c r="M1176" s="1" t="s">
        <v>29</v>
      </c>
      <c r="N1176" s="1" t="s">
        <v>23</v>
      </c>
      <c r="O1176" s="2">
        <v>19961.59</v>
      </c>
      <c r="P1176">
        <v>30.2</v>
      </c>
      <c r="Q1176">
        <v>25</v>
      </c>
      <c r="R1176">
        <f>Кредиты_2000_0__22[[#This Row],[Годовой доход]]/12</f>
        <v>113418.91666666667</v>
      </c>
      <c r="S1176">
        <f>Кредиты_2000_0__22[[#This Row],[Ежемесячный платеж]]/Кредиты_2000_0__22[[#This Row],[Мес доход]]</f>
        <v>0.17599877151592141</v>
      </c>
      <c r="T1176" s="8">
        <f>(Кредиты_2000_0__22[[#This Row],[Кредитный рейтинг]]-MIN(J:J))/(MAX(J:J)-MIN(J:J))</f>
        <v>0.88484848484848488</v>
      </c>
      <c r="U1176" s="9">
        <f>(Кредиты_2000_0__22[[#This Row],[Срок кредитной истории (лет)]]-MIN(P:P))/(MAX(P:P)-MIN(P:P))</f>
        <v>0.5635964912280701</v>
      </c>
      <c r="V1176" s="9">
        <f>(Кредиты_2000_0__22[[#This Row],[Срок с последнего нарушения кредитного договора (мес.)]]-MIN(Q:Q))/(MAX(Q:Q)-MIN(Q:Q))</f>
        <v>0.3048780487804878</v>
      </c>
      <c r="W1176" s="9">
        <f>(Кредиты_2000_0__22[[#This Row],[Количество кредитных карт]]-MIN(D:D))/(MAX(D:D)-MIN(D:D))</f>
        <v>0.17073170731707318</v>
      </c>
      <c r="X1176" s="10">
        <f>(Кредиты_2000_0__22[[#This Row],[Число нарушений кредитных договоров]]-MIN(E:E))/(MAX(E:E)-MIN(E:E))</f>
        <v>0</v>
      </c>
      <c r="Y1176" s="16">
        <f>((Кредиты_2000_0__22[[#This Row],[Размер кредита]]-AVERAGE(H:H)))/STDEV(H:H)</f>
        <v>-0.9553536723617081</v>
      </c>
      <c r="Z1176" s="16">
        <f>((Кредиты_2000_0__22[[#This Row],[Годовой доход]]-AVERAGE(K:K)))/STDEV(K:K)</f>
        <v>1.4121792784536262E-2</v>
      </c>
      <c r="AA1176" s="16">
        <f>((Кредиты_2000_0__22[[#This Row],[Ежемесячный платеж]]-AVERAGE(O:O)))/STDEV(O:O)</f>
        <v>0.1908120401576674</v>
      </c>
      <c r="AB1176" s="16">
        <f>((Кредиты_2000_0__22[[#This Row],[Текущий баланс кредитов]]-AVERAGE(F:F)))/STDEV(F:F)</f>
        <v>-0.25987402578003416</v>
      </c>
      <c r="AC1176" s="16">
        <f>((Кредиты_2000_0__22[[#This Row],[Максимальный выданный кредит]]-AVERAGE(G:G)))/STDEV(G:G)</f>
        <v>-0.51130883126508098</v>
      </c>
    </row>
    <row r="1177" spans="1:29" x14ac:dyDescent="0.45">
      <c r="A1177">
        <v>1737</v>
      </c>
      <c r="B1177" s="1" t="s">
        <v>1221</v>
      </c>
      <c r="C1177" s="1" t="s">
        <v>16</v>
      </c>
      <c r="D1177">
        <v>9</v>
      </c>
      <c r="E1177">
        <v>0</v>
      </c>
      <c r="F1177">
        <v>110466</v>
      </c>
      <c r="G1177">
        <v>167640</v>
      </c>
      <c r="H1177" s="3">
        <v>132308</v>
      </c>
      <c r="I1177" s="1" t="s">
        <v>17</v>
      </c>
      <c r="J1177">
        <v>716</v>
      </c>
      <c r="K1177">
        <v>721601</v>
      </c>
      <c r="L1177" s="1" t="s">
        <v>21</v>
      </c>
      <c r="M1177" s="1" t="s">
        <v>19</v>
      </c>
      <c r="N1177" s="1" t="s">
        <v>52</v>
      </c>
      <c r="O1177" s="2">
        <v>5526.34</v>
      </c>
      <c r="P1177">
        <v>25.4</v>
      </c>
      <c r="Q1177">
        <v>31</v>
      </c>
      <c r="R1177">
        <f>Кредиты_2000_0__22[[#This Row],[Годовой доход]]/12</f>
        <v>60133.416666666664</v>
      </c>
      <c r="S1177">
        <f>Кредиты_2000_0__22[[#This Row],[Ежемесячный платеж]]/Кредиты_2000_0__22[[#This Row],[Мес доход]]</f>
        <v>9.190131388398852E-2</v>
      </c>
      <c r="T1177" s="8">
        <f>(Кредиты_2000_0__22[[#This Row],[Кредитный рейтинг]]-MIN(J:J))/(MAX(J:J)-MIN(J:J))</f>
        <v>0.78787878787878785</v>
      </c>
      <c r="U1177" s="9">
        <f>(Кредиты_2000_0__22[[#This Row],[Срок кредитной истории (лет)]]-MIN(P:P))/(MAX(P:P)-MIN(P:P))</f>
        <v>0.45833333333333331</v>
      </c>
      <c r="V1177" s="9">
        <f>(Кредиты_2000_0__22[[#This Row],[Срок с последнего нарушения кредитного договора (мес.)]]-MIN(Q:Q))/(MAX(Q:Q)-MIN(Q:Q))</f>
        <v>0.37804878048780488</v>
      </c>
      <c r="W1177" s="9">
        <f>(Кредиты_2000_0__22[[#This Row],[Количество кредитных карт]]-MIN(D:D))/(MAX(D:D)-MIN(D:D))</f>
        <v>0.17073170731707318</v>
      </c>
      <c r="X1177" s="10">
        <f>(Кредиты_2000_0__22[[#This Row],[Число нарушений кредитных договоров]]-MIN(E:E))/(MAX(E:E)-MIN(E:E))</f>
        <v>0</v>
      </c>
      <c r="Y1177" s="16">
        <f>((Кредиты_2000_0__22[[#This Row],[Размер кредита]]-AVERAGE(H:H)))/STDEV(H:H)</f>
        <v>-0.95005374347381233</v>
      </c>
      <c r="Z1177" s="16">
        <f>((Кредиты_2000_0__22[[#This Row],[Годовой доход]]-AVERAGE(K:K)))/STDEV(K:K)</f>
        <v>-0.76855365512734586</v>
      </c>
      <c r="AA1177" s="16">
        <f>((Кредиты_2000_0__22[[#This Row],[Ежемесячный платеж]]-AVERAGE(O:O)))/STDEV(O:O)</f>
        <v>-1.0986491831481116</v>
      </c>
      <c r="AB1177" s="16">
        <f>((Кредиты_2000_0__22[[#This Row],[Текущий баланс кредитов]]-AVERAGE(F:F)))/STDEV(F:F)</f>
        <v>-0.63639583607485262</v>
      </c>
      <c r="AC1177" s="16">
        <f>((Кредиты_2000_0__22[[#This Row],[Максимальный выданный кредит]]-AVERAGE(G:G)))/STDEV(G:G)</f>
        <v>-0.84347711150745652</v>
      </c>
    </row>
    <row r="1178" spans="1:29" x14ac:dyDescent="0.45">
      <c r="A1178">
        <v>1738</v>
      </c>
      <c r="B1178" s="1" t="s">
        <v>1222</v>
      </c>
      <c r="C1178" s="1" t="s">
        <v>16</v>
      </c>
      <c r="D1178">
        <v>19</v>
      </c>
      <c r="E1178">
        <v>0</v>
      </c>
      <c r="F1178">
        <v>439831</v>
      </c>
      <c r="G1178">
        <v>755612</v>
      </c>
      <c r="H1178" s="3">
        <v>108614</v>
      </c>
      <c r="I1178" s="1" t="s">
        <v>17</v>
      </c>
      <c r="J1178">
        <v>701</v>
      </c>
      <c r="K1178">
        <v>1838345</v>
      </c>
      <c r="L1178" s="1" t="s">
        <v>22</v>
      </c>
      <c r="M1178" s="1" t="s">
        <v>29</v>
      </c>
      <c r="N1178" s="1" t="s">
        <v>52</v>
      </c>
      <c r="O1178" s="2">
        <v>36613.760000000002</v>
      </c>
      <c r="P1178">
        <v>17.5</v>
      </c>
      <c r="Q1178">
        <v>31</v>
      </c>
      <c r="R1178">
        <f>Кредиты_2000_0__22[[#This Row],[Годовой доход]]/12</f>
        <v>153195.41666666666</v>
      </c>
      <c r="S1178">
        <f>Кредиты_2000_0__22[[#This Row],[Ежемесячный платеж]]/Кредиты_2000_0__22[[#This Row],[Мес доход]]</f>
        <v>0.23900036173841149</v>
      </c>
      <c r="T1178" s="8">
        <f>(Кредиты_2000_0__22[[#This Row],[Кредитный рейтинг]]-MIN(J:J))/(MAX(J:J)-MIN(J:J))</f>
        <v>0.69696969696969702</v>
      </c>
      <c r="U1178" s="9">
        <f>(Кредиты_2000_0__22[[#This Row],[Срок кредитной истории (лет)]]-MIN(P:P))/(MAX(P:P)-MIN(P:P))</f>
        <v>0.28508771929824561</v>
      </c>
      <c r="V1178" s="9">
        <f>(Кредиты_2000_0__22[[#This Row],[Срок с последнего нарушения кредитного договора (мес.)]]-MIN(Q:Q))/(MAX(Q:Q)-MIN(Q:Q))</f>
        <v>0.37804878048780488</v>
      </c>
      <c r="W1178" s="9">
        <f>(Кредиты_2000_0__22[[#This Row],[Количество кредитных карт]]-MIN(D:D))/(MAX(D:D)-MIN(D:D))</f>
        <v>0.41463414634146339</v>
      </c>
      <c r="X1178" s="10">
        <f>(Кредиты_2000_0__22[[#This Row],[Число нарушений кредитных договоров]]-MIN(E:E))/(MAX(E:E)-MIN(E:E))</f>
        <v>0</v>
      </c>
      <c r="Y1178" s="16">
        <f>((Кредиты_2000_0__22[[#This Row],[Размер кредита]]-AVERAGE(H:H)))/STDEV(H:H)</f>
        <v>-1.0768987081907837</v>
      </c>
      <c r="Z1178" s="16">
        <f>((Кредиты_2000_0__22[[#This Row],[Годовой доход]]-AVERAGE(K:K)))/STDEV(K:K)</f>
        <v>0.59837247925396941</v>
      </c>
      <c r="AA1178" s="16">
        <f>((Кредиты_2000_0__22[[#This Row],[Ежемесячный платеж]]-AVERAGE(O:O)))/STDEV(O:O)</f>
        <v>1.6783046363299399</v>
      </c>
      <c r="AB1178" s="16">
        <f>((Кредиты_2000_0__22[[#This Row],[Текущий баланс кредитов]]-AVERAGE(F:F)))/STDEV(F:F)</f>
        <v>0.7400287909729496</v>
      </c>
      <c r="AC1178" s="16">
        <f>((Кредиты_2000_0__22[[#This Row],[Максимальный выданный кредит]]-AVERAGE(G:G)))/STDEV(G:G)</f>
        <v>0.40635105374071034</v>
      </c>
    </row>
    <row r="1179" spans="1:29" x14ac:dyDescent="0.45">
      <c r="A1179">
        <v>1739</v>
      </c>
      <c r="B1179" s="1" t="s">
        <v>1223</v>
      </c>
      <c r="C1179" s="1" t="s">
        <v>16</v>
      </c>
      <c r="D1179">
        <v>14</v>
      </c>
      <c r="E1179">
        <v>0</v>
      </c>
      <c r="F1179">
        <v>58045</v>
      </c>
      <c r="G1179">
        <v>193138</v>
      </c>
      <c r="H1179" s="3">
        <v>210650</v>
      </c>
      <c r="I1179" s="1" t="s">
        <v>17</v>
      </c>
      <c r="J1179">
        <v>707</v>
      </c>
      <c r="K1179">
        <v>1705554</v>
      </c>
      <c r="L1179" s="1" t="s">
        <v>36</v>
      </c>
      <c r="M1179" s="1" t="s">
        <v>19</v>
      </c>
      <c r="N1179" s="1" t="s">
        <v>23</v>
      </c>
      <c r="O1179" s="2">
        <v>19329.650000000001</v>
      </c>
      <c r="P1179">
        <v>16</v>
      </c>
      <c r="Q1179">
        <v>34</v>
      </c>
      <c r="R1179">
        <f>Кредиты_2000_0__22[[#This Row],[Годовой доход]]/12</f>
        <v>142129.5</v>
      </c>
      <c r="S1179">
        <f>Кредиты_2000_0__22[[#This Row],[Ежемесячный платеж]]/Кредиты_2000_0__22[[#This Row],[Мес доход]]</f>
        <v>0.13600026736180737</v>
      </c>
      <c r="T1179" s="8">
        <f>(Кредиты_2000_0__22[[#This Row],[Кредитный рейтинг]]-MIN(J:J))/(MAX(J:J)-MIN(J:J))</f>
        <v>0.73333333333333328</v>
      </c>
      <c r="U1179" s="9">
        <f>(Кредиты_2000_0__22[[#This Row],[Срок кредитной истории (лет)]]-MIN(P:P))/(MAX(P:P)-MIN(P:P))</f>
        <v>0.25219298245614036</v>
      </c>
      <c r="V1179" s="9">
        <f>(Кредиты_2000_0__22[[#This Row],[Срок с последнего нарушения кредитного договора (мес.)]]-MIN(Q:Q))/(MAX(Q:Q)-MIN(Q:Q))</f>
        <v>0.41463414634146339</v>
      </c>
      <c r="W1179" s="9">
        <f>(Кредиты_2000_0__22[[#This Row],[Количество кредитных карт]]-MIN(D:D))/(MAX(D:D)-MIN(D:D))</f>
        <v>0.29268292682926828</v>
      </c>
      <c r="X1179" s="10">
        <f>(Кредиты_2000_0__22[[#This Row],[Число нарушений кредитных договоров]]-MIN(E:E))/(MAX(E:E)-MIN(E:E))</f>
        <v>0</v>
      </c>
      <c r="Y1179" s="16">
        <f>((Кредиты_2000_0__22[[#This Row],[Размер кредита]]-AVERAGE(H:H)))/STDEV(H:H)</f>
        <v>-0.53065270414499621</v>
      </c>
      <c r="Z1179" s="16">
        <f>((Кредиты_2000_0__22[[#This Row],[Годовой доход]]-AVERAGE(K:K)))/STDEV(K:K)</f>
        <v>0.43583255218865341</v>
      </c>
      <c r="AA1179" s="16">
        <f>((Кредиты_2000_0__22[[#This Row],[Ежемесячный платеж]]-AVERAGE(O:O)))/STDEV(O:O)</f>
        <v>0.1343625761403589</v>
      </c>
      <c r="AB1179" s="16">
        <f>((Кредиты_2000_0__22[[#This Row],[Текущий баланс кредитов]]-AVERAGE(F:F)))/STDEV(F:F)</f>
        <v>-0.85546451481871688</v>
      </c>
      <c r="AC1179" s="16">
        <f>((Кредиты_2000_0__22[[#This Row],[Максимальный выданный кредит]]-AVERAGE(G:G)))/STDEV(G:G)</f>
        <v>-0.78927705001218496</v>
      </c>
    </row>
    <row r="1180" spans="1:29" x14ac:dyDescent="0.45">
      <c r="A1180">
        <v>1742</v>
      </c>
      <c r="B1180" s="1" t="s">
        <v>1224</v>
      </c>
      <c r="C1180" s="1" t="s">
        <v>31</v>
      </c>
      <c r="D1180">
        <v>10</v>
      </c>
      <c r="E1180">
        <v>0</v>
      </c>
      <c r="F1180">
        <v>106001</v>
      </c>
      <c r="G1180">
        <v>259490</v>
      </c>
      <c r="H1180" s="3">
        <v>174592</v>
      </c>
      <c r="I1180" s="1" t="s">
        <v>17</v>
      </c>
      <c r="J1180">
        <v>685</v>
      </c>
      <c r="K1180">
        <v>452352</v>
      </c>
      <c r="L1180" s="1" t="s">
        <v>53</v>
      </c>
      <c r="M1180" s="1" t="s">
        <v>24</v>
      </c>
      <c r="N1180" s="1" t="s">
        <v>20</v>
      </c>
      <c r="O1180" s="2">
        <v>9725.5300000000007</v>
      </c>
      <c r="P1180">
        <v>10.9</v>
      </c>
      <c r="R1180">
        <f>Кредиты_2000_0__22[[#This Row],[Годовой доход]]/12</f>
        <v>37696</v>
      </c>
      <c r="S1180">
        <f>Кредиты_2000_0__22[[#This Row],[Ежемесячный платеж]]/Кредиты_2000_0__22[[#This Row],[Мес доход]]</f>
        <v>0.25799899193548387</v>
      </c>
      <c r="T1180" s="8">
        <f>(Кредиты_2000_0__22[[#This Row],[Кредитный рейтинг]]-MIN(J:J))/(MAX(J:J)-MIN(J:J))</f>
        <v>0.6</v>
      </c>
      <c r="U1180" s="9">
        <f>(Кредиты_2000_0__22[[#This Row],[Срок кредитной истории (лет)]]-MIN(P:P))/(MAX(P:P)-MIN(P:P))</f>
        <v>0.14035087719298245</v>
      </c>
      <c r="V1180" s="9">
        <f>(Кредиты_2000_0__22[[#This Row],[Срок с последнего нарушения кредитного договора (мес.)]]-MIN(Q:Q))/(MAX(Q:Q)-MIN(Q:Q))</f>
        <v>0</v>
      </c>
      <c r="W1180" s="9">
        <f>(Кредиты_2000_0__22[[#This Row],[Количество кредитных карт]]-MIN(D:D))/(MAX(D:D)-MIN(D:D))</f>
        <v>0.1951219512195122</v>
      </c>
      <c r="X1180" s="10">
        <f>(Кредиты_2000_0__22[[#This Row],[Число нарушений кредитных договоров]]-MIN(E:E))/(MAX(E:E)-MIN(E:E))</f>
        <v>0</v>
      </c>
      <c r="Y1180" s="16">
        <f>((Кредиты_2000_0__22[[#This Row],[Размер кредита]]-AVERAGE(H:H)))/STDEV(H:H)</f>
        <v>-0.72368789186190985</v>
      </c>
      <c r="Z1180" s="16">
        <f>((Кредиты_2000_0__22[[#This Row],[Годовой доход]]-AVERAGE(K:K)))/STDEV(K:K)</f>
        <v>-1.0981220206220652</v>
      </c>
      <c r="AA1180" s="16">
        <f>((Кредиты_2000_0__22[[#This Row],[Ежемесячный платеж]]-AVERAGE(O:O)))/STDEV(O:O)</f>
        <v>-0.72354707724115497</v>
      </c>
      <c r="AB1180" s="16">
        <f>((Кредиты_2000_0__22[[#This Row],[Текущий баланс кредитов]]-AVERAGE(F:F)))/STDEV(F:F)</f>
        <v>-0.65505518348507663</v>
      </c>
      <c r="AC1180" s="16">
        <f>((Кредиты_2000_0__22[[#This Row],[Максимальный выданный кредит]]-AVERAGE(G:G)))/STDEV(G:G)</f>
        <v>-0.64823530241102989</v>
      </c>
    </row>
    <row r="1181" spans="1:29" x14ac:dyDescent="0.45">
      <c r="A1181">
        <v>1743</v>
      </c>
      <c r="B1181" s="1" t="s">
        <v>1225</v>
      </c>
      <c r="C1181" s="1" t="s">
        <v>16</v>
      </c>
      <c r="D1181">
        <v>7</v>
      </c>
      <c r="E1181">
        <v>0</v>
      </c>
      <c r="F1181">
        <v>35568</v>
      </c>
      <c r="G1181">
        <v>370986</v>
      </c>
      <c r="H1181" s="3">
        <v>268994</v>
      </c>
      <c r="I1181" s="1" t="s">
        <v>17</v>
      </c>
      <c r="J1181">
        <v>751</v>
      </c>
      <c r="K1181">
        <v>1490645</v>
      </c>
      <c r="L1181" s="1" t="s">
        <v>22</v>
      </c>
      <c r="M1181" s="1" t="s">
        <v>19</v>
      </c>
      <c r="N1181" s="1" t="s">
        <v>23</v>
      </c>
      <c r="O1181" s="2">
        <v>10161.200000000001</v>
      </c>
      <c r="P1181">
        <v>26.4</v>
      </c>
      <c r="R1181">
        <f>Кредиты_2000_0__22[[#This Row],[Годовой доход]]/12</f>
        <v>124220.41666666667</v>
      </c>
      <c r="S1181">
        <f>Кредиты_2000_0__22[[#This Row],[Ежемесячный платеж]]/Кредиты_2000_0__22[[#This Row],[Мес доход]]</f>
        <v>8.1799757822955843E-2</v>
      </c>
      <c r="T1181" s="8">
        <f>(Кредиты_2000_0__22[[#This Row],[Кредитный рейтинг]]-MIN(J:J))/(MAX(J:J)-MIN(J:J))</f>
        <v>1</v>
      </c>
      <c r="U1181" s="9">
        <f>(Кредиты_2000_0__22[[#This Row],[Срок кредитной истории (лет)]]-MIN(P:P))/(MAX(P:P)-MIN(P:P))</f>
        <v>0.48026315789473678</v>
      </c>
      <c r="V1181" s="9">
        <f>(Кредиты_2000_0__22[[#This Row],[Срок с последнего нарушения кредитного договора (мес.)]]-MIN(Q:Q))/(MAX(Q:Q)-MIN(Q:Q))</f>
        <v>0</v>
      </c>
      <c r="W1181" s="9">
        <f>(Кредиты_2000_0__22[[#This Row],[Количество кредитных карт]]-MIN(D:D))/(MAX(D:D)-MIN(D:D))</f>
        <v>0.12195121951219512</v>
      </c>
      <c r="X1181" s="10">
        <f>(Кредиты_2000_0__22[[#This Row],[Число нарушений кредитных договоров]]-MIN(E:E))/(MAX(E:E)-MIN(E:E))</f>
        <v>0</v>
      </c>
      <c r="Y1181" s="16">
        <f>((Кредиты_2000_0__22[[#This Row],[Размер кредита]]-AVERAGE(H:H)))/STDEV(H:H)</f>
        <v>-0.21831022835167396</v>
      </c>
      <c r="Z1181" s="16">
        <f>((Кредиты_2000_0__22[[#This Row],[Годовой доход]]-AVERAGE(K:K)))/STDEV(K:K)</f>
        <v>0.17277787841046066</v>
      </c>
      <c r="AA1181" s="16">
        <f>((Кредиты_2000_0__22[[#This Row],[Ежемесячный платеж]]-AVERAGE(O:O)))/STDEV(O:O)</f>
        <v>-0.68462987309452583</v>
      </c>
      <c r="AB1181" s="16">
        <f>((Кредиты_2000_0__22[[#This Row],[Текущий баланс кредитов]]-AVERAGE(F:F)))/STDEV(F:F)</f>
        <v>-0.94939646369656805</v>
      </c>
      <c r="AC1181" s="16">
        <f>((Кредиты_2000_0__22[[#This Row],[Максимальный выданный кредит]]-AVERAGE(G:G)))/STDEV(G:G)</f>
        <v>-0.41123279019529579</v>
      </c>
    </row>
    <row r="1182" spans="1:29" x14ac:dyDescent="0.45">
      <c r="A1182">
        <v>1744</v>
      </c>
      <c r="B1182" s="1" t="s">
        <v>1226</v>
      </c>
      <c r="C1182" s="1" t="s">
        <v>31</v>
      </c>
      <c r="D1182">
        <v>7</v>
      </c>
      <c r="E1182">
        <v>1</v>
      </c>
      <c r="F1182">
        <v>27569</v>
      </c>
      <c r="G1182">
        <v>37290</v>
      </c>
      <c r="H1182" s="3">
        <v>71258</v>
      </c>
      <c r="I1182" s="1" t="s">
        <v>26</v>
      </c>
      <c r="J1182">
        <v>722</v>
      </c>
      <c r="K1182">
        <v>719549</v>
      </c>
      <c r="L1182" s="1" t="s">
        <v>36</v>
      </c>
      <c r="M1182" s="1" t="s">
        <v>29</v>
      </c>
      <c r="N1182" s="1" t="s">
        <v>23</v>
      </c>
      <c r="O1182" s="2">
        <v>12592.06</v>
      </c>
      <c r="P1182">
        <v>16.3</v>
      </c>
      <c r="R1182">
        <f>Кредиты_2000_0__22[[#This Row],[Годовой доход]]/12</f>
        <v>59962.416666666664</v>
      </c>
      <c r="S1182">
        <f>Кредиты_2000_0__22[[#This Row],[Ежемесячный платеж]]/Кредиты_2000_0__22[[#This Row],[Мес доход]]</f>
        <v>0.2099992078371313</v>
      </c>
      <c r="T1182" s="8">
        <f>(Кредиты_2000_0__22[[#This Row],[Кредитный рейтинг]]-MIN(J:J))/(MAX(J:J)-MIN(J:J))</f>
        <v>0.82424242424242422</v>
      </c>
      <c r="U1182" s="9">
        <f>(Кредиты_2000_0__22[[#This Row],[Срок кредитной истории (лет)]]-MIN(P:P))/(MAX(P:P)-MIN(P:P))</f>
        <v>0.25877192982456143</v>
      </c>
      <c r="V1182" s="9">
        <f>(Кредиты_2000_0__22[[#This Row],[Срок с последнего нарушения кредитного договора (мес.)]]-MIN(Q:Q))/(MAX(Q:Q)-MIN(Q:Q))</f>
        <v>0</v>
      </c>
      <c r="W1182" s="9">
        <f>(Кредиты_2000_0__22[[#This Row],[Количество кредитных карт]]-MIN(D:D))/(MAX(D:D)-MIN(D:D))</f>
        <v>0.12195121951219512</v>
      </c>
      <c r="X1182" s="10">
        <f>(Кредиты_2000_0__22[[#This Row],[Число нарушений кредитных договоров]]-MIN(E:E))/(MAX(E:E)-MIN(E:E))</f>
        <v>0.14285714285714285</v>
      </c>
      <c r="Y1182" s="16">
        <f>((Кредиты_2000_0__22[[#This Row],[Размер кредита]]-AVERAGE(H:H)))/STDEV(H:H)</f>
        <v>-1.2768826915607163</v>
      </c>
      <c r="Z1182" s="16">
        <f>((Кредиты_2000_0__22[[#This Row],[Годовой доход]]-AVERAGE(K:K)))/STDEV(K:K)</f>
        <v>-0.77106536096838951</v>
      </c>
      <c r="AA1182" s="16">
        <f>((Кредиты_2000_0__22[[#This Row],[Ежемесячный платеж]]-AVERAGE(O:O)))/STDEV(O:O)</f>
        <v>-0.46748782780365211</v>
      </c>
      <c r="AB1182" s="16">
        <f>((Кредиты_2000_0__22[[#This Row],[Текущий баланс кредитов]]-AVERAGE(F:F)))/STDEV(F:F)</f>
        <v>-0.98282448607828854</v>
      </c>
      <c r="AC1182" s="16">
        <f>((Кредиты_2000_0__22[[#This Row],[Максимальный выданный кредит]]-AVERAGE(G:G)))/STDEV(G:G)</f>
        <v>-1.1205568046562775</v>
      </c>
    </row>
    <row r="1183" spans="1:29" x14ac:dyDescent="0.45">
      <c r="A1183">
        <v>1745</v>
      </c>
      <c r="B1183" s="1" t="s">
        <v>1227</v>
      </c>
      <c r="C1183" s="1" t="s">
        <v>31</v>
      </c>
      <c r="D1183">
        <v>9</v>
      </c>
      <c r="E1183">
        <v>0</v>
      </c>
      <c r="F1183">
        <v>186941</v>
      </c>
      <c r="G1183">
        <v>365024</v>
      </c>
      <c r="H1183" s="3">
        <v>269896</v>
      </c>
      <c r="I1183" s="1" t="s">
        <v>17</v>
      </c>
      <c r="J1183">
        <v>696</v>
      </c>
      <c r="K1183">
        <v>1482912</v>
      </c>
      <c r="L1183" s="1" t="s">
        <v>36</v>
      </c>
      <c r="M1183" s="1" t="s">
        <v>29</v>
      </c>
      <c r="N1183" s="1" t="s">
        <v>23</v>
      </c>
      <c r="O1183" s="2">
        <v>12604.79</v>
      </c>
      <c r="P1183">
        <v>10</v>
      </c>
      <c r="R1183">
        <f>Кредиты_2000_0__22[[#This Row],[Годовой доход]]/12</f>
        <v>123576</v>
      </c>
      <c r="S1183">
        <f>Кредиты_2000_0__22[[#This Row],[Ежемесячный платеж]]/Кредиты_2000_0__22[[#This Row],[Мес доход]]</f>
        <v>0.10200030750307504</v>
      </c>
      <c r="T1183" s="8">
        <f>(Кредиты_2000_0__22[[#This Row],[Кредитный рейтинг]]-MIN(J:J))/(MAX(J:J)-MIN(J:J))</f>
        <v>0.66666666666666663</v>
      </c>
      <c r="U1183" s="9">
        <f>(Кредиты_2000_0__22[[#This Row],[Срок кредитной истории (лет)]]-MIN(P:P))/(MAX(P:P)-MIN(P:P))</f>
        <v>0.1206140350877193</v>
      </c>
      <c r="V1183" s="9">
        <f>(Кредиты_2000_0__22[[#This Row],[Срок с последнего нарушения кредитного договора (мес.)]]-MIN(Q:Q))/(MAX(Q:Q)-MIN(Q:Q))</f>
        <v>0</v>
      </c>
      <c r="W1183" s="9">
        <f>(Кредиты_2000_0__22[[#This Row],[Количество кредитных карт]]-MIN(D:D))/(MAX(D:D)-MIN(D:D))</f>
        <v>0.17073170731707318</v>
      </c>
      <c r="X1183" s="10">
        <f>(Кредиты_2000_0__22[[#This Row],[Число нарушений кредитных договоров]]-MIN(E:E))/(MAX(E:E)-MIN(E:E))</f>
        <v>0</v>
      </c>
      <c r="Y1183" s="16">
        <f>((Кредиты_2000_0__22[[#This Row],[Размер кредита]]-AVERAGE(H:H)))/STDEV(H:H)</f>
        <v>-0.2134814042538134</v>
      </c>
      <c r="Z1183" s="16">
        <f>((Кредиты_2000_0__22[[#This Row],[Годовой доход]]-AVERAGE(K:K)))/STDEV(K:K)</f>
        <v>0.16331246843541652</v>
      </c>
      <c r="AA1183" s="16">
        <f>((Кредиты_2000_0__22[[#This Row],[Ежемесячный платеж]]-AVERAGE(O:O)))/STDEV(O:O)</f>
        <v>-0.46635069187786737</v>
      </c>
      <c r="AB1183" s="16">
        <f>((Кредиты_2000_0__22[[#This Row],[Текущий баланс кредитов]]-AVERAGE(F:F)))/STDEV(F:F)</f>
        <v>-0.31680488575080279</v>
      </c>
      <c r="AC1183" s="16">
        <f>((Кредиты_2000_0__22[[#This Row],[Максимальный выданный кредит]]-AVERAGE(G:G)))/STDEV(G:G)</f>
        <v>-0.42390597109712375</v>
      </c>
    </row>
    <row r="1184" spans="1:29" x14ac:dyDescent="0.45">
      <c r="A1184">
        <v>1747</v>
      </c>
      <c r="B1184" s="1" t="s">
        <v>1228</v>
      </c>
      <c r="C1184" s="1" t="s">
        <v>16</v>
      </c>
      <c r="D1184">
        <v>14</v>
      </c>
      <c r="E1184">
        <v>0</v>
      </c>
      <c r="F1184">
        <v>342608</v>
      </c>
      <c r="G1184">
        <v>1035804</v>
      </c>
      <c r="H1184" s="3">
        <v>360624</v>
      </c>
      <c r="I1184" s="1" t="s">
        <v>26</v>
      </c>
      <c r="J1184">
        <v>734</v>
      </c>
      <c r="K1184">
        <v>1206861</v>
      </c>
      <c r="L1184" s="1" t="s">
        <v>22</v>
      </c>
      <c r="M1184" s="1" t="s">
        <v>19</v>
      </c>
      <c r="N1184" s="1" t="s">
        <v>23</v>
      </c>
      <c r="O1184" s="2">
        <v>19510.91</v>
      </c>
      <c r="P1184">
        <v>15.2</v>
      </c>
      <c r="R1184">
        <f>Кредиты_2000_0__22[[#This Row],[Годовой доход]]/12</f>
        <v>100571.75</v>
      </c>
      <c r="S1184">
        <f>Кредиты_2000_0__22[[#This Row],[Ежемесячный платеж]]/Кредиты_2000_0__22[[#This Row],[Мес доход]]</f>
        <v>0.19399990554007462</v>
      </c>
      <c r="T1184" s="8">
        <f>(Кредиты_2000_0__22[[#This Row],[Кредитный рейтинг]]-MIN(J:J))/(MAX(J:J)-MIN(J:J))</f>
        <v>0.89696969696969697</v>
      </c>
      <c r="U1184" s="9">
        <f>(Кредиты_2000_0__22[[#This Row],[Срок кредитной истории (лет)]]-MIN(P:P))/(MAX(P:P)-MIN(P:P))</f>
        <v>0.23464912280701752</v>
      </c>
      <c r="V1184" s="9">
        <f>(Кредиты_2000_0__22[[#This Row],[Срок с последнего нарушения кредитного договора (мес.)]]-MIN(Q:Q))/(MAX(Q:Q)-MIN(Q:Q))</f>
        <v>0</v>
      </c>
      <c r="W1184" s="9">
        <f>(Кредиты_2000_0__22[[#This Row],[Количество кредитных карт]]-MIN(D:D))/(MAX(D:D)-MIN(D:D))</f>
        <v>0.29268292682926828</v>
      </c>
      <c r="X1184" s="10">
        <f>(Кредиты_2000_0__22[[#This Row],[Число нарушений кредитных договоров]]-MIN(E:E))/(MAX(E:E)-MIN(E:E))</f>
        <v>0</v>
      </c>
      <c r="Y1184" s="16">
        <f>((Кредиты_2000_0__22[[#This Row],[Размер кредита]]-AVERAGE(H:H)))/STDEV(H:H)</f>
        <v>0.27222763427245389</v>
      </c>
      <c r="Z1184" s="16">
        <f>((Кредиты_2000_0__22[[#This Row],[Годовой доход]]-AVERAGE(K:K)))/STDEV(K:K)</f>
        <v>-0.17458173679165118</v>
      </c>
      <c r="AA1184" s="16">
        <f>((Кредиты_2000_0__22[[#This Row],[Ежемесячный платеж]]-AVERAGE(O:O)))/STDEV(O:O)</f>
        <v>0.15055403394929215</v>
      </c>
      <c r="AB1184" s="16">
        <f>((Кредиты_2000_0__22[[#This Row],[Текущий баланс кредитов]]-AVERAGE(F:F)))/STDEV(F:F)</f>
        <v>0.3337314263001141</v>
      </c>
      <c r="AC1184" s="16">
        <f>((Кредиты_2000_0__22[[#This Row],[Максимальный выданный кредит]]-AVERAGE(G:G)))/STDEV(G:G)</f>
        <v>1.0019437916214502</v>
      </c>
    </row>
    <row r="1185" spans="1:29" x14ac:dyDescent="0.45">
      <c r="A1185">
        <v>1748</v>
      </c>
      <c r="B1185" s="1" t="s">
        <v>1229</v>
      </c>
      <c r="C1185" s="1" t="s">
        <v>16</v>
      </c>
      <c r="D1185">
        <v>15</v>
      </c>
      <c r="E1185">
        <v>0</v>
      </c>
      <c r="F1185">
        <v>305900</v>
      </c>
      <c r="G1185">
        <v>587378</v>
      </c>
      <c r="H1185" s="3">
        <v>359876</v>
      </c>
      <c r="I1185" s="1" t="s">
        <v>17</v>
      </c>
      <c r="J1185">
        <v>718</v>
      </c>
      <c r="K1185">
        <v>961571</v>
      </c>
      <c r="L1185" s="1" t="s">
        <v>22</v>
      </c>
      <c r="M1185" s="1" t="s">
        <v>19</v>
      </c>
      <c r="N1185" s="1" t="s">
        <v>52</v>
      </c>
      <c r="O1185" s="2">
        <v>24199.35</v>
      </c>
      <c r="P1185">
        <v>16.600000000000001</v>
      </c>
      <c r="Q1185">
        <v>37</v>
      </c>
      <c r="R1185">
        <f>Кредиты_2000_0__22[[#This Row],[Годовой доход]]/12</f>
        <v>80130.916666666672</v>
      </c>
      <c r="S1185">
        <f>Кредиты_2000_0__22[[#This Row],[Ежемесячный платеж]]/Кредиты_2000_0__22[[#This Row],[Мес доход]]</f>
        <v>0.30199766839890135</v>
      </c>
      <c r="T1185" s="8">
        <f>(Кредиты_2000_0__22[[#This Row],[Кредитный рейтинг]]-MIN(J:J))/(MAX(J:J)-MIN(J:J))</f>
        <v>0.8</v>
      </c>
      <c r="U1185" s="9">
        <f>(Кредиты_2000_0__22[[#This Row],[Срок кредитной истории (лет)]]-MIN(P:P))/(MAX(P:P)-MIN(P:P))</f>
        <v>0.2653508771929825</v>
      </c>
      <c r="V1185" s="9">
        <f>(Кредиты_2000_0__22[[#This Row],[Срок с последнего нарушения кредитного договора (мес.)]]-MIN(Q:Q))/(MAX(Q:Q)-MIN(Q:Q))</f>
        <v>0.45121951219512196</v>
      </c>
      <c r="W1185" s="9">
        <f>(Кредиты_2000_0__22[[#This Row],[Количество кредитных карт]]-MIN(D:D))/(MAX(D:D)-MIN(D:D))</f>
        <v>0.31707317073170732</v>
      </c>
      <c r="X1185" s="10">
        <f>(Кредиты_2000_0__22[[#This Row],[Число нарушений кредитных договоров]]-MIN(E:E))/(MAX(E:E)-MIN(E:E))</f>
        <v>0</v>
      </c>
      <c r="Y1185" s="16">
        <f>((Кредиты_2000_0__22[[#This Row],[Размер кредита]]-AVERAGE(H:H)))/STDEV(H:H)</f>
        <v>0.26822324355715488</v>
      </c>
      <c r="Z1185" s="16">
        <f>((Кредиты_2000_0__22[[#This Row],[Годовой доход]]-AVERAGE(K:K)))/STDEV(K:K)</f>
        <v>-0.47482361093862918</v>
      </c>
      <c r="AA1185" s="16">
        <f>((Кредиты_2000_0__22[[#This Row],[Ежемесячный платеж]]-AVERAGE(O:O)))/STDEV(O:O)</f>
        <v>0.56935949819797116</v>
      </c>
      <c r="AB1185" s="16">
        <f>((Кредиты_2000_0__22[[#This Row],[Текущий баланс кредитов]]-AVERAGE(F:F)))/STDEV(F:F)</f>
        <v>0.18032777014457016</v>
      </c>
      <c r="AC1185" s="16">
        <f>((Кредиты_2000_0__22[[#This Row],[Максимальный выданный кредит]]-AVERAGE(G:G)))/STDEV(G:G)</f>
        <v>4.8742882684333334E-2</v>
      </c>
    </row>
    <row r="1186" spans="1:29" x14ac:dyDescent="0.45">
      <c r="A1186">
        <v>1749</v>
      </c>
      <c r="B1186" s="1" t="s">
        <v>1230</v>
      </c>
      <c r="C1186" s="1" t="s">
        <v>16</v>
      </c>
      <c r="D1186">
        <v>16</v>
      </c>
      <c r="E1186">
        <v>0</v>
      </c>
      <c r="F1186">
        <v>389234</v>
      </c>
      <c r="G1186">
        <v>519222</v>
      </c>
      <c r="H1186" s="3">
        <v>568656</v>
      </c>
      <c r="I1186" s="1" t="s">
        <v>26</v>
      </c>
      <c r="J1186">
        <v>690</v>
      </c>
      <c r="K1186">
        <v>1408033</v>
      </c>
      <c r="L1186" s="1" t="s">
        <v>22</v>
      </c>
      <c r="M1186" s="1" t="s">
        <v>19</v>
      </c>
      <c r="N1186" s="1" t="s">
        <v>23</v>
      </c>
      <c r="O1186" s="2">
        <v>27573.94</v>
      </c>
      <c r="P1186">
        <v>22.5</v>
      </c>
      <c r="R1186">
        <f>Кредиты_2000_0__22[[#This Row],[Годовой доход]]/12</f>
        <v>117336.08333333333</v>
      </c>
      <c r="S1186">
        <f>Кредиты_2000_0__22[[#This Row],[Ежемесячный платеж]]/Кредиты_2000_0__22[[#This Row],[Мес доход]]</f>
        <v>0.23499966264995209</v>
      </c>
      <c r="T1186" s="8">
        <f>(Кредиты_2000_0__22[[#This Row],[Кредитный рейтинг]]-MIN(J:J))/(MAX(J:J)-MIN(J:J))</f>
        <v>0.63030303030303025</v>
      </c>
      <c r="U1186" s="9">
        <f>(Кредиты_2000_0__22[[#This Row],[Срок кредитной истории (лет)]]-MIN(P:P))/(MAX(P:P)-MIN(P:P))</f>
        <v>0.39473684210526316</v>
      </c>
      <c r="V1186" s="9">
        <f>(Кредиты_2000_0__22[[#This Row],[Срок с последнего нарушения кредитного договора (мес.)]]-MIN(Q:Q))/(MAX(Q:Q)-MIN(Q:Q))</f>
        <v>0</v>
      </c>
      <c r="W1186" s="9">
        <f>(Кредиты_2000_0__22[[#This Row],[Количество кредитных карт]]-MIN(D:D))/(MAX(D:D)-MIN(D:D))</f>
        <v>0.34146341463414637</v>
      </c>
      <c r="X1186" s="10">
        <f>(Кредиты_2000_0__22[[#This Row],[Число нарушений кредитных договоров]]-MIN(E:E))/(MAX(E:E)-MIN(E:E))</f>
        <v>0</v>
      </c>
      <c r="Y1186" s="16">
        <f>((Кредиты_2000_0__22[[#This Row],[Размер кредита]]-AVERAGE(H:H)))/STDEV(H:H)</f>
        <v>1.3859193579156119</v>
      </c>
      <c r="Z1186" s="16">
        <f>((Кредиты_2000_0__22[[#This Row],[Годовой доход]]-AVERAGE(K:K)))/STDEV(K:K)</f>
        <v>7.1658461772888205E-2</v>
      </c>
      <c r="AA1186" s="16">
        <f>((Кредиты_2000_0__22[[#This Row],[Ежемесячный платеж]]-AVERAGE(O:O)))/STDEV(O:O)</f>
        <v>0.87080235159887864</v>
      </c>
      <c r="AB1186" s="16">
        <f>((Кредиты_2000_0__22[[#This Row],[Текущий баланс кредитов]]-AVERAGE(F:F)))/STDEV(F:F)</f>
        <v>0.52858265414985772</v>
      </c>
      <c r="AC1186" s="16">
        <f>((Кредиты_2000_0__22[[#This Row],[Максимальный выданный кредит]]-AVERAGE(G:G)))/STDEV(G:G)</f>
        <v>-9.6133554340991093E-2</v>
      </c>
    </row>
    <row r="1187" spans="1:29" x14ac:dyDescent="0.45">
      <c r="A1187">
        <v>1750</v>
      </c>
      <c r="B1187" s="1" t="s">
        <v>1231</v>
      </c>
      <c r="C1187" s="1" t="s">
        <v>31</v>
      </c>
      <c r="D1187">
        <v>10</v>
      </c>
      <c r="E1187">
        <v>0</v>
      </c>
      <c r="F1187">
        <v>331854</v>
      </c>
      <c r="G1187">
        <v>499026</v>
      </c>
      <c r="H1187" s="3">
        <v>554510</v>
      </c>
      <c r="I1187" s="1" t="s">
        <v>17</v>
      </c>
      <c r="J1187">
        <v>732</v>
      </c>
      <c r="K1187">
        <v>1877181</v>
      </c>
      <c r="L1187" s="1" t="s">
        <v>38</v>
      </c>
      <c r="M1187" s="1" t="s">
        <v>29</v>
      </c>
      <c r="N1187" s="1" t="s">
        <v>23</v>
      </c>
      <c r="O1187" s="2">
        <v>27688.32</v>
      </c>
      <c r="P1187">
        <v>13.6</v>
      </c>
      <c r="R1187">
        <f>Кредиты_2000_0__22[[#This Row],[Годовой доход]]/12</f>
        <v>156431.75</v>
      </c>
      <c r="S1187">
        <f>Кредиты_2000_0__22[[#This Row],[Ежемесячный платеж]]/Кредиты_2000_0__22[[#This Row],[Мес доход]]</f>
        <v>0.17699936234172411</v>
      </c>
      <c r="T1187" s="8">
        <f>(Кредиты_2000_0__22[[#This Row],[Кредитный рейтинг]]-MIN(J:J))/(MAX(J:J)-MIN(J:J))</f>
        <v>0.88484848484848488</v>
      </c>
      <c r="U1187" s="9">
        <f>(Кредиты_2000_0__22[[#This Row],[Срок кредитной истории (лет)]]-MIN(P:P))/(MAX(P:P)-MIN(P:P))</f>
        <v>0.19956140350877191</v>
      </c>
      <c r="V1187" s="9">
        <f>(Кредиты_2000_0__22[[#This Row],[Срок с последнего нарушения кредитного договора (мес.)]]-MIN(Q:Q))/(MAX(Q:Q)-MIN(Q:Q))</f>
        <v>0</v>
      </c>
      <c r="W1187" s="9">
        <f>(Кредиты_2000_0__22[[#This Row],[Количество кредитных карт]]-MIN(D:D))/(MAX(D:D)-MIN(D:D))</f>
        <v>0.1951219512195122</v>
      </c>
      <c r="X1187" s="10">
        <f>(Кредиты_2000_0__22[[#This Row],[Число нарушений кредитных договоров]]-MIN(E:E))/(MAX(E:E)-MIN(E:E))</f>
        <v>0</v>
      </c>
      <c r="Y1187" s="16">
        <f>((Кредиты_2000_0__22[[#This Row],[Размер кредита]]-AVERAGE(H:H)))/STDEV(H:H)</f>
        <v>1.3101892629174572</v>
      </c>
      <c r="Z1187" s="16">
        <f>((Кредиты_2000_0__22[[#This Row],[Годовой доход]]-AVERAGE(K:K)))/STDEV(K:K)</f>
        <v>0.64590883794927723</v>
      </c>
      <c r="AA1187" s="16">
        <f>((Кредиты_2000_0__22[[#This Row],[Ежемесячный платеж]]-AVERAGE(O:O)))/STDEV(O:O)</f>
        <v>0.88101960275294355</v>
      </c>
      <c r="AB1187" s="16">
        <f>((Кредиты_2000_0__22[[#This Row],[Текущий баланс кредитов]]-AVERAGE(F:F)))/STDEV(F:F)</f>
        <v>0.28879018955889368</v>
      </c>
      <c r="AC1187" s="16">
        <f>((Кредиты_2000_0__22[[#This Row],[Максимальный выданный кредит]]-AVERAGE(G:G)))/STDEV(G:G)</f>
        <v>-0.13906337008961855</v>
      </c>
    </row>
    <row r="1188" spans="1:29" x14ac:dyDescent="0.45">
      <c r="A1188">
        <v>1751</v>
      </c>
      <c r="B1188" s="1" t="s">
        <v>1232</v>
      </c>
      <c r="C1188" s="1" t="s">
        <v>16</v>
      </c>
      <c r="D1188">
        <v>9</v>
      </c>
      <c r="E1188">
        <v>0</v>
      </c>
      <c r="F1188">
        <v>324216</v>
      </c>
      <c r="G1188">
        <v>574002</v>
      </c>
      <c r="H1188" s="3">
        <v>402336</v>
      </c>
      <c r="I1188" s="1" t="s">
        <v>26</v>
      </c>
      <c r="J1188">
        <v>696</v>
      </c>
      <c r="K1188">
        <v>1544320</v>
      </c>
      <c r="L1188" s="1" t="s">
        <v>38</v>
      </c>
      <c r="M1188" s="1" t="s">
        <v>29</v>
      </c>
      <c r="N1188" s="1" t="s">
        <v>23</v>
      </c>
      <c r="O1188" s="2">
        <v>23035.98</v>
      </c>
      <c r="P1188">
        <v>12.2</v>
      </c>
      <c r="R1188">
        <f>Кредиты_2000_0__22[[#This Row],[Годовой доход]]/12</f>
        <v>128693.33333333333</v>
      </c>
      <c r="S1188">
        <f>Кредиты_2000_0__22[[#This Row],[Ежемесячный платеж]]/Кредиты_2000_0__22[[#This Row],[Мес доход]]</f>
        <v>0.17899901574803151</v>
      </c>
      <c r="T1188" s="8">
        <f>(Кредиты_2000_0__22[[#This Row],[Кредитный рейтинг]]-MIN(J:J))/(MAX(J:J)-MIN(J:J))</f>
        <v>0.66666666666666663</v>
      </c>
      <c r="U1188" s="9">
        <f>(Кредиты_2000_0__22[[#This Row],[Срок кредитной истории (лет)]]-MIN(P:P))/(MAX(P:P)-MIN(P:P))</f>
        <v>0.16885964912280699</v>
      </c>
      <c r="V1188" s="9">
        <f>(Кредиты_2000_0__22[[#This Row],[Срок с последнего нарушения кредитного договора (мес.)]]-MIN(Q:Q))/(MAX(Q:Q)-MIN(Q:Q))</f>
        <v>0</v>
      </c>
      <c r="W1188" s="9">
        <f>(Кредиты_2000_0__22[[#This Row],[Количество кредитных карт]]-MIN(D:D))/(MAX(D:D)-MIN(D:D))</f>
        <v>0.17073170731707318</v>
      </c>
      <c r="X1188" s="10">
        <f>(Кредиты_2000_0__22[[#This Row],[Число нарушений кредитных договоров]]-MIN(E:E))/(MAX(E:E)-MIN(E:E))</f>
        <v>0</v>
      </c>
      <c r="Y1188" s="16">
        <f>((Кредиты_2000_0__22[[#This Row],[Размер кредита]]-AVERAGE(H:H)))/STDEV(H:H)</f>
        <v>0.49553130474912771</v>
      </c>
      <c r="Z1188" s="16">
        <f>((Кредиты_2000_0__22[[#This Row],[Годовой доход]]-AVERAGE(K:K)))/STDEV(K:K)</f>
        <v>0.23847759138220451</v>
      </c>
      <c r="AA1188" s="16">
        <f>((Кредиты_2000_0__22[[#This Row],[Ежемесячный платеж]]-AVERAGE(O:O)))/STDEV(O:O)</f>
        <v>0.46543885232365362</v>
      </c>
      <c r="AB1188" s="16">
        <f>((Кредиты_2000_0__22[[#This Row],[Текущий баланс кредитов]]-AVERAGE(F:F)))/STDEV(F:F)</f>
        <v>0.25687079526565937</v>
      </c>
      <c r="AC1188" s="16">
        <f>((Кредиты_2000_0__22[[#This Row],[Максимальный выданный кредит]]-AVERAGE(G:G)))/STDEV(G:G)</f>
        <v>2.031006353927289E-2</v>
      </c>
    </row>
    <row r="1189" spans="1:29" x14ac:dyDescent="0.45">
      <c r="A1189">
        <v>1752</v>
      </c>
      <c r="B1189" s="1" t="s">
        <v>1233</v>
      </c>
      <c r="C1189" s="1" t="s">
        <v>16</v>
      </c>
      <c r="D1189">
        <v>5</v>
      </c>
      <c r="E1189">
        <v>0</v>
      </c>
      <c r="F1189">
        <v>245423</v>
      </c>
      <c r="G1189">
        <v>631488</v>
      </c>
      <c r="H1189" s="3">
        <v>550330</v>
      </c>
      <c r="I1189" s="1" t="s">
        <v>26</v>
      </c>
      <c r="J1189">
        <v>733</v>
      </c>
      <c r="K1189">
        <v>1996197</v>
      </c>
      <c r="L1189" s="1" t="s">
        <v>22</v>
      </c>
      <c r="M1189" s="1" t="s">
        <v>19</v>
      </c>
      <c r="N1189" s="1" t="s">
        <v>23</v>
      </c>
      <c r="O1189" s="2">
        <v>7535.78</v>
      </c>
      <c r="P1189">
        <v>39.9</v>
      </c>
      <c r="R1189">
        <f>Кредиты_2000_0__22[[#This Row],[Годовой доход]]/12</f>
        <v>166349.75</v>
      </c>
      <c r="S1189">
        <f>Кредиты_2000_0__22[[#This Row],[Ежемесячный платеж]]/Кредиты_2000_0__22[[#This Row],[Мес доход]]</f>
        <v>4.5300819508295023E-2</v>
      </c>
      <c r="T1189" s="8">
        <f>(Кредиты_2000_0__22[[#This Row],[Кредитный рейтинг]]-MIN(J:J))/(MAX(J:J)-MIN(J:J))</f>
        <v>0.89090909090909087</v>
      </c>
      <c r="U1189" s="9">
        <f>(Кредиты_2000_0__22[[#This Row],[Срок кредитной истории (лет)]]-MIN(P:P))/(MAX(P:P)-MIN(P:P))</f>
        <v>0.77631578947368418</v>
      </c>
      <c r="V1189" s="9">
        <f>(Кредиты_2000_0__22[[#This Row],[Срок с последнего нарушения кредитного договора (мес.)]]-MIN(Q:Q))/(MAX(Q:Q)-MIN(Q:Q))</f>
        <v>0</v>
      </c>
      <c r="W1189" s="9">
        <f>(Кредиты_2000_0__22[[#This Row],[Количество кредитных карт]]-MIN(D:D))/(MAX(D:D)-MIN(D:D))</f>
        <v>7.3170731707317069E-2</v>
      </c>
      <c r="X1189" s="10">
        <f>(Кредиты_2000_0__22[[#This Row],[Число нарушений кредитных договоров]]-MIN(E:E))/(MAX(E:E)-MIN(E:E))</f>
        <v>0</v>
      </c>
      <c r="Y1189" s="16">
        <f>((Кредиты_2000_0__22[[#This Row],[Размер кредита]]-AVERAGE(H:H)))/STDEV(H:H)</f>
        <v>1.2878117853907862</v>
      </c>
      <c r="Z1189" s="16">
        <f>((Кредиты_2000_0__22[[#This Row],[Годовой доход]]-AVERAGE(K:K)))/STDEV(K:K)</f>
        <v>0.7915877767298094</v>
      </c>
      <c r="AA1189" s="16">
        <f>((Кредиты_2000_0__22[[#This Row],[Ежемесячный платеж]]-AVERAGE(O:O)))/STDEV(O:O)</f>
        <v>-0.91915142865410815</v>
      </c>
      <c r="AB1189" s="16">
        <f>((Кредиты_2000_0__22[[#This Row],[Текущий баланс кредитов]]-AVERAGE(F:F)))/STDEV(F:F)</f>
        <v>-7.2407135416038701E-2</v>
      </c>
      <c r="AC1189" s="16">
        <f>((Кредиты_2000_0__22[[#This Row],[Максимальный выданный кредит]]-AVERAGE(G:G)))/STDEV(G:G)</f>
        <v>0.14250571555579089</v>
      </c>
    </row>
    <row r="1190" spans="1:29" x14ac:dyDescent="0.45">
      <c r="A1190">
        <v>1753</v>
      </c>
      <c r="B1190" s="1" t="s">
        <v>1234</v>
      </c>
      <c r="C1190" s="1" t="s">
        <v>16</v>
      </c>
      <c r="D1190">
        <v>11</v>
      </c>
      <c r="E1190">
        <v>0</v>
      </c>
      <c r="F1190">
        <v>177498</v>
      </c>
      <c r="G1190">
        <v>276980</v>
      </c>
      <c r="H1190" s="3">
        <v>336490</v>
      </c>
      <c r="I1190" s="1" t="s">
        <v>26</v>
      </c>
      <c r="J1190">
        <v>686</v>
      </c>
      <c r="K1190">
        <v>1263538</v>
      </c>
      <c r="L1190" s="1" t="s">
        <v>33</v>
      </c>
      <c r="M1190" s="1" t="s">
        <v>19</v>
      </c>
      <c r="N1190" s="1" t="s">
        <v>23</v>
      </c>
      <c r="O1190" s="2">
        <v>25060.05</v>
      </c>
      <c r="P1190">
        <v>22.8</v>
      </c>
      <c r="Q1190">
        <v>24</v>
      </c>
      <c r="R1190">
        <f>Кредиты_2000_0__22[[#This Row],[Годовой доход]]/12</f>
        <v>105294.83333333333</v>
      </c>
      <c r="S1190">
        <f>Кредиты_2000_0__22[[#This Row],[Ежемесячный платеж]]/Кредиты_2000_0__22[[#This Row],[Мес доход]]</f>
        <v>0.23799885717722777</v>
      </c>
      <c r="T1190" s="8">
        <f>(Кредиты_2000_0__22[[#This Row],[Кредитный рейтинг]]-MIN(J:J))/(MAX(J:J)-MIN(J:J))</f>
        <v>0.60606060606060608</v>
      </c>
      <c r="U1190" s="9">
        <f>(Кредиты_2000_0__22[[#This Row],[Срок кредитной истории (лет)]]-MIN(P:P))/(MAX(P:P)-MIN(P:P))</f>
        <v>0.40131578947368424</v>
      </c>
      <c r="V1190" s="9">
        <f>(Кредиты_2000_0__22[[#This Row],[Срок с последнего нарушения кредитного договора (мес.)]]-MIN(Q:Q))/(MAX(Q:Q)-MIN(Q:Q))</f>
        <v>0.29268292682926828</v>
      </c>
      <c r="W1190" s="9">
        <f>(Кредиты_2000_0__22[[#This Row],[Количество кредитных карт]]-MIN(D:D))/(MAX(D:D)-MIN(D:D))</f>
        <v>0.21951219512195122</v>
      </c>
      <c r="X1190" s="10">
        <f>(Кредиты_2000_0__22[[#This Row],[Число нарушений кредитных договоров]]-MIN(E:E))/(MAX(E:E)-MIN(E:E))</f>
        <v>0</v>
      </c>
      <c r="Y1190" s="16">
        <f>((Кредиты_2000_0__22[[#This Row],[Размер кредита]]-AVERAGE(H:H)))/STDEV(H:H)</f>
        <v>0.14302714560530666</v>
      </c>
      <c r="Z1190" s="16">
        <f>((Кредиты_2000_0__22[[#This Row],[Годовой доход]]-AVERAGE(K:K)))/STDEV(K:K)</f>
        <v>-0.10520749120060273</v>
      </c>
      <c r="AA1190" s="16">
        <f>((Кредиты_2000_0__22[[#This Row],[Ежемесячный платеж]]-AVERAGE(O:O)))/STDEV(O:O)</f>
        <v>0.64624346452340964</v>
      </c>
      <c r="AB1190" s="16">
        <f>((Кредиты_2000_0__22[[#This Row],[Текущий баланс кредитов]]-AVERAGE(F:F)))/STDEV(F:F)</f>
        <v>-0.35626742048646803</v>
      </c>
      <c r="AC1190" s="16">
        <f>((Кредиты_2000_0__22[[#This Row],[Максимальный выданный кредит]]-AVERAGE(G:G)))/STDEV(G:G)</f>
        <v>-0.61105752079865649</v>
      </c>
    </row>
    <row r="1191" spans="1:29" x14ac:dyDescent="0.45">
      <c r="A1191">
        <v>1755</v>
      </c>
      <c r="B1191" s="1" t="s">
        <v>1235</v>
      </c>
      <c r="C1191" s="1" t="s">
        <v>31</v>
      </c>
      <c r="D1191">
        <v>7</v>
      </c>
      <c r="E1191">
        <v>0</v>
      </c>
      <c r="F1191">
        <v>327009</v>
      </c>
      <c r="G1191">
        <v>554378</v>
      </c>
      <c r="H1191" s="3">
        <v>441408</v>
      </c>
      <c r="I1191" s="1" t="s">
        <v>17</v>
      </c>
      <c r="J1191">
        <v>738</v>
      </c>
      <c r="K1191">
        <v>868604</v>
      </c>
      <c r="L1191" s="1" t="s">
        <v>21</v>
      </c>
      <c r="M1191" s="1" t="s">
        <v>19</v>
      </c>
      <c r="N1191" s="1" t="s">
        <v>23</v>
      </c>
      <c r="O1191" s="2">
        <v>11943.21</v>
      </c>
      <c r="P1191">
        <v>28.8</v>
      </c>
      <c r="R1191">
        <f>Кредиты_2000_0__22[[#This Row],[Годовой доход]]/12</f>
        <v>72383.666666666672</v>
      </c>
      <c r="S1191">
        <f>Кредиты_2000_0__22[[#This Row],[Ежемесячный платеж]]/Кредиты_2000_0__22[[#This Row],[Мес доход]]</f>
        <v>0.16499868754921687</v>
      </c>
      <c r="T1191" s="8">
        <f>(Кредиты_2000_0__22[[#This Row],[Кредитный рейтинг]]-MIN(J:J))/(MAX(J:J)-MIN(J:J))</f>
        <v>0.92121212121212126</v>
      </c>
      <c r="U1191" s="9">
        <f>(Кредиты_2000_0__22[[#This Row],[Срок кредитной истории (лет)]]-MIN(P:P))/(MAX(P:P)-MIN(P:P))</f>
        <v>0.53289473684210531</v>
      </c>
      <c r="V1191" s="9">
        <f>(Кредиты_2000_0__22[[#This Row],[Срок с последнего нарушения кредитного договора (мес.)]]-MIN(Q:Q))/(MAX(Q:Q)-MIN(Q:Q))</f>
        <v>0</v>
      </c>
      <c r="W1191" s="9">
        <f>(Кредиты_2000_0__22[[#This Row],[Количество кредитных карт]]-MIN(D:D))/(MAX(D:D)-MIN(D:D))</f>
        <v>0.12195121951219512</v>
      </c>
      <c r="X1191" s="10">
        <f>(Кредиты_2000_0__22[[#This Row],[Число нарушений кредитных договоров]]-MIN(E:E))/(MAX(E:E)-MIN(E:E))</f>
        <v>0</v>
      </c>
      <c r="Y1191" s="16">
        <f>((Кредиты_2000_0__22[[#This Row],[Размер кредита]]-AVERAGE(H:H)))/STDEV(H:H)</f>
        <v>0.70470183152474619</v>
      </c>
      <c r="Z1191" s="16">
        <f>((Кредиты_2000_0__22[[#This Row],[Годовой доход]]-AVERAGE(K:K)))/STDEV(K:K)</f>
        <v>-0.58861783945924606</v>
      </c>
      <c r="AA1191" s="16">
        <f>((Кредиты_2000_0__22[[#This Row],[Ежемесячный платеж]]-AVERAGE(O:O)))/STDEV(O:O)</f>
        <v>-0.52544781566267473</v>
      </c>
      <c r="AB1191" s="16">
        <f>((Кредиты_2000_0__22[[#This Row],[Текущий баланс кредитов]]-AVERAGE(F:F)))/STDEV(F:F)</f>
        <v>0.26854281258184204</v>
      </c>
      <c r="AC1191" s="16">
        <f>((Кредиты_2000_0__22[[#This Row],[Максимальный выданный кредит]]-AVERAGE(G:G)))/STDEV(G:G)</f>
        <v>-2.1403875074861838E-2</v>
      </c>
    </row>
    <row r="1192" spans="1:29" x14ac:dyDescent="0.45">
      <c r="A1192">
        <v>1756</v>
      </c>
      <c r="B1192" s="1" t="s">
        <v>1236</v>
      </c>
      <c r="C1192" s="1" t="s">
        <v>16</v>
      </c>
      <c r="D1192">
        <v>18</v>
      </c>
      <c r="E1192">
        <v>0</v>
      </c>
      <c r="F1192">
        <v>140999</v>
      </c>
      <c r="G1192">
        <v>519970</v>
      </c>
      <c r="H1192" s="3">
        <v>261008</v>
      </c>
      <c r="I1192" s="1" t="s">
        <v>17</v>
      </c>
      <c r="J1192">
        <v>749</v>
      </c>
      <c r="K1192">
        <v>1744029</v>
      </c>
      <c r="L1192" s="1" t="s">
        <v>36</v>
      </c>
      <c r="M1192" s="1" t="s">
        <v>19</v>
      </c>
      <c r="N1192" s="1" t="s">
        <v>23</v>
      </c>
      <c r="O1192" s="2">
        <v>38368.6</v>
      </c>
      <c r="P1192">
        <v>13.2</v>
      </c>
      <c r="Q1192">
        <v>46</v>
      </c>
      <c r="R1192">
        <f>Кредиты_2000_0__22[[#This Row],[Годовой доход]]/12</f>
        <v>145335.75</v>
      </c>
      <c r="S1192">
        <f>Кредиты_2000_0__22[[#This Row],[Ежемесячный платеж]]/Кредиты_2000_0__22[[#This Row],[Мес доход]]</f>
        <v>0.26399973853645781</v>
      </c>
      <c r="T1192" s="8">
        <f>(Кредиты_2000_0__22[[#This Row],[Кредитный рейтинг]]-MIN(J:J))/(MAX(J:J)-MIN(J:J))</f>
        <v>0.98787878787878791</v>
      </c>
      <c r="U1192" s="9">
        <f>(Кредиты_2000_0__22[[#This Row],[Срок кредитной истории (лет)]]-MIN(P:P))/(MAX(P:P)-MIN(P:P))</f>
        <v>0.19078947368421051</v>
      </c>
      <c r="V1192" s="9">
        <f>(Кредиты_2000_0__22[[#This Row],[Срок с последнего нарушения кредитного договора (мес.)]]-MIN(Q:Q))/(MAX(Q:Q)-MIN(Q:Q))</f>
        <v>0.56097560975609762</v>
      </c>
      <c r="W1192" s="9">
        <f>(Кредиты_2000_0__22[[#This Row],[Количество кредитных карт]]-MIN(D:D))/(MAX(D:D)-MIN(D:D))</f>
        <v>0.3902439024390244</v>
      </c>
      <c r="X1192" s="10">
        <f>(Кредиты_2000_0__22[[#This Row],[Число нарушений кредитных договоров]]-MIN(E:E))/(MAX(E:E)-MIN(E:E))</f>
        <v>0</v>
      </c>
      <c r="Y1192" s="16">
        <f>((Кредиты_2000_0__22[[#This Row],[Размер кредита]]-AVERAGE(H:H)))/STDEV(H:H)</f>
        <v>-0.26106298804736627</v>
      </c>
      <c r="Z1192" s="16">
        <f>((Кредиты_2000_0__22[[#This Row],[Годовой доход]]-AVERAGE(K:K)))/STDEV(K:K)</f>
        <v>0.48292703670822201</v>
      </c>
      <c r="AA1192" s="16">
        <f>((Кредиты_2000_0__22[[#This Row],[Ежемесячный платеж]]-AVERAGE(O:O)))/STDEV(O:O)</f>
        <v>1.8350596723082504</v>
      </c>
      <c r="AB1192" s="16">
        <f>((Кредиты_2000_0__22[[#This Row],[Текущий баланс кредитов]]-AVERAGE(F:F)))/STDEV(F:F)</f>
        <v>-0.50879766038025687</v>
      </c>
      <c r="AC1192" s="16">
        <f>((Кредиты_2000_0__22[[#This Row],[Максимальный выданный кредит]]-AVERAGE(G:G)))/STDEV(G:G)</f>
        <v>-9.4543561165116002E-2</v>
      </c>
    </row>
    <row r="1193" spans="1:29" x14ac:dyDescent="0.45">
      <c r="A1193">
        <v>1757</v>
      </c>
      <c r="B1193" s="1" t="s">
        <v>1237</v>
      </c>
      <c r="C1193" s="1" t="s">
        <v>31</v>
      </c>
      <c r="D1193">
        <v>15</v>
      </c>
      <c r="E1193">
        <v>0</v>
      </c>
      <c r="F1193">
        <v>14649</v>
      </c>
      <c r="G1193">
        <v>678744</v>
      </c>
      <c r="H1193" s="3">
        <v>151118</v>
      </c>
      <c r="I1193" s="1" t="s">
        <v>17</v>
      </c>
      <c r="J1193">
        <v>738</v>
      </c>
      <c r="K1193">
        <v>932235</v>
      </c>
      <c r="L1193" s="1" t="s">
        <v>22</v>
      </c>
      <c r="M1193" s="1" t="s">
        <v>29</v>
      </c>
      <c r="N1193" s="1" t="s">
        <v>23</v>
      </c>
      <c r="O1193" s="2">
        <v>22140.51</v>
      </c>
      <c r="P1193">
        <v>9.9</v>
      </c>
      <c r="Q1193">
        <v>6</v>
      </c>
      <c r="R1193">
        <f>Кредиты_2000_0__22[[#This Row],[Годовой доход]]/12</f>
        <v>77686.25</v>
      </c>
      <c r="S1193">
        <f>Кредиты_2000_0__22[[#This Row],[Ежемесячный платеж]]/Кредиты_2000_0__22[[#This Row],[Мес доход]]</f>
        <v>0.28499908284928155</v>
      </c>
      <c r="T1193" s="8">
        <f>(Кредиты_2000_0__22[[#This Row],[Кредитный рейтинг]]-MIN(J:J))/(MAX(J:J)-MIN(J:J))</f>
        <v>0.92121212121212126</v>
      </c>
      <c r="U1193" s="9">
        <f>(Кредиты_2000_0__22[[#This Row],[Срок кредитной истории (лет)]]-MIN(P:P))/(MAX(P:P)-MIN(P:P))</f>
        <v>0.11842105263157895</v>
      </c>
      <c r="V1193" s="9">
        <f>(Кредиты_2000_0__22[[#This Row],[Срок с последнего нарушения кредитного договора (мес.)]]-MIN(Q:Q))/(MAX(Q:Q)-MIN(Q:Q))</f>
        <v>7.3170731707317069E-2</v>
      </c>
      <c r="W1193" s="9">
        <f>(Кредиты_2000_0__22[[#This Row],[Количество кредитных карт]]-MIN(D:D))/(MAX(D:D)-MIN(D:D))</f>
        <v>0.31707317073170732</v>
      </c>
      <c r="X1193" s="10">
        <f>(Кредиты_2000_0__22[[#This Row],[Число нарушений кредитных договоров]]-MIN(E:E))/(MAX(E:E)-MIN(E:E))</f>
        <v>0</v>
      </c>
      <c r="Y1193" s="16">
        <f>((Кредиты_2000_0__22[[#This Row],[Размер кредита]]-AVERAGE(H:H)))/STDEV(H:H)</f>
        <v>-0.84935509460379333</v>
      </c>
      <c r="Z1193" s="16">
        <f>((Кредиты_2000_0__22[[#This Row],[Годовой доход]]-AVERAGE(K:K)))/STDEV(K:K)</f>
        <v>-0.51073170185132744</v>
      </c>
      <c r="AA1193" s="16">
        <f>((Кредиты_2000_0__22[[#This Row],[Ежемесячный платеж]]-AVERAGE(O:O)))/STDEV(O:O)</f>
        <v>0.38544897742480344</v>
      </c>
      <c r="AB1193" s="16">
        <f>((Кредиты_2000_0__22[[#This Row],[Текущий баланс кредитов]]-AVERAGE(F:F)))/STDEV(F:F)</f>
        <v>-1.0368174913504262</v>
      </c>
      <c r="AC1193" s="16">
        <f>((Кредиты_2000_0__22[[#This Row],[Максимальный выданный кредит]]-AVERAGE(G:G)))/STDEV(G:G)</f>
        <v>0.24295587266695837</v>
      </c>
    </row>
    <row r="1194" spans="1:29" x14ac:dyDescent="0.45">
      <c r="A1194">
        <v>1758</v>
      </c>
      <c r="B1194" s="1" t="s">
        <v>1238</v>
      </c>
      <c r="C1194" s="1" t="s">
        <v>31</v>
      </c>
      <c r="D1194">
        <v>18</v>
      </c>
      <c r="E1194">
        <v>1</v>
      </c>
      <c r="F1194">
        <v>333830</v>
      </c>
      <c r="G1194">
        <v>686576</v>
      </c>
      <c r="H1194" s="3">
        <v>313698</v>
      </c>
      <c r="I1194" s="1" t="s">
        <v>17</v>
      </c>
      <c r="J1194">
        <v>747</v>
      </c>
      <c r="K1194">
        <v>1411035</v>
      </c>
      <c r="L1194" s="1" t="s">
        <v>38</v>
      </c>
      <c r="M1194" s="1" t="s">
        <v>29</v>
      </c>
      <c r="N1194" s="1" t="s">
        <v>23</v>
      </c>
      <c r="O1194" s="2">
        <v>19049.02</v>
      </c>
      <c r="P1194">
        <v>22.5</v>
      </c>
      <c r="Q1194">
        <v>68</v>
      </c>
      <c r="R1194">
        <f>Кредиты_2000_0__22[[#This Row],[Годовой доход]]/12</f>
        <v>117586.25</v>
      </c>
      <c r="S1194">
        <f>Кредиты_2000_0__22[[#This Row],[Ежемесячный платеж]]/Кредиты_2000_0__22[[#This Row],[Мес доход]]</f>
        <v>0.1620004039587962</v>
      </c>
      <c r="T1194" s="8">
        <f>(Кредиты_2000_0__22[[#This Row],[Кредитный рейтинг]]-MIN(J:J))/(MAX(J:J)-MIN(J:J))</f>
        <v>0.97575757575757571</v>
      </c>
      <c r="U1194" s="9">
        <f>(Кредиты_2000_0__22[[#This Row],[Срок кредитной истории (лет)]]-MIN(P:P))/(MAX(P:P)-MIN(P:P))</f>
        <v>0.39473684210526316</v>
      </c>
      <c r="V1194" s="9">
        <f>(Кредиты_2000_0__22[[#This Row],[Срок с последнего нарушения кредитного договора (мес.)]]-MIN(Q:Q))/(MAX(Q:Q)-MIN(Q:Q))</f>
        <v>0.82926829268292679</v>
      </c>
      <c r="W1194" s="9">
        <f>(Кредиты_2000_0__22[[#This Row],[Количество кредитных карт]]-MIN(D:D))/(MAX(D:D)-MIN(D:D))</f>
        <v>0.3902439024390244</v>
      </c>
      <c r="X1194" s="10">
        <f>(Кредиты_2000_0__22[[#This Row],[Число нарушений кредитных договоров]]-MIN(E:E))/(MAX(E:E)-MIN(E:E))</f>
        <v>0.14285714285714285</v>
      </c>
      <c r="Y1194" s="16">
        <f>((Кредиты_2000_0__22[[#This Row],[Размер кредита]]-AVERAGE(H:H)))/STDEV(H:H)</f>
        <v>2.1011004986195868E-2</v>
      </c>
      <c r="Z1194" s="16">
        <f>((Кредиты_2000_0__22[[#This Row],[Годовой доход]]-AVERAGE(K:K)))/STDEV(K:K)</f>
        <v>7.533299439219282E-2</v>
      </c>
      <c r="AA1194" s="16">
        <f>((Кредиты_2000_0__22[[#This Row],[Ежемесячный платеж]]-AVERAGE(O:O)))/STDEV(O:O)</f>
        <v>0.10929466923910662</v>
      </c>
      <c r="AB1194" s="16">
        <f>((Кредиты_2000_0__22[[#This Row],[Текущий баланс кредитов]]-AVERAGE(F:F)))/STDEV(F:F)</f>
        <v>0.29704794330639706</v>
      </c>
      <c r="AC1194" s="16">
        <f>((Кредиты_2000_0__22[[#This Row],[Максимальный выданный кредит]]-AVERAGE(G:G)))/STDEV(G:G)</f>
        <v>0.25960403650847402</v>
      </c>
    </row>
    <row r="1195" spans="1:29" x14ac:dyDescent="0.45">
      <c r="A1195">
        <v>1759</v>
      </c>
      <c r="B1195" s="1" t="s">
        <v>1239</v>
      </c>
      <c r="C1195" s="1" t="s">
        <v>16</v>
      </c>
      <c r="D1195">
        <v>14</v>
      </c>
      <c r="E1195">
        <v>0</v>
      </c>
      <c r="F1195">
        <v>489820</v>
      </c>
      <c r="G1195">
        <v>1136586</v>
      </c>
      <c r="H1195" s="3">
        <v>614394</v>
      </c>
      <c r="I1195" s="1" t="s">
        <v>17</v>
      </c>
      <c r="J1195">
        <v>724</v>
      </c>
      <c r="K1195">
        <v>1705554</v>
      </c>
      <c r="L1195" s="1" t="s">
        <v>22</v>
      </c>
      <c r="M1195" s="1" t="s">
        <v>19</v>
      </c>
      <c r="N1195" s="1" t="s">
        <v>23</v>
      </c>
      <c r="O1195" s="2">
        <v>14639.31</v>
      </c>
      <c r="P1195">
        <v>16.600000000000001</v>
      </c>
      <c r="Q1195">
        <v>7</v>
      </c>
      <c r="R1195">
        <f>Кредиты_2000_0__22[[#This Row],[Годовой доход]]/12</f>
        <v>142129.5</v>
      </c>
      <c r="S1195">
        <f>Кредиты_2000_0__22[[#This Row],[Ежемесячный платеж]]/Кредиты_2000_0__22[[#This Row],[Мес доход]]</f>
        <v>0.10299979947864447</v>
      </c>
      <c r="T1195" s="8">
        <f>(Кредиты_2000_0__22[[#This Row],[Кредитный рейтинг]]-MIN(J:J))/(MAX(J:J)-MIN(J:J))</f>
        <v>0.83636363636363631</v>
      </c>
      <c r="U1195" s="9">
        <f>(Кредиты_2000_0__22[[#This Row],[Срок кредитной истории (лет)]]-MIN(P:P))/(MAX(P:P)-MIN(P:P))</f>
        <v>0.2653508771929825</v>
      </c>
      <c r="V1195" s="9">
        <f>(Кредиты_2000_0__22[[#This Row],[Срок с последнего нарушения кредитного договора (мес.)]]-MIN(Q:Q))/(MAX(Q:Q)-MIN(Q:Q))</f>
        <v>8.5365853658536592E-2</v>
      </c>
      <c r="W1195" s="9">
        <f>(Кредиты_2000_0__22[[#This Row],[Количество кредитных карт]]-MIN(D:D))/(MAX(D:D)-MIN(D:D))</f>
        <v>0.29268292682926828</v>
      </c>
      <c r="X1195" s="10">
        <f>(Кредиты_2000_0__22[[#This Row],[Число нарушений кредитных договоров]]-MIN(E:E))/(MAX(E:E)-MIN(E:E))</f>
        <v>0</v>
      </c>
      <c r="Y1195" s="16">
        <f>((Кредиты_2000_0__22[[#This Row],[Размер кредита]]-AVERAGE(H:H)))/STDEV(H:H)</f>
        <v>1.6307760725363951</v>
      </c>
      <c r="Z1195" s="16">
        <f>((Кредиты_2000_0__22[[#This Row],[Годовой доход]]-AVERAGE(K:K)))/STDEV(K:K)</f>
        <v>0.43583255218865341</v>
      </c>
      <c r="AA1195" s="16">
        <f>((Кредиты_2000_0__22[[#This Row],[Ежемесячный платеж]]-AVERAGE(O:O)))/STDEV(O:O)</f>
        <v>-0.28461260988828829</v>
      </c>
      <c r="AB1195" s="16">
        <f>((Кредиты_2000_0__22[[#This Row],[Текущий баланс кредитов]]-AVERAGE(F:F)))/STDEV(F:F)</f>
        <v>0.94893408048911732</v>
      </c>
      <c r="AC1195" s="16">
        <f>((Кредиты_2000_0__22[[#This Row],[Максимальный выданный кредит]]-AVERAGE(G:G)))/STDEV(G:G)</f>
        <v>1.2161719898180321</v>
      </c>
    </row>
    <row r="1196" spans="1:29" x14ac:dyDescent="0.45">
      <c r="A1196">
        <v>1760</v>
      </c>
      <c r="B1196" s="1" t="s">
        <v>1240</v>
      </c>
      <c r="C1196" s="1" t="s">
        <v>31</v>
      </c>
      <c r="D1196">
        <v>10</v>
      </c>
      <c r="E1196">
        <v>0</v>
      </c>
      <c r="F1196">
        <v>163001</v>
      </c>
      <c r="G1196">
        <v>249986</v>
      </c>
      <c r="H1196" s="3">
        <v>199078</v>
      </c>
      <c r="I1196" s="1" t="s">
        <v>17</v>
      </c>
      <c r="J1196">
        <v>721</v>
      </c>
      <c r="K1196">
        <v>1031548</v>
      </c>
      <c r="L1196" s="1" t="s">
        <v>22</v>
      </c>
      <c r="M1196" s="1" t="s">
        <v>29</v>
      </c>
      <c r="N1196" s="1" t="s">
        <v>23</v>
      </c>
      <c r="O1196" s="2">
        <v>20716.84</v>
      </c>
      <c r="P1196">
        <v>37.1</v>
      </c>
      <c r="Q1196">
        <v>70</v>
      </c>
      <c r="R1196">
        <f>Кредиты_2000_0__22[[#This Row],[Годовой доход]]/12</f>
        <v>85962.333333333328</v>
      </c>
      <c r="S1196">
        <f>Кредиты_2000_0__22[[#This Row],[Ежемесячный платеж]]/Кредиты_2000_0__22[[#This Row],[Мес доход]]</f>
        <v>0.24099904221616447</v>
      </c>
      <c r="T1196" s="8">
        <f>(Кредиты_2000_0__22[[#This Row],[Кредитный рейтинг]]-MIN(J:J))/(MAX(J:J)-MIN(J:J))</f>
        <v>0.81818181818181823</v>
      </c>
      <c r="U1196" s="9">
        <f>(Кредиты_2000_0__22[[#This Row],[Срок кредитной истории (лет)]]-MIN(P:P))/(MAX(P:P)-MIN(P:P))</f>
        <v>0.71491228070175439</v>
      </c>
      <c r="V1196" s="9">
        <f>(Кредиты_2000_0__22[[#This Row],[Срок с последнего нарушения кредитного договора (мес.)]]-MIN(Q:Q))/(MAX(Q:Q)-MIN(Q:Q))</f>
        <v>0.85365853658536583</v>
      </c>
      <c r="W1196" s="9">
        <f>(Кредиты_2000_0__22[[#This Row],[Количество кредитных карт]]-MIN(D:D))/(MAX(D:D)-MIN(D:D))</f>
        <v>0.1951219512195122</v>
      </c>
      <c r="X1196" s="10">
        <f>(Кредиты_2000_0__22[[#This Row],[Число нарушений кредитных договоров]]-MIN(E:E))/(MAX(E:E)-MIN(E:E))</f>
        <v>0</v>
      </c>
      <c r="Y1196" s="16">
        <f>((Кредиты_2000_0__22[[#This Row],[Размер кредита]]-AVERAGE(H:H)))/STDEV(H:H)</f>
        <v>-0.59260298403462197</v>
      </c>
      <c r="Z1196" s="16">
        <f>((Кредиты_2000_0__22[[#This Row],[Годовой доход]]-AVERAGE(K:K)))/STDEV(K:K)</f>
        <v>-0.3891697904519274</v>
      </c>
      <c r="AA1196" s="16">
        <f>((Кредиты_2000_0__22[[#This Row],[Ежемесячный платеж]]-AVERAGE(O:O)))/STDEV(O:O)</f>
        <v>0.25827644769488978</v>
      </c>
      <c r="AB1196" s="16">
        <f>((Кредиты_2000_0__22[[#This Row],[Текущий баланс кредитов]]-AVERAGE(F:F)))/STDEV(F:F)</f>
        <v>-0.41685074846094011</v>
      </c>
      <c r="AC1196" s="16">
        <f>((Кредиты_2000_0__22[[#This Row],[Максимальный выданный кредит]]-AVERAGE(G:G)))/STDEV(G:G)</f>
        <v>-0.66843756864567816</v>
      </c>
    </row>
    <row r="1197" spans="1:29" x14ac:dyDescent="0.45">
      <c r="A1197">
        <v>1761</v>
      </c>
      <c r="B1197" s="1" t="s">
        <v>1241</v>
      </c>
      <c r="C1197" s="1" t="s">
        <v>16</v>
      </c>
      <c r="D1197">
        <v>27</v>
      </c>
      <c r="E1197">
        <v>0</v>
      </c>
      <c r="F1197">
        <v>1261334</v>
      </c>
      <c r="G1197">
        <v>3502400</v>
      </c>
      <c r="H1197" s="3">
        <v>626098</v>
      </c>
      <c r="I1197" s="1" t="s">
        <v>17</v>
      </c>
      <c r="J1197">
        <v>748</v>
      </c>
      <c r="K1197">
        <v>2413950</v>
      </c>
      <c r="L1197" s="1" t="s">
        <v>22</v>
      </c>
      <c r="M1197" s="1" t="s">
        <v>19</v>
      </c>
      <c r="N1197" s="1" t="s">
        <v>23</v>
      </c>
      <c r="O1197" s="2">
        <v>21323.32</v>
      </c>
      <c r="P1197">
        <v>39.6</v>
      </c>
      <c r="R1197">
        <f>Кредиты_2000_0__22[[#This Row],[Годовой доход]]/12</f>
        <v>201162.5</v>
      </c>
      <c r="S1197">
        <f>Кредиты_2000_0__22[[#This Row],[Ежемесячный платеж]]/Кредиты_2000_0__22[[#This Row],[Мес доход]]</f>
        <v>0.10600047225501771</v>
      </c>
      <c r="T1197" s="8">
        <f>(Кредиты_2000_0__22[[#This Row],[Кредитный рейтинг]]-MIN(J:J))/(MAX(J:J)-MIN(J:J))</f>
        <v>0.98181818181818181</v>
      </c>
      <c r="U1197" s="9">
        <f>(Кредиты_2000_0__22[[#This Row],[Срок кредитной истории (лет)]]-MIN(P:P))/(MAX(P:P)-MIN(P:P))</f>
        <v>0.76973684210526316</v>
      </c>
      <c r="V1197" s="9">
        <f>(Кредиты_2000_0__22[[#This Row],[Срок с последнего нарушения кредитного договора (мес.)]]-MIN(Q:Q))/(MAX(Q:Q)-MIN(Q:Q))</f>
        <v>0</v>
      </c>
      <c r="W1197" s="9">
        <f>(Кредиты_2000_0__22[[#This Row],[Количество кредитных карт]]-MIN(D:D))/(MAX(D:D)-MIN(D:D))</f>
        <v>0.6097560975609756</v>
      </c>
      <c r="X1197" s="10">
        <f>(Кредиты_2000_0__22[[#This Row],[Число нарушений кредитных договоров]]-MIN(E:E))/(MAX(E:E)-MIN(E:E))</f>
        <v>0</v>
      </c>
      <c r="Y1197" s="16">
        <f>((Кредиты_2000_0__22[[#This Row],[Размер кредита]]-AVERAGE(H:H)))/STDEV(H:H)</f>
        <v>1.6934330096110735</v>
      </c>
      <c r="Z1197" s="16">
        <f>((Кредиты_2000_0__22[[#This Row],[Годовой доход]]-AVERAGE(K:K)))/STDEV(K:K)</f>
        <v>1.3029292242022807</v>
      </c>
      <c r="AA1197" s="16">
        <f>((Кредиты_2000_0__22[[#This Row],[Ежемесячный платеж]]-AVERAGE(O:O)))/STDEV(O:O)</f>
        <v>0.31245163986062907</v>
      </c>
      <c r="AB1197" s="16">
        <f>((Кредиты_2000_0__22[[#This Row],[Текущий баланс кредитов]]-AVERAGE(F:F)))/STDEV(F:F)</f>
        <v>4.1731105100191463</v>
      </c>
      <c r="AC1197" s="16">
        <f>((Кредиты_2000_0__22[[#This Row],[Максимальный выданный кредит]]-AVERAGE(G:G)))/STDEV(G:G)</f>
        <v>6.2450865825850794</v>
      </c>
    </row>
    <row r="1198" spans="1:29" x14ac:dyDescent="0.45">
      <c r="A1198">
        <v>1762</v>
      </c>
      <c r="B1198" s="1" t="s">
        <v>1242</v>
      </c>
      <c r="C1198" s="1" t="s">
        <v>16</v>
      </c>
      <c r="D1198">
        <v>8</v>
      </c>
      <c r="E1198">
        <v>0</v>
      </c>
      <c r="F1198">
        <v>155572</v>
      </c>
      <c r="G1198">
        <v>296296</v>
      </c>
      <c r="H1198" s="3">
        <v>54868</v>
      </c>
      <c r="I1198" s="1" t="s">
        <v>17</v>
      </c>
      <c r="J1198">
        <v>701</v>
      </c>
      <c r="K1198">
        <v>473822</v>
      </c>
      <c r="L1198" s="1" t="s">
        <v>38</v>
      </c>
      <c r="M1198" s="1" t="s">
        <v>29</v>
      </c>
      <c r="N1198" s="1" t="s">
        <v>23</v>
      </c>
      <c r="O1198" s="2">
        <v>3987.91</v>
      </c>
      <c r="P1198">
        <v>6.6</v>
      </c>
      <c r="R1198">
        <f>Кредиты_2000_0__22[[#This Row],[Годовой доход]]/12</f>
        <v>39485.166666666664</v>
      </c>
      <c r="S1198">
        <f>Кредиты_2000_0__22[[#This Row],[Ежемесячный платеж]]/Кредиты_2000_0__22[[#This Row],[Мес доход]]</f>
        <v>0.1009976742320956</v>
      </c>
      <c r="T1198" s="8">
        <f>(Кредиты_2000_0__22[[#This Row],[Кредитный рейтинг]]-MIN(J:J))/(MAX(J:J)-MIN(J:J))</f>
        <v>0.69696969696969702</v>
      </c>
      <c r="U1198" s="9">
        <f>(Кредиты_2000_0__22[[#This Row],[Срок кредитной истории (лет)]]-MIN(P:P))/(MAX(P:P)-MIN(P:P))</f>
        <v>4.6052631578947359E-2</v>
      </c>
      <c r="V1198" s="9">
        <f>(Кредиты_2000_0__22[[#This Row],[Срок с последнего нарушения кредитного договора (мес.)]]-MIN(Q:Q))/(MAX(Q:Q)-MIN(Q:Q))</f>
        <v>0</v>
      </c>
      <c r="W1198" s="9">
        <f>(Кредиты_2000_0__22[[#This Row],[Количество кредитных карт]]-MIN(D:D))/(MAX(D:D)-MIN(D:D))</f>
        <v>0.14634146341463414</v>
      </c>
      <c r="X1198" s="10">
        <f>(Кредиты_2000_0__22[[#This Row],[Число нарушений кредитных договоров]]-MIN(E:E))/(MAX(E:E)-MIN(E:E))</f>
        <v>0</v>
      </c>
      <c r="Y1198" s="16">
        <f>((Кредиты_2000_0__22[[#This Row],[Размер кредита]]-AVERAGE(H:H)))/STDEV(H:H)</f>
        <v>-1.364625958704768</v>
      </c>
      <c r="Z1198" s="16">
        <f>((Кредиты_2000_0__22[[#This Row],[Годовой доход]]-AVERAGE(K:K)))/STDEV(K:K)</f>
        <v>-1.0718421354333676</v>
      </c>
      <c r="AA1198" s="16">
        <f>((Кредиты_2000_0__22[[#This Row],[Ежемесячный платеж]]-AVERAGE(O:O)))/STDEV(O:O)</f>
        <v>-1.2360729083880837</v>
      </c>
      <c r="AB1198" s="16">
        <f>((Кредиты_2000_0__22[[#This Row],[Текущий баланс кредитов]]-AVERAGE(F:F)))/STDEV(F:F)</f>
        <v>-0.44789672649241924</v>
      </c>
      <c r="AC1198" s="16">
        <f>((Кредиты_2000_0__22[[#This Row],[Максимальный выданный кредит]]-AVERAGE(G:G)))/STDEV(G:G)</f>
        <v>-0.56999828525694085</v>
      </c>
    </row>
    <row r="1199" spans="1:29" x14ac:dyDescent="0.45">
      <c r="A1199">
        <v>1763</v>
      </c>
      <c r="B1199" s="1" t="s">
        <v>1243</v>
      </c>
      <c r="C1199" s="1" t="s">
        <v>16</v>
      </c>
      <c r="D1199">
        <v>24</v>
      </c>
      <c r="E1199">
        <v>0</v>
      </c>
      <c r="F1199">
        <v>248938</v>
      </c>
      <c r="G1199">
        <v>557502</v>
      </c>
      <c r="H1199" s="3">
        <v>396484</v>
      </c>
      <c r="I1199" s="1" t="s">
        <v>17</v>
      </c>
      <c r="J1199">
        <v>723</v>
      </c>
      <c r="K1199">
        <v>1141368</v>
      </c>
      <c r="L1199" s="1" t="s">
        <v>50</v>
      </c>
      <c r="M1199" s="1" t="s">
        <v>19</v>
      </c>
      <c r="N1199" s="1" t="s">
        <v>23</v>
      </c>
      <c r="O1199" s="2">
        <v>23968.69</v>
      </c>
      <c r="P1199">
        <v>17</v>
      </c>
      <c r="Q1199">
        <v>44</v>
      </c>
      <c r="R1199">
        <f>Кредиты_2000_0__22[[#This Row],[Годовой доход]]/12</f>
        <v>95114</v>
      </c>
      <c r="S1199">
        <f>Кредиты_2000_0__22[[#This Row],[Ежемесячный платеж]]/Кредиты_2000_0__22[[#This Row],[Мес доход]]</f>
        <v>0.25199960047942466</v>
      </c>
      <c r="T1199" s="8">
        <f>(Кредиты_2000_0__22[[#This Row],[Кредитный рейтинг]]-MIN(J:J))/(MAX(J:J)-MIN(J:J))</f>
        <v>0.83030303030303032</v>
      </c>
      <c r="U1199" s="9">
        <f>(Кредиты_2000_0__22[[#This Row],[Срок кредитной истории (лет)]]-MIN(P:P))/(MAX(P:P)-MIN(P:P))</f>
        <v>0.27412280701754382</v>
      </c>
      <c r="V1199" s="9">
        <f>(Кредиты_2000_0__22[[#This Row],[Срок с последнего нарушения кредитного договора (мес.)]]-MIN(Q:Q))/(MAX(Q:Q)-MIN(Q:Q))</f>
        <v>0.53658536585365857</v>
      </c>
      <c r="W1199" s="9">
        <f>(Кредиты_2000_0__22[[#This Row],[Количество кредитных карт]]-MIN(D:D))/(MAX(D:D)-MIN(D:D))</f>
        <v>0.53658536585365857</v>
      </c>
      <c r="X1199" s="10">
        <f>(Кредиты_2000_0__22[[#This Row],[Число нарушений кредитных договоров]]-MIN(E:E))/(MAX(E:E)-MIN(E:E))</f>
        <v>0</v>
      </c>
      <c r="Y1199" s="16">
        <f>((Кредиты_2000_0__22[[#This Row],[Размер кредита]]-AVERAGE(H:H)))/STDEV(H:H)</f>
        <v>0.46420283621178848</v>
      </c>
      <c r="Z1199" s="16">
        <f>((Кредиты_2000_0__22[[#This Row],[Годовой доход]]-AVERAGE(K:K)))/STDEV(K:K)</f>
        <v>-0.25474701488496126</v>
      </c>
      <c r="AA1199" s="16">
        <f>((Кредиты_2000_0__22[[#This Row],[Ежемесячный платеж]]-AVERAGE(O:O)))/STDEV(O:O)</f>
        <v>0.54875527410987357</v>
      </c>
      <c r="AB1199" s="16">
        <f>((Кредиты_2000_0__22[[#This Row],[Текущий баланс кредитов]]-AVERAGE(F:F)))/STDEV(F:F)</f>
        <v>-5.7717861922883612E-2</v>
      </c>
      <c r="AC1199" s="16">
        <f>((Кредиты_2000_0__22[[#This Row],[Максимальный выданный кредит]]-AVERAGE(G:G)))/STDEV(G:G)</f>
        <v>-1.4763315340324696E-2</v>
      </c>
    </row>
    <row r="1200" spans="1:29" x14ac:dyDescent="0.45">
      <c r="A1200">
        <v>1764</v>
      </c>
      <c r="B1200" s="1" t="s">
        <v>1244</v>
      </c>
      <c r="C1200" s="1" t="s">
        <v>31</v>
      </c>
      <c r="D1200">
        <v>12</v>
      </c>
      <c r="E1200">
        <v>0</v>
      </c>
      <c r="F1200">
        <v>130663</v>
      </c>
      <c r="G1200">
        <v>239008</v>
      </c>
      <c r="H1200" s="3">
        <v>110726</v>
      </c>
      <c r="I1200" s="1" t="s">
        <v>17</v>
      </c>
      <c r="J1200">
        <v>710</v>
      </c>
      <c r="K1200">
        <v>1606526</v>
      </c>
      <c r="L1200" s="1" t="s">
        <v>41</v>
      </c>
      <c r="M1200" s="1" t="s">
        <v>19</v>
      </c>
      <c r="N1200" s="1" t="s">
        <v>20</v>
      </c>
      <c r="O1200" s="2">
        <v>16333.16</v>
      </c>
      <c r="P1200">
        <v>25.6</v>
      </c>
      <c r="R1200">
        <f>Кредиты_2000_0__22[[#This Row],[Годовой доход]]/12</f>
        <v>133877.16666666666</v>
      </c>
      <c r="S1200">
        <f>Кредиты_2000_0__22[[#This Row],[Ежемесячный платеж]]/Кредиты_2000_0__22[[#This Row],[Мес доход]]</f>
        <v>0.12200108806206686</v>
      </c>
      <c r="T1200" s="8">
        <f>(Кредиты_2000_0__22[[#This Row],[Кредитный рейтинг]]-MIN(J:J))/(MAX(J:J)-MIN(J:J))</f>
        <v>0.75151515151515147</v>
      </c>
      <c r="U1200" s="9">
        <f>(Кредиты_2000_0__22[[#This Row],[Срок кредитной истории (лет)]]-MIN(P:P))/(MAX(P:P)-MIN(P:P))</f>
        <v>0.46271929824561403</v>
      </c>
      <c r="V1200" s="9">
        <f>(Кредиты_2000_0__22[[#This Row],[Срок с последнего нарушения кредитного договора (мес.)]]-MIN(Q:Q))/(MAX(Q:Q)-MIN(Q:Q))</f>
        <v>0</v>
      </c>
      <c r="W1200" s="9">
        <f>(Кредиты_2000_0__22[[#This Row],[Количество кредитных карт]]-MIN(D:D))/(MAX(D:D)-MIN(D:D))</f>
        <v>0.24390243902439024</v>
      </c>
      <c r="X1200" s="10">
        <f>(Кредиты_2000_0__22[[#This Row],[Число нарушений кредитных договоров]]-MIN(E:E))/(MAX(E:E)-MIN(E:E))</f>
        <v>0</v>
      </c>
      <c r="Y1200" s="16">
        <f>((Кредиты_2000_0__22[[#This Row],[Размер кредита]]-AVERAGE(H:H)))/STDEV(H:H)</f>
        <v>-1.0655921932299395</v>
      </c>
      <c r="Z1200" s="16">
        <f>((Кредиты_2000_0__22[[#This Row],[Годовой доход]]-AVERAGE(K:K)))/STDEV(K:K)</f>
        <v>0.31461948882273172</v>
      </c>
      <c r="AA1200" s="16">
        <f>((Кредиты_2000_0__22[[#This Row],[Ежемесячный платеж]]-AVERAGE(O:O)))/STDEV(O:O)</f>
        <v>-0.13330564304694548</v>
      </c>
      <c r="AB1200" s="16">
        <f>((Кредиты_2000_0__22[[#This Row],[Текущий баланс кредитов]]-AVERAGE(F:F)))/STDEV(F:F)</f>
        <v>-0.5519920645979669</v>
      </c>
      <c r="AC1200" s="16">
        <f>((Кредиты_2000_0__22[[#This Row],[Максимальный выданный кредит]]-AVERAGE(G:G)))/STDEV(G:G)</f>
        <v>-0.6917730567269037</v>
      </c>
    </row>
    <row r="1201" spans="1:29" x14ac:dyDescent="0.45">
      <c r="A1201">
        <v>1768</v>
      </c>
      <c r="B1201" s="1" t="s">
        <v>1245</v>
      </c>
      <c r="C1201" s="1" t="s">
        <v>16</v>
      </c>
      <c r="D1201">
        <v>9</v>
      </c>
      <c r="E1201">
        <v>0</v>
      </c>
      <c r="F1201">
        <v>620787</v>
      </c>
      <c r="G1201">
        <v>858792</v>
      </c>
      <c r="H1201" s="3">
        <v>729344</v>
      </c>
      <c r="I1201" s="1" t="s">
        <v>26</v>
      </c>
      <c r="J1201">
        <v>685</v>
      </c>
      <c r="K1201">
        <v>4673088</v>
      </c>
      <c r="L1201" s="1" t="s">
        <v>36</v>
      </c>
      <c r="M1201" s="1" t="s">
        <v>29</v>
      </c>
      <c r="N1201" s="1" t="s">
        <v>23</v>
      </c>
      <c r="O1201" s="2">
        <v>56076.98</v>
      </c>
      <c r="P1201">
        <v>8.1</v>
      </c>
      <c r="R1201">
        <f>Кредиты_2000_0__22[[#This Row],[Годовой доход]]/12</f>
        <v>389424</v>
      </c>
      <c r="S1201">
        <f>Кредиты_2000_0__22[[#This Row],[Ежемесячный платеж]]/Кредиты_2000_0__22[[#This Row],[Мес доход]]</f>
        <v>0.14399980483996877</v>
      </c>
      <c r="T1201" s="8">
        <f>(Кредиты_2000_0__22[[#This Row],[Кредитный рейтинг]]-MIN(J:J))/(MAX(J:J)-MIN(J:J))</f>
        <v>0.6</v>
      </c>
      <c r="U1201" s="9">
        <f>(Кредиты_2000_0__22[[#This Row],[Срок кредитной истории (лет)]]-MIN(P:P))/(MAX(P:P)-MIN(P:P))</f>
        <v>7.8947368421052627E-2</v>
      </c>
      <c r="V1201" s="9">
        <f>(Кредиты_2000_0__22[[#This Row],[Срок с последнего нарушения кредитного договора (мес.)]]-MIN(Q:Q))/(MAX(Q:Q)-MIN(Q:Q))</f>
        <v>0</v>
      </c>
      <c r="W1201" s="9">
        <f>(Кредиты_2000_0__22[[#This Row],[Количество кредитных карт]]-MIN(D:D))/(MAX(D:D)-MIN(D:D))</f>
        <v>0.17073170731707318</v>
      </c>
      <c r="X1201" s="10">
        <f>(Кредиты_2000_0__22[[#This Row],[Число нарушений кредитных договоров]]-MIN(E:E))/(MAX(E:E)-MIN(E:E))</f>
        <v>0</v>
      </c>
      <c r="Y1201" s="16">
        <f>((Кредиты_2000_0__22[[#This Row],[Размер кредита]]-AVERAGE(H:H)))/STDEV(H:H)</f>
        <v>2.2461567045198447</v>
      </c>
      <c r="Z1201" s="16">
        <f>((Кредиты_2000_0__22[[#This Row],[Годовой доход]]-AVERAGE(K:K)))/STDEV(K:K)</f>
        <v>4.0681778159779576</v>
      </c>
      <c r="AA1201" s="16">
        <f>((Кредиты_2000_0__22[[#This Row],[Ежемесячный платеж]]-AVERAGE(O:O)))/STDEV(O:O)</f>
        <v>3.4169006059646536</v>
      </c>
      <c r="AB1201" s="16">
        <f>((Кредиты_2000_0__22[[#This Row],[Текущий баланс кредитов]]-AVERAGE(F:F)))/STDEV(F:F)</f>
        <v>1.4962484706962418</v>
      </c>
      <c r="AC1201" s="16">
        <f>((Кредиты_2000_0__22[[#This Row],[Максимальный выданный кредит]]-AVERAGE(G:G)))/STDEV(G:G)</f>
        <v>0.62567658300112727</v>
      </c>
    </row>
    <row r="1202" spans="1:29" x14ac:dyDescent="0.45">
      <c r="A1202">
        <v>1769</v>
      </c>
      <c r="B1202" s="1" t="s">
        <v>1246</v>
      </c>
      <c r="C1202" s="1" t="s">
        <v>16</v>
      </c>
      <c r="D1202">
        <v>22</v>
      </c>
      <c r="E1202">
        <v>0</v>
      </c>
      <c r="F1202">
        <v>640338</v>
      </c>
      <c r="G1202">
        <v>924484</v>
      </c>
      <c r="H1202" s="3">
        <v>457666</v>
      </c>
      <c r="I1202" s="1" t="s">
        <v>17</v>
      </c>
      <c r="J1202">
        <v>745</v>
      </c>
      <c r="K1202">
        <v>3293745</v>
      </c>
      <c r="L1202" s="1" t="s">
        <v>50</v>
      </c>
      <c r="M1202" s="1" t="s">
        <v>19</v>
      </c>
      <c r="N1202" s="1" t="s">
        <v>23</v>
      </c>
      <c r="O1202" s="2">
        <v>51602.1</v>
      </c>
      <c r="P1202">
        <v>19.7</v>
      </c>
      <c r="Q1202">
        <v>76</v>
      </c>
      <c r="R1202">
        <f>Кредиты_2000_0__22[[#This Row],[Годовой доход]]/12</f>
        <v>274478.75</v>
      </c>
      <c r="S1202">
        <f>Кредиты_2000_0__22[[#This Row],[Ежемесячный платеж]]/Кредиты_2000_0__22[[#This Row],[Мес доход]]</f>
        <v>0.18800034611058233</v>
      </c>
      <c r="T1202" s="8">
        <f>(Кредиты_2000_0__22[[#This Row],[Кредитный рейтинг]]-MIN(J:J))/(MAX(J:J)-MIN(J:J))</f>
        <v>0.96363636363636362</v>
      </c>
      <c r="U1202" s="9">
        <f>(Кредиты_2000_0__22[[#This Row],[Срок кредитной истории (лет)]]-MIN(P:P))/(MAX(P:P)-MIN(P:P))</f>
        <v>0.33333333333333331</v>
      </c>
      <c r="V1202" s="9">
        <f>(Кредиты_2000_0__22[[#This Row],[Срок с последнего нарушения кредитного договора (мес.)]]-MIN(Q:Q))/(MAX(Q:Q)-MIN(Q:Q))</f>
        <v>0.92682926829268297</v>
      </c>
      <c r="W1202" s="9">
        <f>(Кредиты_2000_0__22[[#This Row],[Количество кредитных карт]]-MIN(D:D))/(MAX(D:D)-MIN(D:D))</f>
        <v>0.48780487804878048</v>
      </c>
      <c r="X1202" s="10">
        <f>(Кредиты_2000_0__22[[#This Row],[Число нарушений кредитных договоров]]-MIN(E:E))/(MAX(E:E)-MIN(E:E))</f>
        <v>0</v>
      </c>
      <c r="Y1202" s="16">
        <f>((Кредиты_2000_0__22[[#This Row],[Размер кредита]]-AVERAGE(H:H)))/STDEV(H:H)</f>
        <v>0.79173844148374517</v>
      </c>
      <c r="Z1202" s="16">
        <f>((Кредиты_2000_0__22[[#This Row],[Годовой доход]]-AVERAGE(K:K)))/STDEV(K:K)</f>
        <v>2.3798231035497492</v>
      </c>
      <c r="AA1202" s="16">
        <f>((Кредиты_2000_0__22[[#This Row],[Ежемесячный платеж]]-AVERAGE(O:O)))/STDEV(O:O)</f>
        <v>3.0171718697843608</v>
      </c>
      <c r="AB1202" s="16">
        <f>((Кредиты_2000_0__22[[#This Row],[Текущий баланс кредитов]]-AVERAGE(F:F)))/STDEV(F:F)</f>
        <v>1.5779525919095205</v>
      </c>
      <c r="AC1202" s="16">
        <f>((Кредиты_2000_0__22[[#This Row],[Максимальный выданный кредит]]-AVERAGE(G:G)))/STDEV(G:G)</f>
        <v>0.76531539544709848</v>
      </c>
    </row>
    <row r="1203" spans="1:29" x14ac:dyDescent="0.45">
      <c r="A1203">
        <v>1770</v>
      </c>
      <c r="B1203" s="1" t="s">
        <v>1247</v>
      </c>
      <c r="C1203" s="1" t="s">
        <v>16</v>
      </c>
      <c r="D1203">
        <v>6</v>
      </c>
      <c r="E1203">
        <v>0</v>
      </c>
      <c r="F1203">
        <v>101422</v>
      </c>
      <c r="G1203">
        <v>131384</v>
      </c>
      <c r="H1203" s="3">
        <v>151272</v>
      </c>
      <c r="I1203" s="1" t="s">
        <v>17</v>
      </c>
      <c r="J1203">
        <v>698</v>
      </c>
      <c r="K1203">
        <v>1022846</v>
      </c>
      <c r="L1203" s="1" t="s">
        <v>22</v>
      </c>
      <c r="M1203" s="1" t="s">
        <v>19</v>
      </c>
      <c r="N1203" s="1" t="s">
        <v>52</v>
      </c>
      <c r="O1203" s="2">
        <v>4185.13</v>
      </c>
      <c r="P1203">
        <v>10.3</v>
      </c>
      <c r="R1203">
        <f>Кредиты_2000_0__22[[#This Row],[Годовой доход]]/12</f>
        <v>85237.166666666672</v>
      </c>
      <c r="S1203">
        <f>Кредиты_2000_0__22[[#This Row],[Ежемесячный платеж]]/Кредиты_2000_0__22[[#This Row],[Мес доход]]</f>
        <v>4.9099825389159267E-2</v>
      </c>
      <c r="T1203" s="8">
        <f>(Кредиты_2000_0__22[[#This Row],[Кредитный рейтинг]]-MIN(J:J))/(MAX(J:J)-MIN(J:J))</f>
        <v>0.67878787878787883</v>
      </c>
      <c r="U1203" s="9">
        <f>(Кредиты_2000_0__22[[#This Row],[Срок кредитной истории (лет)]]-MIN(P:P))/(MAX(P:P)-MIN(P:P))</f>
        <v>0.12719298245614036</v>
      </c>
      <c r="V1203" s="9">
        <f>(Кредиты_2000_0__22[[#This Row],[Срок с последнего нарушения кредитного договора (мес.)]]-MIN(Q:Q))/(MAX(Q:Q)-MIN(Q:Q))</f>
        <v>0</v>
      </c>
      <c r="W1203" s="9">
        <f>(Кредиты_2000_0__22[[#This Row],[Количество кредитных карт]]-MIN(D:D))/(MAX(D:D)-MIN(D:D))</f>
        <v>9.7560975609756101E-2</v>
      </c>
      <c r="X1203" s="10">
        <f>(Кредиты_2000_0__22[[#This Row],[Число нарушений кредитных договоров]]-MIN(E:E))/(MAX(E:E)-MIN(E:E))</f>
        <v>0</v>
      </c>
      <c r="Y1203" s="16">
        <f>((Кредиты_2000_0__22[[#This Row],[Размер кредита]]-AVERAGE(H:H)))/STDEV(H:H)</f>
        <v>-0.84853066122123177</v>
      </c>
      <c r="Z1203" s="16">
        <f>((Кредиты_2000_0__22[[#This Row],[Годовой доход]]-AVERAGE(K:K)))/STDEV(K:K)</f>
        <v>-0.39982128374079773</v>
      </c>
      <c r="AA1203" s="16">
        <f>((Кредиты_2000_0__22[[#This Row],[Ежемесячный платеж]]-AVERAGE(O:O)))/STDEV(O:O)</f>
        <v>-1.2184557876274202</v>
      </c>
      <c r="AB1203" s="16">
        <f>((Кредиты_2000_0__22[[#This Row],[Текущий баланс кредитов]]-AVERAGE(F:F)))/STDEV(F:F)</f>
        <v>-0.67419093976534894</v>
      </c>
      <c r="AC1203" s="16">
        <f>((Кредиты_2000_0__22[[#This Row],[Максимальный выданный кредит]]-AVERAGE(G:G)))/STDEV(G:G)</f>
        <v>-0.9205450160322256</v>
      </c>
    </row>
    <row r="1204" spans="1:29" x14ac:dyDescent="0.45">
      <c r="A1204">
        <v>1771</v>
      </c>
      <c r="B1204" s="1" t="s">
        <v>1248</v>
      </c>
      <c r="C1204" s="1" t="s">
        <v>16</v>
      </c>
      <c r="D1204">
        <v>14</v>
      </c>
      <c r="E1204">
        <v>0</v>
      </c>
      <c r="F1204">
        <v>949924</v>
      </c>
      <c r="G1204">
        <v>1964138</v>
      </c>
      <c r="H1204" s="3">
        <v>755150</v>
      </c>
      <c r="I1204" s="1" t="s">
        <v>26</v>
      </c>
      <c r="J1204">
        <v>723</v>
      </c>
      <c r="K1204">
        <v>1490664</v>
      </c>
      <c r="L1204" s="1" t="s">
        <v>22</v>
      </c>
      <c r="M1204" s="1" t="s">
        <v>19</v>
      </c>
      <c r="N1204" s="1" t="s">
        <v>23</v>
      </c>
      <c r="O1204" s="2">
        <v>24720.33</v>
      </c>
      <c r="P1204">
        <v>25.8</v>
      </c>
      <c r="Q1204">
        <v>42</v>
      </c>
      <c r="R1204">
        <f>Кредиты_2000_0__22[[#This Row],[Годовой доход]]/12</f>
        <v>124222</v>
      </c>
      <c r="S1204">
        <f>Кредиты_2000_0__22[[#This Row],[Ежемесячный платеж]]/Кредиты_2000_0__22[[#This Row],[Мес доход]]</f>
        <v>0.19900122361578465</v>
      </c>
      <c r="T1204" s="8">
        <f>(Кредиты_2000_0__22[[#This Row],[Кредитный рейтинг]]-MIN(J:J))/(MAX(J:J)-MIN(J:J))</f>
        <v>0.83030303030303032</v>
      </c>
      <c r="U1204" s="9">
        <f>(Кредиты_2000_0__22[[#This Row],[Срок кредитной истории (лет)]]-MIN(P:P))/(MAX(P:P)-MIN(P:P))</f>
        <v>0.46710526315789475</v>
      </c>
      <c r="V1204" s="9">
        <f>(Кредиты_2000_0__22[[#This Row],[Срок с последнего нарушения кредитного договора (мес.)]]-MIN(Q:Q))/(MAX(Q:Q)-MIN(Q:Q))</f>
        <v>0.51219512195121952</v>
      </c>
      <c r="W1204" s="9">
        <f>(Кредиты_2000_0__22[[#This Row],[Количество кредитных карт]]-MIN(D:D))/(MAX(D:D)-MIN(D:D))</f>
        <v>0.29268292682926828</v>
      </c>
      <c r="X1204" s="10">
        <f>(Кредиты_2000_0__22[[#This Row],[Число нарушений кредитных договоров]]-MIN(E:E))/(MAX(E:E)-MIN(E:E))</f>
        <v>0</v>
      </c>
      <c r="Y1204" s="16">
        <f>((Кредиты_2000_0__22[[#This Row],[Размер кредита]]-AVERAGE(H:H)))/STDEV(H:H)</f>
        <v>2.3843081841976606</v>
      </c>
      <c r="Z1204" s="16">
        <f>((Кредиты_2000_0__22[[#This Row],[Годовой доход]]-AVERAGE(K:K)))/STDEV(K:K)</f>
        <v>0.17280113494602589</v>
      </c>
      <c r="AA1204" s="16">
        <f>((Кредиты_2000_0__22[[#This Row],[Ежемесячный платеж]]-AVERAGE(O:O)))/STDEV(O:O)</f>
        <v>0.61589721026515731</v>
      </c>
      <c r="AB1204" s="16">
        <f>((Кредиты_2000_0__22[[#This Row],[Текущий баланс кредитов]]-AVERAGE(F:F)))/STDEV(F:F)</f>
        <v>2.8717202800039474</v>
      </c>
      <c r="AC1204" s="16">
        <f>((Кредиты_2000_0__22[[#This Row],[Максимальный выданный кредит]]-AVERAGE(G:G)))/STDEV(G:G)</f>
        <v>2.9752656163979561</v>
      </c>
    </row>
    <row r="1205" spans="1:29" x14ac:dyDescent="0.45">
      <c r="A1205">
        <v>1772</v>
      </c>
      <c r="B1205" s="1" t="s">
        <v>1249</v>
      </c>
      <c r="C1205" s="1" t="s">
        <v>16</v>
      </c>
      <c r="D1205">
        <v>12</v>
      </c>
      <c r="E1205">
        <v>0</v>
      </c>
      <c r="F1205">
        <v>80940</v>
      </c>
      <c r="G1205">
        <v>737924</v>
      </c>
      <c r="H1205" s="3">
        <v>267388</v>
      </c>
      <c r="I1205" s="1" t="s">
        <v>17</v>
      </c>
      <c r="J1205">
        <v>745</v>
      </c>
      <c r="K1205">
        <v>2309184</v>
      </c>
      <c r="L1205" s="1" t="s">
        <v>27</v>
      </c>
      <c r="M1205" s="1" t="s">
        <v>29</v>
      </c>
      <c r="N1205" s="1" t="s">
        <v>52</v>
      </c>
      <c r="O1205" s="2">
        <v>20205.36</v>
      </c>
      <c r="P1205">
        <v>9.8000000000000007</v>
      </c>
      <c r="R1205">
        <f>Кредиты_2000_0__22[[#This Row],[Годовой доход]]/12</f>
        <v>192432</v>
      </c>
      <c r="S1205">
        <f>Кредиты_2000_0__22[[#This Row],[Ежемесячный платеж]]/Кредиты_2000_0__22[[#This Row],[Мес доход]]</f>
        <v>0.105</v>
      </c>
      <c r="T1205" s="8">
        <f>(Кредиты_2000_0__22[[#This Row],[Кредитный рейтинг]]-MIN(J:J))/(MAX(J:J)-MIN(J:J))</f>
        <v>0.96363636363636362</v>
      </c>
      <c r="U1205" s="9">
        <f>(Кредиты_2000_0__22[[#This Row],[Срок кредитной истории (лет)]]-MIN(P:P))/(MAX(P:P)-MIN(P:P))</f>
        <v>0.11622807017543861</v>
      </c>
      <c r="V1205" s="9">
        <f>(Кредиты_2000_0__22[[#This Row],[Срок с последнего нарушения кредитного договора (мес.)]]-MIN(Q:Q))/(MAX(Q:Q)-MIN(Q:Q))</f>
        <v>0</v>
      </c>
      <c r="W1205" s="9">
        <f>(Кредиты_2000_0__22[[#This Row],[Количество кредитных карт]]-MIN(D:D))/(MAX(D:D)-MIN(D:D))</f>
        <v>0.24390243902439024</v>
      </c>
      <c r="X1205" s="10">
        <f>(Кредиты_2000_0__22[[#This Row],[Число нарушений кредитных договоров]]-MIN(E:E))/(MAX(E:E)-MIN(E:E))</f>
        <v>0</v>
      </c>
      <c r="Y1205" s="16">
        <f>((Кредиты_2000_0__22[[#This Row],[Размер кредита]]-AVERAGE(H:H)))/STDEV(H:H)</f>
        <v>-0.22690789076981593</v>
      </c>
      <c r="Z1205" s="16">
        <f>((Кредиты_2000_0__22[[#This Row],[Годовой доход]]-AVERAGE(K:K)))/STDEV(K:K)</f>
        <v>1.1746926870956629</v>
      </c>
      <c r="AA1205" s="16">
        <f>((Кредиты_2000_0__22[[#This Row],[Ежемесячный платеж]]-AVERAGE(O:O)))/STDEV(O:O)</f>
        <v>0.21258734452754324</v>
      </c>
      <c r="AB1205" s="16">
        <f>((Кредиты_2000_0__22[[#This Row],[Текущий баланс кредитов]]-AVERAGE(F:F)))/STDEV(F:F)</f>
        <v>-0.75978573341735534</v>
      </c>
      <c r="AC1205" s="16">
        <f>((Кредиты_2000_0__22[[#This Row],[Максимальный выданный кредит]]-AVERAGE(G:G)))/STDEV(G:G)</f>
        <v>0.36875239158178169</v>
      </c>
    </row>
    <row r="1206" spans="1:29" x14ac:dyDescent="0.45">
      <c r="A1206">
        <v>1773</v>
      </c>
      <c r="B1206" s="1" t="s">
        <v>1250</v>
      </c>
      <c r="C1206" s="1" t="s">
        <v>16</v>
      </c>
      <c r="D1206">
        <v>7</v>
      </c>
      <c r="E1206">
        <v>0</v>
      </c>
      <c r="F1206">
        <v>198778</v>
      </c>
      <c r="G1206">
        <v>582692</v>
      </c>
      <c r="H1206" s="3">
        <v>80102</v>
      </c>
      <c r="I1206" s="1" t="s">
        <v>17</v>
      </c>
      <c r="J1206">
        <v>747</v>
      </c>
      <c r="K1206">
        <v>1479530</v>
      </c>
      <c r="L1206" s="1" t="s">
        <v>36</v>
      </c>
      <c r="M1206" s="1" t="s">
        <v>29</v>
      </c>
      <c r="N1206" s="1" t="s">
        <v>23</v>
      </c>
      <c r="O1206" s="2">
        <v>12452.6</v>
      </c>
      <c r="P1206">
        <v>15.2</v>
      </c>
      <c r="R1206">
        <f>Кредиты_2000_0__22[[#This Row],[Годовой доход]]/12</f>
        <v>123294.16666666667</v>
      </c>
      <c r="S1206">
        <f>Кредиты_2000_0__22[[#This Row],[Ежемесячный платеж]]/Кредиты_2000_0__22[[#This Row],[Мес доход]]</f>
        <v>0.10099910106587903</v>
      </c>
      <c r="T1206" s="8">
        <f>(Кредиты_2000_0__22[[#This Row],[Кредитный рейтинг]]-MIN(J:J))/(MAX(J:J)-MIN(J:J))</f>
        <v>0.97575757575757571</v>
      </c>
      <c r="U1206" s="9">
        <f>(Кредиты_2000_0__22[[#This Row],[Срок кредитной истории (лет)]]-MIN(P:P))/(MAX(P:P)-MIN(P:P))</f>
        <v>0.23464912280701752</v>
      </c>
      <c r="V1206" s="9">
        <f>(Кредиты_2000_0__22[[#This Row],[Срок с последнего нарушения кредитного договора (мес.)]]-MIN(Q:Q))/(MAX(Q:Q)-MIN(Q:Q))</f>
        <v>0</v>
      </c>
      <c r="W1206" s="9">
        <f>(Кредиты_2000_0__22[[#This Row],[Количество кредитных карт]]-MIN(D:D))/(MAX(D:D)-MIN(D:D))</f>
        <v>0.12195121951219512</v>
      </c>
      <c r="X1206" s="10">
        <f>(Кредиты_2000_0__22[[#This Row],[Число нарушений кредитных договоров]]-MIN(E:E))/(MAX(E:E)-MIN(E:E))</f>
        <v>0</v>
      </c>
      <c r="Y1206" s="16">
        <f>((Кредиты_2000_0__22[[#This Row],[Размер кредита]]-AVERAGE(H:H)))/STDEV(H:H)</f>
        <v>-1.2295366601621809</v>
      </c>
      <c r="Z1206" s="16">
        <f>((Кредиты_2000_0__22[[#This Row],[Годовой доход]]-AVERAGE(K:K)))/STDEV(K:K)</f>
        <v>0.15917280510480752</v>
      </c>
      <c r="AA1206" s="16">
        <f>((Кредиты_2000_0__22[[#This Row],[Ежемесячный платеж]]-AVERAGE(O:O)))/STDEV(O:O)</f>
        <v>-0.47994540645329264</v>
      </c>
      <c r="AB1206" s="16">
        <f>((Кредиты_2000_0__22[[#This Row],[Текущий баланс кредитов]]-AVERAGE(F:F)))/STDEV(F:F)</f>
        <v>-0.26733776474412374</v>
      </c>
      <c r="AC1206" s="16">
        <f>((Кредиты_2000_0__22[[#This Row],[Максимальный выданный кредит]]-AVERAGE(G:G)))/STDEV(G:G)</f>
        <v>3.8782043082527619E-2</v>
      </c>
    </row>
    <row r="1207" spans="1:29" x14ac:dyDescent="0.45">
      <c r="A1207">
        <v>1774</v>
      </c>
      <c r="B1207" s="1" t="s">
        <v>1251</v>
      </c>
      <c r="C1207" s="1" t="s">
        <v>31</v>
      </c>
      <c r="D1207">
        <v>24</v>
      </c>
      <c r="E1207">
        <v>0</v>
      </c>
      <c r="F1207">
        <v>52383</v>
      </c>
      <c r="G1207">
        <v>196262</v>
      </c>
      <c r="H1207" s="3">
        <v>288222</v>
      </c>
      <c r="I1207" s="1" t="s">
        <v>17</v>
      </c>
      <c r="J1207">
        <v>659</v>
      </c>
      <c r="K1207">
        <v>734027</v>
      </c>
      <c r="L1207" s="1" t="s">
        <v>38</v>
      </c>
      <c r="M1207" s="1" t="s">
        <v>29</v>
      </c>
      <c r="N1207" s="1" t="s">
        <v>23</v>
      </c>
      <c r="O1207" s="2">
        <v>20002.439999999999</v>
      </c>
      <c r="P1207">
        <v>8.9</v>
      </c>
      <c r="R1207">
        <f>Кредиты_2000_0__22[[#This Row],[Годовой доход]]/12</f>
        <v>61168.916666666664</v>
      </c>
      <c r="S1207">
        <f>Кредиты_2000_0__22[[#This Row],[Ежемесячный платеж]]/Кредиты_2000_0__22[[#This Row],[Мес доход]]</f>
        <v>0.32700333911422874</v>
      </c>
      <c r="T1207" s="8">
        <f>(Кредиты_2000_0__22[[#This Row],[Кредитный рейтинг]]-MIN(J:J))/(MAX(J:J)-MIN(J:J))</f>
        <v>0.44242424242424244</v>
      </c>
      <c r="U1207" s="9">
        <f>(Кредиты_2000_0__22[[#This Row],[Срок кредитной истории (лет)]]-MIN(P:P))/(MAX(P:P)-MIN(P:P))</f>
        <v>9.6491228070175447E-2</v>
      </c>
      <c r="V1207" s="9">
        <f>(Кредиты_2000_0__22[[#This Row],[Срок с последнего нарушения кредитного договора (мес.)]]-MIN(Q:Q))/(MAX(Q:Q)-MIN(Q:Q))</f>
        <v>0</v>
      </c>
      <c r="W1207" s="9">
        <f>(Кредиты_2000_0__22[[#This Row],[Количество кредитных карт]]-MIN(D:D))/(MAX(D:D)-MIN(D:D))</f>
        <v>0.53658536585365857</v>
      </c>
      <c r="X1207" s="10">
        <f>(Кредиты_2000_0__22[[#This Row],[Число нарушений кредитных договоров]]-MIN(E:E))/(MAX(E:E)-MIN(E:E))</f>
        <v>0</v>
      </c>
      <c r="Y1207" s="16">
        <f>((Кредиты_2000_0__22[[#This Row],[Размер кредита]]-AVERAGE(H:H)))/STDEV(H:H)</f>
        <v>-0.11537383172898782</v>
      </c>
      <c r="Z1207" s="16">
        <f>((Кредиты_2000_0__22[[#This Row],[Годовой доход]]-AVERAGE(K:K)))/STDEV(K:K)</f>
        <v>-0.75334388086769266</v>
      </c>
      <c r="AA1207" s="16">
        <f>((Кредиты_2000_0__22[[#This Row],[Ежемесячный платеж]]-AVERAGE(O:O)))/STDEV(O:O)</f>
        <v>0.19446105842697614</v>
      </c>
      <c r="AB1207" s="16">
        <f>((Кредиты_2000_0__22[[#This Row],[Текущий баланс кредитов]]-AVERAGE(F:F)))/STDEV(F:F)</f>
        <v>-0.87912615536444771</v>
      </c>
      <c r="AC1207" s="16">
        <f>((Кредиты_2000_0__22[[#This Row],[Максимальный выданный кредит]]-AVERAGE(G:G)))/STDEV(G:G)</f>
        <v>-0.78263649027764781</v>
      </c>
    </row>
    <row r="1208" spans="1:29" x14ac:dyDescent="0.45">
      <c r="A1208">
        <v>1775</v>
      </c>
      <c r="B1208" s="1" t="s">
        <v>1252</v>
      </c>
      <c r="C1208" s="1" t="s">
        <v>31</v>
      </c>
      <c r="D1208">
        <v>11</v>
      </c>
      <c r="E1208">
        <v>0</v>
      </c>
      <c r="F1208">
        <v>208658</v>
      </c>
      <c r="G1208">
        <v>399344</v>
      </c>
      <c r="H1208" s="3">
        <v>419298</v>
      </c>
      <c r="I1208" s="1" t="s">
        <v>26</v>
      </c>
      <c r="J1208">
        <v>687</v>
      </c>
      <c r="K1208">
        <v>1524712</v>
      </c>
      <c r="L1208" s="1" t="s">
        <v>22</v>
      </c>
      <c r="M1208" s="1" t="s">
        <v>19</v>
      </c>
      <c r="N1208" s="1" t="s">
        <v>23</v>
      </c>
      <c r="O1208" s="2">
        <v>24268.32</v>
      </c>
      <c r="P1208">
        <v>10.5</v>
      </c>
      <c r="R1208">
        <f>Кредиты_2000_0__22[[#This Row],[Годовой доход]]/12</f>
        <v>127059.33333333333</v>
      </c>
      <c r="S1208">
        <f>Кредиты_2000_0__22[[#This Row],[Ежемесячный платеж]]/Кредиты_2000_0__22[[#This Row],[Мес доход]]</f>
        <v>0.19099990030904199</v>
      </c>
      <c r="T1208" s="8">
        <f>(Кредиты_2000_0__22[[#This Row],[Кредитный рейтинг]]-MIN(J:J))/(MAX(J:J)-MIN(J:J))</f>
        <v>0.61212121212121207</v>
      </c>
      <c r="U1208" s="9">
        <f>(Кредиты_2000_0__22[[#This Row],[Срок кредитной истории (лет)]]-MIN(P:P))/(MAX(P:P)-MIN(P:P))</f>
        <v>0.13157894736842105</v>
      </c>
      <c r="V1208" s="9">
        <f>(Кредиты_2000_0__22[[#This Row],[Срок с последнего нарушения кредитного договора (мес.)]]-MIN(Q:Q))/(MAX(Q:Q)-MIN(Q:Q))</f>
        <v>0</v>
      </c>
      <c r="W1208" s="9">
        <f>(Кредиты_2000_0__22[[#This Row],[Количество кредитных карт]]-MIN(D:D))/(MAX(D:D)-MIN(D:D))</f>
        <v>0.21951219512195122</v>
      </c>
      <c r="X1208" s="10">
        <f>(Кредиты_2000_0__22[[#This Row],[Число нарушений кредитных договоров]]-MIN(E:E))/(MAX(E:E)-MIN(E:E))</f>
        <v>0</v>
      </c>
      <c r="Y1208" s="16">
        <f>((Кредиты_2000_0__22[[#This Row],[Размер кредита]]-AVERAGE(H:H)))/STDEV(H:H)</f>
        <v>0.58633675302840804</v>
      </c>
      <c r="Z1208" s="16">
        <f>((Кредиты_2000_0__22[[#This Row],[Годовой доход]]-AVERAGE(K:K)))/STDEV(K:K)</f>
        <v>0.21447684667889844</v>
      </c>
      <c r="AA1208" s="16">
        <f>((Кредиты_2000_0__22[[#This Row],[Ежемесячный платеж]]-AVERAGE(O:O)))/STDEV(O:O)</f>
        <v>0.57552039881080441</v>
      </c>
      <c r="AB1208" s="16">
        <f>((Кредиты_2000_0__22[[#This Row],[Текущий баланс кредитов]]-AVERAGE(F:F)))/STDEV(F:F)</f>
        <v>-0.22604899600660674</v>
      </c>
      <c r="AC1208" s="16">
        <f>((Кредиты_2000_0__22[[#This Row],[Максимальный выданный кредит]]-AVERAGE(G:G)))/STDEV(G:G)</f>
        <v>-0.35095334302756076</v>
      </c>
    </row>
    <row r="1209" spans="1:29" x14ac:dyDescent="0.45">
      <c r="A1209">
        <v>1776</v>
      </c>
      <c r="B1209" s="1" t="s">
        <v>1253</v>
      </c>
      <c r="C1209" s="1" t="s">
        <v>31</v>
      </c>
      <c r="D1209">
        <v>9</v>
      </c>
      <c r="E1209">
        <v>0</v>
      </c>
      <c r="F1209">
        <v>99636</v>
      </c>
      <c r="G1209">
        <v>226226</v>
      </c>
      <c r="H1209" s="3">
        <v>76186</v>
      </c>
      <c r="I1209" s="1" t="s">
        <v>17</v>
      </c>
      <c r="J1209">
        <v>705</v>
      </c>
      <c r="K1209">
        <v>451117</v>
      </c>
      <c r="L1209" s="1" t="s">
        <v>36</v>
      </c>
      <c r="M1209" s="1" t="s">
        <v>19</v>
      </c>
      <c r="N1209" s="1" t="s">
        <v>23</v>
      </c>
      <c r="O1209" s="2">
        <v>3740.53</v>
      </c>
      <c r="P1209">
        <v>14.8</v>
      </c>
      <c r="Q1209">
        <v>26</v>
      </c>
      <c r="R1209">
        <f>Кредиты_2000_0__22[[#This Row],[Годовой доход]]/12</f>
        <v>37593.083333333336</v>
      </c>
      <c r="S1209">
        <f>Кредиты_2000_0__22[[#This Row],[Ежемесячный платеж]]/Кредиты_2000_0__22[[#This Row],[Мес доход]]</f>
        <v>9.950048435328307E-2</v>
      </c>
      <c r="T1209" s="8">
        <f>(Кредиты_2000_0__22[[#This Row],[Кредитный рейтинг]]-MIN(J:J))/(MAX(J:J)-MIN(J:J))</f>
        <v>0.72121212121212119</v>
      </c>
      <c r="U1209" s="9">
        <f>(Кредиты_2000_0__22[[#This Row],[Срок кредитной истории (лет)]]-MIN(P:P))/(MAX(P:P)-MIN(P:P))</f>
        <v>0.22587719298245615</v>
      </c>
      <c r="V1209" s="9">
        <f>(Кредиты_2000_0__22[[#This Row],[Срок с последнего нарушения кредитного договора (мес.)]]-MIN(Q:Q))/(MAX(Q:Q)-MIN(Q:Q))</f>
        <v>0.31707317073170732</v>
      </c>
      <c r="W1209" s="9">
        <f>(Кредиты_2000_0__22[[#This Row],[Количество кредитных карт]]-MIN(D:D))/(MAX(D:D)-MIN(D:D))</f>
        <v>0.17073170731707318</v>
      </c>
      <c r="X1209" s="10">
        <f>(Кредиты_2000_0__22[[#This Row],[Число нарушений кредитных договоров]]-MIN(E:E))/(MAX(E:E)-MIN(E:E))</f>
        <v>0</v>
      </c>
      <c r="Y1209" s="16">
        <f>((Кредиты_2000_0__22[[#This Row],[Размер кредита]]-AVERAGE(H:H)))/STDEV(H:H)</f>
        <v>-1.2505008233187465</v>
      </c>
      <c r="Z1209" s="16">
        <f>((Кредиты_2000_0__22[[#This Row],[Годовой доход]]-AVERAGE(K:K)))/STDEV(K:K)</f>
        <v>-1.0996336954338044</v>
      </c>
      <c r="AA1209" s="16">
        <f>((Кредиты_2000_0__22[[#This Row],[Ежемесячный платеж]]-AVERAGE(O:O)))/STDEV(O:O)</f>
        <v>-1.2581706841398985</v>
      </c>
      <c r="AB1209" s="16">
        <f>((Кредиты_2000_0__22[[#This Row],[Текущий баланс кредитов]]-AVERAGE(F:F)))/STDEV(F:F)</f>
        <v>-0.68165467872943852</v>
      </c>
      <c r="AC1209" s="16">
        <f>((Кредиты_2000_0__22[[#This Row],[Максимальный выданный кредит]]-AVERAGE(G:G)))/STDEV(G:G)</f>
        <v>-0.71894323423229867</v>
      </c>
    </row>
    <row r="1210" spans="1:29" x14ac:dyDescent="0.45">
      <c r="A1210">
        <v>1777</v>
      </c>
      <c r="B1210" s="1" t="s">
        <v>1254</v>
      </c>
      <c r="C1210" s="1" t="s">
        <v>31</v>
      </c>
      <c r="D1210">
        <v>25</v>
      </c>
      <c r="E1210">
        <v>0</v>
      </c>
      <c r="F1210">
        <v>403180</v>
      </c>
      <c r="G1210">
        <v>745734</v>
      </c>
      <c r="H1210" s="3">
        <v>105248</v>
      </c>
      <c r="I1210" s="1" t="s">
        <v>17</v>
      </c>
      <c r="J1210">
        <v>652</v>
      </c>
      <c r="K1210">
        <v>1117181</v>
      </c>
      <c r="L1210" s="1" t="s">
        <v>36</v>
      </c>
      <c r="M1210" s="1" t="s">
        <v>29</v>
      </c>
      <c r="N1210" s="1" t="s">
        <v>52</v>
      </c>
      <c r="O1210" s="2">
        <v>31560.52</v>
      </c>
      <c r="P1210">
        <v>15</v>
      </c>
      <c r="R1210">
        <f>Кредиты_2000_0__22[[#This Row],[Годовой доход]]/12</f>
        <v>93098.416666666672</v>
      </c>
      <c r="S1210">
        <f>Кредиты_2000_0__22[[#This Row],[Ежемесячный платеж]]/Кредиты_2000_0__22[[#This Row],[Мес доход]]</f>
        <v>0.33900168370210376</v>
      </c>
      <c r="T1210" s="8">
        <f>(Кредиты_2000_0__22[[#This Row],[Кредитный рейтинг]]-MIN(J:J))/(MAX(J:J)-MIN(J:J))</f>
        <v>0.4</v>
      </c>
      <c r="U1210" s="9">
        <f>(Кредиты_2000_0__22[[#This Row],[Срок кредитной истории (лет)]]-MIN(P:P))/(MAX(P:P)-MIN(P:P))</f>
        <v>0.23026315789473684</v>
      </c>
      <c r="V1210" s="9">
        <f>(Кредиты_2000_0__22[[#This Row],[Срок с последнего нарушения кредитного договора (мес.)]]-MIN(Q:Q))/(MAX(Q:Q)-MIN(Q:Q))</f>
        <v>0</v>
      </c>
      <c r="W1210" s="9">
        <f>(Кредиты_2000_0__22[[#This Row],[Количество кредитных карт]]-MIN(D:D))/(MAX(D:D)-MIN(D:D))</f>
        <v>0.56097560975609762</v>
      </c>
      <c r="X1210" s="10">
        <f>(Кредиты_2000_0__22[[#This Row],[Число нарушений кредитных договоров]]-MIN(E:E))/(MAX(E:E)-MIN(E:E))</f>
        <v>0</v>
      </c>
      <c r="Y1210" s="16">
        <f>((Кредиты_2000_0__22[[#This Row],[Размер кредита]]-AVERAGE(H:H)))/STDEV(H:H)</f>
        <v>-1.0949184664096292</v>
      </c>
      <c r="Z1210" s="16">
        <f>((Кредиты_2000_0__22[[#This Row],[Годовой доход]]-AVERAGE(K:K)))/STDEV(K:K)</f>
        <v>-0.2843525846594851</v>
      </c>
      <c r="AA1210" s="16">
        <f>((Кредиты_2000_0__22[[#This Row],[Ежемесячный платеж]]-AVERAGE(O:O)))/STDEV(O:O)</f>
        <v>1.2269125903274323</v>
      </c>
      <c r="AB1210" s="16">
        <f>((Кредиты_2000_0__22[[#This Row],[Текущий баланс кредитов]]-AVERAGE(F:F)))/STDEV(F:F)</f>
        <v>0.58686333925242984</v>
      </c>
      <c r="AC1210" s="16">
        <f>((Кредиты_2000_0__22[[#This Row],[Максимальный выданный кредит]]-AVERAGE(G:G)))/STDEV(G:G)</f>
        <v>0.38535379091812455</v>
      </c>
    </row>
    <row r="1211" spans="1:29" x14ac:dyDescent="0.45">
      <c r="A1211">
        <v>1782</v>
      </c>
      <c r="B1211" s="1" t="s">
        <v>1255</v>
      </c>
      <c r="C1211" s="1" t="s">
        <v>16</v>
      </c>
      <c r="D1211">
        <v>10</v>
      </c>
      <c r="E1211">
        <v>0</v>
      </c>
      <c r="F1211">
        <v>761672</v>
      </c>
      <c r="G1211">
        <v>1070322</v>
      </c>
      <c r="H1211" s="3">
        <v>266486</v>
      </c>
      <c r="I1211" s="1" t="s">
        <v>17</v>
      </c>
      <c r="J1211">
        <v>706</v>
      </c>
      <c r="K1211">
        <v>1304141</v>
      </c>
      <c r="L1211" s="1" t="s">
        <v>22</v>
      </c>
      <c r="M1211" s="1" t="s">
        <v>19</v>
      </c>
      <c r="N1211" s="1" t="s">
        <v>79</v>
      </c>
      <c r="O1211" s="2">
        <v>28147.93</v>
      </c>
      <c r="P1211">
        <v>16.399999999999999</v>
      </c>
      <c r="R1211">
        <f>Кредиты_2000_0__22[[#This Row],[Годовой доход]]/12</f>
        <v>108678.41666666667</v>
      </c>
      <c r="S1211">
        <f>Кредиты_2000_0__22[[#This Row],[Ежемесячный платеж]]/Кредиты_2000_0__22[[#This Row],[Мес доход]]</f>
        <v>0.25900202508777809</v>
      </c>
      <c r="T1211" s="8">
        <f>(Кредиты_2000_0__22[[#This Row],[Кредитный рейтинг]]-MIN(J:J))/(MAX(J:J)-MIN(J:J))</f>
        <v>0.72727272727272729</v>
      </c>
      <c r="U1211" s="9">
        <f>(Кредиты_2000_0__22[[#This Row],[Срок кредитной истории (лет)]]-MIN(P:P))/(MAX(P:P)-MIN(P:P))</f>
        <v>0.26096491228070173</v>
      </c>
      <c r="V1211" s="9">
        <f>(Кредиты_2000_0__22[[#This Row],[Срок с последнего нарушения кредитного договора (мес.)]]-MIN(Q:Q))/(MAX(Q:Q)-MIN(Q:Q))</f>
        <v>0</v>
      </c>
      <c r="W1211" s="9">
        <f>(Кредиты_2000_0__22[[#This Row],[Количество кредитных карт]]-MIN(D:D))/(MAX(D:D)-MIN(D:D))</f>
        <v>0.1951219512195122</v>
      </c>
      <c r="X1211" s="10">
        <f>(Кредиты_2000_0__22[[#This Row],[Число нарушений кредитных договоров]]-MIN(E:E))/(MAX(E:E)-MIN(E:E))</f>
        <v>0</v>
      </c>
      <c r="Y1211" s="16">
        <f>((Кредиты_2000_0__22[[#This Row],[Размер кредита]]-AVERAGE(H:H)))/STDEV(H:H)</f>
        <v>-0.2317367148676765</v>
      </c>
      <c r="Z1211" s="16">
        <f>((Кредиты_2000_0__22[[#This Row],[Годовой доход]]-AVERAGE(K:K)))/STDEV(K:K)</f>
        <v>-5.55082746977296E-2</v>
      </c>
      <c r="AA1211" s="16">
        <f>((Кредиты_2000_0__22[[#This Row],[Ежемесячный платеж]]-AVERAGE(O:O)))/STDEV(O:O)</f>
        <v>0.92207530132716775</v>
      </c>
      <c r="AB1211" s="16">
        <f>((Кредиты_2000_0__22[[#This Row],[Текущий баланс кредитов]]-AVERAGE(F:F)))/STDEV(F:F)</f>
        <v>2.0850104325975658</v>
      </c>
      <c r="AC1211" s="16">
        <f>((Кредиты_2000_0__22[[#This Row],[Максимальный выданный кредит]]-AVERAGE(G:G)))/STDEV(G:G)</f>
        <v>1.0753173002375682</v>
      </c>
    </row>
    <row r="1212" spans="1:29" x14ac:dyDescent="0.45">
      <c r="A1212">
        <v>1783</v>
      </c>
      <c r="B1212" s="1" t="s">
        <v>1256</v>
      </c>
      <c r="C1212" s="1" t="s">
        <v>16</v>
      </c>
      <c r="D1212">
        <v>17</v>
      </c>
      <c r="E1212">
        <v>0</v>
      </c>
      <c r="F1212">
        <v>274189</v>
      </c>
      <c r="G1212">
        <v>851180</v>
      </c>
      <c r="H1212" s="3">
        <v>224994</v>
      </c>
      <c r="I1212" s="1" t="s">
        <v>17</v>
      </c>
      <c r="J1212">
        <v>735</v>
      </c>
      <c r="K1212">
        <v>1282462</v>
      </c>
      <c r="L1212" s="1" t="s">
        <v>28</v>
      </c>
      <c r="M1212" s="1" t="s">
        <v>19</v>
      </c>
      <c r="N1212" s="1" t="s">
        <v>23</v>
      </c>
      <c r="O1212" s="2">
        <v>17740.87</v>
      </c>
      <c r="P1212">
        <v>14.7</v>
      </c>
      <c r="Q1212">
        <v>14</v>
      </c>
      <c r="R1212">
        <f>Кредиты_2000_0__22[[#This Row],[Годовой доход]]/12</f>
        <v>106871.83333333333</v>
      </c>
      <c r="S1212">
        <f>Кредиты_2000_0__22[[#This Row],[Ежемесячный платеж]]/Кредиты_2000_0__22[[#This Row],[Мес доход]]</f>
        <v>0.16600136300334825</v>
      </c>
      <c r="T1212" s="8">
        <f>(Кредиты_2000_0__22[[#This Row],[Кредитный рейтинг]]-MIN(J:J))/(MAX(J:J)-MIN(J:J))</f>
        <v>0.90303030303030307</v>
      </c>
      <c r="U1212" s="9">
        <f>(Кредиты_2000_0__22[[#This Row],[Срок кредитной истории (лет)]]-MIN(P:P))/(MAX(P:P)-MIN(P:P))</f>
        <v>0.22368421052631576</v>
      </c>
      <c r="V1212" s="9">
        <f>(Кредиты_2000_0__22[[#This Row],[Срок с последнего нарушения кредитного договора (мес.)]]-MIN(Q:Q))/(MAX(Q:Q)-MIN(Q:Q))</f>
        <v>0.17073170731707318</v>
      </c>
      <c r="W1212" s="9">
        <f>(Кредиты_2000_0__22[[#This Row],[Количество кредитных карт]]-MIN(D:D))/(MAX(D:D)-MIN(D:D))</f>
        <v>0.36585365853658536</v>
      </c>
      <c r="X1212" s="10">
        <f>(Кредиты_2000_0__22[[#This Row],[Число нарушений кредитных договоров]]-MIN(E:E))/(MAX(E:E)-MIN(E:E))</f>
        <v>0</v>
      </c>
      <c r="Y1212" s="16">
        <f>((Кредиты_2000_0__22[[#This Row],[Размер кредита]]-AVERAGE(H:H)))/STDEV(H:H)</f>
        <v>-0.45386262336926236</v>
      </c>
      <c r="Z1212" s="16">
        <f>((Кредиты_2000_0__22[[#This Row],[Годовой доход]]-AVERAGE(K:K)))/STDEV(K:K)</f>
        <v>-8.2043981777644548E-2</v>
      </c>
      <c r="AA1212" s="16">
        <f>((Кредиты_2000_0__22[[#This Row],[Ежемесячный платеж]]-AVERAGE(O:O)))/STDEV(O:O)</f>
        <v>-7.5587762687617209E-3</v>
      </c>
      <c r="AB1212" s="16">
        <f>((Кредиты_2000_0__22[[#This Row],[Текущий баланс кредитов]]-AVERAGE(F:F)))/STDEV(F:F)</f>
        <v>4.7806702792808874E-2</v>
      </c>
      <c r="AC1212" s="16">
        <f>((Кредиты_2000_0__22[[#This Row],[Максимальный выданный кредит]]-AVERAGE(G:G)))/STDEV(G:G)</f>
        <v>0.60949606421133951</v>
      </c>
    </row>
    <row r="1213" spans="1:29" x14ac:dyDescent="0.45">
      <c r="A1213">
        <v>1787</v>
      </c>
      <c r="B1213" s="1" t="s">
        <v>1257</v>
      </c>
      <c r="C1213" s="1" t="s">
        <v>16</v>
      </c>
      <c r="D1213">
        <v>16</v>
      </c>
      <c r="E1213">
        <v>0</v>
      </c>
      <c r="F1213">
        <v>846222</v>
      </c>
      <c r="G1213">
        <v>1092344</v>
      </c>
      <c r="H1213" s="3">
        <v>206382</v>
      </c>
      <c r="I1213" s="1" t="s">
        <v>17</v>
      </c>
      <c r="J1213">
        <v>665</v>
      </c>
      <c r="K1213">
        <v>1336802</v>
      </c>
      <c r="L1213" s="1" t="s">
        <v>21</v>
      </c>
      <c r="M1213" s="1" t="s">
        <v>24</v>
      </c>
      <c r="N1213" s="1" t="s">
        <v>52</v>
      </c>
      <c r="O1213" s="2">
        <v>22168.82</v>
      </c>
      <c r="P1213">
        <v>15.9</v>
      </c>
      <c r="R1213">
        <f>Кредиты_2000_0__22[[#This Row],[Годовой доход]]/12</f>
        <v>111400.16666666667</v>
      </c>
      <c r="S1213">
        <f>Кредиты_2000_0__22[[#This Row],[Ежемесячный платеж]]/Кредиты_2000_0__22[[#This Row],[Мес доход]]</f>
        <v>0.19900167713692826</v>
      </c>
      <c r="T1213" s="8">
        <f>(Кредиты_2000_0__22[[#This Row],[Кредитный рейтинг]]-MIN(J:J))/(MAX(J:J)-MIN(J:J))</f>
        <v>0.47878787878787876</v>
      </c>
      <c r="U1213" s="9">
        <f>(Кредиты_2000_0__22[[#This Row],[Срок кредитной истории (лет)]]-MIN(P:P))/(MAX(P:P)-MIN(P:P))</f>
        <v>0.25</v>
      </c>
      <c r="V1213" s="9">
        <f>(Кредиты_2000_0__22[[#This Row],[Срок с последнего нарушения кредитного договора (мес.)]]-MIN(Q:Q))/(MAX(Q:Q)-MIN(Q:Q))</f>
        <v>0</v>
      </c>
      <c r="W1213" s="9">
        <f>(Кредиты_2000_0__22[[#This Row],[Количество кредитных карт]]-MIN(D:D))/(MAX(D:D)-MIN(D:D))</f>
        <v>0.34146341463414637</v>
      </c>
      <c r="X1213" s="10">
        <f>(Кредиты_2000_0__22[[#This Row],[Число нарушений кредитных договоров]]-MIN(E:E))/(MAX(E:E)-MIN(E:E))</f>
        <v>0</v>
      </c>
      <c r="Y1213" s="16">
        <f>((Кредиты_2000_0__22[[#This Row],[Размер кредита]]-AVERAGE(H:H)))/STDEV(H:H)</f>
        <v>-0.55350128646170227</v>
      </c>
      <c r="Z1213" s="16">
        <f>((Кредиты_2000_0__22[[#This Row],[Годовой доход]]-AVERAGE(K:K)))/STDEV(K:K)</f>
        <v>-1.5530290061118038E-2</v>
      </c>
      <c r="AA1213" s="16">
        <f>((Кредиты_2000_0__22[[#This Row],[Ежемесячный платеж]]-AVERAGE(O:O)))/STDEV(O:O)</f>
        <v>0.38797783194632457</v>
      </c>
      <c r="AB1213" s="16">
        <f>((Кредиты_2000_0__22[[#This Row],[Текущий баланс кредитов]]-AVERAGE(F:F)))/STDEV(F:F)</f>
        <v>2.4383470112167016</v>
      </c>
      <c r="AC1213" s="16">
        <f>((Кредиты_2000_0__22[[#This Row],[Максимальный выданный кредит]]-AVERAGE(G:G)))/STDEV(G:G)</f>
        <v>1.1221285699155379</v>
      </c>
    </row>
    <row r="1214" spans="1:29" x14ac:dyDescent="0.45">
      <c r="A1214">
        <v>1788</v>
      </c>
      <c r="B1214" s="1" t="s">
        <v>1258</v>
      </c>
      <c r="C1214" s="1" t="s">
        <v>31</v>
      </c>
      <c r="D1214">
        <v>9</v>
      </c>
      <c r="E1214">
        <v>0</v>
      </c>
      <c r="F1214">
        <v>213237</v>
      </c>
      <c r="G1214">
        <v>447282</v>
      </c>
      <c r="H1214" s="3">
        <v>297330</v>
      </c>
      <c r="I1214" s="1" t="s">
        <v>17</v>
      </c>
      <c r="J1214">
        <v>732</v>
      </c>
      <c r="K1214">
        <v>803035</v>
      </c>
      <c r="L1214" s="1" t="s">
        <v>21</v>
      </c>
      <c r="M1214" s="1" t="s">
        <v>19</v>
      </c>
      <c r="N1214" s="1" t="s">
        <v>20</v>
      </c>
      <c r="O1214" s="2">
        <v>9034.1200000000008</v>
      </c>
      <c r="P1214">
        <v>11.1</v>
      </c>
      <c r="R1214">
        <f>Кредиты_2000_0__22[[#This Row],[Годовой доход]]/12</f>
        <v>66919.583333333328</v>
      </c>
      <c r="S1214">
        <f>Кредиты_2000_0__22[[#This Row],[Ежемесячный платеж]]/Кредиты_2000_0__22[[#This Row],[Мес доход]]</f>
        <v>0.13499964509641549</v>
      </c>
      <c r="T1214" s="8">
        <f>(Кредиты_2000_0__22[[#This Row],[Кредитный рейтинг]]-MIN(J:J))/(MAX(J:J)-MIN(J:J))</f>
        <v>0.88484848484848488</v>
      </c>
      <c r="U1214" s="9">
        <f>(Кредиты_2000_0__22[[#This Row],[Срок кредитной истории (лет)]]-MIN(P:P))/(MAX(P:P)-MIN(P:P))</f>
        <v>0.14473684210526314</v>
      </c>
      <c r="V1214" s="9">
        <f>(Кредиты_2000_0__22[[#This Row],[Срок с последнего нарушения кредитного договора (мес.)]]-MIN(Q:Q))/(MAX(Q:Q)-MIN(Q:Q))</f>
        <v>0</v>
      </c>
      <c r="W1214" s="9">
        <f>(Кредиты_2000_0__22[[#This Row],[Количество кредитных карт]]-MIN(D:D))/(MAX(D:D)-MIN(D:D))</f>
        <v>0.17073170731707318</v>
      </c>
      <c r="X1214" s="10">
        <f>(Кредиты_2000_0__22[[#This Row],[Число нарушений кредитных договоров]]-MIN(E:E))/(MAX(E:E)-MIN(E:E))</f>
        <v>0</v>
      </c>
      <c r="Y1214" s="16">
        <f>((Кредиты_2000_0__22[[#This Row],[Размер кредита]]-AVERAGE(H:H)))/STDEV(H:H)</f>
        <v>-6.6614485960347025E-2</v>
      </c>
      <c r="Z1214" s="16">
        <f>((Кредиты_2000_0__22[[#This Row],[Годовой доход]]-AVERAGE(K:K)))/STDEV(K:K)</f>
        <v>-0.66887614369481707</v>
      </c>
      <c r="AA1214" s="16">
        <f>((Кредиты_2000_0__22[[#This Row],[Ежемесячный платеж]]-AVERAGE(O:O)))/STDEV(O:O)</f>
        <v>-0.78530883297145748</v>
      </c>
      <c r="AB1214" s="16">
        <f>((Кредиты_2000_0__22[[#This Row],[Текущий баланс кредитов]]-AVERAGE(F:F)))/STDEV(F:F)</f>
        <v>-0.20691323972633446</v>
      </c>
      <c r="AC1214" s="16">
        <f>((Кредиты_2000_0__22[[#This Row],[Максимальный выданный кредит]]-AVERAGE(G:G)))/STDEV(G:G)</f>
        <v>-0.24905348625603657</v>
      </c>
    </row>
    <row r="1215" spans="1:29" x14ac:dyDescent="0.45">
      <c r="A1215">
        <v>1790</v>
      </c>
      <c r="B1215" s="1" t="s">
        <v>1259</v>
      </c>
      <c r="C1215" s="1" t="s">
        <v>16</v>
      </c>
      <c r="D1215">
        <v>25</v>
      </c>
      <c r="E1215">
        <v>0</v>
      </c>
      <c r="F1215">
        <v>554401</v>
      </c>
      <c r="G1215">
        <v>1017346</v>
      </c>
      <c r="H1215" s="3">
        <v>720126</v>
      </c>
      <c r="I1215" s="1" t="s">
        <v>17</v>
      </c>
      <c r="J1215">
        <v>676</v>
      </c>
      <c r="K1215">
        <v>1920919</v>
      </c>
      <c r="L1215" s="1" t="s">
        <v>22</v>
      </c>
      <c r="M1215" s="1" t="s">
        <v>24</v>
      </c>
      <c r="N1215" s="1" t="s">
        <v>23</v>
      </c>
      <c r="O1215" s="2">
        <v>31855.21</v>
      </c>
      <c r="P1215">
        <v>24.3</v>
      </c>
      <c r="Q1215">
        <v>5</v>
      </c>
      <c r="R1215">
        <f>Кредиты_2000_0__22[[#This Row],[Годовой доход]]/12</f>
        <v>160076.58333333334</v>
      </c>
      <c r="S1215">
        <f>Кредиты_2000_0__22[[#This Row],[Ежемесячный платеж]]/Кредиты_2000_0__22[[#This Row],[Мес доход]]</f>
        <v>0.19899981206911899</v>
      </c>
      <c r="T1215" s="8">
        <f>(Кредиты_2000_0__22[[#This Row],[Кредитный рейтинг]]-MIN(J:J))/(MAX(J:J)-MIN(J:J))</f>
        <v>0.54545454545454541</v>
      </c>
      <c r="U1215" s="9">
        <f>(Кредиты_2000_0__22[[#This Row],[Срок кредитной истории (лет)]]-MIN(P:P))/(MAX(P:P)-MIN(P:P))</f>
        <v>0.43421052631578949</v>
      </c>
      <c r="V1215" s="9">
        <f>(Кредиты_2000_0__22[[#This Row],[Срок с последнего нарушения кредитного договора (мес.)]]-MIN(Q:Q))/(MAX(Q:Q)-MIN(Q:Q))</f>
        <v>6.097560975609756E-2</v>
      </c>
      <c r="W1215" s="9">
        <f>(Кредиты_2000_0__22[[#This Row],[Количество кредитных карт]]-MIN(D:D))/(MAX(D:D)-MIN(D:D))</f>
        <v>0.56097560975609762</v>
      </c>
      <c r="X1215" s="10">
        <f>(Кредиты_2000_0__22[[#This Row],[Число нарушений кредитных договоров]]-MIN(E:E))/(MAX(E:E)-MIN(E:E))</f>
        <v>0</v>
      </c>
      <c r="Y1215" s="16">
        <f>((Кредиты_2000_0__22[[#This Row],[Размер кредита]]-AVERAGE(H:H)))/STDEV(H:H)</f>
        <v>2.1968084777636601</v>
      </c>
      <c r="Z1215" s="16">
        <f>((Кредиты_2000_0__22[[#This Row],[Годовой доход]]-AVERAGE(K:K)))/STDEV(K:K)</f>
        <v>0.69944538282041147</v>
      </c>
      <c r="AA1215" s="16">
        <f>((Кредиты_2000_0__22[[#This Row],[Ежемесячный платеж]]-AVERAGE(O:O)))/STDEV(O:O)</f>
        <v>1.2532364384004464</v>
      </c>
      <c r="AB1215" s="16">
        <f>((Кредиты_2000_0__22[[#This Row],[Текущий баланс кредитов]]-AVERAGE(F:F)))/STDEV(F:F)</f>
        <v>1.218819705371464</v>
      </c>
      <c r="AC1215" s="16">
        <f>((Кредиты_2000_0__22[[#This Row],[Максимальный выданный кредит]]-AVERAGE(G:G)))/STDEV(G:G)</f>
        <v>0.96270837178147362</v>
      </c>
    </row>
    <row r="1216" spans="1:29" x14ac:dyDescent="0.45">
      <c r="A1216">
        <v>1793</v>
      </c>
      <c r="B1216" s="1" t="s">
        <v>1260</v>
      </c>
      <c r="C1216" s="1" t="s">
        <v>16</v>
      </c>
      <c r="D1216">
        <v>9</v>
      </c>
      <c r="E1216">
        <v>0</v>
      </c>
      <c r="F1216">
        <v>286539</v>
      </c>
      <c r="G1216">
        <v>282128</v>
      </c>
      <c r="H1216" s="3">
        <v>393778</v>
      </c>
      <c r="I1216" s="1" t="s">
        <v>17</v>
      </c>
      <c r="J1216">
        <v>710</v>
      </c>
      <c r="K1216">
        <v>1757101</v>
      </c>
      <c r="L1216" s="1" t="s">
        <v>40</v>
      </c>
      <c r="M1216" s="1" t="s">
        <v>19</v>
      </c>
      <c r="N1216" s="1" t="s">
        <v>23</v>
      </c>
      <c r="O1216" s="2">
        <v>15667.59</v>
      </c>
      <c r="P1216">
        <v>19.600000000000001</v>
      </c>
      <c r="Q1216">
        <v>38</v>
      </c>
      <c r="R1216">
        <f>Кредиты_2000_0__22[[#This Row],[Годовой доход]]/12</f>
        <v>146425.08333333334</v>
      </c>
      <c r="S1216">
        <f>Кредиты_2000_0__22[[#This Row],[Ежемесячный платеж]]/Кредиты_2000_0__22[[#This Row],[Мес доход]]</f>
        <v>0.10700072448880285</v>
      </c>
      <c r="T1216" s="8">
        <f>(Кредиты_2000_0__22[[#This Row],[Кредитный рейтинг]]-MIN(J:J))/(MAX(J:J)-MIN(J:J))</f>
        <v>0.75151515151515147</v>
      </c>
      <c r="U1216" s="9">
        <f>(Кредиты_2000_0__22[[#This Row],[Срок кредитной истории (лет)]]-MIN(P:P))/(MAX(P:P)-MIN(P:P))</f>
        <v>0.33114035087719301</v>
      </c>
      <c r="V1216" s="9">
        <f>(Кредиты_2000_0__22[[#This Row],[Срок с последнего нарушения кредитного договора (мес.)]]-MIN(Q:Q))/(MAX(Q:Q)-MIN(Q:Q))</f>
        <v>0.46341463414634149</v>
      </c>
      <c r="W1216" s="9">
        <f>(Кредиты_2000_0__22[[#This Row],[Количество кредитных карт]]-MIN(D:D))/(MAX(D:D)-MIN(D:D))</f>
        <v>0.17073170731707318</v>
      </c>
      <c r="X1216" s="10">
        <f>(Кредиты_2000_0__22[[#This Row],[Число нарушений кредитных договоров]]-MIN(E:E))/(MAX(E:E)-MIN(E:E))</f>
        <v>0</v>
      </c>
      <c r="Y1216" s="16">
        <f>((Кредиты_2000_0__22[[#This Row],[Размер кредита]]-AVERAGE(H:H)))/STDEV(H:H)</f>
        <v>0.4497163639182068</v>
      </c>
      <c r="Z1216" s="16">
        <f>((Кредиты_2000_0__22[[#This Row],[Годовой доход]]-AVERAGE(K:K)))/STDEV(K:K)</f>
        <v>0.49892753317709271</v>
      </c>
      <c r="AA1216" s="16">
        <f>((Кредиты_2000_0__22[[#This Row],[Ежемесячный платеж]]-AVERAGE(O:O)))/STDEV(O:O)</f>
        <v>-0.19275918256968508</v>
      </c>
      <c r="AB1216" s="16">
        <f>((Кредиты_2000_0__22[[#This Row],[Текущий баланс кредитов]]-AVERAGE(F:F)))/STDEV(F:F)</f>
        <v>9.9417663714705118E-2</v>
      </c>
      <c r="AC1216" s="16">
        <f>((Кредиты_2000_0__22[[#This Row],[Максимальный выданный кредит]]-AVERAGE(G:G)))/STDEV(G:G)</f>
        <v>-0.60011462658822201</v>
      </c>
    </row>
    <row r="1217" spans="1:29" x14ac:dyDescent="0.45">
      <c r="A1217">
        <v>1794</v>
      </c>
      <c r="B1217" s="1" t="s">
        <v>1261</v>
      </c>
      <c r="C1217" s="1" t="s">
        <v>31</v>
      </c>
      <c r="D1217">
        <v>10</v>
      </c>
      <c r="E1217">
        <v>1</v>
      </c>
      <c r="F1217">
        <v>26904</v>
      </c>
      <c r="G1217">
        <v>255288</v>
      </c>
      <c r="H1217" s="3">
        <v>370282</v>
      </c>
      <c r="I1217" s="1" t="s">
        <v>26</v>
      </c>
      <c r="J1217">
        <v>680</v>
      </c>
      <c r="K1217">
        <v>999001</v>
      </c>
      <c r="L1217" s="1" t="s">
        <v>27</v>
      </c>
      <c r="M1217" s="1" t="s">
        <v>19</v>
      </c>
      <c r="N1217" s="1" t="s">
        <v>23</v>
      </c>
      <c r="O1217" s="2">
        <v>11155.47</v>
      </c>
      <c r="P1217">
        <v>15.5</v>
      </c>
      <c r="R1217">
        <f>Кредиты_2000_0__22[[#This Row],[Годовой доход]]/12</f>
        <v>83250.083333333328</v>
      </c>
      <c r="S1217">
        <f>Кредиты_2000_0__22[[#This Row],[Ежемесячный платеж]]/Кредиты_2000_0__22[[#This Row],[Мес доход]]</f>
        <v>0.13399950550600048</v>
      </c>
      <c r="T1217" s="8">
        <f>(Кредиты_2000_0__22[[#This Row],[Кредитный рейтинг]]-MIN(J:J))/(MAX(J:J)-MIN(J:J))</f>
        <v>0.5696969696969697</v>
      </c>
      <c r="U1217" s="9">
        <f>(Кредиты_2000_0__22[[#This Row],[Срок кредитной истории (лет)]]-MIN(P:P))/(MAX(P:P)-MIN(P:P))</f>
        <v>0.2412280701754386</v>
      </c>
      <c r="V1217" s="9">
        <f>(Кредиты_2000_0__22[[#This Row],[Срок с последнего нарушения кредитного договора (мес.)]]-MIN(Q:Q))/(MAX(Q:Q)-MIN(Q:Q))</f>
        <v>0</v>
      </c>
      <c r="W1217" s="9">
        <f>(Кредиты_2000_0__22[[#This Row],[Количество кредитных карт]]-MIN(D:D))/(MAX(D:D)-MIN(D:D))</f>
        <v>0.1951219512195122</v>
      </c>
      <c r="X1217" s="10">
        <f>(Кредиты_2000_0__22[[#This Row],[Число нарушений кредитных договоров]]-MIN(E:E))/(MAX(E:E)-MIN(E:E))</f>
        <v>0.14285714285714285</v>
      </c>
      <c r="Y1217" s="16">
        <f>((Кредиты_2000_0__22[[#This Row],[Размер кредита]]-AVERAGE(H:H)))/STDEV(H:H)</f>
        <v>0.32393138497881457</v>
      </c>
      <c r="Z1217" s="16">
        <f>((Кредиты_2000_0__22[[#This Row],[Годовой доход]]-AVERAGE(K:K)))/STDEV(K:K)</f>
        <v>-0.42900823587514764</v>
      </c>
      <c r="AA1217" s="16">
        <f>((Кредиты_2000_0__22[[#This Row],[Ежемесячный платеж]]-AVERAGE(O:O)))/STDEV(O:O)</f>
        <v>-0.59581446563734741</v>
      </c>
      <c r="AB1217" s="16">
        <f>((Кредиты_2000_0__22[[#This Row],[Текущий баланс кредитов]]-AVERAGE(F:F)))/STDEV(F:F)</f>
        <v>-0.9856035378202368</v>
      </c>
      <c r="AC1217" s="16">
        <f>((Кредиты_2000_0__22[[#This Row],[Максимальный выданный кредит]]-AVERAGE(G:G)))/STDEV(G:G)</f>
        <v>-0.65716732289903412</v>
      </c>
    </row>
    <row r="1218" spans="1:29" x14ac:dyDescent="0.45">
      <c r="A1218">
        <v>1795</v>
      </c>
      <c r="B1218" s="1" t="s">
        <v>1262</v>
      </c>
      <c r="C1218" s="1" t="s">
        <v>16</v>
      </c>
      <c r="D1218">
        <v>10</v>
      </c>
      <c r="E1218">
        <v>1</v>
      </c>
      <c r="F1218">
        <v>364667</v>
      </c>
      <c r="G1218">
        <v>497926</v>
      </c>
      <c r="H1218" s="3">
        <v>436876</v>
      </c>
      <c r="I1218" s="1" t="s">
        <v>26</v>
      </c>
      <c r="J1218">
        <v>721</v>
      </c>
      <c r="K1218">
        <v>886654</v>
      </c>
      <c r="L1218" s="1" t="s">
        <v>22</v>
      </c>
      <c r="M1218" s="1" t="s">
        <v>29</v>
      </c>
      <c r="N1218" s="1" t="s">
        <v>23</v>
      </c>
      <c r="O1218" s="2">
        <v>11305</v>
      </c>
      <c r="P1218">
        <v>25.5</v>
      </c>
      <c r="Q1218">
        <v>54</v>
      </c>
      <c r="R1218">
        <f>Кредиты_2000_0__22[[#This Row],[Годовой доход]]/12</f>
        <v>73887.833333333328</v>
      </c>
      <c r="S1218">
        <f>Кредиты_2000_0__22[[#This Row],[Ежемесячный платеж]]/Кредиты_2000_0__22[[#This Row],[Мес доход]]</f>
        <v>0.15300218574551067</v>
      </c>
      <c r="T1218" s="8">
        <f>(Кредиты_2000_0__22[[#This Row],[Кредитный рейтинг]]-MIN(J:J))/(MAX(J:J)-MIN(J:J))</f>
        <v>0.81818181818181823</v>
      </c>
      <c r="U1218" s="9">
        <f>(Кредиты_2000_0__22[[#This Row],[Срок кредитной истории (лет)]]-MIN(P:P))/(MAX(P:P)-MIN(P:P))</f>
        <v>0.46052631578947367</v>
      </c>
      <c r="V1218" s="9">
        <f>(Кредиты_2000_0__22[[#This Row],[Срок с последнего нарушения кредитного договора (мес.)]]-MIN(Q:Q))/(MAX(Q:Q)-MIN(Q:Q))</f>
        <v>0.65853658536585369</v>
      </c>
      <c r="W1218" s="9">
        <f>(Кредиты_2000_0__22[[#This Row],[Количество кредитных карт]]-MIN(D:D))/(MAX(D:D)-MIN(D:D))</f>
        <v>0.1951219512195122</v>
      </c>
      <c r="X1218" s="10">
        <f>(Кредиты_2000_0__22[[#This Row],[Число нарушений кредитных договоров]]-MIN(E:E))/(MAX(E:E)-MIN(E:E))</f>
        <v>0.14285714285714285</v>
      </c>
      <c r="Y1218" s="16">
        <f>((Кредиты_2000_0__22[[#This Row],[Размер кредита]]-AVERAGE(H:H)))/STDEV(H:H)</f>
        <v>0.68043993483793463</v>
      </c>
      <c r="Z1218" s="16">
        <f>((Кредиты_2000_0__22[[#This Row],[Годовой доход]]-AVERAGE(K:K)))/STDEV(K:K)</f>
        <v>-0.56652413067228791</v>
      </c>
      <c r="AA1218" s="16">
        <f>((Кредиты_2000_0__22[[#This Row],[Ежемесячный платеж]]-AVERAGE(O:O)))/STDEV(O:O)</f>
        <v>-0.58245736155387717</v>
      </c>
      <c r="AB1218" s="16">
        <f>((Кредиты_2000_0__22[[#This Row],[Текущий баланс кредитов]]-AVERAGE(F:F)))/STDEV(F:F)</f>
        <v>0.42591654265445494</v>
      </c>
      <c r="AC1218" s="16">
        <f>((Кредиты_2000_0__22[[#This Row],[Максимальный выданный кредит]]-AVERAGE(G:G)))/STDEV(G:G)</f>
        <v>-0.14140159534825839</v>
      </c>
    </row>
    <row r="1219" spans="1:29" x14ac:dyDescent="0.45">
      <c r="A1219">
        <v>1796</v>
      </c>
      <c r="B1219" s="1" t="s">
        <v>1263</v>
      </c>
      <c r="C1219" s="1" t="s">
        <v>16</v>
      </c>
      <c r="D1219">
        <v>15</v>
      </c>
      <c r="E1219">
        <v>0</v>
      </c>
      <c r="F1219">
        <v>605777</v>
      </c>
      <c r="G1219">
        <v>1209362</v>
      </c>
      <c r="H1219" s="3">
        <v>270204</v>
      </c>
      <c r="I1219" s="1" t="s">
        <v>17</v>
      </c>
      <c r="J1219">
        <v>749</v>
      </c>
      <c r="K1219">
        <v>1633506</v>
      </c>
      <c r="L1219" s="1" t="s">
        <v>40</v>
      </c>
      <c r="M1219" s="1" t="s">
        <v>19</v>
      </c>
      <c r="N1219" s="1" t="s">
        <v>23</v>
      </c>
      <c r="O1219" s="2">
        <v>31308.959999999999</v>
      </c>
      <c r="P1219">
        <v>19.5</v>
      </c>
      <c r="Q1219">
        <v>14</v>
      </c>
      <c r="R1219">
        <f>Кредиты_2000_0__22[[#This Row],[Годовой доход]]/12</f>
        <v>136125.5</v>
      </c>
      <c r="S1219">
        <f>Кредиты_2000_0__22[[#This Row],[Ежемесячный платеж]]/Кредиты_2000_0__22[[#This Row],[Мес доход]]</f>
        <v>0.2300006978854072</v>
      </c>
      <c r="T1219" s="8">
        <f>(Кредиты_2000_0__22[[#This Row],[Кредитный рейтинг]]-MIN(J:J))/(MAX(J:J)-MIN(J:J))</f>
        <v>0.98787878787878791</v>
      </c>
      <c r="U1219" s="9">
        <f>(Кредиты_2000_0__22[[#This Row],[Срок кредитной истории (лет)]]-MIN(P:P))/(MAX(P:P)-MIN(P:P))</f>
        <v>0.3289473684210526</v>
      </c>
      <c r="V1219" s="9">
        <f>(Кредиты_2000_0__22[[#This Row],[Срок с последнего нарушения кредитного договора (мес.)]]-MIN(Q:Q))/(MAX(Q:Q)-MIN(Q:Q))</f>
        <v>0.17073170731707318</v>
      </c>
      <c r="W1219" s="9">
        <f>(Кредиты_2000_0__22[[#This Row],[Количество кредитных карт]]-MIN(D:D))/(MAX(D:D)-MIN(D:D))</f>
        <v>0.31707317073170732</v>
      </c>
      <c r="X1219" s="10">
        <f>(Кредиты_2000_0__22[[#This Row],[Число нарушений кредитных договоров]]-MIN(E:E))/(MAX(E:E)-MIN(E:E))</f>
        <v>0</v>
      </c>
      <c r="Y1219" s="16">
        <f>((Кредиты_2000_0__22[[#This Row],[Размер кредита]]-AVERAGE(H:H)))/STDEV(H:H)</f>
        <v>-0.21183253748869027</v>
      </c>
      <c r="Z1219" s="16">
        <f>((Кредиты_2000_0__22[[#This Row],[Годовой доход]]-AVERAGE(K:K)))/STDEV(K:K)</f>
        <v>0.34764376932534274</v>
      </c>
      <c r="AA1219" s="16">
        <f>((Кредиты_2000_0__22[[#This Row],[Ежемесячный платеж]]-AVERAGE(O:O)))/STDEV(O:O)</f>
        <v>1.2044414266596881</v>
      </c>
      <c r="AB1219" s="16">
        <f>((Кредиты_2000_0__22[[#This Row],[Текущий баланс кредитов]]-AVERAGE(F:F)))/STDEV(F:F)</f>
        <v>1.4335213028065523</v>
      </c>
      <c r="AC1219" s="16">
        <f>((Кредиты_2000_0__22[[#This Row],[Максимальный выданный кредит]]-AVERAGE(G:G)))/STDEV(G:G)</f>
        <v>1.3708689729296439</v>
      </c>
    </row>
    <row r="1220" spans="1:29" x14ac:dyDescent="0.45">
      <c r="A1220">
        <v>1797</v>
      </c>
      <c r="B1220" s="1" t="s">
        <v>1264</v>
      </c>
      <c r="C1220" s="1" t="s">
        <v>16</v>
      </c>
      <c r="D1220">
        <v>5</v>
      </c>
      <c r="E1220">
        <v>0</v>
      </c>
      <c r="F1220">
        <v>457254</v>
      </c>
      <c r="G1220">
        <v>545270</v>
      </c>
      <c r="H1220" s="3">
        <v>87934</v>
      </c>
      <c r="I1220" s="1" t="s">
        <v>17</v>
      </c>
      <c r="J1220">
        <v>729</v>
      </c>
      <c r="K1220">
        <v>1180964</v>
      </c>
      <c r="L1220" s="1" t="s">
        <v>22</v>
      </c>
      <c r="M1220" s="1" t="s">
        <v>24</v>
      </c>
      <c r="N1220" s="1" t="s">
        <v>23</v>
      </c>
      <c r="O1220" s="2">
        <v>23521.05</v>
      </c>
      <c r="P1220">
        <v>16.3</v>
      </c>
      <c r="R1220">
        <f>Кредиты_2000_0__22[[#This Row],[Годовой доход]]/12</f>
        <v>98413.666666666672</v>
      </c>
      <c r="S1220">
        <f>Кредиты_2000_0__22[[#This Row],[Ежемесячный платеж]]/Кредиты_2000_0__22[[#This Row],[Мес доход]]</f>
        <v>0.23900186627196085</v>
      </c>
      <c r="T1220" s="8">
        <f>(Кредиты_2000_0__22[[#This Row],[Кредитный рейтинг]]-MIN(J:J))/(MAX(J:J)-MIN(J:J))</f>
        <v>0.8666666666666667</v>
      </c>
      <c r="U1220" s="9">
        <f>(Кредиты_2000_0__22[[#This Row],[Срок кредитной истории (лет)]]-MIN(P:P))/(MAX(P:P)-MIN(P:P))</f>
        <v>0.25877192982456143</v>
      </c>
      <c r="V1220" s="9">
        <f>(Кредиты_2000_0__22[[#This Row],[Срок с последнего нарушения кредитного договора (мес.)]]-MIN(Q:Q))/(MAX(Q:Q)-MIN(Q:Q))</f>
        <v>0</v>
      </c>
      <c r="W1220" s="9">
        <f>(Кредиты_2000_0__22[[#This Row],[Количество кредитных карт]]-MIN(D:D))/(MAX(D:D)-MIN(D:D))</f>
        <v>7.3170731707317069E-2</v>
      </c>
      <c r="X1220" s="10">
        <f>(Кредиты_2000_0__22[[#This Row],[Число нарушений кредитных договоров]]-MIN(E:E))/(MAX(E:E)-MIN(E:E))</f>
        <v>0</v>
      </c>
      <c r="Y1220" s="16">
        <f>((Кредиты_2000_0__22[[#This Row],[Размер кредита]]-AVERAGE(H:H)))/STDEV(H:H)</f>
        <v>-1.1876083338490502</v>
      </c>
      <c r="Z1220" s="16">
        <f>((Кредиты_2000_0__22[[#This Row],[Годовой доход]]-AVERAGE(K:K)))/STDEV(K:K)</f>
        <v>-0.20628039476704474</v>
      </c>
      <c r="AA1220" s="16">
        <f>((Кредиты_2000_0__22[[#This Row],[Ежемесячный платеж]]-AVERAGE(O:O)))/STDEV(O:O)</f>
        <v>0.50876882274944701</v>
      </c>
      <c r="AB1220" s="16">
        <f>((Кредиты_2000_0__22[[#This Row],[Текущий баланс кредитов]]-AVERAGE(F:F)))/STDEV(F:F)</f>
        <v>0.81283994661199399</v>
      </c>
      <c r="AC1220" s="16">
        <f>((Кредиты_2000_0__22[[#This Row],[Максимальный выданный кредит]]-AVERAGE(G:G)))/STDEV(G:G)</f>
        <v>-4.0764380216399707E-2</v>
      </c>
    </row>
    <row r="1221" spans="1:29" x14ac:dyDescent="0.45">
      <c r="A1221">
        <v>1799</v>
      </c>
      <c r="B1221" s="1" t="s">
        <v>1265</v>
      </c>
      <c r="C1221" s="1" t="s">
        <v>16</v>
      </c>
      <c r="D1221">
        <v>14</v>
      </c>
      <c r="E1221">
        <v>1</v>
      </c>
      <c r="F1221">
        <v>444448</v>
      </c>
      <c r="G1221">
        <v>1111484</v>
      </c>
      <c r="H1221" s="3">
        <v>220176</v>
      </c>
      <c r="I1221" s="1" t="s">
        <v>17</v>
      </c>
      <c r="J1221">
        <v>747</v>
      </c>
      <c r="K1221">
        <v>1357683</v>
      </c>
      <c r="L1221" s="1" t="s">
        <v>22</v>
      </c>
      <c r="M1221" s="1" t="s">
        <v>19</v>
      </c>
      <c r="N1221" s="1" t="s">
        <v>23</v>
      </c>
      <c r="O1221" s="2">
        <v>10420.36</v>
      </c>
      <c r="P1221">
        <v>23.7</v>
      </c>
      <c r="R1221">
        <f>Кредиты_2000_0__22[[#This Row],[Годовой доход]]/12</f>
        <v>113140.25</v>
      </c>
      <c r="S1221">
        <f>Кредиты_2000_0__22[[#This Row],[Ежемесячный платеж]]/Кредиты_2000_0__22[[#This Row],[Мес доход]]</f>
        <v>9.2101263697048574E-2</v>
      </c>
      <c r="T1221" s="8">
        <f>(Кредиты_2000_0__22[[#This Row],[Кредитный рейтинг]]-MIN(J:J))/(MAX(J:J)-MIN(J:J))</f>
        <v>0.97575757575757571</v>
      </c>
      <c r="U1221" s="9">
        <f>(Кредиты_2000_0__22[[#This Row],[Срок кредитной истории (лет)]]-MIN(P:P))/(MAX(P:P)-MIN(P:P))</f>
        <v>0.42105263157894735</v>
      </c>
      <c r="V1221" s="9">
        <f>(Кредиты_2000_0__22[[#This Row],[Срок с последнего нарушения кредитного договора (мес.)]]-MIN(Q:Q))/(MAX(Q:Q)-MIN(Q:Q))</f>
        <v>0</v>
      </c>
      <c r="W1221" s="9">
        <f>(Кредиты_2000_0__22[[#This Row],[Количество кредитных карт]]-MIN(D:D))/(MAX(D:D)-MIN(D:D))</f>
        <v>0.29268292682926828</v>
      </c>
      <c r="X1221" s="10">
        <f>(Кредиты_2000_0__22[[#This Row],[Число нарушений кредитных договоров]]-MIN(E:E))/(MAX(E:E)-MIN(E:E))</f>
        <v>0.14285714285714285</v>
      </c>
      <c r="Y1221" s="16">
        <f>((Кредиты_2000_0__22[[#This Row],[Размер кредита]]-AVERAGE(H:H)))/STDEV(H:H)</f>
        <v>-0.47965561062368828</v>
      </c>
      <c r="Z1221" s="16">
        <f>((Кредиты_2000_0__22[[#This Row],[Годовой доход]]-AVERAGE(K:K)))/STDEV(K:K)</f>
        <v>1.0028642525057706E-2</v>
      </c>
      <c r="AA1221" s="16">
        <f>((Кредиты_2000_0__22[[#This Row],[Ежемесячный платеж]]-AVERAGE(O:O)))/STDEV(O:O)</f>
        <v>-0.66147982230691038</v>
      </c>
      <c r="AB1221" s="16">
        <f>((Кредиты_2000_0__22[[#This Row],[Текущий баланс кредитов]]-AVERAGE(F:F)))/STDEV(F:F)</f>
        <v>0.75932335020990471</v>
      </c>
      <c r="AC1221" s="16">
        <f>((Кредиты_2000_0__22[[#This Row],[Максимальный выданный кредит]]-AVERAGE(G:G)))/STDEV(G:G)</f>
        <v>1.1628136894158712</v>
      </c>
    </row>
    <row r="1222" spans="1:29" x14ac:dyDescent="0.45">
      <c r="A1222">
        <v>1800</v>
      </c>
      <c r="B1222" s="1" t="s">
        <v>1266</v>
      </c>
      <c r="C1222" s="1" t="s">
        <v>16</v>
      </c>
      <c r="D1222">
        <v>7</v>
      </c>
      <c r="E1222">
        <v>0</v>
      </c>
      <c r="F1222">
        <v>126939</v>
      </c>
      <c r="G1222">
        <v>347490</v>
      </c>
      <c r="H1222" s="3">
        <v>499884</v>
      </c>
      <c r="I1222" s="1" t="s">
        <v>26</v>
      </c>
      <c r="J1222">
        <v>737</v>
      </c>
      <c r="K1222">
        <v>1126206</v>
      </c>
      <c r="L1222" s="1" t="s">
        <v>22</v>
      </c>
      <c r="M1222" s="1" t="s">
        <v>19</v>
      </c>
      <c r="N1222" s="1" t="s">
        <v>23</v>
      </c>
      <c r="O1222" s="2">
        <v>28061.29</v>
      </c>
      <c r="P1222">
        <v>19.7</v>
      </c>
      <c r="R1222">
        <f>Кредиты_2000_0__22[[#This Row],[Годовой доход]]/12</f>
        <v>93850.5</v>
      </c>
      <c r="S1222">
        <f>Кредиты_2000_0__22[[#This Row],[Ежемесячный платеж]]/Кредиты_2000_0__22[[#This Row],[Мес доход]]</f>
        <v>0.29899989877517968</v>
      </c>
      <c r="T1222" s="8">
        <f>(Кредиты_2000_0__22[[#This Row],[Кредитный рейтинг]]-MIN(J:J))/(MAX(J:J)-MIN(J:J))</f>
        <v>0.91515151515151516</v>
      </c>
      <c r="U1222" s="9">
        <f>(Кредиты_2000_0__22[[#This Row],[Срок кредитной истории (лет)]]-MIN(P:P))/(MAX(P:P)-MIN(P:P))</f>
        <v>0.33333333333333331</v>
      </c>
      <c r="V1222" s="9">
        <f>(Кредиты_2000_0__22[[#This Row],[Срок с последнего нарушения кредитного договора (мес.)]]-MIN(Q:Q))/(MAX(Q:Q)-MIN(Q:Q))</f>
        <v>0</v>
      </c>
      <c r="W1222" s="9">
        <f>(Кредиты_2000_0__22[[#This Row],[Количество кредитных карт]]-MIN(D:D))/(MAX(D:D)-MIN(D:D))</f>
        <v>0.12195121951219512</v>
      </c>
      <c r="X1222" s="10">
        <f>(Кредиты_2000_0__22[[#This Row],[Число нарушений кредитных договоров]]-MIN(E:E))/(MAX(E:E)-MIN(E:E))</f>
        <v>0</v>
      </c>
      <c r="Y1222" s="16">
        <f>((Кредиты_2000_0__22[[#This Row],[Размер кредита]]-AVERAGE(H:H)))/STDEV(H:H)</f>
        <v>1.0177509645031213</v>
      </c>
      <c r="Z1222" s="16">
        <f>((Кредиты_2000_0__22[[#This Row],[Годовой доход]]-AVERAGE(K:K)))/STDEV(K:K)</f>
        <v>-0.27330573026600608</v>
      </c>
      <c r="AA1222" s="16">
        <f>((Кредиты_2000_0__22[[#This Row],[Ежемесячный платеж]]-AVERAGE(O:O)))/STDEV(O:O)</f>
        <v>0.91433598816063366</v>
      </c>
      <c r="AB1222" s="16">
        <f>((Кредиты_2000_0__22[[#This Row],[Текущий баланс кредитов]]-AVERAGE(F:F)))/STDEV(F:F)</f>
        <v>-0.56755475435287717</v>
      </c>
      <c r="AC1222" s="16">
        <f>((Кредиты_2000_0__22[[#This Row],[Максимальный выданный кредит]]-AVERAGE(G:G)))/STDEV(G:G)</f>
        <v>-0.46117728171984279</v>
      </c>
    </row>
    <row r="1223" spans="1:29" x14ac:dyDescent="0.45">
      <c r="A1223">
        <v>1801</v>
      </c>
      <c r="B1223" s="1" t="s">
        <v>1267</v>
      </c>
      <c r="C1223" s="1" t="s">
        <v>16</v>
      </c>
      <c r="D1223">
        <v>12</v>
      </c>
      <c r="E1223">
        <v>0</v>
      </c>
      <c r="F1223">
        <v>1617375</v>
      </c>
      <c r="G1223">
        <v>3885398</v>
      </c>
      <c r="H1223" s="3">
        <v>109780</v>
      </c>
      <c r="I1223" s="1" t="s">
        <v>17</v>
      </c>
      <c r="J1223">
        <v>748</v>
      </c>
      <c r="K1223">
        <v>2028934</v>
      </c>
      <c r="L1223" s="1" t="s">
        <v>22</v>
      </c>
      <c r="M1223" s="1" t="s">
        <v>24</v>
      </c>
      <c r="N1223" s="1" t="s">
        <v>23</v>
      </c>
      <c r="O1223" s="2">
        <v>45989.120000000003</v>
      </c>
      <c r="P1223">
        <v>22.2</v>
      </c>
      <c r="R1223">
        <f>Кредиты_2000_0__22[[#This Row],[Годовой доход]]/12</f>
        <v>169077.83333333334</v>
      </c>
      <c r="S1223">
        <f>Кредиты_2000_0__22[[#This Row],[Ежемесячный платеж]]/Кредиты_2000_0__22[[#This Row],[Мес доход]]</f>
        <v>0.27199970033524995</v>
      </c>
      <c r="T1223" s="8">
        <f>(Кредиты_2000_0__22[[#This Row],[Кредитный рейтинг]]-MIN(J:J))/(MAX(J:J)-MIN(J:J))</f>
        <v>0.98181818181818181</v>
      </c>
      <c r="U1223" s="9">
        <f>(Кредиты_2000_0__22[[#This Row],[Срок кредитной истории (лет)]]-MIN(P:P))/(MAX(P:P)-MIN(P:P))</f>
        <v>0.38815789473684209</v>
      </c>
      <c r="V1223" s="9">
        <f>(Кредиты_2000_0__22[[#This Row],[Срок с последнего нарушения кредитного договора (мес.)]]-MIN(Q:Q))/(MAX(Q:Q)-MIN(Q:Q))</f>
        <v>0</v>
      </c>
      <c r="W1223" s="9">
        <f>(Кредиты_2000_0__22[[#This Row],[Количество кредитных карт]]-MIN(D:D))/(MAX(D:D)-MIN(D:D))</f>
        <v>0.24390243902439024</v>
      </c>
      <c r="X1223" s="10">
        <f>(Кредиты_2000_0__22[[#This Row],[Число нарушений кредитных договоров]]-MIN(E:E))/(MAX(E:E)-MIN(E:E))</f>
        <v>0</v>
      </c>
      <c r="Y1223" s="16">
        <f>((Кредиты_2000_0__22[[#This Row],[Размер кредита]]-AVERAGE(H:H)))/STDEV(H:H)</f>
        <v>-1.0706565697228176</v>
      </c>
      <c r="Z1223" s="16">
        <f>((Кредиты_2000_0__22[[#This Row],[Годовой доход]]-AVERAGE(K:K)))/STDEV(K:K)</f>
        <v>0.83165878750868183</v>
      </c>
      <c r="AA1223" s="16">
        <f>((Кредиты_2000_0__22[[#This Row],[Ежемесячный платеж]]-AVERAGE(O:O)))/STDEV(O:O)</f>
        <v>2.5157797874033241</v>
      </c>
      <c r="AB1223" s="16">
        <f>((Кредиты_2000_0__22[[#This Row],[Текущий баланс кредитов]]-AVERAGE(F:F)))/STDEV(F:F)</f>
        <v>5.6610148126582445</v>
      </c>
      <c r="AC1223" s="16">
        <f>((Кредиты_2000_0__22[[#This Row],[Максимальный выданный кредит]]-AVERAGE(G:G)))/STDEV(G:G)</f>
        <v>7.0592098531382987</v>
      </c>
    </row>
    <row r="1224" spans="1:29" x14ac:dyDescent="0.45">
      <c r="A1224">
        <v>1802</v>
      </c>
      <c r="B1224" s="1" t="s">
        <v>1268</v>
      </c>
      <c r="C1224" s="1" t="s">
        <v>16</v>
      </c>
      <c r="D1224">
        <v>11</v>
      </c>
      <c r="E1224">
        <v>0</v>
      </c>
      <c r="F1224">
        <v>255683</v>
      </c>
      <c r="G1224">
        <v>627198</v>
      </c>
      <c r="H1224" s="3">
        <v>433466</v>
      </c>
      <c r="I1224" s="1" t="s">
        <v>17</v>
      </c>
      <c r="J1224">
        <v>748</v>
      </c>
      <c r="K1224">
        <v>947720</v>
      </c>
      <c r="L1224" s="1" t="s">
        <v>53</v>
      </c>
      <c r="M1224" s="1" t="s">
        <v>19</v>
      </c>
      <c r="N1224" s="1" t="s">
        <v>23</v>
      </c>
      <c r="O1224" s="2">
        <v>12162.47</v>
      </c>
      <c r="P1224">
        <v>15.9</v>
      </c>
      <c r="Q1224">
        <v>58</v>
      </c>
      <c r="R1224">
        <f>Кредиты_2000_0__22[[#This Row],[Годовой доход]]/12</f>
        <v>78976.666666666672</v>
      </c>
      <c r="S1224">
        <f>Кредиты_2000_0__22[[#This Row],[Ежемесячный платеж]]/Кредиты_2000_0__22[[#This Row],[Мес доход]]</f>
        <v>0.15400080192461907</v>
      </c>
      <c r="T1224" s="8">
        <f>(Кредиты_2000_0__22[[#This Row],[Кредитный рейтинг]]-MIN(J:J))/(MAX(J:J)-MIN(J:J))</f>
        <v>0.98181818181818181</v>
      </c>
      <c r="U1224" s="9">
        <f>(Кредиты_2000_0__22[[#This Row],[Срок кредитной истории (лет)]]-MIN(P:P))/(MAX(P:P)-MIN(P:P))</f>
        <v>0.25</v>
      </c>
      <c r="V1224" s="9">
        <f>(Кредиты_2000_0__22[[#This Row],[Срок с последнего нарушения кредитного договора (мес.)]]-MIN(Q:Q))/(MAX(Q:Q)-MIN(Q:Q))</f>
        <v>0.70731707317073167</v>
      </c>
      <c r="W1224" s="9">
        <f>(Кредиты_2000_0__22[[#This Row],[Количество кредитных карт]]-MIN(D:D))/(MAX(D:D)-MIN(D:D))</f>
        <v>0.21951219512195122</v>
      </c>
      <c r="X1224" s="10">
        <f>(Кредиты_2000_0__22[[#This Row],[Число нарушений кредитных договоров]]-MIN(E:E))/(MAX(E:E)-MIN(E:E))</f>
        <v>0</v>
      </c>
      <c r="Y1224" s="16">
        <f>((Кредиты_2000_0__22[[#This Row],[Размер кредита]]-AVERAGE(H:H)))/STDEV(H:H)</f>
        <v>0.66218462422407154</v>
      </c>
      <c r="Z1224" s="16">
        <f>((Кредиты_2000_0__22[[#This Row],[Годовой доход]]-AVERAGE(K:K)))/STDEV(K:K)</f>
        <v>-0.49177762536567388</v>
      </c>
      <c r="AA1224" s="16">
        <f>((Кредиты_2000_0__22[[#This Row],[Ежемесячный платеж]]-AVERAGE(O:O)))/STDEV(O:O)</f>
        <v>-0.5058619222543842</v>
      </c>
      <c r="AB1224" s="16">
        <f>((Кредиты_2000_0__22[[#This Row],[Текущий баланс кредитов]]-AVERAGE(F:F)))/STDEV(F:F)</f>
        <v>-2.9530337111694123E-2</v>
      </c>
      <c r="AC1224" s="16">
        <f>((Кредиты_2000_0__22[[#This Row],[Максимальный выданный кредит]]-AVERAGE(G:G)))/STDEV(G:G)</f>
        <v>0.1333866370470955</v>
      </c>
    </row>
    <row r="1225" spans="1:29" x14ac:dyDescent="0.45">
      <c r="A1225">
        <v>1803</v>
      </c>
      <c r="B1225" s="1" t="s">
        <v>1269</v>
      </c>
      <c r="C1225" s="1" t="s">
        <v>16</v>
      </c>
      <c r="D1225">
        <v>11</v>
      </c>
      <c r="E1225">
        <v>0</v>
      </c>
      <c r="F1225">
        <v>430559</v>
      </c>
      <c r="G1225">
        <v>761112</v>
      </c>
      <c r="H1225" s="3">
        <v>660132</v>
      </c>
      <c r="I1225" s="1" t="s">
        <v>26</v>
      </c>
      <c r="J1225">
        <v>714</v>
      </c>
      <c r="K1225">
        <v>1520304</v>
      </c>
      <c r="L1225" s="1" t="s">
        <v>40</v>
      </c>
      <c r="M1225" s="1" t="s">
        <v>19</v>
      </c>
      <c r="N1225" s="1" t="s">
        <v>23</v>
      </c>
      <c r="O1225" s="2">
        <v>30532.81</v>
      </c>
      <c r="P1225">
        <v>12.6</v>
      </c>
      <c r="Q1225">
        <v>78</v>
      </c>
      <c r="R1225">
        <f>Кредиты_2000_0__22[[#This Row],[Годовой доход]]/12</f>
        <v>126692</v>
      </c>
      <c r="S1225">
        <f>Кредиты_2000_0__22[[#This Row],[Ежемесячный платеж]]/Кредиты_2000_0__22[[#This Row],[Мес доход]]</f>
        <v>0.24100029994001201</v>
      </c>
      <c r="T1225" s="8">
        <f>(Кредиты_2000_0__22[[#This Row],[Кредитный рейтинг]]-MIN(J:J))/(MAX(J:J)-MIN(J:J))</f>
        <v>0.77575757575757576</v>
      </c>
      <c r="U1225" s="9">
        <f>(Кредиты_2000_0__22[[#This Row],[Срок кредитной истории (лет)]]-MIN(P:P))/(MAX(P:P)-MIN(P:P))</f>
        <v>0.17763157894736842</v>
      </c>
      <c r="V1225" s="9">
        <f>(Кредиты_2000_0__22[[#This Row],[Срок с последнего нарушения кредитного договора (мес.)]]-MIN(Q:Q))/(MAX(Q:Q)-MIN(Q:Q))</f>
        <v>0.95121951219512191</v>
      </c>
      <c r="W1225" s="9">
        <f>(Кредиты_2000_0__22[[#This Row],[Количество кредитных карт]]-MIN(D:D))/(MAX(D:D)-MIN(D:D))</f>
        <v>0.21951219512195122</v>
      </c>
      <c r="X1225" s="10">
        <f>(Кредиты_2000_0__22[[#This Row],[Число нарушений кредитных договоров]]-MIN(E:E))/(MAX(E:E)-MIN(E:E))</f>
        <v>0</v>
      </c>
      <c r="Y1225" s="16">
        <f>((Кредиты_2000_0__22[[#This Row],[Размер кредита]]-AVERAGE(H:H)))/STDEV(H:H)</f>
        <v>1.8756327871571783</v>
      </c>
      <c r="Z1225" s="16">
        <f>((Кредиты_2000_0__22[[#This Row],[Годовой доход]]-AVERAGE(K:K)))/STDEV(K:K)</f>
        <v>0.20908133042776761</v>
      </c>
      <c r="AA1225" s="16">
        <f>((Кредиты_2000_0__22[[#This Row],[Ежемесячный платеж]]-AVERAGE(O:O)))/STDEV(O:O)</f>
        <v>1.1351100795428195</v>
      </c>
      <c r="AB1225" s="16">
        <f>((Кредиты_2000_0__22[[#This Row],[Текущий баланс кредитов]]-AVERAGE(F:F)))/STDEV(F:F)</f>
        <v>0.70128086954235669</v>
      </c>
      <c r="AC1225" s="16">
        <f>((Кредиты_2000_0__22[[#This Row],[Максимальный выданный кредит]]-AVERAGE(G:G)))/STDEV(G:G)</f>
        <v>0.41804218003390953</v>
      </c>
    </row>
    <row r="1226" spans="1:29" x14ac:dyDescent="0.45">
      <c r="A1226">
        <v>1805</v>
      </c>
      <c r="B1226" s="1" t="s">
        <v>1270</v>
      </c>
      <c r="C1226" s="1" t="s">
        <v>16</v>
      </c>
      <c r="D1226">
        <v>6</v>
      </c>
      <c r="E1226">
        <v>1</v>
      </c>
      <c r="F1226">
        <v>178505</v>
      </c>
      <c r="G1226">
        <v>283536</v>
      </c>
      <c r="H1226" s="3">
        <v>269852</v>
      </c>
      <c r="I1226" s="1" t="s">
        <v>26</v>
      </c>
      <c r="J1226">
        <v>709</v>
      </c>
      <c r="K1226">
        <v>1495471</v>
      </c>
      <c r="L1226" s="1" t="s">
        <v>36</v>
      </c>
      <c r="M1226" s="1" t="s">
        <v>29</v>
      </c>
      <c r="N1226" s="1" t="s">
        <v>23</v>
      </c>
      <c r="O1226" s="2">
        <v>10505.86</v>
      </c>
      <c r="P1226">
        <v>19.3</v>
      </c>
      <c r="R1226">
        <f>Кредиты_2000_0__22[[#This Row],[Годовой доход]]/12</f>
        <v>124622.58333333333</v>
      </c>
      <c r="S1226">
        <f>Кредиты_2000_0__22[[#This Row],[Ежемесячный платеж]]/Кредиты_2000_0__22[[#This Row],[Мес доход]]</f>
        <v>8.4301414069547331E-2</v>
      </c>
      <c r="T1226" s="8">
        <f>(Кредиты_2000_0__22[[#This Row],[Кредитный рейтинг]]-MIN(J:J))/(MAX(J:J)-MIN(J:J))</f>
        <v>0.74545454545454548</v>
      </c>
      <c r="U1226" s="9">
        <f>(Кредиты_2000_0__22[[#This Row],[Срок кредитной истории (лет)]]-MIN(P:P))/(MAX(P:P)-MIN(P:P))</f>
        <v>0.32456140350877194</v>
      </c>
      <c r="V1226" s="9">
        <f>(Кредиты_2000_0__22[[#This Row],[Срок с последнего нарушения кредитного договора (мес.)]]-MIN(Q:Q))/(MAX(Q:Q)-MIN(Q:Q))</f>
        <v>0</v>
      </c>
      <c r="W1226" s="9">
        <f>(Кредиты_2000_0__22[[#This Row],[Количество кредитных карт]]-MIN(D:D))/(MAX(D:D)-MIN(D:D))</f>
        <v>9.7560975609756101E-2</v>
      </c>
      <c r="X1226" s="10">
        <f>(Кредиты_2000_0__22[[#This Row],[Число нарушений кредитных договоров]]-MIN(E:E))/(MAX(E:E)-MIN(E:E))</f>
        <v>0.14285714285714285</v>
      </c>
      <c r="Y1226" s="16">
        <f>((Кредиты_2000_0__22[[#This Row],[Размер кредита]]-AVERAGE(H:H)))/STDEV(H:H)</f>
        <v>-0.21371695664883097</v>
      </c>
      <c r="Z1226" s="16">
        <f>((Кредиты_2000_0__22[[#This Row],[Годовой доход]]-AVERAGE(K:K)))/STDEV(K:K)</f>
        <v>0.17868503844402631</v>
      </c>
      <c r="AA1226" s="16">
        <f>((Кредиты_2000_0__22[[#This Row],[Ежемесячный платеж]]-AVERAGE(O:O)))/STDEV(O:O)</f>
        <v>-0.65384234220835691</v>
      </c>
      <c r="AB1226" s="16">
        <f>((Кредиты_2000_0__22[[#This Row],[Текущий баланс кредитов]]-AVERAGE(F:F)))/STDEV(F:F)</f>
        <v>-0.352059142134375</v>
      </c>
      <c r="AC1226" s="16">
        <f>((Кредиты_2000_0__22[[#This Row],[Максимальный выданный кредит]]-AVERAGE(G:G)))/STDEV(G:G)</f>
        <v>-0.59712169825716299</v>
      </c>
    </row>
    <row r="1227" spans="1:29" x14ac:dyDescent="0.45">
      <c r="A1227">
        <v>1806</v>
      </c>
      <c r="B1227" s="1" t="s">
        <v>1271</v>
      </c>
      <c r="C1227" s="1" t="s">
        <v>16</v>
      </c>
      <c r="D1227">
        <v>6</v>
      </c>
      <c r="E1227">
        <v>0</v>
      </c>
      <c r="F1227">
        <v>103550</v>
      </c>
      <c r="G1227">
        <v>224510</v>
      </c>
      <c r="H1227" s="3">
        <v>467082</v>
      </c>
      <c r="I1227" s="1" t="s">
        <v>26</v>
      </c>
      <c r="J1227">
        <v>724</v>
      </c>
      <c r="K1227">
        <v>1260574</v>
      </c>
      <c r="L1227" s="1" t="s">
        <v>22</v>
      </c>
      <c r="M1227" s="1" t="s">
        <v>19</v>
      </c>
      <c r="N1227" s="1" t="s">
        <v>23</v>
      </c>
      <c r="O1227" s="2">
        <v>9391.1299999999992</v>
      </c>
      <c r="P1227">
        <v>23.6</v>
      </c>
      <c r="R1227">
        <f>Кредиты_2000_0__22[[#This Row],[Годовой доход]]/12</f>
        <v>105047.83333333333</v>
      </c>
      <c r="S1227">
        <f>Кредиты_2000_0__22[[#This Row],[Ежемесячный платеж]]/Кредиты_2000_0__22[[#This Row],[Мес доход]]</f>
        <v>8.9398607301118371E-2</v>
      </c>
      <c r="T1227" s="8">
        <f>(Кредиты_2000_0__22[[#This Row],[Кредитный рейтинг]]-MIN(J:J))/(MAX(J:J)-MIN(J:J))</f>
        <v>0.83636363636363631</v>
      </c>
      <c r="U1227" s="9">
        <f>(Кредиты_2000_0__22[[#This Row],[Срок кредитной истории (лет)]]-MIN(P:P))/(MAX(P:P)-MIN(P:P))</f>
        <v>0.41885964912280704</v>
      </c>
      <c r="V1227" s="9">
        <f>(Кредиты_2000_0__22[[#This Row],[Срок с последнего нарушения кредитного договора (мес.)]]-MIN(Q:Q))/(MAX(Q:Q)-MIN(Q:Q))</f>
        <v>0</v>
      </c>
      <c r="W1227" s="9">
        <f>(Кредиты_2000_0__22[[#This Row],[Количество кредитных карт]]-MIN(D:D))/(MAX(D:D)-MIN(D:D))</f>
        <v>9.7560975609756101E-2</v>
      </c>
      <c r="X1227" s="10">
        <f>(Кредиты_2000_0__22[[#This Row],[Число нарушений кредитных договоров]]-MIN(E:E))/(MAX(E:E)-MIN(E:E))</f>
        <v>0</v>
      </c>
      <c r="Y1227" s="16">
        <f>((Кредиты_2000_0__22[[#This Row],[Размер кредита]]-AVERAGE(H:H)))/STDEV(H:H)</f>
        <v>0.8421466540175091</v>
      </c>
      <c r="Z1227" s="16">
        <f>((Кредиты_2000_0__22[[#This Row],[Годовой доход]]-AVERAGE(K:K)))/STDEV(K:K)</f>
        <v>-0.1088355107487769</v>
      </c>
      <c r="AA1227" s="16">
        <f>((Кредиты_2000_0__22[[#This Row],[Ежемесячный платеж]]-AVERAGE(O:O)))/STDEV(O:O)</f>
        <v>-0.75341811051549756</v>
      </c>
      <c r="AB1227" s="16">
        <f>((Кредиты_2000_0__22[[#This Row],[Текущий баланс кредитов]]-AVERAGE(F:F)))/STDEV(F:F)</f>
        <v>-0.66529797419111447</v>
      </c>
      <c r="AC1227" s="16">
        <f>((Кредиты_2000_0__22[[#This Row],[Максимальный выданный кредит]]-AVERAGE(G:G)))/STDEV(G:G)</f>
        <v>-0.72259086563577679</v>
      </c>
    </row>
    <row r="1228" spans="1:29" x14ac:dyDescent="0.45">
      <c r="A1228">
        <v>1808</v>
      </c>
      <c r="B1228" s="1" t="s">
        <v>1272</v>
      </c>
      <c r="C1228" s="1" t="s">
        <v>31</v>
      </c>
      <c r="D1228">
        <v>11</v>
      </c>
      <c r="E1228">
        <v>0</v>
      </c>
      <c r="F1228">
        <v>280174</v>
      </c>
      <c r="G1228">
        <v>483472</v>
      </c>
      <c r="H1228" s="3">
        <v>377190</v>
      </c>
      <c r="I1228" s="1" t="s">
        <v>26</v>
      </c>
      <c r="J1228">
        <v>700</v>
      </c>
      <c r="K1228">
        <v>4690454</v>
      </c>
      <c r="L1228" s="1" t="s">
        <v>40</v>
      </c>
      <c r="M1228" s="1" t="s">
        <v>19</v>
      </c>
      <c r="N1228" s="1" t="s">
        <v>23</v>
      </c>
      <c r="O1228" s="2">
        <v>26969.93</v>
      </c>
      <c r="P1228">
        <v>21.9</v>
      </c>
      <c r="Q1228">
        <v>9</v>
      </c>
      <c r="R1228">
        <f>Кредиты_2000_0__22[[#This Row],[Годовой доход]]/12</f>
        <v>390871.16666666669</v>
      </c>
      <c r="S1228">
        <f>Кредиты_2000_0__22[[#This Row],[Ежемесячный платеж]]/Кредиты_2000_0__22[[#This Row],[Мес доход]]</f>
        <v>6.8999538211013262E-2</v>
      </c>
      <c r="T1228" s="8">
        <f>(Кредиты_2000_0__22[[#This Row],[Кредитный рейтинг]]-MIN(J:J))/(MAX(J:J)-MIN(J:J))</f>
        <v>0.69090909090909092</v>
      </c>
      <c r="U1228" s="9">
        <f>(Кредиты_2000_0__22[[#This Row],[Срок кредитной истории (лет)]]-MIN(P:P))/(MAX(P:P)-MIN(P:P))</f>
        <v>0.38157894736842102</v>
      </c>
      <c r="V1228" s="9">
        <f>(Кредиты_2000_0__22[[#This Row],[Срок с последнего нарушения кредитного договора (мес.)]]-MIN(Q:Q))/(MAX(Q:Q)-MIN(Q:Q))</f>
        <v>0.10975609756097561</v>
      </c>
      <c r="W1228" s="9">
        <f>(Кредиты_2000_0__22[[#This Row],[Количество кредитных карт]]-MIN(D:D))/(MAX(D:D)-MIN(D:D))</f>
        <v>0.21951219512195122</v>
      </c>
      <c r="X1228" s="10">
        <f>(Кредиты_2000_0__22[[#This Row],[Число нарушений кредитных договоров]]-MIN(E:E))/(MAX(E:E)-MIN(E:E))</f>
        <v>0</v>
      </c>
      <c r="Y1228" s="16">
        <f>((Кредиты_2000_0__22[[#This Row],[Размер кредита]]-AVERAGE(H:H)))/STDEV(H:H)</f>
        <v>0.36091311099657591</v>
      </c>
      <c r="Z1228" s="16">
        <f>((Кредиты_2000_0__22[[#This Row],[Годовой доход]]-AVERAGE(K:K)))/STDEV(K:K)</f>
        <v>4.0894342894845677</v>
      </c>
      <c r="AA1228" s="16">
        <f>((Кредиты_2000_0__22[[#This Row],[Ежемесячный платеж]]-AVERAGE(O:O)))/STDEV(O:O)</f>
        <v>0.81684779774709759</v>
      </c>
      <c r="AB1228" s="16">
        <f>((Кредиты_2000_0__22[[#This Row],[Текущий баланс кредитов]]-AVERAGE(F:F)))/STDEV(F:F)</f>
        <v>7.2818168470343211E-2</v>
      </c>
      <c r="AC1228" s="16">
        <f>((Кредиты_2000_0__22[[#This Row],[Максимальный выданный кредит]]-AVERAGE(G:G)))/STDEV(G:G)</f>
        <v>-0.17212587524678588</v>
      </c>
    </row>
    <row r="1229" spans="1:29" x14ac:dyDescent="0.45">
      <c r="A1229">
        <v>1809</v>
      </c>
      <c r="B1229" s="1" t="s">
        <v>1273</v>
      </c>
      <c r="C1229" s="1" t="s">
        <v>16</v>
      </c>
      <c r="D1229">
        <v>17</v>
      </c>
      <c r="E1229">
        <v>0</v>
      </c>
      <c r="F1229">
        <v>193458</v>
      </c>
      <c r="G1229">
        <v>520960</v>
      </c>
      <c r="H1229" s="3">
        <v>314468</v>
      </c>
      <c r="I1229" s="1" t="s">
        <v>26</v>
      </c>
      <c r="J1229">
        <v>629</v>
      </c>
      <c r="K1229">
        <v>921462</v>
      </c>
      <c r="L1229" s="1" t="s">
        <v>50</v>
      </c>
      <c r="M1229" s="1" t="s">
        <v>19</v>
      </c>
      <c r="N1229" s="1" t="s">
        <v>23</v>
      </c>
      <c r="O1229" s="2">
        <v>13668.22</v>
      </c>
      <c r="P1229">
        <v>26.5</v>
      </c>
      <c r="R1229">
        <f>Кредиты_2000_0__22[[#This Row],[Годовой доход]]/12</f>
        <v>76788.5</v>
      </c>
      <c r="S1229">
        <f>Кредиты_2000_0__22[[#This Row],[Ежемесячный платеж]]/Кредиты_2000_0__22[[#This Row],[Мес доход]]</f>
        <v>0.17799826796981319</v>
      </c>
      <c r="T1229" s="8">
        <f>(Кредиты_2000_0__22[[#This Row],[Кредитный рейтинг]]-MIN(J:J))/(MAX(J:J)-MIN(J:J))</f>
        <v>0.26060606060606062</v>
      </c>
      <c r="U1229" s="9">
        <f>(Кредиты_2000_0__22[[#This Row],[Срок кредитной истории (лет)]]-MIN(P:P))/(MAX(P:P)-MIN(P:P))</f>
        <v>0.48245614035087719</v>
      </c>
      <c r="V1229" s="9">
        <f>(Кредиты_2000_0__22[[#This Row],[Срок с последнего нарушения кредитного договора (мес.)]]-MIN(Q:Q))/(MAX(Q:Q)-MIN(Q:Q))</f>
        <v>0</v>
      </c>
      <c r="W1229" s="9">
        <f>(Кредиты_2000_0__22[[#This Row],[Количество кредитных карт]]-MIN(D:D))/(MAX(D:D)-MIN(D:D))</f>
        <v>0.36585365853658536</v>
      </c>
      <c r="X1229" s="10">
        <f>(Кредиты_2000_0__22[[#This Row],[Число нарушений кредитных договоров]]-MIN(E:E))/(MAX(E:E)-MIN(E:E))</f>
        <v>0</v>
      </c>
      <c r="Y1229" s="16">
        <f>((Кредиты_2000_0__22[[#This Row],[Размер кредита]]-AVERAGE(H:H)))/STDEV(H:H)</f>
        <v>2.5133171899003666E-2</v>
      </c>
      <c r="Z1229" s="16">
        <f>((Кредиты_2000_0__22[[#This Row],[Годовой доход]]-AVERAGE(K:K)))/STDEV(K:K)</f>
        <v>-0.52391815751680659</v>
      </c>
      <c r="AA1229" s="16">
        <f>((Кредиты_2000_0__22[[#This Row],[Ежемесячный платеж]]-AVERAGE(O:O)))/STDEV(O:O)</f>
        <v>-0.37135741162985902</v>
      </c>
      <c r="AB1229" s="16">
        <f>((Кредиты_2000_0__22[[#This Row],[Текущий баланс кредитов]]-AVERAGE(F:F)))/STDEV(F:F)</f>
        <v>-0.28957017867970986</v>
      </c>
      <c r="AC1229" s="16">
        <f>((Кредиты_2000_0__22[[#This Row],[Максимальный выданный кредит]]-AVERAGE(G:G)))/STDEV(G:G)</f>
        <v>-9.2439158432340157E-2</v>
      </c>
    </row>
    <row r="1230" spans="1:29" x14ac:dyDescent="0.45">
      <c r="A1230">
        <v>1810</v>
      </c>
      <c r="B1230" s="1" t="s">
        <v>1274</v>
      </c>
      <c r="C1230" s="1" t="s">
        <v>31</v>
      </c>
      <c r="D1230">
        <v>12</v>
      </c>
      <c r="E1230">
        <v>1</v>
      </c>
      <c r="F1230">
        <v>155572</v>
      </c>
      <c r="G1230">
        <v>286374</v>
      </c>
      <c r="H1230" s="3">
        <v>135102</v>
      </c>
      <c r="I1230" s="1" t="s">
        <v>17</v>
      </c>
      <c r="J1230">
        <v>727</v>
      </c>
      <c r="K1230">
        <v>795511</v>
      </c>
      <c r="L1230" s="1" t="s">
        <v>18</v>
      </c>
      <c r="M1230" s="1" t="s">
        <v>19</v>
      </c>
      <c r="N1230" s="1" t="s">
        <v>23</v>
      </c>
      <c r="O1230" s="2">
        <v>18562.240000000002</v>
      </c>
      <c r="P1230">
        <v>15</v>
      </c>
      <c r="R1230">
        <f>Кредиты_2000_0__22[[#This Row],[Годовой доход]]/12</f>
        <v>66292.583333333328</v>
      </c>
      <c r="S1230">
        <f>Кредиты_2000_0__22[[#This Row],[Ежемесячный платеж]]/Кредиты_2000_0__22[[#This Row],[Мес доход]]</f>
        <v>0.28000477680384062</v>
      </c>
      <c r="T1230" s="8">
        <f>(Кредиты_2000_0__22[[#This Row],[Кредитный рейтинг]]-MIN(J:J))/(MAX(J:J)-MIN(J:J))</f>
        <v>0.8545454545454545</v>
      </c>
      <c r="U1230" s="9">
        <f>(Кредиты_2000_0__22[[#This Row],[Срок кредитной истории (лет)]]-MIN(P:P))/(MAX(P:P)-MIN(P:P))</f>
        <v>0.23026315789473684</v>
      </c>
      <c r="V1230" s="9">
        <f>(Кредиты_2000_0__22[[#This Row],[Срок с последнего нарушения кредитного договора (мес.)]]-MIN(Q:Q))/(MAX(Q:Q)-MIN(Q:Q))</f>
        <v>0</v>
      </c>
      <c r="W1230" s="9">
        <f>(Кредиты_2000_0__22[[#This Row],[Количество кредитных карт]]-MIN(D:D))/(MAX(D:D)-MIN(D:D))</f>
        <v>0.24390243902439024</v>
      </c>
      <c r="X1230" s="10">
        <f>(Кредиты_2000_0__22[[#This Row],[Число нарушений кредитных договоров]]-MIN(E:E))/(MAX(E:E)-MIN(E:E))</f>
        <v>0.14285714285714285</v>
      </c>
      <c r="Y1230" s="16">
        <f>((Кредиты_2000_0__22[[#This Row],[Размер кредита]]-AVERAGE(H:H)))/STDEV(H:H)</f>
        <v>-0.93509616639019544</v>
      </c>
      <c r="Z1230" s="16">
        <f>((Кредиты_2000_0__22[[#This Row],[Годовой доход]]-AVERAGE(K:K)))/STDEV(K:K)</f>
        <v>-0.67808573177864373</v>
      </c>
      <c r="AA1230" s="16">
        <f>((Кредиты_2000_0__22[[#This Row],[Ежемесячный платеж]]-AVERAGE(O:O)))/STDEV(O:O)</f>
        <v>6.5811949211342258E-2</v>
      </c>
      <c r="AB1230" s="16">
        <f>((Кредиты_2000_0__22[[#This Row],[Текущий баланс кредитов]]-AVERAGE(F:F)))/STDEV(F:F)</f>
        <v>-0.44789672649241924</v>
      </c>
      <c r="AC1230" s="16">
        <f>((Кредиты_2000_0__22[[#This Row],[Максимальный выданный кредит]]-AVERAGE(G:G)))/STDEV(G:G)</f>
        <v>-0.59108907708987224</v>
      </c>
    </row>
    <row r="1231" spans="1:29" x14ac:dyDescent="0.45">
      <c r="A1231">
        <v>1811</v>
      </c>
      <c r="B1231" s="1" t="s">
        <v>1275</v>
      </c>
      <c r="C1231" s="1" t="s">
        <v>16</v>
      </c>
      <c r="D1231">
        <v>9</v>
      </c>
      <c r="E1231">
        <v>0</v>
      </c>
      <c r="F1231">
        <v>485241</v>
      </c>
      <c r="G1231">
        <v>855162</v>
      </c>
      <c r="H1231" s="3">
        <v>259116</v>
      </c>
      <c r="I1231" s="1" t="s">
        <v>17</v>
      </c>
      <c r="J1231">
        <v>735</v>
      </c>
      <c r="K1231">
        <v>2237820</v>
      </c>
      <c r="L1231" s="1" t="s">
        <v>33</v>
      </c>
      <c r="M1231" s="1" t="s">
        <v>29</v>
      </c>
      <c r="N1231" s="1" t="s">
        <v>52</v>
      </c>
      <c r="O1231" s="2">
        <v>19953.990000000002</v>
      </c>
      <c r="P1231">
        <v>21.6</v>
      </c>
      <c r="Q1231">
        <v>14</v>
      </c>
      <c r="R1231">
        <f>Кредиты_2000_0__22[[#This Row],[Годовой доход]]/12</f>
        <v>186485</v>
      </c>
      <c r="S1231">
        <f>Кредиты_2000_0__22[[#This Row],[Ежемесячный платеж]]/Кредиты_2000_0__22[[#This Row],[Мес доход]]</f>
        <v>0.10700050942435049</v>
      </c>
      <c r="T1231" s="8">
        <f>(Кредиты_2000_0__22[[#This Row],[Кредитный рейтинг]]-MIN(J:J))/(MAX(J:J)-MIN(J:J))</f>
        <v>0.90303030303030307</v>
      </c>
      <c r="U1231" s="9">
        <f>(Кредиты_2000_0__22[[#This Row],[Срок кредитной истории (лет)]]-MIN(P:P))/(MAX(P:P)-MIN(P:P))</f>
        <v>0.375</v>
      </c>
      <c r="V1231" s="9">
        <f>(Кредиты_2000_0__22[[#This Row],[Срок с последнего нарушения кредитного договора (мес.)]]-MIN(Q:Q))/(MAX(Q:Q)-MIN(Q:Q))</f>
        <v>0.17073170731707318</v>
      </c>
      <c r="W1231" s="9">
        <f>(Кредиты_2000_0__22[[#This Row],[Количество кредитных карт]]-MIN(D:D))/(MAX(D:D)-MIN(D:D))</f>
        <v>0.17073170731707318</v>
      </c>
      <c r="X1231" s="10">
        <f>(Кредиты_2000_0__22[[#This Row],[Число нарушений кредитных договоров]]-MIN(E:E))/(MAX(E:E)-MIN(E:E))</f>
        <v>0</v>
      </c>
      <c r="Y1231" s="16">
        <f>((Кредиты_2000_0__22[[#This Row],[Размер кредита]]-AVERAGE(H:H)))/STDEV(H:H)</f>
        <v>-0.27119174103312255</v>
      </c>
      <c r="Z1231" s="16">
        <f>((Кредиты_2000_0__22[[#This Row],[Годовой доход]]-AVERAGE(K:K)))/STDEV(K:K)</f>
        <v>1.0873411395127002</v>
      </c>
      <c r="AA1231" s="16">
        <f>((Кредиты_2000_0__22[[#This Row],[Ежемесячный платеж]]-AVERAGE(O:O)))/STDEV(O:O)</f>
        <v>0.1901331530377961</v>
      </c>
      <c r="AB1231" s="16">
        <f>((Кредиты_2000_0__22[[#This Row],[Текущий баланс кредитов]]-AVERAGE(F:F)))/STDEV(F:F)</f>
        <v>0.92979832420884501</v>
      </c>
      <c r="AC1231" s="16">
        <f>((Кредиты_2000_0__22[[#This Row],[Максимальный выданный кредит]]-AVERAGE(G:G)))/STDEV(G:G)</f>
        <v>0.61796043964761582</v>
      </c>
    </row>
    <row r="1232" spans="1:29" x14ac:dyDescent="0.45">
      <c r="A1232">
        <v>1812</v>
      </c>
      <c r="B1232" s="1" t="s">
        <v>1276</v>
      </c>
      <c r="C1232" s="1" t="s">
        <v>16</v>
      </c>
      <c r="D1232">
        <v>15</v>
      </c>
      <c r="E1232">
        <v>0</v>
      </c>
      <c r="F1232">
        <v>587556</v>
      </c>
      <c r="G1232">
        <v>1391258</v>
      </c>
      <c r="H1232" s="3">
        <v>249194</v>
      </c>
      <c r="I1232" s="1" t="s">
        <v>26</v>
      </c>
      <c r="J1232">
        <v>738</v>
      </c>
      <c r="K1232">
        <v>1056818</v>
      </c>
      <c r="L1232" s="1" t="s">
        <v>41</v>
      </c>
      <c r="M1232" s="1" t="s">
        <v>29</v>
      </c>
      <c r="N1232" s="1" t="s">
        <v>23</v>
      </c>
      <c r="O1232" s="2">
        <v>23249.73</v>
      </c>
      <c r="P1232">
        <v>15.8</v>
      </c>
      <c r="R1232">
        <f>Кредиты_2000_0__22[[#This Row],[Годовой доход]]/12</f>
        <v>88068.166666666672</v>
      </c>
      <c r="S1232">
        <f>Кредиты_2000_0__22[[#This Row],[Ежемесячный платеж]]/Кредиты_2000_0__22[[#This Row],[Мес доход]]</f>
        <v>0.26399697961238355</v>
      </c>
      <c r="T1232" s="8">
        <f>(Кредиты_2000_0__22[[#This Row],[Кредитный рейтинг]]-MIN(J:J))/(MAX(J:J)-MIN(J:J))</f>
        <v>0.92121212121212126</v>
      </c>
      <c r="U1232" s="9">
        <f>(Кредиты_2000_0__22[[#This Row],[Срок кредитной истории (лет)]]-MIN(P:P))/(MAX(P:P)-MIN(P:P))</f>
        <v>0.24780701754385967</v>
      </c>
      <c r="V1232" s="9">
        <f>(Кредиты_2000_0__22[[#This Row],[Срок с последнего нарушения кредитного договора (мес.)]]-MIN(Q:Q))/(MAX(Q:Q)-MIN(Q:Q))</f>
        <v>0</v>
      </c>
      <c r="W1232" s="9">
        <f>(Кредиты_2000_0__22[[#This Row],[Количество кредитных карт]]-MIN(D:D))/(MAX(D:D)-MIN(D:D))</f>
        <v>0.31707317073170732</v>
      </c>
      <c r="X1232" s="10">
        <f>(Кредиты_2000_0__22[[#This Row],[Число нарушений кредитных договоров]]-MIN(E:E))/(MAX(E:E)-MIN(E:E))</f>
        <v>0</v>
      </c>
      <c r="Y1232" s="16">
        <f>((Кредиты_2000_0__22[[#This Row],[Размер кредита]]-AVERAGE(H:H)))/STDEV(H:H)</f>
        <v>-0.32430880610958873</v>
      </c>
      <c r="Z1232" s="16">
        <f>((Кредиты_2000_0__22[[#This Row],[Годовой доход]]-AVERAGE(K:K)))/STDEV(K:K)</f>
        <v>-0.35823859815018605</v>
      </c>
      <c r="AA1232" s="16">
        <f>((Кредиты_2000_0__22[[#This Row],[Ежемесячный платеж]]-AVERAGE(O:O)))/STDEV(O:O)</f>
        <v>0.48453255257003736</v>
      </c>
      <c r="AB1232" s="16">
        <f>((Кредиты_2000_0__22[[#This Row],[Текущий баланс кредитов]]-AVERAGE(F:F)))/STDEV(F:F)</f>
        <v>1.3573752850771701</v>
      </c>
      <c r="AC1232" s="16">
        <f>((Кредиты_2000_0__22[[#This Row],[Максимальный выданный кредит]]-AVERAGE(G:G)))/STDEV(G:G)</f>
        <v>1.7575179016983278</v>
      </c>
    </row>
    <row r="1233" spans="1:29" x14ac:dyDescent="0.45">
      <c r="A1233">
        <v>1813</v>
      </c>
      <c r="B1233" s="1" t="s">
        <v>1277</v>
      </c>
      <c r="C1233" s="1" t="s">
        <v>16</v>
      </c>
      <c r="D1233">
        <v>18</v>
      </c>
      <c r="E1233">
        <v>0</v>
      </c>
      <c r="F1233">
        <v>147592</v>
      </c>
      <c r="G1233">
        <v>336446</v>
      </c>
      <c r="H1233" s="3">
        <v>265342</v>
      </c>
      <c r="I1233" s="1" t="s">
        <v>17</v>
      </c>
      <c r="J1233">
        <v>738</v>
      </c>
      <c r="K1233">
        <v>1283127</v>
      </c>
      <c r="L1233" s="1" t="s">
        <v>22</v>
      </c>
      <c r="M1233" s="1" t="s">
        <v>29</v>
      </c>
      <c r="N1233" s="1" t="s">
        <v>23</v>
      </c>
      <c r="O1233" s="2">
        <v>23737.84</v>
      </c>
      <c r="P1233">
        <v>27.4</v>
      </c>
      <c r="Q1233">
        <v>8</v>
      </c>
      <c r="R1233">
        <f>Кредиты_2000_0__22[[#This Row],[Годовой доход]]/12</f>
        <v>106927.25</v>
      </c>
      <c r="S1233">
        <f>Кредиты_2000_0__22[[#This Row],[Ежемесячный платеж]]/Кредиты_2000_0__22[[#This Row],[Мес доход]]</f>
        <v>0.22199991115454668</v>
      </c>
      <c r="T1233" s="8">
        <f>(Кредиты_2000_0__22[[#This Row],[Кредитный рейтинг]]-MIN(J:J))/(MAX(J:J)-MIN(J:J))</f>
        <v>0.92121212121212126</v>
      </c>
      <c r="U1233" s="9">
        <f>(Кредиты_2000_0__22[[#This Row],[Срок кредитной истории (лет)]]-MIN(P:P))/(MAX(P:P)-MIN(P:P))</f>
        <v>0.5021929824561403</v>
      </c>
      <c r="V1233" s="9">
        <f>(Кредиты_2000_0__22[[#This Row],[Срок с последнего нарушения кредитного договора (мес.)]]-MIN(Q:Q))/(MAX(Q:Q)-MIN(Q:Q))</f>
        <v>9.7560975609756101E-2</v>
      </c>
      <c r="W1233" s="9">
        <f>(Кредиты_2000_0__22[[#This Row],[Количество кредитных карт]]-MIN(D:D))/(MAX(D:D)-MIN(D:D))</f>
        <v>0.3902439024390244</v>
      </c>
      <c r="X1233" s="10">
        <f>(Кредиты_2000_0__22[[#This Row],[Число нарушений кредитных договоров]]-MIN(E:E))/(MAX(E:E)-MIN(E:E))</f>
        <v>0</v>
      </c>
      <c r="Y1233" s="16">
        <f>((Кредиты_2000_0__22[[#This Row],[Размер кредита]]-AVERAGE(H:H)))/STDEV(H:H)</f>
        <v>-0.23786107713813379</v>
      </c>
      <c r="Z1233" s="16">
        <f>((Кредиты_2000_0__22[[#This Row],[Годовой доход]]-AVERAGE(K:K)))/STDEV(K:K)</f>
        <v>-8.1230003032861875E-2</v>
      </c>
      <c r="AA1233" s="16">
        <f>((Кредиты_2000_0__22[[#This Row],[Ежемесячный платеж]]-AVERAGE(O:O)))/STDEV(O:O)</f>
        <v>0.5281340778437793</v>
      </c>
      <c r="AB1233" s="16">
        <f>((Кредиты_2000_0__22[[#This Row],[Текущий баланс кредитов]]-AVERAGE(F:F)))/STDEV(F:F)</f>
        <v>-0.48124534739579833</v>
      </c>
      <c r="AC1233" s="16">
        <f>((Кредиты_2000_0__22[[#This Row],[Максимальный выданный кредит]]-AVERAGE(G:G)))/STDEV(G:G)</f>
        <v>-0.48465306331658675</v>
      </c>
    </row>
    <row r="1234" spans="1:29" x14ac:dyDescent="0.45">
      <c r="A1234">
        <v>1815</v>
      </c>
      <c r="B1234" s="1" t="s">
        <v>1278</v>
      </c>
      <c r="C1234" s="1" t="s">
        <v>16</v>
      </c>
      <c r="D1234">
        <v>16</v>
      </c>
      <c r="E1234">
        <v>0</v>
      </c>
      <c r="F1234">
        <v>383401</v>
      </c>
      <c r="G1234">
        <v>546062</v>
      </c>
      <c r="H1234" s="3">
        <v>446908</v>
      </c>
      <c r="I1234" s="1" t="s">
        <v>26</v>
      </c>
      <c r="J1234">
        <v>685</v>
      </c>
      <c r="K1234">
        <v>1583935</v>
      </c>
      <c r="L1234" s="1" t="s">
        <v>41</v>
      </c>
      <c r="M1234" s="1" t="s">
        <v>29</v>
      </c>
      <c r="N1234" s="1" t="s">
        <v>23</v>
      </c>
      <c r="O1234" s="2">
        <v>27718.91</v>
      </c>
      <c r="P1234">
        <v>18.899999999999999</v>
      </c>
      <c r="Q1234">
        <v>25</v>
      </c>
      <c r="R1234">
        <f>Кредиты_2000_0__22[[#This Row],[Годовой доход]]/12</f>
        <v>131994.58333333334</v>
      </c>
      <c r="S1234">
        <f>Кредиты_2000_0__22[[#This Row],[Ежемесячный платеж]]/Кредиты_2000_0__22[[#This Row],[Мес доход]]</f>
        <v>0.21000035986325194</v>
      </c>
      <c r="T1234" s="8">
        <f>(Кредиты_2000_0__22[[#This Row],[Кредитный рейтинг]]-MIN(J:J))/(MAX(J:J)-MIN(J:J))</f>
        <v>0.6</v>
      </c>
      <c r="U1234" s="9">
        <f>(Кредиты_2000_0__22[[#This Row],[Срок кредитной истории (лет)]]-MIN(P:P))/(MAX(P:P)-MIN(P:P))</f>
        <v>0.31578947368421051</v>
      </c>
      <c r="V1234" s="9">
        <f>(Кредиты_2000_0__22[[#This Row],[Срок с последнего нарушения кредитного договора (мес.)]]-MIN(Q:Q))/(MAX(Q:Q)-MIN(Q:Q))</f>
        <v>0.3048780487804878</v>
      </c>
      <c r="W1234" s="9">
        <f>(Кредиты_2000_0__22[[#This Row],[Количество кредитных карт]]-MIN(D:D))/(MAX(D:D)-MIN(D:D))</f>
        <v>0.34146341463414637</v>
      </c>
      <c r="X1234" s="10">
        <f>(Кредиты_2000_0__22[[#This Row],[Число нарушений кредитных договоров]]-MIN(E:E))/(MAX(E:E)-MIN(E:E))</f>
        <v>0</v>
      </c>
      <c r="Y1234" s="16">
        <f>((Кредиты_2000_0__22[[#This Row],[Размер кредита]]-AVERAGE(H:H)))/STDEV(H:H)</f>
        <v>0.73414588090194477</v>
      </c>
      <c r="Z1234" s="16">
        <f>((Кредиты_2000_0__22[[#This Row],[Годовой доход]]-AVERAGE(K:K)))/STDEV(K:K)</f>
        <v>0.28696746803568624</v>
      </c>
      <c r="AA1234" s="16">
        <f>((Кредиты_2000_0__22[[#This Row],[Ежемесячный платеж]]-AVERAGE(O:O)))/STDEV(O:O)</f>
        <v>0.88375212341042608</v>
      </c>
      <c r="AB1234" s="16">
        <f>((Кредиты_2000_0__22[[#This Row],[Текущий баланс кредитов]]-AVERAGE(F:F)))/STDEV(F:F)</f>
        <v>0.5042064002990545</v>
      </c>
      <c r="AC1234" s="16">
        <f>((Кредиты_2000_0__22[[#This Row],[Максимальный выданный кредит]]-AVERAGE(G:G)))/STDEV(G:G)</f>
        <v>-3.9080858030179022E-2</v>
      </c>
    </row>
    <row r="1235" spans="1:29" x14ac:dyDescent="0.45">
      <c r="A1235">
        <v>1816</v>
      </c>
      <c r="B1235" s="1" t="s">
        <v>1279</v>
      </c>
      <c r="C1235" s="1" t="s">
        <v>16</v>
      </c>
      <c r="D1235">
        <v>9</v>
      </c>
      <c r="E1235">
        <v>0</v>
      </c>
      <c r="F1235">
        <v>514634</v>
      </c>
      <c r="G1235">
        <v>1398826</v>
      </c>
      <c r="H1235" s="3">
        <v>563530</v>
      </c>
      <c r="I1235" s="1" t="s">
        <v>26</v>
      </c>
      <c r="J1235">
        <v>738</v>
      </c>
      <c r="K1235">
        <v>2316613</v>
      </c>
      <c r="L1235" s="1" t="s">
        <v>22</v>
      </c>
      <c r="M1235" s="1" t="s">
        <v>24</v>
      </c>
      <c r="N1235" s="1" t="s">
        <v>23</v>
      </c>
      <c r="O1235" s="2">
        <v>26641.23</v>
      </c>
      <c r="P1235">
        <v>22</v>
      </c>
      <c r="R1235">
        <f>Кредиты_2000_0__22[[#This Row],[Годовой доход]]/12</f>
        <v>193051.08333333334</v>
      </c>
      <c r="S1235">
        <f>Кредиты_2000_0__22[[#This Row],[Ежемесячный платеж]]/Кредиты_2000_0__22[[#This Row],[Мес доход]]</f>
        <v>0.13800093498568816</v>
      </c>
      <c r="T1235" s="8">
        <f>(Кредиты_2000_0__22[[#This Row],[Кредитный рейтинг]]-MIN(J:J))/(MAX(J:J)-MIN(J:J))</f>
        <v>0.92121212121212126</v>
      </c>
      <c r="U1235" s="9">
        <f>(Кредиты_2000_0__22[[#This Row],[Срок кредитной истории (лет)]]-MIN(P:P))/(MAX(P:P)-MIN(P:P))</f>
        <v>0.38377192982456138</v>
      </c>
      <c r="V1235" s="9">
        <f>(Кредиты_2000_0__22[[#This Row],[Срок с последнего нарушения кредитного договора (мес.)]]-MIN(Q:Q))/(MAX(Q:Q)-MIN(Q:Q))</f>
        <v>0</v>
      </c>
      <c r="W1235" s="9">
        <f>(Кредиты_2000_0__22[[#This Row],[Количество кредитных карт]]-MIN(D:D))/(MAX(D:D)-MIN(D:D))</f>
        <v>0.17073170731707318</v>
      </c>
      <c r="X1235" s="10">
        <f>(Кредиты_2000_0__22[[#This Row],[Число нарушений кредитных договоров]]-MIN(E:E))/(MAX(E:E)-MIN(E:E))</f>
        <v>0</v>
      </c>
      <c r="Y1235" s="16">
        <f>((Кредиты_2000_0__22[[#This Row],[Размер кредита]]-AVERAGE(H:H)))/STDEV(H:H)</f>
        <v>1.3584775038960628</v>
      </c>
      <c r="Z1235" s="16">
        <f>((Кредиты_2000_0__22[[#This Row],[Годовой доход]]-AVERAGE(K:K)))/STDEV(K:K)</f>
        <v>1.1837859925016636</v>
      </c>
      <c r="AA1235" s="16">
        <f>((Кредиты_2000_0__22[[#This Row],[Ежемесячный платеж]]-AVERAGE(O:O)))/STDEV(O:O)</f>
        <v>0.78748592981265864</v>
      </c>
      <c r="AB1235" s="16">
        <f>((Кредиты_2000_0__22[[#This Row],[Текущий баланс кредитов]]-AVERAGE(F:F)))/STDEV(F:F)</f>
        <v>1.0526324112029581</v>
      </c>
      <c r="AC1235" s="16">
        <f>((Кредиты_2000_0__22[[#This Row],[Максимальный выданный кредит]]-AVERAGE(G:G)))/STDEV(G:G)</f>
        <v>1.7736048914777698</v>
      </c>
    </row>
    <row r="1236" spans="1:29" x14ac:dyDescent="0.45">
      <c r="A1236">
        <v>1818</v>
      </c>
      <c r="B1236" s="1" t="s">
        <v>1280</v>
      </c>
      <c r="C1236" s="1" t="s">
        <v>31</v>
      </c>
      <c r="D1236">
        <v>10</v>
      </c>
      <c r="E1236">
        <v>0</v>
      </c>
      <c r="F1236">
        <v>254619</v>
      </c>
      <c r="G1236">
        <v>341242</v>
      </c>
      <c r="H1236" s="3">
        <v>535084</v>
      </c>
      <c r="I1236" s="1" t="s">
        <v>26</v>
      </c>
      <c r="J1236">
        <v>682</v>
      </c>
      <c r="K1236">
        <v>1347822</v>
      </c>
      <c r="L1236" s="1" t="s">
        <v>22</v>
      </c>
      <c r="M1236" s="1" t="s">
        <v>19</v>
      </c>
      <c r="N1236" s="1" t="s">
        <v>23</v>
      </c>
      <c r="O1236" s="2">
        <v>26282.51</v>
      </c>
      <c r="P1236">
        <v>18.399999999999999</v>
      </c>
      <c r="Q1236">
        <v>8</v>
      </c>
      <c r="R1236">
        <f>Кредиты_2000_0__22[[#This Row],[Годовой доход]]/12</f>
        <v>112318.5</v>
      </c>
      <c r="S1236">
        <f>Кредиты_2000_0__22[[#This Row],[Ежемесячный платеж]]/Кредиты_2000_0__22[[#This Row],[Мес доход]]</f>
        <v>0.23399983083819673</v>
      </c>
      <c r="T1236" s="8">
        <f>(Кредиты_2000_0__22[[#This Row],[Кредитный рейтинг]]-MIN(J:J))/(MAX(J:J)-MIN(J:J))</f>
        <v>0.58181818181818179</v>
      </c>
      <c r="U1236" s="9">
        <f>(Кредиты_2000_0__22[[#This Row],[Срок кредитной истории (лет)]]-MIN(P:P))/(MAX(P:P)-MIN(P:P))</f>
        <v>0.30482456140350872</v>
      </c>
      <c r="V1236" s="9">
        <f>(Кредиты_2000_0__22[[#This Row],[Срок с последнего нарушения кредитного договора (мес.)]]-MIN(Q:Q))/(MAX(Q:Q)-MIN(Q:Q))</f>
        <v>9.7560975609756101E-2</v>
      </c>
      <c r="W1236" s="9">
        <f>(Кредиты_2000_0__22[[#This Row],[Количество кредитных карт]]-MIN(D:D))/(MAX(D:D)-MIN(D:D))</f>
        <v>0.1951219512195122</v>
      </c>
      <c r="X1236" s="10">
        <f>(Кредиты_2000_0__22[[#This Row],[Число нарушений кредитных договоров]]-MIN(E:E))/(MAX(E:E)-MIN(E:E))</f>
        <v>0</v>
      </c>
      <c r="Y1236" s="16">
        <f>((Кредиты_2000_0__22[[#This Row],[Размер кредита]]-AVERAGE(H:H)))/STDEV(H:H)</f>
        <v>1.206192880517192</v>
      </c>
      <c r="Z1236" s="16">
        <f>((Кредиты_2000_0__22[[#This Row],[Годовой доход]]-AVERAGE(K:K)))/STDEV(K:K)</f>
        <v>-2.0414994332909843E-3</v>
      </c>
      <c r="AA1236" s="16">
        <f>((Кредиты_2000_0__22[[#This Row],[Ежемесячный платеж]]-AVERAGE(O:O)))/STDEV(O:O)</f>
        <v>0.75544245775472751</v>
      </c>
      <c r="AB1236" s="16">
        <f>((Кредиты_2000_0__22[[#This Row],[Текущий баланс кредитов]]-AVERAGE(F:F)))/STDEV(F:F)</f>
        <v>-3.3976819898811336E-2</v>
      </c>
      <c r="AC1236" s="16">
        <f>((Кредиты_2000_0__22[[#This Row],[Максимальный выданный кредит]]-AVERAGE(G:G)))/STDEV(G:G)</f>
        <v>-0.47445840118891708</v>
      </c>
    </row>
    <row r="1237" spans="1:29" x14ac:dyDescent="0.45">
      <c r="A1237">
        <v>1819</v>
      </c>
      <c r="B1237" s="1" t="s">
        <v>1281</v>
      </c>
      <c r="C1237" s="1" t="s">
        <v>16</v>
      </c>
      <c r="D1237">
        <v>7</v>
      </c>
      <c r="E1237">
        <v>0</v>
      </c>
      <c r="F1237">
        <v>78394</v>
      </c>
      <c r="G1237">
        <v>174592</v>
      </c>
      <c r="H1237" s="3">
        <v>111826</v>
      </c>
      <c r="I1237" s="1" t="s">
        <v>17</v>
      </c>
      <c r="J1237">
        <v>744</v>
      </c>
      <c r="K1237">
        <v>521512</v>
      </c>
      <c r="L1237" s="1" t="s">
        <v>36</v>
      </c>
      <c r="M1237" s="1" t="s">
        <v>19</v>
      </c>
      <c r="N1237" s="1" t="s">
        <v>20</v>
      </c>
      <c r="O1237" s="2">
        <v>12472.93</v>
      </c>
      <c r="P1237">
        <v>4.5</v>
      </c>
      <c r="R1237">
        <f>Кредиты_2000_0__22[[#This Row],[Годовой доход]]/12</f>
        <v>43459.333333333336</v>
      </c>
      <c r="S1237">
        <f>Кредиты_2000_0__22[[#This Row],[Ежемесячный платеж]]/Кредиты_2000_0__22[[#This Row],[Мес доход]]</f>
        <v>0.28700233168172545</v>
      </c>
      <c r="T1237" s="8">
        <f>(Кредиты_2000_0__22[[#This Row],[Кредитный рейтинг]]-MIN(J:J))/(MAX(J:J)-MIN(J:J))</f>
        <v>0.95757575757575752</v>
      </c>
      <c r="U1237" s="9">
        <f>(Кредиты_2000_0__22[[#This Row],[Срок кредитной истории (лет)]]-MIN(P:P))/(MAX(P:P)-MIN(P:P))</f>
        <v>0</v>
      </c>
      <c r="V1237" s="9">
        <f>(Кредиты_2000_0__22[[#This Row],[Срок с последнего нарушения кредитного договора (мес.)]]-MIN(Q:Q))/(MAX(Q:Q)-MIN(Q:Q))</f>
        <v>0</v>
      </c>
      <c r="W1237" s="9">
        <f>(Кредиты_2000_0__22[[#This Row],[Количество кредитных карт]]-MIN(D:D))/(MAX(D:D)-MIN(D:D))</f>
        <v>0.12195121951219512</v>
      </c>
      <c r="X1237" s="10">
        <f>(Кредиты_2000_0__22[[#This Row],[Число нарушений кредитных договоров]]-MIN(E:E))/(MAX(E:E)-MIN(E:E))</f>
        <v>0</v>
      </c>
      <c r="Y1237" s="16">
        <f>((Кредиты_2000_0__22[[#This Row],[Размер кредита]]-AVERAGE(H:H)))/STDEV(H:H)</f>
        <v>-1.0597033833544998</v>
      </c>
      <c r="Z1237" s="16">
        <f>((Кредиты_2000_0__22[[#This Row],[Годовой доход]]-AVERAGE(K:K)))/STDEV(K:K)</f>
        <v>-1.0134682311646679</v>
      </c>
      <c r="AA1237" s="16">
        <f>((Кредиты_2000_0__22[[#This Row],[Ежемесячный платеж]]-AVERAGE(O:O)))/STDEV(O:O)</f>
        <v>-0.47812938340763655</v>
      </c>
      <c r="AB1237" s="16">
        <f>((Кредиты_2000_0__22[[#This Row],[Текущий баланс кредитов]]-AVERAGE(F:F)))/STDEV(F:F)</f>
        <v>-0.77042553151510007</v>
      </c>
      <c r="AC1237" s="16">
        <f>((Кредиты_2000_0__22[[#This Row],[Максимальный выданный кредит]]-AVERAGE(G:G)))/STDEV(G:G)</f>
        <v>-0.82869952787285273</v>
      </c>
    </row>
    <row r="1238" spans="1:29" x14ac:dyDescent="0.45">
      <c r="A1238">
        <v>1820</v>
      </c>
      <c r="B1238" s="1" t="s">
        <v>1282</v>
      </c>
      <c r="C1238" s="1" t="s">
        <v>31</v>
      </c>
      <c r="D1238">
        <v>17</v>
      </c>
      <c r="E1238">
        <v>0</v>
      </c>
      <c r="F1238">
        <v>178600</v>
      </c>
      <c r="G1238">
        <v>429924</v>
      </c>
      <c r="H1238" s="3">
        <v>301576</v>
      </c>
      <c r="I1238" s="1" t="s">
        <v>17</v>
      </c>
      <c r="J1238">
        <v>727</v>
      </c>
      <c r="K1238">
        <v>525160</v>
      </c>
      <c r="L1238" s="1" t="s">
        <v>33</v>
      </c>
      <c r="M1238" s="1" t="s">
        <v>29</v>
      </c>
      <c r="N1238" s="1" t="s">
        <v>23</v>
      </c>
      <c r="O1238" s="2">
        <v>11816.29</v>
      </c>
      <c r="P1238">
        <v>18</v>
      </c>
      <c r="Q1238">
        <v>18</v>
      </c>
      <c r="R1238">
        <f>Кредиты_2000_0__22[[#This Row],[Годовой доход]]/12</f>
        <v>43763.333333333336</v>
      </c>
      <c r="S1238">
        <f>Кредиты_2000_0__22[[#This Row],[Ежемесячный платеж]]/Кредиты_2000_0__22[[#This Row],[Мес доход]]</f>
        <v>0.27000434153400871</v>
      </c>
      <c r="T1238" s="8">
        <f>(Кредиты_2000_0__22[[#This Row],[Кредитный рейтинг]]-MIN(J:J))/(MAX(J:J)-MIN(J:J))</f>
        <v>0.8545454545454545</v>
      </c>
      <c r="U1238" s="9">
        <f>(Кредиты_2000_0__22[[#This Row],[Срок кредитной истории (лет)]]-MIN(P:P))/(MAX(P:P)-MIN(P:P))</f>
        <v>0.29605263157894735</v>
      </c>
      <c r="V1238" s="9">
        <f>(Кредиты_2000_0__22[[#This Row],[Срок с последнего нарушения кредитного договора (мес.)]]-MIN(Q:Q))/(MAX(Q:Q)-MIN(Q:Q))</f>
        <v>0.21951219512195122</v>
      </c>
      <c r="W1238" s="9">
        <f>(Кредиты_2000_0__22[[#This Row],[Количество кредитных карт]]-MIN(D:D))/(MAX(D:D)-MIN(D:D))</f>
        <v>0.36585365853658536</v>
      </c>
      <c r="X1238" s="10">
        <f>(Кредиты_2000_0__22[[#This Row],[Число нарушений кредитных договоров]]-MIN(E:E))/(MAX(E:E)-MIN(E:E))</f>
        <v>0</v>
      </c>
      <c r="Y1238" s="16">
        <f>((Кредиты_2000_0__22[[#This Row],[Размер кредита]]-AVERAGE(H:H)))/STDEV(H:H)</f>
        <v>-4.3883679841149735E-2</v>
      </c>
      <c r="Z1238" s="16">
        <f>((Кредиты_2000_0__22[[#This Row],[Годовой доход]]-AVERAGE(K:K)))/STDEV(K:K)</f>
        <v>-1.0090029763361457</v>
      </c>
      <c r="AA1238" s="16">
        <f>((Кредиты_2000_0__22[[#This Row],[Ежемесячный платеж]]-AVERAGE(O:O)))/STDEV(O:O)</f>
        <v>-0.5367852305645272</v>
      </c>
      <c r="AB1238" s="16">
        <f>((Кредиты_2000_0__22[[#This Row],[Текущий баланс кредитов]]-AVERAGE(F:F)))/STDEV(F:F)</f>
        <v>-0.35166213474266811</v>
      </c>
      <c r="AC1238" s="16">
        <f>((Кредиты_2000_0__22[[#This Row],[Максимальный выданный кредит]]-AVERAGE(G:G)))/STDEV(G:G)</f>
        <v>-0.28595068083737324</v>
      </c>
    </row>
    <row r="1239" spans="1:29" x14ac:dyDescent="0.45">
      <c r="A1239">
        <v>1822</v>
      </c>
      <c r="B1239" s="1" t="s">
        <v>1283</v>
      </c>
      <c r="C1239" s="1" t="s">
        <v>16</v>
      </c>
      <c r="D1239">
        <v>16</v>
      </c>
      <c r="E1239">
        <v>1</v>
      </c>
      <c r="F1239">
        <v>146737</v>
      </c>
      <c r="G1239">
        <v>302302</v>
      </c>
      <c r="H1239" s="3">
        <v>434632</v>
      </c>
      <c r="I1239" s="1" t="s">
        <v>26</v>
      </c>
      <c r="J1239">
        <v>615</v>
      </c>
      <c r="K1239">
        <v>1557753</v>
      </c>
      <c r="L1239" s="1" t="s">
        <v>22</v>
      </c>
      <c r="M1239" s="1" t="s">
        <v>29</v>
      </c>
      <c r="N1239" s="1" t="s">
        <v>23</v>
      </c>
      <c r="O1239" s="2">
        <v>14539.18</v>
      </c>
      <c r="P1239">
        <v>14.1</v>
      </c>
      <c r="Q1239">
        <v>67</v>
      </c>
      <c r="R1239">
        <f>Кредиты_2000_0__22[[#This Row],[Годовой доход]]/12</f>
        <v>129812.75</v>
      </c>
      <c r="S1239">
        <f>Кредиты_2000_0__22[[#This Row],[Ежемесячный платеж]]/Кредиты_2000_0__22[[#This Row],[Мес доход]]</f>
        <v>0.11200117091734056</v>
      </c>
      <c r="T1239" s="8">
        <f>(Кредиты_2000_0__22[[#This Row],[Кредитный рейтинг]]-MIN(J:J))/(MAX(J:J)-MIN(J:J))</f>
        <v>0.17575757575757575</v>
      </c>
      <c r="U1239" s="9">
        <f>(Кредиты_2000_0__22[[#This Row],[Срок кредитной истории (лет)]]-MIN(P:P))/(MAX(P:P)-MIN(P:P))</f>
        <v>0.21052631578947367</v>
      </c>
      <c r="V1239" s="9">
        <f>(Кредиты_2000_0__22[[#This Row],[Срок с последнего нарушения кредитного договора (мес.)]]-MIN(Q:Q))/(MAX(Q:Q)-MIN(Q:Q))</f>
        <v>0.81707317073170727</v>
      </c>
      <c r="W1239" s="9">
        <f>(Кредиты_2000_0__22[[#This Row],[Количество кредитных карт]]-MIN(D:D))/(MAX(D:D)-MIN(D:D))</f>
        <v>0.34146341463414637</v>
      </c>
      <c r="X1239" s="10">
        <f>(Кредиты_2000_0__22[[#This Row],[Число нарушений кредитных договоров]]-MIN(E:E))/(MAX(E:E)-MIN(E:E))</f>
        <v>0.14285714285714285</v>
      </c>
      <c r="Y1239" s="16">
        <f>((Кредиты_2000_0__22[[#This Row],[Размер кредита]]-AVERAGE(H:H)))/STDEV(H:H)</f>
        <v>0.6684267626920376</v>
      </c>
      <c r="Z1239" s="16">
        <f>((Кредиты_2000_0__22[[#This Row],[Годовой доход]]-AVERAGE(K:K)))/STDEV(K:K)</f>
        <v>0.25491996202681438</v>
      </c>
      <c r="AA1239" s="16">
        <f>((Кредиты_2000_0__22[[#This Row],[Ежемесячный платеж]]-AVERAGE(O:O)))/STDEV(O:O)</f>
        <v>-0.29355694769259416</v>
      </c>
      <c r="AB1239" s="16">
        <f>((Кредиты_2000_0__22[[#This Row],[Текущий баланс кредитов]]-AVERAGE(F:F)))/STDEV(F:F)</f>
        <v>-0.48481841392116043</v>
      </c>
      <c r="AC1239" s="16">
        <f>((Кредиты_2000_0__22[[#This Row],[Максимальный выданный кредит]]-AVERAGE(G:G)))/STDEV(G:G)</f>
        <v>-0.55723157534476742</v>
      </c>
    </row>
    <row r="1240" spans="1:29" x14ac:dyDescent="0.45">
      <c r="A1240">
        <v>1823</v>
      </c>
      <c r="B1240" s="1" t="s">
        <v>1284</v>
      </c>
      <c r="C1240" s="1" t="s">
        <v>16</v>
      </c>
      <c r="D1240">
        <v>8</v>
      </c>
      <c r="E1240">
        <v>1</v>
      </c>
      <c r="F1240">
        <v>375326</v>
      </c>
      <c r="G1240">
        <v>510092</v>
      </c>
      <c r="H1240" s="3">
        <v>110946</v>
      </c>
      <c r="I1240" s="1" t="s">
        <v>17</v>
      </c>
      <c r="J1240">
        <v>718</v>
      </c>
      <c r="K1240">
        <v>1628889</v>
      </c>
      <c r="L1240" s="1" t="s">
        <v>22</v>
      </c>
      <c r="M1240" s="1" t="s">
        <v>24</v>
      </c>
      <c r="N1240" s="1" t="s">
        <v>23</v>
      </c>
      <c r="O1240" s="2">
        <v>22532.86</v>
      </c>
      <c r="P1240">
        <v>22.5</v>
      </c>
      <c r="R1240">
        <f>Кредиты_2000_0__22[[#This Row],[Годовой доход]]/12</f>
        <v>135740.75</v>
      </c>
      <c r="S1240">
        <f>Кредиты_2000_0__22[[#This Row],[Ежемесячный платеж]]/Кредиты_2000_0__22[[#This Row],[Мес доход]]</f>
        <v>0.16599923015012072</v>
      </c>
      <c r="T1240" s="8">
        <f>(Кредиты_2000_0__22[[#This Row],[Кредитный рейтинг]]-MIN(J:J))/(MAX(J:J)-MIN(J:J))</f>
        <v>0.8</v>
      </c>
      <c r="U1240" s="9">
        <f>(Кредиты_2000_0__22[[#This Row],[Срок кредитной истории (лет)]]-MIN(P:P))/(MAX(P:P)-MIN(P:P))</f>
        <v>0.39473684210526316</v>
      </c>
      <c r="V1240" s="9">
        <f>(Кредиты_2000_0__22[[#This Row],[Срок с последнего нарушения кредитного договора (мес.)]]-MIN(Q:Q))/(MAX(Q:Q)-MIN(Q:Q))</f>
        <v>0</v>
      </c>
      <c r="W1240" s="9">
        <f>(Кредиты_2000_0__22[[#This Row],[Количество кредитных карт]]-MIN(D:D))/(MAX(D:D)-MIN(D:D))</f>
        <v>0.14634146341463414</v>
      </c>
      <c r="X1240" s="10">
        <f>(Кредиты_2000_0__22[[#This Row],[Число нарушений кредитных договоров]]-MIN(E:E))/(MAX(E:E)-MIN(E:E))</f>
        <v>0.14285714285714285</v>
      </c>
      <c r="Y1240" s="16">
        <f>((Кредиты_2000_0__22[[#This Row],[Размер кредита]]-AVERAGE(H:H)))/STDEV(H:H)</f>
        <v>-1.0644144312548516</v>
      </c>
      <c r="Z1240" s="16">
        <f>((Кредиты_2000_0__22[[#This Row],[Годовой доход]]-AVERAGE(K:K)))/STDEV(K:K)</f>
        <v>0.34199243118299455</v>
      </c>
      <c r="AA1240" s="16">
        <f>((Кредиты_2000_0__22[[#This Row],[Ежемесячный платеж]]-AVERAGE(O:O)))/STDEV(O:O)</f>
        <v>0.4204965249881657</v>
      </c>
      <c r="AB1240" s="16">
        <f>((Кредиты_2000_0__22[[#This Row],[Текущий баланс кредитов]]-AVERAGE(F:F)))/STDEV(F:F)</f>
        <v>0.47046077200396846</v>
      </c>
      <c r="AC1240" s="16">
        <f>((Кредиты_2000_0__22[[#This Row],[Максимальный выданный кредит]]-AVERAGE(G:G)))/STDEV(G:G)</f>
        <v>-0.11554082398770175</v>
      </c>
    </row>
    <row r="1241" spans="1:29" x14ac:dyDescent="0.45">
      <c r="A1241">
        <v>1824</v>
      </c>
      <c r="B1241" s="1" t="s">
        <v>1285</v>
      </c>
      <c r="C1241" s="1" t="s">
        <v>16</v>
      </c>
      <c r="D1241">
        <v>7</v>
      </c>
      <c r="E1241">
        <v>2</v>
      </c>
      <c r="F1241">
        <v>189601</v>
      </c>
      <c r="G1241">
        <v>381128</v>
      </c>
      <c r="H1241" s="3">
        <v>262966</v>
      </c>
      <c r="I1241" s="1" t="s">
        <v>17</v>
      </c>
      <c r="J1241">
        <v>746</v>
      </c>
      <c r="K1241">
        <v>757036</v>
      </c>
      <c r="L1241" s="1" t="s">
        <v>41</v>
      </c>
      <c r="M1241" s="1" t="s">
        <v>19</v>
      </c>
      <c r="N1241" s="1" t="s">
        <v>23</v>
      </c>
      <c r="O1241" s="2">
        <v>7128.8</v>
      </c>
      <c r="P1241">
        <v>16.8</v>
      </c>
      <c r="R1241">
        <f>Кредиты_2000_0__22[[#This Row],[Годовой доход]]/12</f>
        <v>63086.333333333336</v>
      </c>
      <c r="S1241">
        <f>Кредиты_2000_0__22[[#This Row],[Ежемесячный платеж]]/Кредиты_2000_0__22[[#This Row],[Мес доход]]</f>
        <v>0.11300070274068869</v>
      </c>
      <c r="T1241" s="8">
        <f>(Кредиты_2000_0__22[[#This Row],[Кредитный рейтинг]]-MIN(J:J))/(MAX(J:J)-MIN(J:J))</f>
        <v>0.96969696969696972</v>
      </c>
      <c r="U1241" s="9">
        <f>(Кредиты_2000_0__22[[#This Row],[Срок кредитной истории (лет)]]-MIN(P:P))/(MAX(P:P)-MIN(P:P))</f>
        <v>0.26973684210526316</v>
      </c>
      <c r="V1241" s="9">
        <f>(Кредиты_2000_0__22[[#This Row],[Срок с последнего нарушения кредитного договора (мес.)]]-MIN(Q:Q))/(MAX(Q:Q)-MIN(Q:Q))</f>
        <v>0</v>
      </c>
      <c r="W1241" s="9">
        <f>(Кредиты_2000_0__22[[#This Row],[Количество кредитных карт]]-MIN(D:D))/(MAX(D:D)-MIN(D:D))</f>
        <v>0.12195121951219512</v>
      </c>
      <c r="X1241" s="10">
        <f>(Кредиты_2000_0__22[[#This Row],[Число нарушений кредитных договоров]]-MIN(E:E))/(MAX(E:E)-MIN(E:E))</f>
        <v>0.2857142857142857</v>
      </c>
      <c r="Y1241" s="16">
        <f>((Кредиты_2000_0__22[[#This Row],[Размер кредита]]-AVERAGE(H:H)))/STDEV(H:H)</f>
        <v>-0.25058090646908354</v>
      </c>
      <c r="Z1241" s="16">
        <f>((Кредиты_2000_0__22[[#This Row],[Годовой доход]]-AVERAGE(K:K)))/STDEV(K:K)</f>
        <v>-0.72518021629821239</v>
      </c>
      <c r="AA1241" s="16">
        <f>((Кредиты_2000_0__22[[#This Row],[Ежемесячный платеж]]-AVERAGE(O:O)))/STDEV(O:O)</f>
        <v>-0.95550583392322264</v>
      </c>
      <c r="AB1241" s="16">
        <f>((Кредиты_2000_0__22[[#This Row],[Текущий баланс кредитов]]-AVERAGE(F:F)))/STDEV(F:F)</f>
        <v>-0.30568867878300976</v>
      </c>
      <c r="AC1241" s="16">
        <f>((Кредиты_2000_0__22[[#This Row],[Максимальный выданный кредит]]-AVERAGE(G:G)))/STDEV(G:G)</f>
        <v>-0.38967435331063649</v>
      </c>
    </row>
    <row r="1242" spans="1:29" x14ac:dyDescent="0.45">
      <c r="A1242">
        <v>1825</v>
      </c>
      <c r="B1242" s="1" t="s">
        <v>1286</v>
      </c>
      <c r="C1242" s="1" t="s">
        <v>16</v>
      </c>
      <c r="D1242">
        <v>9</v>
      </c>
      <c r="E1242">
        <v>0</v>
      </c>
      <c r="F1242">
        <v>237063</v>
      </c>
      <c r="G1242">
        <v>589072</v>
      </c>
      <c r="H1242" s="3">
        <v>57552</v>
      </c>
      <c r="I1242" s="1" t="s">
        <v>17</v>
      </c>
      <c r="J1242">
        <v>739</v>
      </c>
      <c r="K1242">
        <v>439622</v>
      </c>
      <c r="L1242" s="1" t="s">
        <v>53</v>
      </c>
      <c r="M1242" s="1" t="s">
        <v>19</v>
      </c>
      <c r="N1242" s="1" t="s">
        <v>23</v>
      </c>
      <c r="O1242" s="2">
        <v>11796.53</v>
      </c>
      <c r="P1242">
        <v>18.5</v>
      </c>
      <c r="R1242">
        <f>Кредиты_2000_0__22[[#This Row],[Годовой доход]]/12</f>
        <v>36635.166666666664</v>
      </c>
      <c r="S1242">
        <f>Кредиты_2000_0__22[[#This Row],[Ежемесячный платеж]]/Кредиты_2000_0__22[[#This Row],[Мес доход]]</f>
        <v>0.3220001728757888</v>
      </c>
      <c r="T1242" s="8">
        <f>(Кредиты_2000_0__22[[#This Row],[Кредитный рейтинг]]-MIN(J:J))/(MAX(J:J)-MIN(J:J))</f>
        <v>0.92727272727272725</v>
      </c>
      <c r="U1242" s="9">
        <f>(Кредиты_2000_0__22[[#This Row],[Срок кредитной истории (лет)]]-MIN(P:P))/(MAX(P:P)-MIN(P:P))</f>
        <v>0.30701754385964913</v>
      </c>
      <c r="V1242" s="9">
        <f>(Кредиты_2000_0__22[[#This Row],[Срок с последнего нарушения кредитного договора (мес.)]]-MIN(Q:Q))/(MAX(Q:Q)-MIN(Q:Q))</f>
        <v>0</v>
      </c>
      <c r="W1242" s="9">
        <f>(Кредиты_2000_0__22[[#This Row],[Количество кредитных карт]]-MIN(D:D))/(MAX(D:D)-MIN(D:D))</f>
        <v>0.17073170731707318</v>
      </c>
      <c r="X1242" s="10">
        <f>(Кредиты_2000_0__22[[#This Row],[Число нарушений кредитных договоров]]-MIN(E:E))/(MAX(E:E)-MIN(E:E))</f>
        <v>0</v>
      </c>
      <c r="Y1242" s="16">
        <f>((Кредиты_2000_0__22[[#This Row],[Размер кредита]]-AVERAGE(H:H)))/STDEV(H:H)</f>
        <v>-1.3502572626086951</v>
      </c>
      <c r="Z1242" s="16">
        <f>((Кредиты_2000_0__22[[#This Row],[Годовой доход]]-AVERAGE(K:K)))/STDEV(K:K)</f>
        <v>-1.113703899450762</v>
      </c>
      <c r="AA1242" s="16">
        <f>((Кредиты_2000_0__22[[#This Row],[Ежемесячный платеж]]-AVERAGE(O:O)))/STDEV(O:O)</f>
        <v>-0.53855033707619293</v>
      </c>
      <c r="AB1242" s="16">
        <f>((Кредиты_2000_0__22[[#This Row],[Текущий баланс кредитов]]-AVERAGE(F:F)))/STDEV(F:F)</f>
        <v>-0.10734378588624539</v>
      </c>
      <c r="AC1242" s="16">
        <f>((Кредиты_2000_0__22[[#This Row],[Максимальный выданный кредит]]-AVERAGE(G:G)))/STDEV(G:G)</f>
        <v>5.2343749582638689E-2</v>
      </c>
    </row>
    <row r="1243" spans="1:29" x14ac:dyDescent="0.45">
      <c r="A1243">
        <v>1827</v>
      </c>
      <c r="B1243" s="1" t="s">
        <v>1287</v>
      </c>
      <c r="C1243" s="1" t="s">
        <v>31</v>
      </c>
      <c r="D1243">
        <v>5</v>
      </c>
      <c r="E1243">
        <v>0</v>
      </c>
      <c r="F1243">
        <v>16986</v>
      </c>
      <c r="G1243">
        <v>22330</v>
      </c>
      <c r="H1243" s="3">
        <v>44660</v>
      </c>
      <c r="I1243" s="1" t="s">
        <v>17</v>
      </c>
      <c r="J1243">
        <v>715</v>
      </c>
      <c r="K1243">
        <v>867749</v>
      </c>
      <c r="L1243" s="1" t="s">
        <v>33</v>
      </c>
      <c r="M1243" s="1" t="s">
        <v>29</v>
      </c>
      <c r="N1243" s="1" t="s">
        <v>52</v>
      </c>
      <c r="O1243" s="2">
        <v>7672.39</v>
      </c>
      <c r="P1243">
        <v>11</v>
      </c>
      <c r="R1243">
        <f>Кредиты_2000_0__22[[#This Row],[Годовой доход]]/12</f>
        <v>72312.416666666672</v>
      </c>
      <c r="S1243">
        <f>Кредиты_2000_0__22[[#This Row],[Ежемесячный платеж]]/Кредиты_2000_0__22[[#This Row],[Мес доход]]</f>
        <v>0.10610058899520483</v>
      </c>
      <c r="T1243" s="8">
        <f>(Кредиты_2000_0__22[[#This Row],[Кредитный рейтинг]]-MIN(J:J))/(MAX(J:J)-MIN(J:J))</f>
        <v>0.78181818181818186</v>
      </c>
      <c r="U1243" s="9">
        <f>(Кредиты_2000_0__22[[#This Row],[Срок кредитной истории (лет)]]-MIN(P:P))/(MAX(P:P)-MIN(P:P))</f>
        <v>0.14254385964912281</v>
      </c>
      <c r="V1243" s="9">
        <f>(Кредиты_2000_0__22[[#This Row],[Срок с последнего нарушения кредитного договора (мес.)]]-MIN(Q:Q))/(MAX(Q:Q)-MIN(Q:Q))</f>
        <v>0</v>
      </c>
      <c r="W1243" s="9">
        <f>(Кредиты_2000_0__22[[#This Row],[Количество кредитных карт]]-MIN(D:D))/(MAX(D:D)-MIN(D:D))</f>
        <v>7.3170731707317069E-2</v>
      </c>
      <c r="X1243" s="10">
        <f>(Кредиты_2000_0__22[[#This Row],[Число нарушений кредитных договоров]]-MIN(E:E))/(MAX(E:E)-MIN(E:E))</f>
        <v>0</v>
      </c>
      <c r="Y1243" s="16">
        <f>((Кредиты_2000_0__22[[#This Row],[Размер кредита]]-AVERAGE(H:H)))/STDEV(H:H)</f>
        <v>-1.4192741143488485</v>
      </c>
      <c r="Z1243" s="16">
        <f>((Кредиты_2000_0__22[[#This Row],[Годовой доход]]-AVERAGE(K:K)))/STDEV(K:K)</f>
        <v>-0.58966438355968087</v>
      </c>
      <c r="AA1243" s="16">
        <f>((Кредиты_2000_0__22[[#This Row],[Ежемесячный платеж]]-AVERAGE(O:O)))/STDEV(O:O)</f>
        <v>-0.90694843267441927</v>
      </c>
      <c r="AB1243" s="16">
        <f>((Кредиты_2000_0__22[[#This Row],[Текущий баланс кредитов]]-AVERAGE(F:F)))/STDEV(F:F)</f>
        <v>-1.0270511095144366</v>
      </c>
      <c r="AC1243" s="16">
        <f>((Кредиты_2000_0__22[[#This Row],[Максимальный выданный кредит]]-AVERAGE(G:G)))/STDEV(G:G)</f>
        <v>-1.1523566681737791</v>
      </c>
    </row>
    <row r="1244" spans="1:29" x14ac:dyDescent="0.45">
      <c r="A1244">
        <v>1832</v>
      </c>
      <c r="B1244" s="1" t="s">
        <v>1288</v>
      </c>
      <c r="C1244" s="1" t="s">
        <v>16</v>
      </c>
      <c r="D1244">
        <v>16</v>
      </c>
      <c r="E1244">
        <v>1</v>
      </c>
      <c r="F1244">
        <v>110181</v>
      </c>
      <c r="G1244">
        <v>302302</v>
      </c>
      <c r="H1244" s="3">
        <v>109670</v>
      </c>
      <c r="I1244" s="1" t="s">
        <v>17</v>
      </c>
      <c r="J1244">
        <v>740</v>
      </c>
      <c r="K1244">
        <v>852359</v>
      </c>
      <c r="L1244" s="1" t="s">
        <v>38</v>
      </c>
      <c r="M1244" s="1" t="s">
        <v>24</v>
      </c>
      <c r="N1244" s="1" t="s">
        <v>20</v>
      </c>
      <c r="O1244" s="2">
        <v>22303.15</v>
      </c>
      <c r="P1244">
        <v>35.5</v>
      </c>
      <c r="R1244">
        <f>Кредиты_2000_0__22[[#This Row],[Годовой доход]]/12</f>
        <v>71029.916666666672</v>
      </c>
      <c r="S1244">
        <f>Кредиты_2000_0__22[[#This Row],[Ежемесячный платеж]]/Кредиты_2000_0__22[[#This Row],[Мес доход]]</f>
        <v>0.31399656717416019</v>
      </c>
      <c r="T1244" s="8">
        <f>(Кредиты_2000_0__22[[#This Row],[Кредитный рейтинг]]-MIN(J:J))/(MAX(J:J)-MIN(J:J))</f>
        <v>0.93333333333333335</v>
      </c>
      <c r="U1244" s="9">
        <f>(Кредиты_2000_0__22[[#This Row],[Срок кредитной истории (лет)]]-MIN(P:P))/(MAX(P:P)-MIN(P:P))</f>
        <v>0.67982456140350878</v>
      </c>
      <c r="V1244" s="9">
        <f>(Кредиты_2000_0__22[[#This Row],[Срок с последнего нарушения кредитного договора (мес.)]]-MIN(Q:Q))/(MAX(Q:Q)-MIN(Q:Q))</f>
        <v>0</v>
      </c>
      <c r="W1244" s="9">
        <f>(Кредиты_2000_0__22[[#This Row],[Количество кредитных карт]]-MIN(D:D))/(MAX(D:D)-MIN(D:D))</f>
        <v>0.34146341463414637</v>
      </c>
      <c r="X1244" s="10">
        <f>(Кредиты_2000_0__22[[#This Row],[Число нарушений кредитных договоров]]-MIN(E:E))/(MAX(E:E)-MIN(E:E))</f>
        <v>0.14285714285714285</v>
      </c>
      <c r="Y1244" s="16">
        <f>((Кредиты_2000_0__22[[#This Row],[Размер кредита]]-AVERAGE(H:H)))/STDEV(H:H)</f>
        <v>-1.0712454507103615</v>
      </c>
      <c r="Z1244" s="16">
        <f>((Кредиты_2000_0__22[[#This Row],[Годовой доход]]-AVERAGE(K:K)))/STDEV(K:K)</f>
        <v>-0.60850217736750833</v>
      </c>
      <c r="AA1244" s="16">
        <f>((Кредиты_2000_0__22[[#This Row],[Ежемесячный платеж]]-AVERAGE(O:O)))/STDEV(O:O)</f>
        <v>0.3999771617900521</v>
      </c>
      <c r="AB1244" s="16">
        <f>((Кредиты_2000_0__22[[#This Row],[Текущий баланс кредитов]]-AVERAGE(F:F)))/STDEV(F:F)</f>
        <v>-0.6375868582499733</v>
      </c>
      <c r="AC1244" s="16">
        <f>((Кредиты_2000_0__22[[#This Row],[Максимальный выданный кредит]]-AVERAGE(G:G)))/STDEV(G:G)</f>
        <v>-0.55723157534476742</v>
      </c>
    </row>
    <row r="1245" spans="1:29" x14ac:dyDescent="0.45">
      <c r="A1245">
        <v>1833</v>
      </c>
      <c r="B1245" s="1" t="s">
        <v>1289</v>
      </c>
      <c r="C1245" s="1" t="s">
        <v>16</v>
      </c>
      <c r="D1245">
        <v>9</v>
      </c>
      <c r="E1245">
        <v>0</v>
      </c>
      <c r="F1245">
        <v>376029</v>
      </c>
      <c r="G1245">
        <v>570658</v>
      </c>
      <c r="H1245" s="3">
        <v>529848</v>
      </c>
      <c r="I1245" s="1" t="s">
        <v>26</v>
      </c>
      <c r="J1245">
        <v>694</v>
      </c>
      <c r="K1245">
        <v>1151172</v>
      </c>
      <c r="L1245" s="1" t="s">
        <v>36</v>
      </c>
      <c r="M1245" s="1" t="s">
        <v>29</v>
      </c>
      <c r="N1245" s="1" t="s">
        <v>23</v>
      </c>
      <c r="O1245" s="2">
        <v>27819.99</v>
      </c>
      <c r="P1245">
        <v>18.3</v>
      </c>
      <c r="R1245">
        <f>Кредиты_2000_0__22[[#This Row],[Годовой доход]]/12</f>
        <v>95931</v>
      </c>
      <c r="S1245">
        <f>Кредиты_2000_0__22[[#This Row],[Ежемесячный платеж]]/Кредиты_2000_0__22[[#This Row],[Мес доход]]</f>
        <v>0.29000000000000004</v>
      </c>
      <c r="T1245" s="8">
        <f>(Кредиты_2000_0__22[[#This Row],[Кредитный рейтинг]]-MIN(J:J))/(MAX(J:J)-MIN(J:J))</f>
        <v>0.65454545454545454</v>
      </c>
      <c r="U1245" s="9">
        <f>(Кредиты_2000_0__22[[#This Row],[Срок кредитной истории (лет)]]-MIN(P:P))/(MAX(P:P)-MIN(P:P))</f>
        <v>0.30263157894736842</v>
      </c>
      <c r="V1245" s="9">
        <f>(Кредиты_2000_0__22[[#This Row],[Срок с последнего нарушения кредитного договора (мес.)]]-MIN(Q:Q))/(MAX(Q:Q)-MIN(Q:Q))</f>
        <v>0</v>
      </c>
      <c r="W1245" s="9">
        <f>(Кредиты_2000_0__22[[#This Row],[Количество кредитных карт]]-MIN(D:D))/(MAX(D:D)-MIN(D:D))</f>
        <v>0.17073170731707318</v>
      </c>
      <c r="X1245" s="10">
        <f>(Кредиты_2000_0__22[[#This Row],[Число нарушений кредитных договоров]]-MIN(E:E))/(MAX(E:E)-MIN(E:E))</f>
        <v>0</v>
      </c>
      <c r="Y1245" s="16">
        <f>((Кредиты_2000_0__22[[#This Row],[Размер кредита]]-AVERAGE(H:H)))/STDEV(H:H)</f>
        <v>1.178162145510099</v>
      </c>
      <c r="Z1245" s="16">
        <f>((Кредиты_2000_0__22[[#This Row],[Годовой доход]]-AVERAGE(K:K)))/STDEV(K:K)</f>
        <v>-0.24274664253330824</v>
      </c>
      <c r="AA1245" s="16">
        <f>((Кредиты_2000_0__22[[#This Row],[Ежемесячный платеж]]-AVERAGE(O:O)))/STDEV(O:O)</f>
        <v>0.89278132210471606</v>
      </c>
      <c r="AB1245" s="16">
        <f>((Кредиты_2000_0__22[[#This Row],[Текущий баланс кредитов]]-AVERAGE(F:F)))/STDEV(F:F)</f>
        <v>0.47339862670259947</v>
      </c>
      <c r="AC1245" s="16">
        <f>((Кредиты_2000_0__22[[#This Row],[Максимальный выданный кредит]]-AVERAGE(G:G)))/STDEV(G:G)</f>
        <v>1.320185875300778E-2</v>
      </c>
    </row>
    <row r="1246" spans="1:29" x14ac:dyDescent="0.45">
      <c r="A1246">
        <v>1835</v>
      </c>
      <c r="B1246" s="1" t="s">
        <v>1290</v>
      </c>
      <c r="C1246" s="1" t="s">
        <v>16</v>
      </c>
      <c r="D1246">
        <v>16</v>
      </c>
      <c r="E1246">
        <v>0</v>
      </c>
      <c r="F1246">
        <v>583661</v>
      </c>
      <c r="G1246">
        <v>1071004</v>
      </c>
      <c r="H1246" s="3">
        <v>348766</v>
      </c>
      <c r="I1246" s="1" t="s">
        <v>26</v>
      </c>
      <c r="J1246">
        <v>712</v>
      </c>
      <c r="K1246">
        <v>1351546</v>
      </c>
      <c r="L1246" s="1" t="s">
        <v>22</v>
      </c>
      <c r="M1246" s="1" t="s">
        <v>19</v>
      </c>
      <c r="N1246" s="1" t="s">
        <v>23</v>
      </c>
      <c r="O1246" s="2">
        <v>38406.410000000003</v>
      </c>
      <c r="P1246">
        <v>15.4</v>
      </c>
      <c r="Q1246">
        <v>50</v>
      </c>
      <c r="R1246">
        <f>Кредиты_2000_0__22[[#This Row],[Годовой доход]]/12</f>
        <v>112628.83333333333</v>
      </c>
      <c r="S1246">
        <f>Кредиты_2000_0__22[[#This Row],[Ежемесячный платеж]]/Кредиты_2000_0__22[[#This Row],[Мес доход]]</f>
        <v>0.34099980318834877</v>
      </c>
      <c r="T1246" s="8">
        <f>(Кредиты_2000_0__22[[#This Row],[Кредитный рейтинг]]-MIN(J:J))/(MAX(J:J)-MIN(J:J))</f>
        <v>0.76363636363636367</v>
      </c>
      <c r="U1246" s="9">
        <f>(Кредиты_2000_0__22[[#This Row],[Срок кредитной истории (лет)]]-MIN(P:P))/(MAX(P:P)-MIN(P:P))</f>
        <v>0.23903508771929824</v>
      </c>
      <c r="V1246" s="9">
        <f>(Кредиты_2000_0__22[[#This Row],[Срок с последнего нарушения кредитного договора (мес.)]]-MIN(Q:Q))/(MAX(Q:Q)-MIN(Q:Q))</f>
        <v>0.6097560975609756</v>
      </c>
      <c r="W1246" s="9">
        <f>(Кредиты_2000_0__22[[#This Row],[Количество кредитных карт]]-MIN(D:D))/(MAX(D:D)-MIN(D:D))</f>
        <v>0.34146341463414637</v>
      </c>
      <c r="X1246" s="10">
        <f>(Кредиты_2000_0__22[[#This Row],[Число нарушений кредитных договоров]]-MIN(E:E))/(MAX(E:E)-MIN(E:E))</f>
        <v>0</v>
      </c>
      <c r="Y1246" s="16">
        <f>((Кредиты_2000_0__22[[#This Row],[Размер кредита]]-AVERAGE(H:H)))/STDEV(H:H)</f>
        <v>0.20874626381521383</v>
      </c>
      <c r="Z1246" s="16">
        <f>((Кредиты_2000_0__22[[#This Row],[Годовой доход]]-AVERAGE(K:K)))/STDEV(K:K)</f>
        <v>2.5167815374919512E-3</v>
      </c>
      <c r="AA1246" s="16">
        <f>((Кредиты_2000_0__22[[#This Row],[Ежемесячный платеж]]-AVERAGE(O:O)))/STDEV(O:O)</f>
        <v>1.8384371357296112</v>
      </c>
      <c r="AB1246" s="16">
        <f>((Кредиты_2000_0__22[[#This Row],[Текущий баланс кредитов]]-AVERAGE(F:F)))/STDEV(F:F)</f>
        <v>1.3410979820171876</v>
      </c>
      <c r="AC1246" s="16">
        <f>((Кредиты_2000_0__22[[#This Row],[Максимальный выданный кредит]]-AVERAGE(G:G)))/STDEV(G:G)</f>
        <v>1.076766999897925</v>
      </c>
    </row>
    <row r="1247" spans="1:29" x14ac:dyDescent="0.45">
      <c r="A1247">
        <v>1836</v>
      </c>
      <c r="B1247" s="1" t="s">
        <v>1291</v>
      </c>
      <c r="C1247" s="1" t="s">
        <v>31</v>
      </c>
      <c r="D1247">
        <v>8</v>
      </c>
      <c r="E1247">
        <v>0</v>
      </c>
      <c r="F1247">
        <v>221939</v>
      </c>
      <c r="G1247">
        <v>293018</v>
      </c>
      <c r="H1247" s="3">
        <v>650826</v>
      </c>
      <c r="I1247" s="1" t="s">
        <v>26</v>
      </c>
      <c r="J1247">
        <v>648</v>
      </c>
      <c r="K1247">
        <v>1592561</v>
      </c>
      <c r="L1247" s="1" t="s">
        <v>22</v>
      </c>
      <c r="M1247" s="1" t="s">
        <v>29</v>
      </c>
      <c r="N1247" s="1" t="s">
        <v>58</v>
      </c>
      <c r="O1247" s="2">
        <v>26409.81</v>
      </c>
      <c r="P1247">
        <v>22.2</v>
      </c>
      <c r="Q1247">
        <v>5</v>
      </c>
      <c r="R1247">
        <f>Кредиты_2000_0__22[[#This Row],[Годовой доход]]/12</f>
        <v>132713.41666666666</v>
      </c>
      <c r="S1247">
        <f>Кредиты_2000_0__22[[#This Row],[Ежемесячный платеж]]/Кредиты_2000_0__22[[#This Row],[Мес доход]]</f>
        <v>0.19899879502260825</v>
      </c>
      <c r="T1247" s="8">
        <f>(Кредиты_2000_0__22[[#This Row],[Кредитный рейтинг]]-MIN(J:J))/(MAX(J:J)-MIN(J:J))</f>
        <v>0.37575757575757573</v>
      </c>
      <c r="U1247" s="9">
        <f>(Кредиты_2000_0__22[[#This Row],[Срок кредитной истории (лет)]]-MIN(P:P))/(MAX(P:P)-MIN(P:P))</f>
        <v>0.38815789473684209</v>
      </c>
      <c r="V1247" s="9">
        <f>(Кредиты_2000_0__22[[#This Row],[Срок с последнего нарушения кредитного договора (мес.)]]-MIN(Q:Q))/(MAX(Q:Q)-MIN(Q:Q))</f>
        <v>6.097560975609756E-2</v>
      </c>
      <c r="W1247" s="9">
        <f>(Кредиты_2000_0__22[[#This Row],[Количество кредитных карт]]-MIN(D:D))/(MAX(D:D)-MIN(D:D))</f>
        <v>0.14634146341463414</v>
      </c>
      <c r="X1247" s="10">
        <f>(Кредиты_2000_0__22[[#This Row],[Число нарушений кредитных договоров]]-MIN(E:E))/(MAX(E:E)-MIN(E:E))</f>
        <v>0</v>
      </c>
      <c r="Y1247" s="16">
        <f>((Кредиты_2000_0__22[[#This Row],[Размер кредита]]-AVERAGE(H:H)))/STDEV(H:H)</f>
        <v>1.8258134556109582</v>
      </c>
      <c r="Z1247" s="16">
        <f>((Кредиты_2000_0__22[[#This Row],[Годовой доход]]-AVERAGE(K:K)))/STDEV(K:K)</f>
        <v>0.2975259351822957</v>
      </c>
      <c r="AA1247" s="16">
        <f>((Кредиты_2000_0__22[[#This Row],[Ежемесячный платеж]]-AVERAGE(O:O)))/STDEV(O:O)</f>
        <v>0.76681381701257401</v>
      </c>
      <c r="AB1247" s="16">
        <f>((Кредиты_2000_0__22[[#This Row],[Текущий баланс кредитов]]-AVERAGE(F:F)))/STDEV(F:F)</f>
        <v>-0.17054736264598294</v>
      </c>
      <c r="AC1247" s="16">
        <f>((Кредиты_2000_0__22[[#This Row],[Максимальный выданный кредит]]-AVERAGE(G:G)))/STDEV(G:G)</f>
        <v>-0.57696619652768766</v>
      </c>
    </row>
    <row r="1248" spans="1:29" x14ac:dyDescent="0.45">
      <c r="A1248">
        <v>1837</v>
      </c>
      <c r="B1248" s="1" t="s">
        <v>1292</v>
      </c>
      <c r="C1248" s="1" t="s">
        <v>16</v>
      </c>
      <c r="D1248">
        <v>13</v>
      </c>
      <c r="E1248">
        <v>0</v>
      </c>
      <c r="F1248">
        <v>341335</v>
      </c>
      <c r="G1248">
        <v>811558</v>
      </c>
      <c r="H1248" s="3">
        <v>420244</v>
      </c>
      <c r="I1248" s="1" t="s">
        <v>26</v>
      </c>
      <c r="J1248">
        <v>703</v>
      </c>
      <c r="K1248">
        <v>728707</v>
      </c>
      <c r="L1248" s="1" t="s">
        <v>22</v>
      </c>
      <c r="M1248" s="1" t="s">
        <v>19</v>
      </c>
      <c r="N1248" s="1" t="s">
        <v>23</v>
      </c>
      <c r="O1248" s="2">
        <v>15424.2</v>
      </c>
      <c r="P1248">
        <v>37.1</v>
      </c>
      <c r="Q1248">
        <v>3</v>
      </c>
      <c r="R1248">
        <f>Кредиты_2000_0__22[[#This Row],[Годовой доход]]/12</f>
        <v>60725.583333333336</v>
      </c>
      <c r="S1248">
        <f>Кредиты_2000_0__22[[#This Row],[Ежемесячный платеж]]/Кредиты_2000_0__22[[#This Row],[Мес доход]]</f>
        <v>0.25399838343806219</v>
      </c>
      <c r="T1248" s="8">
        <f>(Кредиты_2000_0__22[[#This Row],[Кредитный рейтинг]]-MIN(J:J))/(MAX(J:J)-MIN(J:J))</f>
        <v>0.70909090909090911</v>
      </c>
      <c r="U1248" s="9">
        <f>(Кредиты_2000_0__22[[#This Row],[Срок кредитной истории (лет)]]-MIN(P:P))/(MAX(P:P)-MIN(P:P))</f>
        <v>0.71491228070175439</v>
      </c>
      <c r="V1248" s="9">
        <f>(Кредиты_2000_0__22[[#This Row],[Срок с последнего нарушения кредитного договора (мес.)]]-MIN(Q:Q))/(MAX(Q:Q)-MIN(Q:Q))</f>
        <v>3.6585365853658534E-2</v>
      </c>
      <c r="W1248" s="9">
        <f>(Кредиты_2000_0__22[[#This Row],[Количество кредитных карт]]-MIN(D:D))/(MAX(D:D)-MIN(D:D))</f>
        <v>0.26829268292682928</v>
      </c>
      <c r="X1248" s="10">
        <f>(Кредиты_2000_0__22[[#This Row],[Число нарушений кредитных договоров]]-MIN(E:E))/(MAX(E:E)-MIN(E:E))</f>
        <v>0</v>
      </c>
      <c r="Y1248" s="16">
        <f>((Кредиты_2000_0__22[[#This Row],[Размер кредита]]-AVERAGE(H:H)))/STDEV(H:H)</f>
        <v>0.59140112952128621</v>
      </c>
      <c r="Z1248" s="16">
        <f>((Кредиты_2000_0__22[[#This Row],[Годовой доход]]-AVERAGE(K:K)))/STDEV(K:K)</f>
        <v>-0.75985571082595393</v>
      </c>
      <c r="AA1248" s="16">
        <f>((Кредиты_2000_0__22[[#This Row],[Ежемесячный платеж]]-AVERAGE(O:O)))/STDEV(O:O)</f>
        <v>-0.21450054258356727</v>
      </c>
      <c r="AB1248" s="16">
        <f>((Кредиты_2000_0__22[[#This Row],[Текущий баланс кредитов]]-AVERAGE(F:F)))/STDEV(F:F)</f>
        <v>0.32841152725124167</v>
      </c>
      <c r="AC1248" s="16">
        <f>((Кредиты_2000_0__22[[#This Row],[Максимальный выданный кредит]]-AVERAGE(G:G)))/STDEV(G:G)</f>
        <v>0.52527319039513254</v>
      </c>
    </row>
    <row r="1249" spans="1:29" x14ac:dyDescent="0.45">
      <c r="A1249">
        <v>1838</v>
      </c>
      <c r="B1249" s="1" t="s">
        <v>1293</v>
      </c>
      <c r="C1249" s="1" t="s">
        <v>16</v>
      </c>
      <c r="D1249">
        <v>12</v>
      </c>
      <c r="E1249">
        <v>0</v>
      </c>
      <c r="F1249">
        <v>606290</v>
      </c>
      <c r="G1249">
        <v>879736</v>
      </c>
      <c r="H1249" s="3">
        <v>466972</v>
      </c>
      <c r="I1249" s="1" t="s">
        <v>17</v>
      </c>
      <c r="J1249">
        <v>722</v>
      </c>
      <c r="K1249">
        <v>1442328</v>
      </c>
      <c r="L1249" s="1" t="s">
        <v>22</v>
      </c>
      <c r="M1249" s="1" t="s">
        <v>19</v>
      </c>
      <c r="N1249" s="1" t="s">
        <v>23</v>
      </c>
      <c r="O1249" s="2">
        <v>21009.82</v>
      </c>
      <c r="P1249">
        <v>38</v>
      </c>
      <c r="Q1249">
        <v>43</v>
      </c>
      <c r="R1249">
        <f>Кредиты_2000_0__22[[#This Row],[Годовой доход]]/12</f>
        <v>120194</v>
      </c>
      <c r="S1249">
        <f>Кредиты_2000_0__22[[#This Row],[Ежемесячный платеж]]/Кредиты_2000_0__22[[#This Row],[Мес доход]]</f>
        <v>0.17479924122668353</v>
      </c>
      <c r="T1249" s="8">
        <f>(Кредиты_2000_0__22[[#This Row],[Кредитный рейтинг]]-MIN(J:J))/(MAX(J:J)-MIN(J:J))</f>
        <v>0.82424242424242422</v>
      </c>
      <c r="U1249" s="9">
        <f>(Кредиты_2000_0__22[[#This Row],[Срок кредитной истории (лет)]]-MIN(P:P))/(MAX(P:P)-MIN(P:P))</f>
        <v>0.73464912280701755</v>
      </c>
      <c r="V1249" s="9">
        <f>(Кредиты_2000_0__22[[#This Row],[Срок с последнего нарушения кредитного договора (мес.)]]-MIN(Q:Q))/(MAX(Q:Q)-MIN(Q:Q))</f>
        <v>0.52439024390243905</v>
      </c>
      <c r="W1249" s="9">
        <f>(Кредиты_2000_0__22[[#This Row],[Количество кредитных карт]]-MIN(D:D))/(MAX(D:D)-MIN(D:D))</f>
        <v>0.24390243902439024</v>
      </c>
      <c r="X1249" s="10">
        <f>(Кредиты_2000_0__22[[#This Row],[Число нарушений кредитных договоров]]-MIN(E:E))/(MAX(E:E)-MIN(E:E))</f>
        <v>0</v>
      </c>
      <c r="Y1249" s="16">
        <f>((Кредиты_2000_0__22[[#This Row],[Размер кредита]]-AVERAGE(H:H)))/STDEV(H:H)</f>
        <v>0.84155777302996504</v>
      </c>
      <c r="Z1249" s="16">
        <f>((Кредиты_2000_0__22[[#This Row],[Годовой доход]]-AVERAGE(K:K)))/STDEV(K:K)</f>
        <v>0.1136365084681086</v>
      </c>
      <c r="AA1249" s="16">
        <f>((Кредиты_2000_0__22[[#This Row],[Ежемесячный платеж]]-AVERAGE(O:O)))/STDEV(O:O)</f>
        <v>0.28444754616593299</v>
      </c>
      <c r="AB1249" s="16">
        <f>((Кредиты_2000_0__22[[#This Row],[Текущий баланс кредитов]]-AVERAGE(F:F)))/STDEV(F:F)</f>
        <v>1.4356651427217697</v>
      </c>
      <c r="AC1249" s="16">
        <f>((Кредиты_2000_0__22[[#This Row],[Максимальный выданный кредит]]-AVERAGE(G:G)))/STDEV(G:G)</f>
        <v>0.67019639192562974</v>
      </c>
    </row>
    <row r="1250" spans="1:29" x14ac:dyDescent="0.45">
      <c r="A1250">
        <v>1839</v>
      </c>
      <c r="B1250" s="1" t="s">
        <v>1294</v>
      </c>
      <c r="C1250" s="1" t="s">
        <v>16</v>
      </c>
      <c r="D1250">
        <v>16</v>
      </c>
      <c r="E1250">
        <v>0</v>
      </c>
      <c r="F1250">
        <v>118617</v>
      </c>
      <c r="G1250">
        <v>164890</v>
      </c>
      <c r="H1250" s="3">
        <v>131846</v>
      </c>
      <c r="I1250" s="1" t="s">
        <v>17</v>
      </c>
      <c r="J1250">
        <v>730</v>
      </c>
      <c r="K1250">
        <v>1518176</v>
      </c>
      <c r="L1250" s="1" t="s">
        <v>53</v>
      </c>
      <c r="M1250" s="1" t="s">
        <v>24</v>
      </c>
      <c r="N1250" s="1" t="s">
        <v>23</v>
      </c>
      <c r="O1250" s="2">
        <v>14675.6</v>
      </c>
      <c r="P1250">
        <v>15.6</v>
      </c>
      <c r="Q1250">
        <v>7</v>
      </c>
      <c r="R1250">
        <f>Кредиты_2000_0__22[[#This Row],[Годовой доход]]/12</f>
        <v>126514.66666666667</v>
      </c>
      <c r="S1250">
        <f>Кредиты_2000_0__22[[#This Row],[Ежемесячный платеж]]/Кредиты_2000_0__22[[#This Row],[Мес доход]]</f>
        <v>0.11599919903884662</v>
      </c>
      <c r="T1250" s="8">
        <f>(Кредиты_2000_0__22[[#This Row],[Кредитный рейтинг]]-MIN(J:J))/(MAX(J:J)-MIN(J:J))</f>
        <v>0.87272727272727268</v>
      </c>
      <c r="U1250" s="9">
        <f>(Кредиты_2000_0__22[[#This Row],[Срок кредитной истории (лет)]]-MIN(P:P))/(MAX(P:P)-MIN(P:P))</f>
        <v>0.24342105263157893</v>
      </c>
      <c r="V1250" s="9">
        <f>(Кредиты_2000_0__22[[#This Row],[Срок с последнего нарушения кредитного договора (мес.)]]-MIN(Q:Q))/(MAX(Q:Q)-MIN(Q:Q))</f>
        <v>8.5365853658536592E-2</v>
      </c>
      <c r="W1250" s="9">
        <f>(Кредиты_2000_0__22[[#This Row],[Количество кредитных карт]]-MIN(D:D))/(MAX(D:D)-MIN(D:D))</f>
        <v>0.34146341463414637</v>
      </c>
      <c r="X1250" s="10">
        <f>(Кредиты_2000_0__22[[#This Row],[Число нарушений кредитных договоров]]-MIN(E:E))/(MAX(E:E)-MIN(E:E))</f>
        <v>0</v>
      </c>
      <c r="Y1250" s="16">
        <f>((Кредиты_2000_0__22[[#This Row],[Размер кредита]]-AVERAGE(H:H)))/STDEV(H:H)</f>
        <v>-0.95252704362149698</v>
      </c>
      <c r="Z1250" s="16">
        <f>((Кредиты_2000_0__22[[#This Row],[Годовой доход]]-AVERAGE(K:K)))/STDEV(K:K)</f>
        <v>0.20647659844446309</v>
      </c>
      <c r="AA1250" s="16">
        <f>((Кредиты_2000_0__22[[#This Row],[Ежемесячный платеж]]-AVERAGE(O:O)))/STDEV(O:O)</f>
        <v>-0.28137092389090218</v>
      </c>
      <c r="AB1250" s="16">
        <f>((Кредиты_2000_0__22[[#This Row],[Текущий баланс кредитов]]-AVERAGE(F:F)))/STDEV(F:F)</f>
        <v>-0.60233260186640114</v>
      </c>
      <c r="AC1250" s="16">
        <f>((Кредиты_2000_0__22[[#This Row],[Максимальный выданный кредит]]-AVERAGE(G:G)))/STDEV(G:G)</f>
        <v>-0.84932267465405609</v>
      </c>
    </row>
    <row r="1251" spans="1:29" x14ac:dyDescent="0.45">
      <c r="A1251">
        <v>1840</v>
      </c>
      <c r="B1251" s="1" t="s">
        <v>1295</v>
      </c>
      <c r="C1251" s="1" t="s">
        <v>16</v>
      </c>
      <c r="D1251">
        <v>5</v>
      </c>
      <c r="E1251">
        <v>0</v>
      </c>
      <c r="F1251">
        <v>453473</v>
      </c>
      <c r="G1251">
        <v>1039742</v>
      </c>
      <c r="H1251" s="3">
        <v>304722</v>
      </c>
      <c r="I1251" s="1" t="s">
        <v>17</v>
      </c>
      <c r="J1251">
        <v>731</v>
      </c>
      <c r="K1251">
        <v>558942</v>
      </c>
      <c r="L1251" s="1" t="s">
        <v>38</v>
      </c>
      <c r="M1251" s="1" t="s">
        <v>29</v>
      </c>
      <c r="N1251" s="1" t="s">
        <v>23</v>
      </c>
      <c r="O1251" s="2">
        <v>8477.23</v>
      </c>
      <c r="P1251">
        <v>16.399999999999999</v>
      </c>
      <c r="Q1251">
        <v>52</v>
      </c>
      <c r="R1251">
        <f>Кредиты_2000_0__22[[#This Row],[Годовой доход]]/12</f>
        <v>46578.5</v>
      </c>
      <c r="S1251">
        <f>Кредиты_2000_0__22[[#This Row],[Ежемесячный платеж]]/Кредиты_2000_0__22[[#This Row],[Мес доход]]</f>
        <v>0.181998776259433</v>
      </c>
      <c r="T1251" s="8">
        <f>(Кредиты_2000_0__22[[#This Row],[Кредитный рейтинг]]-MIN(J:J))/(MAX(J:J)-MIN(J:J))</f>
        <v>0.87878787878787878</v>
      </c>
      <c r="U1251" s="9">
        <f>(Кредиты_2000_0__22[[#This Row],[Срок кредитной истории (лет)]]-MIN(P:P))/(MAX(P:P)-MIN(P:P))</f>
        <v>0.26096491228070173</v>
      </c>
      <c r="V1251" s="9">
        <f>(Кредиты_2000_0__22[[#This Row],[Срок с последнего нарушения кредитного договора (мес.)]]-MIN(Q:Q))/(MAX(Q:Q)-MIN(Q:Q))</f>
        <v>0.63414634146341464</v>
      </c>
      <c r="W1251" s="9">
        <f>(Кредиты_2000_0__22[[#This Row],[Количество кредитных карт]]-MIN(D:D))/(MAX(D:D)-MIN(D:D))</f>
        <v>7.3170731707317069E-2</v>
      </c>
      <c r="X1251" s="10">
        <f>(Кредиты_2000_0__22[[#This Row],[Число нарушений кредитных договоров]]-MIN(E:E))/(MAX(E:E)-MIN(E:E))</f>
        <v>0</v>
      </c>
      <c r="Y1251" s="16">
        <f>((Кредиты_2000_0__22[[#This Row],[Размер кредита]]-AVERAGE(H:H)))/STDEV(H:H)</f>
        <v>-2.7041683597392167E-2</v>
      </c>
      <c r="Z1251" s="16">
        <f>((Кредиты_2000_0__22[[#This Row],[Годовой доход]]-AVERAGE(K:K)))/STDEV(K:K)</f>
        <v>-0.96765285610118623</v>
      </c>
      <c r="AA1251" s="16">
        <f>((Кредиты_2000_0__22[[#This Row],[Ежемесячный платеж]]-AVERAGE(O:O)))/STDEV(O:O)</f>
        <v>-0.8350542866800359</v>
      </c>
      <c r="AB1251" s="16">
        <f>((Кредиты_2000_0__22[[#This Row],[Текущий баланс кредитов]]-AVERAGE(F:F)))/STDEV(F:F)</f>
        <v>0.79703905242205964</v>
      </c>
      <c r="AC1251" s="16">
        <f>((Кредиты_2000_0__22[[#This Row],[Максимальный выданный кредит]]-AVERAGE(G:G)))/STDEV(G:G)</f>
        <v>1.0103146380473809</v>
      </c>
    </row>
    <row r="1252" spans="1:29" x14ac:dyDescent="0.45">
      <c r="A1252">
        <v>1841</v>
      </c>
      <c r="B1252" s="1" t="s">
        <v>1296</v>
      </c>
      <c r="C1252" s="1" t="s">
        <v>16</v>
      </c>
      <c r="D1252">
        <v>16</v>
      </c>
      <c r="E1252">
        <v>0</v>
      </c>
      <c r="F1252">
        <v>1009394</v>
      </c>
      <c r="G1252">
        <v>2850672</v>
      </c>
      <c r="H1252" s="3">
        <v>176660</v>
      </c>
      <c r="I1252" s="1" t="s">
        <v>26</v>
      </c>
      <c r="J1252">
        <v>705</v>
      </c>
      <c r="K1252">
        <v>1844444</v>
      </c>
      <c r="L1252" s="1" t="s">
        <v>33</v>
      </c>
      <c r="M1252" s="1" t="s">
        <v>19</v>
      </c>
      <c r="N1252" s="1" t="s">
        <v>54</v>
      </c>
      <c r="O1252" s="2">
        <v>23347.58</v>
      </c>
      <c r="P1252">
        <v>28.9</v>
      </c>
      <c r="Q1252">
        <v>14</v>
      </c>
      <c r="R1252">
        <f>Кредиты_2000_0__22[[#This Row],[Годовой доход]]/12</f>
        <v>153703.66666666666</v>
      </c>
      <c r="S1252">
        <f>Кредиты_2000_0__22[[#This Row],[Ежемесячный платеж]]/Кредиты_2000_0__22[[#This Row],[Мес доход]]</f>
        <v>0.15189995467468789</v>
      </c>
      <c r="T1252" s="8">
        <f>(Кредиты_2000_0__22[[#This Row],[Кредитный рейтинг]]-MIN(J:J))/(MAX(J:J)-MIN(J:J))</f>
        <v>0.72121212121212119</v>
      </c>
      <c r="U1252" s="9">
        <f>(Кредиты_2000_0__22[[#This Row],[Срок кредитной истории (лет)]]-MIN(P:P))/(MAX(P:P)-MIN(P:P))</f>
        <v>0.53508771929824561</v>
      </c>
      <c r="V1252" s="9">
        <f>(Кредиты_2000_0__22[[#This Row],[Срок с последнего нарушения кредитного договора (мес.)]]-MIN(Q:Q))/(MAX(Q:Q)-MIN(Q:Q))</f>
        <v>0.17073170731707318</v>
      </c>
      <c r="W1252" s="9">
        <f>(Кредиты_2000_0__22[[#This Row],[Количество кредитных карт]]-MIN(D:D))/(MAX(D:D)-MIN(D:D))</f>
        <v>0.34146341463414637</v>
      </c>
      <c r="X1252" s="10">
        <f>(Кредиты_2000_0__22[[#This Row],[Число нарушений кредитных договоров]]-MIN(E:E))/(MAX(E:E)-MIN(E:E))</f>
        <v>0</v>
      </c>
      <c r="Y1252" s="16">
        <f>((Кредиты_2000_0__22[[#This Row],[Размер кредита]]-AVERAGE(H:H)))/STDEV(H:H)</f>
        <v>-0.71261692929608322</v>
      </c>
      <c r="Z1252" s="16">
        <f>((Кредиты_2000_0__22[[#This Row],[Годовой доход]]-AVERAGE(K:K)))/STDEV(K:K)</f>
        <v>0.6058378271704048</v>
      </c>
      <c r="AA1252" s="16">
        <f>((Кредиты_2000_0__22[[#This Row],[Ежемесячный платеж]]-AVERAGE(O:O)))/STDEV(O:O)</f>
        <v>0.49327322423838205</v>
      </c>
      <c r="AB1252" s="16">
        <f>((Кредиты_2000_0__22[[#This Row],[Текущий баланс кредитов]]-AVERAGE(F:F)))/STDEV(F:F)</f>
        <v>3.1202469072124632</v>
      </c>
      <c r="AC1252" s="16">
        <f>((Кредиты_2000_0__22[[#This Row],[Максимальный выданный кредит]]-AVERAGE(G:G)))/STDEV(G:G)</f>
        <v>4.8597348813461476</v>
      </c>
    </row>
    <row r="1253" spans="1:29" x14ac:dyDescent="0.45">
      <c r="A1253">
        <v>1842</v>
      </c>
      <c r="B1253" s="1" t="s">
        <v>1297</v>
      </c>
      <c r="C1253" s="1" t="s">
        <v>31</v>
      </c>
      <c r="D1253">
        <v>8</v>
      </c>
      <c r="E1253">
        <v>0</v>
      </c>
      <c r="F1253">
        <v>78261</v>
      </c>
      <c r="G1253">
        <v>187594</v>
      </c>
      <c r="H1253" s="3">
        <v>220528</v>
      </c>
      <c r="I1253" s="1" t="s">
        <v>17</v>
      </c>
      <c r="J1253">
        <v>664</v>
      </c>
      <c r="K1253">
        <v>914185</v>
      </c>
      <c r="L1253" s="1" t="s">
        <v>27</v>
      </c>
      <c r="M1253" s="1" t="s">
        <v>29</v>
      </c>
      <c r="N1253" s="1" t="s">
        <v>52</v>
      </c>
      <c r="O1253" s="2">
        <v>13103.35</v>
      </c>
      <c r="P1253">
        <v>32.5</v>
      </c>
      <c r="Q1253">
        <v>6</v>
      </c>
      <c r="R1253">
        <f>Кредиты_2000_0__22[[#This Row],[Годовой доход]]/12</f>
        <v>76182.083333333328</v>
      </c>
      <c r="S1253">
        <f>Кредиты_2000_0__22[[#This Row],[Ежемесячный платеж]]/Кредиты_2000_0__22[[#This Row],[Мес доход]]</f>
        <v>0.17200041567078875</v>
      </c>
      <c r="T1253" s="8">
        <f>(Кредиты_2000_0__22[[#This Row],[Кредитный рейтинг]]-MIN(J:J))/(MAX(J:J)-MIN(J:J))</f>
        <v>0.47272727272727272</v>
      </c>
      <c r="U1253" s="9">
        <f>(Кредиты_2000_0__22[[#This Row],[Срок кредитной истории (лет)]]-MIN(P:P))/(MAX(P:P)-MIN(P:P))</f>
        <v>0.61403508771929827</v>
      </c>
      <c r="V1253" s="9">
        <f>(Кредиты_2000_0__22[[#This Row],[Срок с последнего нарушения кредитного договора (мес.)]]-MIN(Q:Q))/(MAX(Q:Q)-MIN(Q:Q))</f>
        <v>7.3170731707317069E-2</v>
      </c>
      <c r="W1253" s="9">
        <f>(Кредиты_2000_0__22[[#This Row],[Количество кредитных карт]]-MIN(D:D))/(MAX(D:D)-MIN(D:D))</f>
        <v>0.14634146341463414</v>
      </c>
      <c r="X1253" s="10">
        <f>(Кредиты_2000_0__22[[#This Row],[Число нарушений кредитных договоров]]-MIN(E:E))/(MAX(E:E)-MIN(E:E))</f>
        <v>0</v>
      </c>
      <c r="Y1253" s="16">
        <f>((Кредиты_2000_0__22[[#This Row],[Размер кредита]]-AVERAGE(H:H)))/STDEV(H:H)</f>
        <v>-0.47777119146354757</v>
      </c>
      <c r="Z1253" s="16">
        <f>((Кредиты_2000_0__22[[#This Row],[Годовой доход]]-AVERAGE(K:K)))/STDEV(K:K)</f>
        <v>-0.53282541063828559</v>
      </c>
      <c r="AA1253" s="16">
        <f>((Кредиты_2000_0__22[[#This Row],[Ежемесячный платеж]]-AVERAGE(O:O)))/STDEV(O:O)</f>
        <v>-0.42181569681430225</v>
      </c>
      <c r="AB1253" s="16">
        <f>((Кредиты_2000_0__22[[#This Row],[Текущий баланс кредитов]]-AVERAGE(F:F)))/STDEV(F:F)</f>
        <v>-0.77098134186348977</v>
      </c>
      <c r="AC1253" s="16">
        <f>((Кредиты_2000_0__22[[#This Row],[Максимальный выданный кредит]]-AVERAGE(G:G)))/STDEV(G:G)</f>
        <v>-0.80106170531572984</v>
      </c>
    </row>
    <row r="1254" spans="1:29" x14ac:dyDescent="0.45">
      <c r="A1254">
        <v>1845</v>
      </c>
      <c r="B1254" s="1" t="s">
        <v>1298</v>
      </c>
      <c r="C1254" s="1" t="s">
        <v>16</v>
      </c>
      <c r="D1254">
        <v>6</v>
      </c>
      <c r="E1254">
        <v>0</v>
      </c>
      <c r="F1254">
        <v>219488</v>
      </c>
      <c r="G1254">
        <v>531696</v>
      </c>
      <c r="H1254" s="3">
        <v>448624</v>
      </c>
      <c r="I1254" s="1" t="s">
        <v>26</v>
      </c>
      <c r="J1254">
        <v>709</v>
      </c>
      <c r="K1254">
        <v>1356068</v>
      </c>
      <c r="L1254" s="1" t="s">
        <v>41</v>
      </c>
      <c r="M1254" s="1" t="s">
        <v>29</v>
      </c>
      <c r="N1254" s="1" t="s">
        <v>23</v>
      </c>
      <c r="O1254" s="2">
        <v>15594.82</v>
      </c>
      <c r="P1254">
        <v>23.4</v>
      </c>
      <c r="R1254">
        <f>Кредиты_2000_0__22[[#This Row],[Годовой доход]]/12</f>
        <v>113005.66666666667</v>
      </c>
      <c r="S1254">
        <f>Кредиты_2000_0__22[[#This Row],[Ежемесячный платеж]]/Кредиты_2000_0__22[[#This Row],[Мес доход]]</f>
        <v>0.13800033626632291</v>
      </c>
      <c r="T1254" s="8">
        <f>(Кредиты_2000_0__22[[#This Row],[Кредитный рейтинг]]-MIN(J:J))/(MAX(J:J)-MIN(J:J))</f>
        <v>0.74545454545454548</v>
      </c>
      <c r="U1254" s="9">
        <f>(Кредиты_2000_0__22[[#This Row],[Срок кредитной истории (лет)]]-MIN(P:P))/(MAX(P:P)-MIN(P:P))</f>
        <v>0.41447368421052627</v>
      </c>
      <c r="V1254" s="9">
        <f>(Кредиты_2000_0__22[[#This Row],[Срок с последнего нарушения кредитного договора (мес.)]]-MIN(Q:Q))/(MAX(Q:Q)-MIN(Q:Q))</f>
        <v>0</v>
      </c>
      <c r="W1254" s="9">
        <f>(Кредиты_2000_0__22[[#This Row],[Количество кредитных карт]]-MIN(D:D))/(MAX(D:D)-MIN(D:D))</f>
        <v>9.7560975609756101E-2</v>
      </c>
      <c r="X1254" s="10">
        <f>(Кредиты_2000_0__22[[#This Row],[Число нарушений кредитных договоров]]-MIN(E:E))/(MAX(E:E)-MIN(E:E))</f>
        <v>0</v>
      </c>
      <c r="Y1254" s="16">
        <f>((Кредиты_2000_0__22[[#This Row],[Размер кредита]]-AVERAGE(H:H)))/STDEV(H:H)</f>
        <v>0.74333242430763069</v>
      </c>
      <c r="Z1254" s="16">
        <f>((Кредиты_2000_0__22[[#This Row],[Годовой доход]]-AVERAGE(K:K)))/STDEV(K:K)</f>
        <v>8.051837002014086E-3</v>
      </c>
      <c r="AA1254" s="16">
        <f>((Кредиты_2000_0__22[[#This Row],[Ежемесячный платеж]]-AVERAGE(O:O)))/STDEV(O:O)</f>
        <v>-0.19925952674245395</v>
      </c>
      <c r="AB1254" s="16">
        <f>((Кредиты_2000_0__22[[#This Row],[Текущий баланс кредитов]]-AVERAGE(F:F)))/STDEV(F:F)</f>
        <v>-0.18079015335202081</v>
      </c>
      <c r="AC1254" s="16">
        <f>((Кредиты_2000_0__22[[#This Row],[Максимальный выданный кредит]]-AVERAGE(G:G)))/STDEV(G:G)</f>
        <v>-6.9618079908015315E-2</v>
      </c>
    </row>
    <row r="1255" spans="1:29" x14ac:dyDescent="0.45">
      <c r="A1255">
        <v>1846</v>
      </c>
      <c r="B1255" s="1" t="s">
        <v>1299</v>
      </c>
      <c r="C1255" s="1" t="s">
        <v>16</v>
      </c>
      <c r="D1255">
        <v>8</v>
      </c>
      <c r="E1255">
        <v>0</v>
      </c>
      <c r="F1255">
        <v>208354</v>
      </c>
      <c r="G1255">
        <v>334620</v>
      </c>
      <c r="H1255" s="3">
        <v>460372</v>
      </c>
      <c r="I1255" s="1" t="s">
        <v>26</v>
      </c>
      <c r="J1255">
        <v>701</v>
      </c>
      <c r="K1255">
        <v>1322153</v>
      </c>
      <c r="L1255" s="1" t="s">
        <v>22</v>
      </c>
      <c r="M1255" s="1" t="s">
        <v>19</v>
      </c>
      <c r="N1255" s="1" t="s">
        <v>23</v>
      </c>
      <c r="O1255" s="2">
        <v>10103.44</v>
      </c>
      <c r="P1255">
        <v>13.5</v>
      </c>
      <c r="Q1255">
        <v>72</v>
      </c>
      <c r="R1255">
        <f>Кредиты_2000_0__22[[#This Row],[Годовой доход]]/12</f>
        <v>110179.41666666667</v>
      </c>
      <c r="S1255">
        <f>Кредиты_2000_0__22[[#This Row],[Ежемесячный платеж]]/Кредиты_2000_0__22[[#This Row],[Мес доход]]</f>
        <v>9.1699886473048123E-2</v>
      </c>
      <c r="T1255" s="8">
        <f>(Кредиты_2000_0__22[[#This Row],[Кредитный рейтинг]]-MIN(J:J))/(MAX(J:J)-MIN(J:J))</f>
        <v>0.69696969696969702</v>
      </c>
      <c r="U1255" s="9">
        <f>(Кредиты_2000_0__22[[#This Row],[Срок кредитной истории (лет)]]-MIN(P:P))/(MAX(P:P)-MIN(P:P))</f>
        <v>0.19736842105263158</v>
      </c>
      <c r="V1255" s="9">
        <f>(Кредиты_2000_0__22[[#This Row],[Срок с последнего нарушения кредитного договора (мес.)]]-MIN(Q:Q))/(MAX(Q:Q)-MIN(Q:Q))</f>
        <v>0.87804878048780488</v>
      </c>
      <c r="W1255" s="9">
        <f>(Кредиты_2000_0__22[[#This Row],[Количество кредитных карт]]-MIN(D:D))/(MAX(D:D)-MIN(D:D))</f>
        <v>0.14634146341463414</v>
      </c>
      <c r="X1255" s="10">
        <f>(Кредиты_2000_0__22[[#This Row],[Число нарушений кредитных договоров]]-MIN(E:E))/(MAX(E:E)-MIN(E:E))</f>
        <v>0</v>
      </c>
      <c r="Y1255" s="16">
        <f>((Кредиты_2000_0__22[[#This Row],[Размер кредита]]-AVERAGE(H:H)))/STDEV(H:H)</f>
        <v>0.80622491377732686</v>
      </c>
      <c r="Z1255" s="16">
        <f>((Кредиты_2000_0__22[[#This Row],[Годовой доход]]-AVERAGE(K:K)))/STDEV(K:K)</f>
        <v>-3.3461078981901933E-2</v>
      </c>
      <c r="AA1255" s="16">
        <f>((Кредиты_2000_0__22[[#This Row],[Ежемесячный платеж]]-AVERAGE(O:O)))/STDEV(O:O)</f>
        <v>-0.6897894152055486</v>
      </c>
      <c r="AB1255" s="16">
        <f>((Кредиты_2000_0__22[[#This Row],[Текущий баланс кредитов]]-AVERAGE(F:F)))/STDEV(F:F)</f>
        <v>-0.22731941966006883</v>
      </c>
      <c r="AC1255" s="16">
        <f>((Кредиты_2000_0__22[[#This Row],[Максимальный выданный кредит]]-AVERAGE(G:G)))/STDEV(G:G)</f>
        <v>-0.48853451724592889</v>
      </c>
    </row>
    <row r="1256" spans="1:29" x14ac:dyDescent="0.45">
      <c r="A1256">
        <v>1847</v>
      </c>
      <c r="B1256" s="1" t="s">
        <v>1300</v>
      </c>
      <c r="C1256" s="1" t="s">
        <v>16</v>
      </c>
      <c r="D1256">
        <v>10</v>
      </c>
      <c r="E1256">
        <v>0</v>
      </c>
      <c r="F1256">
        <v>123120</v>
      </c>
      <c r="G1256">
        <v>304612</v>
      </c>
      <c r="H1256" s="3">
        <v>233332</v>
      </c>
      <c r="I1256" s="1" t="s">
        <v>17</v>
      </c>
      <c r="J1256">
        <v>724</v>
      </c>
      <c r="K1256">
        <v>921272</v>
      </c>
      <c r="L1256" s="1" t="s">
        <v>22</v>
      </c>
      <c r="M1256" s="1" t="s">
        <v>19</v>
      </c>
      <c r="N1256" s="1" t="s">
        <v>23</v>
      </c>
      <c r="O1256" s="2">
        <v>12437.21</v>
      </c>
      <c r="P1256">
        <v>17</v>
      </c>
      <c r="Q1256">
        <v>34</v>
      </c>
      <c r="R1256">
        <f>Кредиты_2000_0__22[[#This Row],[Годовой доход]]/12</f>
        <v>76772.666666666672</v>
      </c>
      <c r="S1256">
        <f>Кредиты_2000_0__22[[#This Row],[Ежемесячный платеж]]/Кредиты_2000_0__22[[#This Row],[Мес доход]]</f>
        <v>0.16200049496782706</v>
      </c>
      <c r="T1256" s="8">
        <f>(Кредиты_2000_0__22[[#This Row],[Кредитный рейтинг]]-MIN(J:J))/(MAX(J:J)-MIN(J:J))</f>
        <v>0.83636363636363631</v>
      </c>
      <c r="U1256" s="9">
        <f>(Кредиты_2000_0__22[[#This Row],[Срок кредитной истории (лет)]]-MIN(P:P))/(MAX(P:P)-MIN(P:P))</f>
        <v>0.27412280701754382</v>
      </c>
      <c r="V1256" s="9">
        <f>(Кредиты_2000_0__22[[#This Row],[Срок с последнего нарушения кредитного договора (мес.)]]-MIN(Q:Q))/(MAX(Q:Q)-MIN(Q:Q))</f>
        <v>0.41463414634146339</v>
      </c>
      <c r="W1256" s="9">
        <f>(Кредиты_2000_0__22[[#This Row],[Количество кредитных карт]]-MIN(D:D))/(MAX(D:D)-MIN(D:D))</f>
        <v>0.1951219512195122</v>
      </c>
      <c r="X1256" s="10">
        <f>(Кредиты_2000_0__22[[#This Row],[Число нарушений кредитных договоров]]-MIN(E:E))/(MAX(E:E)-MIN(E:E))</f>
        <v>0</v>
      </c>
      <c r="Y1256" s="16">
        <f>((Кредиты_2000_0__22[[#This Row],[Размер кредита]]-AVERAGE(H:H)))/STDEV(H:H)</f>
        <v>-0.40922544451342935</v>
      </c>
      <c r="Z1256" s="16">
        <f>((Кредиты_2000_0__22[[#This Row],[Годовой доход]]-AVERAGE(K:K)))/STDEV(K:K)</f>
        <v>-0.52415072287245879</v>
      </c>
      <c r="AA1256" s="16">
        <f>((Кредиты_2000_0__22[[#This Row],[Ежемесячный платеж]]-AVERAGE(O:O)))/STDEV(O:O)</f>
        <v>-0.48132015287103236</v>
      </c>
      <c r="AB1256" s="16">
        <f>((Кредиты_2000_0__22[[#This Row],[Текущий баланс кредитов]]-AVERAGE(F:F)))/STDEV(F:F)</f>
        <v>-0.58351445149949432</v>
      </c>
      <c r="AC1256" s="16">
        <f>((Кредиты_2000_0__22[[#This Row],[Максимальный выданный кредит]]-AVERAGE(G:G)))/STDEV(G:G)</f>
        <v>-0.55232130230162368</v>
      </c>
    </row>
    <row r="1257" spans="1:29" x14ac:dyDescent="0.45">
      <c r="A1257">
        <v>1855</v>
      </c>
      <c r="B1257" s="1" t="s">
        <v>1301</v>
      </c>
      <c r="C1257" s="1" t="s">
        <v>16</v>
      </c>
      <c r="D1257">
        <v>17</v>
      </c>
      <c r="E1257">
        <v>0</v>
      </c>
      <c r="F1257">
        <v>145559</v>
      </c>
      <c r="G1257">
        <v>3064402</v>
      </c>
      <c r="H1257" s="3">
        <v>174284</v>
      </c>
      <c r="I1257" s="1" t="s">
        <v>17</v>
      </c>
      <c r="J1257">
        <v>751</v>
      </c>
      <c r="K1257">
        <v>1625678</v>
      </c>
      <c r="L1257" s="1" t="s">
        <v>22</v>
      </c>
      <c r="M1257" s="1" t="s">
        <v>19</v>
      </c>
      <c r="N1257" s="1" t="s">
        <v>58</v>
      </c>
      <c r="O1257" s="2">
        <v>9916.67</v>
      </c>
      <c r="P1257">
        <v>34.200000000000003</v>
      </c>
      <c r="R1257">
        <f>Кредиты_2000_0__22[[#This Row],[Годовой доход]]/12</f>
        <v>135473.16666666666</v>
      </c>
      <c r="S1257">
        <f>Кредиты_2000_0__22[[#This Row],[Ежемесячный платеж]]/Кредиты_2000_0__22[[#This Row],[Мес доход]]</f>
        <v>7.320025244851687E-2</v>
      </c>
      <c r="T1257" s="8">
        <f>(Кредиты_2000_0__22[[#This Row],[Кредитный рейтинг]]-MIN(J:J))/(MAX(J:J)-MIN(J:J))</f>
        <v>1</v>
      </c>
      <c r="U1257" s="9">
        <f>(Кредиты_2000_0__22[[#This Row],[Срок кредитной истории (лет)]]-MIN(P:P))/(MAX(P:P)-MIN(P:P))</f>
        <v>0.65131578947368429</v>
      </c>
      <c r="V1257" s="9">
        <f>(Кредиты_2000_0__22[[#This Row],[Срок с последнего нарушения кредитного договора (мес.)]]-MIN(Q:Q))/(MAX(Q:Q)-MIN(Q:Q))</f>
        <v>0</v>
      </c>
      <c r="W1257" s="9">
        <f>(Кредиты_2000_0__22[[#This Row],[Количество кредитных карт]]-MIN(D:D))/(MAX(D:D)-MIN(D:D))</f>
        <v>0.36585365853658536</v>
      </c>
      <c r="X1257" s="10">
        <f>(Кредиты_2000_0__22[[#This Row],[Число нарушений кредитных договоров]]-MIN(E:E))/(MAX(E:E)-MIN(E:E))</f>
        <v>0</v>
      </c>
      <c r="Y1257" s="16">
        <f>((Кредиты_2000_0__22[[#This Row],[Размер кредита]]-AVERAGE(H:H)))/STDEV(H:H)</f>
        <v>-0.72533675862703295</v>
      </c>
      <c r="Z1257" s="16">
        <f>((Кредиты_2000_0__22[[#This Row],[Годовой доход]]-AVERAGE(K:K)))/STDEV(K:K)</f>
        <v>0.33806207667247251</v>
      </c>
      <c r="AA1257" s="16">
        <f>((Кредиты_2000_0__22[[#This Row],[Ежемесячный платеж]]-AVERAGE(O:O)))/STDEV(O:O)</f>
        <v>-0.70647306617638883</v>
      </c>
      <c r="AB1257" s="16">
        <f>((Кредиты_2000_0__22[[#This Row],[Текущий баланс кредитов]]-AVERAGE(F:F)))/STDEV(F:F)</f>
        <v>-0.4897413055783259</v>
      </c>
      <c r="AC1257" s="16">
        <f>((Кредиты_2000_0__22[[#This Row],[Максимальный выданный кредит]]-AVERAGE(G:G)))/STDEV(G:G)</f>
        <v>5.3140520490998684</v>
      </c>
    </row>
    <row r="1258" spans="1:29" x14ac:dyDescent="0.45">
      <c r="A1258">
        <v>1856</v>
      </c>
      <c r="B1258" s="1" t="s">
        <v>1302</v>
      </c>
      <c r="C1258" s="1" t="s">
        <v>16</v>
      </c>
      <c r="D1258">
        <v>9</v>
      </c>
      <c r="E1258">
        <v>0</v>
      </c>
      <c r="F1258">
        <v>605302</v>
      </c>
      <c r="G1258">
        <v>787512</v>
      </c>
      <c r="H1258" s="3">
        <v>553080</v>
      </c>
      <c r="I1258" s="1" t="s">
        <v>26</v>
      </c>
      <c r="J1258">
        <v>657</v>
      </c>
      <c r="K1258">
        <v>2178122</v>
      </c>
      <c r="L1258" s="1" t="s">
        <v>22</v>
      </c>
      <c r="M1258" s="1" t="s">
        <v>19</v>
      </c>
      <c r="N1258" s="1" t="s">
        <v>23</v>
      </c>
      <c r="O1258" s="2">
        <v>24631.03</v>
      </c>
      <c r="P1258">
        <v>16.399999999999999</v>
      </c>
      <c r="Q1258">
        <v>62</v>
      </c>
      <c r="R1258">
        <f>Кредиты_2000_0__22[[#This Row],[Годовой доход]]/12</f>
        <v>181510.16666666666</v>
      </c>
      <c r="S1258">
        <f>Кредиты_2000_0__22[[#This Row],[Ежемесячный платеж]]/Кредиты_2000_0__22[[#This Row],[Мес доход]]</f>
        <v>0.13570055304523806</v>
      </c>
      <c r="T1258" s="8">
        <f>(Кредиты_2000_0__22[[#This Row],[Кредитный рейтинг]]-MIN(J:J))/(MAX(J:J)-MIN(J:J))</f>
        <v>0.4303030303030303</v>
      </c>
      <c r="U1258" s="9">
        <f>(Кредиты_2000_0__22[[#This Row],[Срок кредитной истории (лет)]]-MIN(P:P))/(MAX(P:P)-MIN(P:P))</f>
        <v>0.26096491228070173</v>
      </c>
      <c r="V1258" s="9">
        <f>(Кредиты_2000_0__22[[#This Row],[Срок с последнего нарушения кредитного договора (мес.)]]-MIN(Q:Q))/(MAX(Q:Q)-MIN(Q:Q))</f>
        <v>0.75609756097560976</v>
      </c>
      <c r="W1258" s="9">
        <f>(Кредиты_2000_0__22[[#This Row],[Количество кредитных карт]]-MIN(D:D))/(MAX(D:D)-MIN(D:D))</f>
        <v>0.17073170731707318</v>
      </c>
      <c r="X1258" s="10">
        <f>(Кредиты_2000_0__22[[#This Row],[Число нарушений кредитных договоров]]-MIN(E:E))/(MAX(E:E)-MIN(E:E))</f>
        <v>0</v>
      </c>
      <c r="Y1258" s="16">
        <f>((Кредиты_2000_0__22[[#This Row],[Размер кредита]]-AVERAGE(H:H)))/STDEV(H:H)</f>
        <v>1.3025338100793855</v>
      </c>
      <c r="Z1258" s="16">
        <f>((Кредиты_2000_0__22[[#This Row],[Годовой доход]]-AVERAGE(K:K)))/STDEV(K:K)</f>
        <v>1.0142691047667818</v>
      </c>
      <c r="AA1258" s="16">
        <f>((Кредиты_2000_0__22[[#This Row],[Ежемесячный платеж]]-AVERAGE(O:O)))/STDEV(O:O)</f>
        <v>0.60792028660666786</v>
      </c>
      <c r="AB1258" s="16">
        <f>((Кредиты_2000_0__22[[#This Row],[Текущий баланс кредитов]]-AVERAGE(F:F)))/STDEV(F:F)</f>
        <v>1.431536265848018</v>
      </c>
      <c r="AC1258" s="16">
        <f>((Кредиты_2000_0__22[[#This Row],[Максимальный выданный кредит]]-AVERAGE(G:G)))/STDEV(G:G)</f>
        <v>0.47415958624126564</v>
      </c>
    </row>
    <row r="1259" spans="1:29" x14ac:dyDescent="0.45">
      <c r="A1259">
        <v>1858</v>
      </c>
      <c r="B1259" s="1" t="s">
        <v>1303</v>
      </c>
      <c r="C1259" s="1" t="s">
        <v>16</v>
      </c>
      <c r="D1259">
        <v>6</v>
      </c>
      <c r="E1259">
        <v>0</v>
      </c>
      <c r="F1259">
        <v>124146</v>
      </c>
      <c r="G1259">
        <v>151932</v>
      </c>
      <c r="H1259" s="3">
        <v>234102</v>
      </c>
      <c r="I1259" s="1" t="s">
        <v>17</v>
      </c>
      <c r="J1259">
        <v>728</v>
      </c>
      <c r="K1259">
        <v>1141710</v>
      </c>
      <c r="L1259" s="1" t="s">
        <v>22</v>
      </c>
      <c r="M1259" s="1" t="s">
        <v>29</v>
      </c>
      <c r="N1259" s="1" t="s">
        <v>23</v>
      </c>
      <c r="O1259" s="2">
        <v>5423.17</v>
      </c>
      <c r="P1259">
        <v>17</v>
      </c>
      <c r="R1259">
        <f>Кредиты_2000_0__22[[#This Row],[Годовой доход]]/12</f>
        <v>95142.5</v>
      </c>
      <c r="S1259">
        <f>Кредиты_2000_0__22[[#This Row],[Ежемесячный платеж]]/Кредиты_2000_0__22[[#This Row],[Мес доход]]</f>
        <v>5.7000499251123313E-2</v>
      </c>
      <c r="T1259" s="8">
        <f>(Кредиты_2000_0__22[[#This Row],[Кредитный рейтинг]]-MIN(J:J))/(MAX(J:J)-MIN(J:J))</f>
        <v>0.8606060606060606</v>
      </c>
      <c r="U1259" s="9">
        <f>(Кредиты_2000_0__22[[#This Row],[Срок кредитной истории (лет)]]-MIN(P:P))/(MAX(P:P)-MIN(P:P))</f>
        <v>0.27412280701754382</v>
      </c>
      <c r="V1259" s="9">
        <f>(Кредиты_2000_0__22[[#This Row],[Срок с последнего нарушения кредитного договора (мес.)]]-MIN(Q:Q))/(MAX(Q:Q)-MIN(Q:Q))</f>
        <v>0</v>
      </c>
      <c r="W1259" s="9">
        <f>(Кредиты_2000_0__22[[#This Row],[Количество кредитных карт]]-MIN(D:D))/(MAX(D:D)-MIN(D:D))</f>
        <v>9.7560975609756101E-2</v>
      </c>
      <c r="X1259" s="10">
        <f>(Кредиты_2000_0__22[[#This Row],[Число нарушений кредитных договоров]]-MIN(E:E))/(MAX(E:E)-MIN(E:E))</f>
        <v>0</v>
      </c>
      <c r="Y1259" s="16">
        <f>((Кредиты_2000_0__22[[#This Row],[Размер кредита]]-AVERAGE(H:H)))/STDEV(H:H)</f>
        <v>-0.40510327760062154</v>
      </c>
      <c r="Z1259" s="16">
        <f>((Кредиты_2000_0__22[[#This Row],[Годовой доход]]-AVERAGE(K:K)))/STDEV(K:K)</f>
        <v>-0.25432839724478734</v>
      </c>
      <c r="AA1259" s="16">
        <f>((Кредиты_2000_0__22[[#This Row],[Ежемесячный платеж]]-AVERAGE(O:O)))/STDEV(O:O)</f>
        <v>-1.1078650758003661</v>
      </c>
      <c r="AB1259" s="16">
        <f>((Кредиты_2000_0__22[[#This Row],[Текущий баланс кредитов]]-AVERAGE(F:F)))/STDEV(F:F)</f>
        <v>-0.57922677166905989</v>
      </c>
      <c r="AC1259" s="16">
        <f>((Кредиты_2000_0__22[[#This Row],[Максимальный выданный кредит]]-AVERAGE(G:G)))/STDEV(G:G)</f>
        <v>-0.87686696820083343</v>
      </c>
    </row>
    <row r="1260" spans="1:29" x14ac:dyDescent="0.45">
      <c r="A1260">
        <v>1859</v>
      </c>
      <c r="B1260" s="1" t="s">
        <v>1304</v>
      </c>
      <c r="C1260" s="1" t="s">
        <v>16</v>
      </c>
      <c r="D1260">
        <v>11</v>
      </c>
      <c r="E1260">
        <v>1</v>
      </c>
      <c r="F1260">
        <v>63460</v>
      </c>
      <c r="G1260">
        <v>247390</v>
      </c>
      <c r="H1260" s="3">
        <v>163548</v>
      </c>
      <c r="I1260" s="1" t="s">
        <v>17</v>
      </c>
      <c r="J1260">
        <v>739</v>
      </c>
      <c r="K1260">
        <v>405859</v>
      </c>
      <c r="L1260" s="1" t="s">
        <v>22</v>
      </c>
      <c r="M1260" s="1" t="s">
        <v>29</v>
      </c>
      <c r="N1260" s="1" t="s">
        <v>23</v>
      </c>
      <c r="O1260" s="2">
        <v>4160.05</v>
      </c>
      <c r="P1260">
        <v>12.4</v>
      </c>
      <c r="Q1260">
        <v>66</v>
      </c>
      <c r="R1260">
        <f>Кредиты_2000_0__22[[#This Row],[Годовой доход]]/12</f>
        <v>33821.583333333336</v>
      </c>
      <c r="S1260">
        <f>Кредиты_2000_0__22[[#This Row],[Ежемесячный платеж]]/Кредиты_2000_0__22[[#This Row],[Мес доход]]</f>
        <v>0.12299985955713684</v>
      </c>
      <c r="T1260" s="8">
        <f>(Кредиты_2000_0__22[[#This Row],[Кредитный рейтинг]]-MIN(J:J))/(MAX(J:J)-MIN(J:J))</f>
        <v>0.92727272727272725</v>
      </c>
      <c r="U1260" s="9">
        <f>(Кредиты_2000_0__22[[#This Row],[Срок кредитной истории (лет)]]-MIN(P:P))/(MAX(P:P)-MIN(P:P))</f>
        <v>0.17324561403508773</v>
      </c>
      <c r="V1260" s="9">
        <f>(Кредиты_2000_0__22[[#This Row],[Срок с последнего нарушения кредитного договора (мес.)]]-MIN(Q:Q))/(MAX(Q:Q)-MIN(Q:Q))</f>
        <v>0.80487804878048785</v>
      </c>
      <c r="W1260" s="9">
        <f>(Кредиты_2000_0__22[[#This Row],[Количество кредитных карт]]-MIN(D:D))/(MAX(D:D)-MIN(D:D))</f>
        <v>0.21951219512195122</v>
      </c>
      <c r="X1260" s="10">
        <f>(Кредиты_2000_0__22[[#This Row],[Число нарушений кредитных договоров]]-MIN(E:E))/(MAX(E:E)-MIN(E:E))</f>
        <v>0.14285714285714285</v>
      </c>
      <c r="Y1260" s="16">
        <f>((Кредиты_2000_0__22[[#This Row],[Размер кредита]]-AVERAGE(H:H)))/STDEV(H:H)</f>
        <v>-0.78281154301132461</v>
      </c>
      <c r="Z1260" s="16">
        <f>((Кредиты_2000_0__22[[#This Row],[Годовой доход]]-AVERAGE(K:K)))/STDEV(K:K)</f>
        <v>-1.1550307631501562</v>
      </c>
      <c r="AA1260" s="16">
        <f>((Кредиты_2000_0__22[[#This Row],[Ежемесячный платеж]]-AVERAGE(O:O)))/STDEV(O:O)</f>
        <v>-1.2206961151229963</v>
      </c>
      <c r="AB1260" s="16">
        <f>((Кредиты_2000_0__22[[#This Row],[Текущий баланс кредитов]]-AVERAGE(F:F)))/STDEV(F:F)</f>
        <v>-0.83283509349142382</v>
      </c>
      <c r="AC1260" s="16">
        <f>((Кредиты_2000_0__22[[#This Row],[Максимальный выданный кредит]]-AVERAGE(G:G)))/STDEV(G:G)</f>
        <v>-0.67395578025606817</v>
      </c>
    </row>
    <row r="1261" spans="1:29" x14ac:dyDescent="0.45">
      <c r="A1261">
        <v>1861</v>
      </c>
      <c r="B1261" s="1" t="s">
        <v>1305</v>
      </c>
      <c r="C1261" s="1" t="s">
        <v>16</v>
      </c>
      <c r="D1261">
        <v>5</v>
      </c>
      <c r="E1261">
        <v>0</v>
      </c>
      <c r="F1261">
        <v>43833</v>
      </c>
      <c r="G1261">
        <v>131846</v>
      </c>
      <c r="H1261" s="3">
        <v>219648</v>
      </c>
      <c r="I1261" s="1" t="s">
        <v>26</v>
      </c>
      <c r="J1261">
        <v>681</v>
      </c>
      <c r="K1261">
        <v>777822</v>
      </c>
      <c r="L1261" s="1" t="s">
        <v>27</v>
      </c>
      <c r="M1261" s="1" t="s">
        <v>29</v>
      </c>
      <c r="N1261" s="1" t="s">
        <v>23</v>
      </c>
      <c r="O1261" s="2">
        <v>8232.1299999999992</v>
      </c>
      <c r="P1261">
        <v>14</v>
      </c>
      <c r="R1261">
        <f>Кредиты_2000_0__22[[#This Row],[Годовой доход]]/12</f>
        <v>64818.5</v>
      </c>
      <c r="S1261">
        <f>Кредиты_2000_0__22[[#This Row],[Ежемесячный платеж]]/Кредиты_2000_0__22[[#This Row],[Мес доход]]</f>
        <v>0.12700278469881282</v>
      </c>
      <c r="T1261" s="8">
        <f>(Кредиты_2000_0__22[[#This Row],[Кредитный рейтинг]]-MIN(J:J))/(MAX(J:J)-MIN(J:J))</f>
        <v>0.5757575757575758</v>
      </c>
      <c r="U1261" s="9">
        <f>(Кредиты_2000_0__22[[#This Row],[Срок кредитной истории (лет)]]-MIN(P:P))/(MAX(P:P)-MIN(P:P))</f>
        <v>0.20833333333333331</v>
      </c>
      <c r="V1261" s="9">
        <f>(Кредиты_2000_0__22[[#This Row],[Срок с последнего нарушения кредитного договора (мес.)]]-MIN(Q:Q))/(MAX(Q:Q)-MIN(Q:Q))</f>
        <v>0</v>
      </c>
      <c r="W1261" s="9">
        <f>(Кредиты_2000_0__22[[#This Row],[Количество кредитных карт]]-MIN(D:D))/(MAX(D:D)-MIN(D:D))</f>
        <v>7.3170731707317069E-2</v>
      </c>
      <c r="X1261" s="10">
        <f>(Кредиты_2000_0__22[[#This Row],[Число нарушений кредитных договоров]]-MIN(E:E))/(MAX(E:E)-MIN(E:E))</f>
        <v>0</v>
      </c>
      <c r="Y1261" s="16">
        <f>((Кредиты_2000_0__22[[#This Row],[Размер кредита]]-AVERAGE(H:H)))/STDEV(H:H)</f>
        <v>-0.48248223936389933</v>
      </c>
      <c r="Z1261" s="16">
        <f>((Кредиты_2000_0__22[[#This Row],[Годовой доход]]-AVERAGE(K:K)))/STDEV(K:K)</f>
        <v>-0.69973756638986273</v>
      </c>
      <c r="AA1261" s="16">
        <f>((Кредиты_2000_0__22[[#This Row],[Ежемесячный платеж]]-AVERAGE(O:O)))/STDEV(O:O)</f>
        <v>-0.85694839629588915</v>
      </c>
      <c r="AB1261" s="16">
        <f>((Кредиты_2000_0__22[[#This Row],[Текущий баланс кредитов]]-AVERAGE(F:F)))/STDEV(F:F)</f>
        <v>-0.91485682061806817</v>
      </c>
      <c r="AC1261" s="16">
        <f>((Кредиты_2000_0__22[[#This Row],[Максимальный выданный кредит]]-AVERAGE(G:G)))/STDEV(G:G)</f>
        <v>-0.91956296142359684</v>
      </c>
    </row>
    <row r="1262" spans="1:29" x14ac:dyDescent="0.45">
      <c r="A1262">
        <v>1863</v>
      </c>
      <c r="B1262" s="1" t="s">
        <v>1306</v>
      </c>
      <c r="C1262" s="1" t="s">
        <v>16</v>
      </c>
      <c r="D1262">
        <v>10</v>
      </c>
      <c r="E1262">
        <v>0</v>
      </c>
      <c r="F1262">
        <v>389804</v>
      </c>
      <c r="G1262">
        <v>732710</v>
      </c>
      <c r="H1262" s="3">
        <v>262284</v>
      </c>
      <c r="I1262" s="1" t="s">
        <v>17</v>
      </c>
      <c r="J1262">
        <v>738</v>
      </c>
      <c r="K1262">
        <v>1653589</v>
      </c>
      <c r="L1262" s="1" t="s">
        <v>53</v>
      </c>
      <c r="M1262" s="1" t="s">
        <v>29</v>
      </c>
      <c r="N1262" s="1" t="s">
        <v>52</v>
      </c>
      <c r="O1262" s="2">
        <v>19705.09</v>
      </c>
      <c r="P1262">
        <v>9.3000000000000007</v>
      </c>
      <c r="R1262">
        <f>Кредиты_2000_0__22[[#This Row],[Годовой доход]]/12</f>
        <v>137799.08333333334</v>
      </c>
      <c r="S1262">
        <f>Кредиты_2000_0__22[[#This Row],[Ежемесячный платеж]]/Кредиты_2000_0__22[[#This Row],[Мес доход]]</f>
        <v>0.14299870161206926</v>
      </c>
      <c r="T1262" s="8">
        <f>(Кредиты_2000_0__22[[#This Row],[Кредитный рейтинг]]-MIN(J:J))/(MAX(J:J)-MIN(J:J))</f>
        <v>0.92121212121212126</v>
      </c>
      <c r="U1262" s="9">
        <f>(Кредиты_2000_0__22[[#This Row],[Срок кредитной истории (лет)]]-MIN(P:P))/(MAX(P:P)-MIN(P:P))</f>
        <v>0.10526315789473685</v>
      </c>
      <c r="V1262" s="9">
        <f>(Кредиты_2000_0__22[[#This Row],[Срок с последнего нарушения кредитного договора (мес.)]]-MIN(Q:Q))/(MAX(Q:Q)-MIN(Q:Q))</f>
        <v>0</v>
      </c>
      <c r="W1262" s="9">
        <f>(Кредиты_2000_0__22[[#This Row],[Количество кредитных карт]]-MIN(D:D))/(MAX(D:D)-MIN(D:D))</f>
        <v>0.1951219512195122</v>
      </c>
      <c r="X1262" s="10">
        <f>(Кредиты_2000_0__22[[#This Row],[Число нарушений кредитных договоров]]-MIN(E:E))/(MAX(E:E)-MIN(E:E))</f>
        <v>0</v>
      </c>
      <c r="Y1262" s="16">
        <f>((Кредиты_2000_0__22[[#This Row],[Размер кредита]]-AVERAGE(H:H)))/STDEV(H:H)</f>
        <v>-0.25423196859185621</v>
      </c>
      <c r="Z1262" s="16">
        <f>((Кредиты_2000_0__22[[#This Row],[Годовой доход]]-AVERAGE(K:K)))/STDEV(K:K)</f>
        <v>0.37222592741777932</v>
      </c>
      <c r="AA1262" s="16">
        <f>((Кредиты_2000_0__22[[#This Row],[Ежемесячный платеж]]-AVERAGE(O:O)))/STDEV(O:O)</f>
        <v>0.16789959986200695</v>
      </c>
      <c r="AB1262" s="16">
        <f>((Кредиты_2000_0__22[[#This Row],[Текущий баланс кредитов]]-AVERAGE(F:F)))/STDEV(F:F)</f>
        <v>0.53096469850009909</v>
      </c>
      <c r="AC1262" s="16">
        <f>((Кредиты_2000_0__22[[#This Row],[Максимальный выданный кредит]]-AVERAGE(G:G)))/STDEV(G:G)</f>
        <v>0.3576692038558289</v>
      </c>
    </row>
    <row r="1263" spans="1:29" x14ac:dyDescent="0.45">
      <c r="A1263">
        <v>1864</v>
      </c>
      <c r="B1263" s="1" t="s">
        <v>1307</v>
      </c>
      <c r="C1263" s="1" t="s">
        <v>16</v>
      </c>
      <c r="D1263">
        <v>8</v>
      </c>
      <c r="E1263">
        <v>0</v>
      </c>
      <c r="F1263">
        <v>121410</v>
      </c>
      <c r="G1263">
        <v>182336</v>
      </c>
      <c r="H1263" s="3">
        <v>66770</v>
      </c>
      <c r="I1263" s="1" t="s">
        <v>17</v>
      </c>
      <c r="J1263">
        <v>733</v>
      </c>
      <c r="K1263">
        <v>358701</v>
      </c>
      <c r="L1263" s="1" t="s">
        <v>21</v>
      </c>
      <c r="M1263" s="1" t="s">
        <v>29</v>
      </c>
      <c r="N1263" s="1" t="s">
        <v>23</v>
      </c>
      <c r="O1263" s="2">
        <v>4573.49</v>
      </c>
      <c r="P1263">
        <v>19.399999999999999</v>
      </c>
      <c r="R1263">
        <f>Кредиты_2000_0__22[[#This Row],[Годовой доход]]/12</f>
        <v>29891.75</v>
      </c>
      <c r="S1263">
        <f>Кредиты_2000_0__22[[#This Row],[Ежемесячный платеж]]/Кредиты_2000_0__22[[#This Row],[Мес доход]]</f>
        <v>0.15300174797393928</v>
      </c>
      <c r="T1263" s="8">
        <f>(Кредиты_2000_0__22[[#This Row],[Кредитный рейтинг]]-MIN(J:J))/(MAX(J:J)-MIN(J:J))</f>
        <v>0.89090909090909087</v>
      </c>
      <c r="U1263" s="9">
        <f>(Кредиты_2000_0__22[[#This Row],[Срок кредитной истории (лет)]]-MIN(P:P))/(MAX(P:P)-MIN(P:P))</f>
        <v>0.32675438596491224</v>
      </c>
      <c r="V1263" s="9">
        <f>(Кредиты_2000_0__22[[#This Row],[Срок с последнего нарушения кредитного договора (мес.)]]-MIN(Q:Q))/(MAX(Q:Q)-MIN(Q:Q))</f>
        <v>0</v>
      </c>
      <c r="W1263" s="9">
        <f>(Кредиты_2000_0__22[[#This Row],[Количество кредитных карт]]-MIN(D:D))/(MAX(D:D)-MIN(D:D))</f>
        <v>0.14634146341463414</v>
      </c>
      <c r="X1263" s="10">
        <f>(Кредиты_2000_0__22[[#This Row],[Число нарушений кредитных договоров]]-MIN(E:E))/(MAX(E:E)-MIN(E:E))</f>
        <v>0</v>
      </c>
      <c r="Y1263" s="16">
        <f>((Кредиты_2000_0__22[[#This Row],[Размер кредита]]-AVERAGE(H:H)))/STDEV(H:H)</f>
        <v>-1.3009090358525104</v>
      </c>
      <c r="Z1263" s="16">
        <f>((Кредиты_2000_0__22[[#This Row],[Годовой доход]]-AVERAGE(K:K)))/STDEV(K:K)</f>
        <v>-1.2127534844230299</v>
      </c>
      <c r="AA1263" s="16">
        <f>((Кредиты_2000_0__22[[#This Row],[Ежемесячный платеж]]-AVERAGE(O:O)))/STDEV(O:O)</f>
        <v>-1.183764655801991</v>
      </c>
      <c r="AB1263" s="16">
        <f>((Кредиты_2000_0__22[[#This Row],[Текущий баланс кредитов]]-AVERAGE(F:F)))/STDEV(F:F)</f>
        <v>-0.59066058455021841</v>
      </c>
      <c r="AC1263" s="16">
        <f>((Кредиты_2000_0__22[[#This Row],[Максимальный выданный кредит]]-AVERAGE(G:G)))/STDEV(G:G)</f>
        <v>-0.81223842205202823</v>
      </c>
    </row>
    <row r="1264" spans="1:29" x14ac:dyDescent="0.45">
      <c r="A1264">
        <v>1865</v>
      </c>
      <c r="B1264" s="1" t="s">
        <v>1308</v>
      </c>
      <c r="C1264" s="1" t="s">
        <v>16</v>
      </c>
      <c r="D1264">
        <v>17</v>
      </c>
      <c r="E1264">
        <v>0</v>
      </c>
      <c r="F1264">
        <v>205523</v>
      </c>
      <c r="G1264">
        <v>401302</v>
      </c>
      <c r="H1264" s="3">
        <v>328944</v>
      </c>
      <c r="I1264" s="1" t="s">
        <v>17</v>
      </c>
      <c r="J1264">
        <v>663</v>
      </c>
      <c r="K1264">
        <v>1231048</v>
      </c>
      <c r="L1264" s="1" t="s">
        <v>33</v>
      </c>
      <c r="M1264" s="1" t="s">
        <v>29</v>
      </c>
      <c r="N1264" s="1" t="s">
        <v>23</v>
      </c>
      <c r="O1264" s="2">
        <v>25954.57</v>
      </c>
      <c r="P1264">
        <v>22.5</v>
      </c>
      <c r="Q1264">
        <v>27</v>
      </c>
      <c r="R1264">
        <f>Кредиты_2000_0__22[[#This Row],[Годовой доход]]/12</f>
        <v>102587.33333333333</v>
      </c>
      <c r="S1264">
        <f>Кредиты_2000_0__22[[#This Row],[Ежемесячный платеж]]/Кредиты_2000_0__22[[#This Row],[Мес доход]]</f>
        <v>0.25299975305593286</v>
      </c>
      <c r="T1264" s="8">
        <f>(Кредиты_2000_0__22[[#This Row],[Кредитный рейтинг]]-MIN(J:J))/(MAX(J:J)-MIN(J:J))</f>
        <v>0.46666666666666667</v>
      </c>
      <c r="U1264" s="9">
        <f>(Кредиты_2000_0__22[[#This Row],[Срок кредитной истории (лет)]]-MIN(P:P))/(MAX(P:P)-MIN(P:P))</f>
        <v>0.39473684210526316</v>
      </c>
      <c r="V1264" s="9">
        <f>(Кредиты_2000_0__22[[#This Row],[Срок с последнего нарушения кредитного договора (мес.)]]-MIN(Q:Q))/(MAX(Q:Q)-MIN(Q:Q))</f>
        <v>0.32926829268292684</v>
      </c>
      <c r="W1264" s="9">
        <f>(Кредиты_2000_0__22[[#This Row],[Количество кредитных карт]]-MIN(D:D))/(MAX(D:D)-MIN(D:D))</f>
        <v>0.36585365853658536</v>
      </c>
      <c r="X1264" s="10">
        <f>(Кредиты_2000_0__22[[#This Row],[Число нарушений кредитных договоров]]-MIN(E:E))/(MAX(E:E)-MIN(E:E))</f>
        <v>0</v>
      </c>
      <c r="Y1264" s="16">
        <f>((Кредиты_2000_0__22[[#This Row],[Размер кредита]]-AVERAGE(H:H)))/STDEV(H:H)</f>
        <v>0.10262990985979026</v>
      </c>
      <c r="Z1264" s="16">
        <f>((Кредиты_2000_0__22[[#This Row],[Годовой доход]]-AVERAGE(K:K)))/STDEV(K:K)</f>
        <v>-0.14497616701712732</v>
      </c>
      <c r="AA1264" s="16">
        <f>((Кредиты_2000_0__22[[#This Row],[Ежемесячный платеж]]-AVERAGE(O:O)))/STDEV(O:O)</f>
        <v>0.72614847853227582</v>
      </c>
      <c r="AB1264" s="16">
        <f>((Кредиты_2000_0__22[[#This Row],[Текущий баланс кредитов]]-AVERAGE(F:F)))/STDEV(F:F)</f>
        <v>-0.23915023993293427</v>
      </c>
      <c r="AC1264" s="16">
        <f>((Кредиты_2000_0__22[[#This Row],[Максимальный выданный кредит]]-AVERAGE(G:G)))/STDEV(G:G)</f>
        <v>-0.34679130206718184</v>
      </c>
    </row>
    <row r="1265" spans="1:29" x14ac:dyDescent="0.45">
      <c r="A1265">
        <v>1866</v>
      </c>
      <c r="B1265" s="1" t="s">
        <v>1309</v>
      </c>
      <c r="C1265" s="1" t="s">
        <v>16</v>
      </c>
      <c r="D1265">
        <v>4</v>
      </c>
      <c r="E1265">
        <v>0</v>
      </c>
      <c r="F1265">
        <v>102714</v>
      </c>
      <c r="G1265">
        <v>172106</v>
      </c>
      <c r="H1265" s="3">
        <v>288508</v>
      </c>
      <c r="I1265" s="1" t="s">
        <v>17</v>
      </c>
      <c r="J1265">
        <v>661</v>
      </c>
      <c r="K1265">
        <v>808583</v>
      </c>
      <c r="L1265" s="1" t="s">
        <v>41</v>
      </c>
      <c r="M1265" s="1" t="s">
        <v>19</v>
      </c>
      <c r="N1265" s="1" t="s">
        <v>23</v>
      </c>
      <c r="O1265" s="2">
        <v>3591.38</v>
      </c>
      <c r="P1265">
        <v>11.4</v>
      </c>
      <c r="Q1265">
        <v>1</v>
      </c>
      <c r="R1265">
        <f>Кредиты_2000_0__22[[#This Row],[Годовой доход]]/12</f>
        <v>67381.916666666672</v>
      </c>
      <c r="S1265">
        <f>Кредиты_2000_0__22[[#This Row],[Ежемесячный платеж]]/Кредиты_2000_0__22[[#This Row],[Мес доход]]</f>
        <v>5.3298869751157267E-2</v>
      </c>
      <c r="T1265" s="8">
        <f>(Кредиты_2000_0__22[[#This Row],[Кредитный рейтинг]]-MIN(J:J))/(MAX(J:J)-MIN(J:J))</f>
        <v>0.45454545454545453</v>
      </c>
      <c r="U1265" s="9">
        <f>(Кредиты_2000_0__22[[#This Row],[Срок кредитной истории (лет)]]-MIN(P:P))/(MAX(P:P)-MIN(P:P))</f>
        <v>0.15131578947368421</v>
      </c>
      <c r="V1265" s="9">
        <f>(Кредиты_2000_0__22[[#This Row],[Срок с последнего нарушения кредитного договора (мес.)]]-MIN(Q:Q))/(MAX(Q:Q)-MIN(Q:Q))</f>
        <v>1.2195121951219513E-2</v>
      </c>
      <c r="W1265" s="9">
        <f>(Кредиты_2000_0__22[[#This Row],[Количество кредитных карт]]-MIN(D:D))/(MAX(D:D)-MIN(D:D))</f>
        <v>4.878048780487805E-2</v>
      </c>
      <c r="X1265" s="10">
        <f>(Кредиты_2000_0__22[[#This Row],[Число нарушений кредитных договоров]]-MIN(E:E))/(MAX(E:E)-MIN(E:E))</f>
        <v>0</v>
      </c>
      <c r="Y1265" s="16">
        <f>((Кредиты_2000_0__22[[#This Row],[Размер кредита]]-AVERAGE(H:H)))/STDEV(H:H)</f>
        <v>-0.1138427411613735</v>
      </c>
      <c r="Z1265" s="16">
        <f>((Кредиты_2000_0__22[[#This Row],[Годовой доход]]-AVERAGE(K:K)))/STDEV(K:K)</f>
        <v>-0.66208523530977303</v>
      </c>
      <c r="AA1265" s="16">
        <f>((Кредиты_2000_0__22[[#This Row],[Ежемесячный платеж]]-AVERAGE(O:O)))/STDEV(O:O)</f>
        <v>-1.2714938438673751</v>
      </c>
      <c r="AB1265" s="16">
        <f>((Кредиты_2000_0__22[[#This Row],[Текущий баланс кредитов]]-AVERAGE(F:F)))/STDEV(F:F)</f>
        <v>-0.66879163923813523</v>
      </c>
      <c r="AC1265" s="16">
        <f>((Кредиты_2000_0__22[[#This Row],[Максимальный выданный кредит]]-AVERAGE(G:G)))/STDEV(G:G)</f>
        <v>-0.83398391695737872</v>
      </c>
    </row>
    <row r="1266" spans="1:29" x14ac:dyDescent="0.45">
      <c r="A1266">
        <v>1867</v>
      </c>
      <c r="B1266" s="1" t="s">
        <v>1310</v>
      </c>
      <c r="C1266" s="1" t="s">
        <v>31</v>
      </c>
      <c r="D1266">
        <v>5</v>
      </c>
      <c r="E1266">
        <v>0</v>
      </c>
      <c r="F1266">
        <v>229178</v>
      </c>
      <c r="G1266">
        <v>305008</v>
      </c>
      <c r="H1266" s="3">
        <v>173492</v>
      </c>
      <c r="I1266" s="1" t="s">
        <v>17</v>
      </c>
      <c r="J1266">
        <v>728</v>
      </c>
      <c r="K1266">
        <v>561906</v>
      </c>
      <c r="L1266" s="1" t="s">
        <v>27</v>
      </c>
      <c r="M1266" s="1" t="s">
        <v>29</v>
      </c>
      <c r="N1266" s="1" t="s">
        <v>23</v>
      </c>
      <c r="O1266" s="2">
        <v>7258</v>
      </c>
      <c r="P1266">
        <v>23.6</v>
      </c>
      <c r="R1266">
        <f>Кредиты_2000_0__22[[#This Row],[Годовой доход]]/12</f>
        <v>46825.5</v>
      </c>
      <c r="S1266">
        <f>Кредиты_2000_0__22[[#This Row],[Ежемесячный платеж]]/Кредиты_2000_0__22[[#This Row],[Мес доход]]</f>
        <v>0.15500101440454453</v>
      </c>
      <c r="T1266" s="8">
        <f>(Кредиты_2000_0__22[[#This Row],[Кредитный рейтинг]]-MIN(J:J))/(MAX(J:J)-MIN(J:J))</f>
        <v>0.8606060606060606</v>
      </c>
      <c r="U1266" s="9">
        <f>(Кредиты_2000_0__22[[#This Row],[Срок кредитной истории (лет)]]-MIN(P:P))/(MAX(P:P)-MIN(P:P))</f>
        <v>0.41885964912280704</v>
      </c>
      <c r="V1266" s="9">
        <f>(Кредиты_2000_0__22[[#This Row],[Срок с последнего нарушения кредитного договора (мес.)]]-MIN(Q:Q))/(MAX(Q:Q)-MIN(Q:Q))</f>
        <v>0</v>
      </c>
      <c r="W1266" s="9">
        <f>(Кредиты_2000_0__22[[#This Row],[Количество кредитных карт]]-MIN(D:D))/(MAX(D:D)-MIN(D:D))</f>
        <v>7.3170731707317069E-2</v>
      </c>
      <c r="X1266" s="10">
        <f>(Кредиты_2000_0__22[[#This Row],[Число нарушений кредитных договоров]]-MIN(E:E))/(MAX(E:E)-MIN(E:E))</f>
        <v>0</v>
      </c>
      <c r="Y1266" s="16">
        <f>((Кредиты_2000_0__22[[#This Row],[Размер кредита]]-AVERAGE(H:H)))/STDEV(H:H)</f>
        <v>-0.72957670173734956</v>
      </c>
      <c r="Z1266" s="16">
        <f>((Кредиты_2000_0__22[[#This Row],[Годовой доход]]-AVERAGE(K:K)))/STDEV(K:K)</f>
        <v>-0.96402483655301208</v>
      </c>
      <c r="AA1266" s="16">
        <f>((Кредиты_2000_0__22[[#This Row],[Ежемесячный платеж]]-AVERAGE(O:O)))/STDEV(O:O)</f>
        <v>-0.94396475288540838</v>
      </c>
      <c r="AB1266" s="16">
        <f>((Кредиты_2000_0__22[[#This Row],[Текущий баланс кредитов]]-AVERAGE(F:F)))/STDEV(F:F)</f>
        <v>-0.1402953993979176</v>
      </c>
      <c r="AC1266" s="16">
        <f>((Кредиты_2000_0__22[[#This Row],[Максимальный выданный кредит]]-AVERAGE(G:G)))/STDEV(G:G)</f>
        <v>-0.55147954120851339</v>
      </c>
    </row>
    <row r="1267" spans="1:29" x14ac:dyDescent="0.45">
      <c r="A1267">
        <v>1868</v>
      </c>
      <c r="B1267" s="1" t="s">
        <v>1311</v>
      </c>
      <c r="C1267" s="1" t="s">
        <v>31</v>
      </c>
      <c r="D1267">
        <v>9</v>
      </c>
      <c r="E1267">
        <v>0</v>
      </c>
      <c r="F1267">
        <v>157662</v>
      </c>
      <c r="G1267">
        <v>310992</v>
      </c>
      <c r="H1267" s="3">
        <v>131384</v>
      </c>
      <c r="I1267" s="1" t="s">
        <v>17</v>
      </c>
      <c r="J1267">
        <v>739</v>
      </c>
      <c r="K1267">
        <v>945630</v>
      </c>
      <c r="L1267" s="1" t="s">
        <v>50</v>
      </c>
      <c r="M1267" s="1" t="s">
        <v>29</v>
      </c>
      <c r="N1267" s="1" t="s">
        <v>23</v>
      </c>
      <c r="O1267" s="2">
        <v>23483.24</v>
      </c>
      <c r="P1267">
        <v>18.3</v>
      </c>
      <c r="R1267">
        <f>Кредиты_2000_0__22[[#This Row],[Годовой доход]]/12</f>
        <v>78802.5</v>
      </c>
      <c r="S1267">
        <f>Кредиты_2000_0__22[[#This Row],[Ежемесячный платеж]]/Кредиты_2000_0__22[[#This Row],[Мес доход]]</f>
        <v>0.29800120554550935</v>
      </c>
      <c r="T1267" s="8">
        <f>(Кредиты_2000_0__22[[#This Row],[Кредитный рейтинг]]-MIN(J:J))/(MAX(J:J)-MIN(J:J))</f>
        <v>0.92727272727272725</v>
      </c>
      <c r="U1267" s="9">
        <f>(Кредиты_2000_0__22[[#This Row],[Срок кредитной истории (лет)]]-MIN(P:P))/(MAX(P:P)-MIN(P:P))</f>
        <v>0.30263157894736842</v>
      </c>
      <c r="V1267" s="9">
        <f>(Кредиты_2000_0__22[[#This Row],[Срок с последнего нарушения кредитного договора (мес.)]]-MIN(Q:Q))/(MAX(Q:Q)-MIN(Q:Q))</f>
        <v>0</v>
      </c>
      <c r="W1267" s="9">
        <f>(Кредиты_2000_0__22[[#This Row],[Количество кредитных карт]]-MIN(D:D))/(MAX(D:D)-MIN(D:D))</f>
        <v>0.17073170731707318</v>
      </c>
      <c r="X1267" s="10">
        <f>(Кредиты_2000_0__22[[#This Row],[Число нарушений кредитных договоров]]-MIN(E:E))/(MAX(E:E)-MIN(E:E))</f>
        <v>0</v>
      </c>
      <c r="Y1267" s="16">
        <f>((Кредиты_2000_0__22[[#This Row],[Размер кредита]]-AVERAGE(H:H)))/STDEV(H:H)</f>
        <v>-0.95500034376918175</v>
      </c>
      <c r="Z1267" s="16">
        <f>((Кредиты_2000_0__22[[#This Row],[Годовой доход]]-AVERAGE(K:K)))/STDEV(K:K)</f>
        <v>-0.49433584427784799</v>
      </c>
      <c r="AA1267" s="16">
        <f>((Кредиты_2000_0__22[[#This Row],[Ежемесячный платеж]]-AVERAGE(O:O)))/STDEV(O:O)</f>
        <v>0.50539135932808688</v>
      </c>
      <c r="AB1267" s="16">
        <f>((Кредиты_2000_0__22[[#This Row],[Текущий баланс кредитов]]-AVERAGE(F:F)))/STDEV(F:F)</f>
        <v>-0.43916256387486757</v>
      </c>
      <c r="AC1267" s="16">
        <f>((Кредиты_2000_0__22[[#This Row],[Максимальный выданный кредит]]-AVERAGE(G:G)))/STDEV(G:G)</f>
        <v>-0.53875959580151267</v>
      </c>
    </row>
    <row r="1268" spans="1:29" x14ac:dyDescent="0.45">
      <c r="A1268">
        <v>1869</v>
      </c>
      <c r="B1268" s="1" t="s">
        <v>1312</v>
      </c>
      <c r="C1268" s="1" t="s">
        <v>16</v>
      </c>
      <c r="D1268">
        <v>20</v>
      </c>
      <c r="E1268">
        <v>0</v>
      </c>
      <c r="F1268">
        <v>261098</v>
      </c>
      <c r="G1268">
        <v>439428</v>
      </c>
      <c r="H1268" s="3">
        <v>649374</v>
      </c>
      <c r="I1268" s="1" t="s">
        <v>17</v>
      </c>
      <c r="J1268">
        <v>675</v>
      </c>
      <c r="K1268">
        <v>1682469</v>
      </c>
      <c r="L1268" s="1" t="s">
        <v>27</v>
      </c>
      <c r="M1268" s="1" t="s">
        <v>29</v>
      </c>
      <c r="N1268" s="1" t="s">
        <v>23</v>
      </c>
      <c r="O1268" s="2">
        <v>33088.5</v>
      </c>
      <c r="P1268">
        <v>18</v>
      </c>
      <c r="Q1268">
        <v>40</v>
      </c>
      <c r="R1268">
        <f>Кредиты_2000_0__22[[#This Row],[Годовой доход]]/12</f>
        <v>140205.75</v>
      </c>
      <c r="S1268">
        <f>Кредиты_2000_0__22[[#This Row],[Ежемесячный платеж]]/Кредиты_2000_0__22[[#This Row],[Мес доход]]</f>
        <v>0.23599959345461938</v>
      </c>
      <c r="T1268" s="8">
        <f>(Кредиты_2000_0__22[[#This Row],[Кредитный рейтинг]]-MIN(J:J))/(MAX(J:J)-MIN(J:J))</f>
        <v>0.53939393939393943</v>
      </c>
      <c r="U1268" s="9">
        <f>(Кредиты_2000_0__22[[#This Row],[Срок кредитной истории (лет)]]-MIN(P:P))/(MAX(P:P)-MIN(P:P))</f>
        <v>0.29605263157894735</v>
      </c>
      <c r="V1268" s="9">
        <f>(Кредиты_2000_0__22[[#This Row],[Срок с последнего нарушения кредитного договора (мес.)]]-MIN(Q:Q))/(MAX(Q:Q)-MIN(Q:Q))</f>
        <v>0.48780487804878048</v>
      </c>
      <c r="W1268" s="9">
        <f>(Кредиты_2000_0__22[[#This Row],[Количество кредитных карт]]-MIN(D:D))/(MAX(D:D)-MIN(D:D))</f>
        <v>0.43902439024390244</v>
      </c>
      <c r="X1268" s="10">
        <f>(Кредиты_2000_0__22[[#This Row],[Число нарушений кредитных договоров]]-MIN(E:E))/(MAX(E:E)-MIN(E:E))</f>
        <v>0</v>
      </c>
      <c r="Y1268" s="16">
        <f>((Кредиты_2000_0__22[[#This Row],[Размер кредита]]-AVERAGE(H:H)))/STDEV(H:H)</f>
        <v>1.8180402265753779</v>
      </c>
      <c r="Z1268" s="16">
        <f>((Кредиты_2000_0__22[[#This Row],[Годовой доход]]-AVERAGE(K:K)))/STDEV(K:K)</f>
        <v>0.40757586147691227</v>
      </c>
      <c r="AA1268" s="16">
        <f>((Кредиты_2000_0__22[[#This Row],[Ежемесячный платеж]]-AVERAGE(O:O)))/STDEV(O:O)</f>
        <v>1.3634028457775813</v>
      </c>
      <c r="AB1268" s="16">
        <f>((Кредиты_2000_0__22[[#This Row],[Текущий баланс кредитов]]-AVERAGE(F:F)))/STDEV(F:F)</f>
        <v>-6.9009157844011522E-3</v>
      </c>
      <c r="AC1268" s="16">
        <f>((Кредиты_2000_0__22[[#This Row],[Максимальный выданный кредит]]-AVERAGE(G:G)))/STDEV(G:G)</f>
        <v>-0.26574841460272502</v>
      </c>
    </row>
    <row r="1269" spans="1:29" x14ac:dyDescent="0.45">
      <c r="A1269">
        <v>1870</v>
      </c>
      <c r="B1269" s="1" t="s">
        <v>1313</v>
      </c>
      <c r="C1269" s="1" t="s">
        <v>16</v>
      </c>
      <c r="D1269">
        <v>17</v>
      </c>
      <c r="E1269">
        <v>1</v>
      </c>
      <c r="F1269">
        <v>572812</v>
      </c>
      <c r="G1269">
        <v>741070</v>
      </c>
      <c r="H1269" s="3">
        <v>772024</v>
      </c>
      <c r="I1269" s="1" t="s">
        <v>17</v>
      </c>
      <c r="J1269">
        <v>723</v>
      </c>
      <c r="K1269">
        <v>2908748</v>
      </c>
      <c r="L1269" s="1" t="s">
        <v>50</v>
      </c>
      <c r="M1269" s="1" t="s">
        <v>19</v>
      </c>
      <c r="N1269" s="1" t="s">
        <v>23</v>
      </c>
      <c r="O1269" s="2">
        <v>34662.65</v>
      </c>
      <c r="P1269">
        <v>12</v>
      </c>
      <c r="R1269">
        <f>Кредиты_2000_0__22[[#This Row],[Годовой доход]]/12</f>
        <v>242395.66666666666</v>
      </c>
      <c r="S1269">
        <f>Кредиты_2000_0__22[[#This Row],[Ежемесячный платеж]]/Кредиты_2000_0__22[[#This Row],[Мес доход]]</f>
        <v>0.14300028740887832</v>
      </c>
      <c r="T1269" s="8">
        <f>(Кредиты_2000_0__22[[#This Row],[Кредитный рейтинг]]-MIN(J:J))/(MAX(J:J)-MIN(J:J))</f>
        <v>0.83030303030303032</v>
      </c>
      <c r="U1269" s="9">
        <f>(Кредиты_2000_0__22[[#This Row],[Срок кредитной истории (лет)]]-MIN(P:P))/(MAX(P:P)-MIN(P:P))</f>
        <v>0.1644736842105263</v>
      </c>
      <c r="V1269" s="9">
        <f>(Кредиты_2000_0__22[[#This Row],[Срок с последнего нарушения кредитного договора (мес.)]]-MIN(Q:Q))/(MAX(Q:Q)-MIN(Q:Q))</f>
        <v>0</v>
      </c>
      <c r="W1269" s="9">
        <f>(Кредиты_2000_0__22[[#This Row],[Количество кредитных карт]]-MIN(D:D))/(MAX(D:D)-MIN(D:D))</f>
        <v>0.36585365853658536</v>
      </c>
      <c r="X1269" s="10">
        <f>(Кредиты_2000_0__22[[#This Row],[Число нарушений кредитных договоров]]-MIN(E:E))/(MAX(E:E)-MIN(E:E))</f>
        <v>0.14285714285714285</v>
      </c>
      <c r="Y1269" s="16">
        <f>((Кредиты_2000_0__22[[#This Row],[Размер кредита]]-AVERAGE(H:H)))/STDEV(H:H)</f>
        <v>2.4746425276869055</v>
      </c>
      <c r="Z1269" s="16">
        <f>((Кредиты_2000_0__22[[#This Row],[Годовой доход]]-AVERAGE(K:K)))/STDEV(K:K)</f>
        <v>1.9085759233917154</v>
      </c>
      <c r="AA1269" s="16">
        <f>((Кредиты_2000_0__22[[#This Row],[Ежемесячный платеж]]-AVERAGE(O:O)))/STDEV(O:O)</f>
        <v>1.5040173404809494</v>
      </c>
      <c r="AB1269" s="16">
        <f>((Кредиты_2000_0__22[[#This Row],[Текущий баланс кредитов]]-AVERAGE(F:F)))/STDEV(F:F)</f>
        <v>1.2957597378842602</v>
      </c>
      <c r="AC1269" s="16">
        <f>((Кредиты_2000_0__22[[#This Row],[Максимальный выданный кредит]]-AVERAGE(G:G)))/STDEV(G:G)</f>
        <v>0.37543971582149166</v>
      </c>
    </row>
    <row r="1270" spans="1:29" x14ac:dyDescent="0.45">
      <c r="A1270">
        <v>1871</v>
      </c>
      <c r="B1270" s="1" t="s">
        <v>1314</v>
      </c>
      <c r="C1270" s="1" t="s">
        <v>31</v>
      </c>
      <c r="D1270">
        <v>4</v>
      </c>
      <c r="E1270">
        <v>0</v>
      </c>
      <c r="F1270">
        <v>15409</v>
      </c>
      <c r="G1270">
        <v>283250</v>
      </c>
      <c r="H1270" s="3">
        <v>26708</v>
      </c>
      <c r="I1270" s="1" t="s">
        <v>17</v>
      </c>
      <c r="J1270">
        <v>715</v>
      </c>
      <c r="K1270">
        <v>192166</v>
      </c>
      <c r="L1270" s="1" t="s">
        <v>36</v>
      </c>
      <c r="M1270" s="1" t="s">
        <v>29</v>
      </c>
      <c r="N1270" s="1" t="s">
        <v>23</v>
      </c>
      <c r="O1270" s="2">
        <v>1326.01</v>
      </c>
      <c r="P1270">
        <v>12.7</v>
      </c>
      <c r="Q1270">
        <v>6</v>
      </c>
      <c r="R1270">
        <f>Кредиты_2000_0__22[[#This Row],[Годовой доход]]/12</f>
        <v>16013.833333333334</v>
      </c>
      <c r="S1270">
        <f>Кредиты_2000_0__22[[#This Row],[Ежемесячный платеж]]/Кредиты_2000_0__22[[#This Row],[Мес доход]]</f>
        <v>8.2804034012260233E-2</v>
      </c>
      <c r="T1270" s="8">
        <f>(Кредиты_2000_0__22[[#This Row],[Кредитный рейтинг]]-MIN(J:J))/(MAX(J:J)-MIN(J:J))</f>
        <v>0.78181818181818186</v>
      </c>
      <c r="U1270" s="9">
        <f>(Кредиты_2000_0__22[[#This Row],[Срок кредитной истории (лет)]]-MIN(P:P))/(MAX(P:P)-MIN(P:P))</f>
        <v>0.17982456140350875</v>
      </c>
      <c r="V1270" s="9">
        <f>(Кредиты_2000_0__22[[#This Row],[Срок с последнего нарушения кредитного договора (мес.)]]-MIN(Q:Q))/(MAX(Q:Q)-MIN(Q:Q))</f>
        <v>7.3170731707317069E-2</v>
      </c>
      <c r="W1270" s="9">
        <f>(Кредиты_2000_0__22[[#This Row],[Количество кредитных карт]]-MIN(D:D))/(MAX(D:D)-MIN(D:D))</f>
        <v>4.878048780487805E-2</v>
      </c>
      <c r="X1270" s="10">
        <f>(Кредиты_2000_0__22[[#This Row],[Число нарушений кредитных договоров]]-MIN(E:E))/(MAX(E:E)-MIN(E:E))</f>
        <v>0</v>
      </c>
      <c r="Y1270" s="16">
        <f>((Кредиты_2000_0__22[[#This Row],[Размер кредита]]-AVERAGE(H:H)))/STDEV(H:H)</f>
        <v>-1.5153794915160246</v>
      </c>
      <c r="Z1270" s="16">
        <f>((Кредиты_2000_0__22[[#This Row],[Годовой доход]]-AVERAGE(K:K)))/STDEV(K:K)</f>
        <v>-1.416597018652175</v>
      </c>
      <c r="AA1270" s="16">
        <f>((Кредиты_2000_0__22[[#This Row],[Ежемесячный платеж]]-AVERAGE(O:O)))/STDEV(O:O)</f>
        <v>-1.4738531221230489</v>
      </c>
      <c r="AB1270" s="16">
        <f>((Кредиты_2000_0__22[[#This Row],[Текущий баланс кредитов]]-AVERAGE(F:F)))/STDEV(F:F)</f>
        <v>-1.0336414322167711</v>
      </c>
      <c r="AC1270" s="16">
        <f>((Кредиты_2000_0__22[[#This Row],[Максимальный выданный кредит]]-AVERAGE(G:G)))/STDEV(G:G)</f>
        <v>-0.59772963682440938</v>
      </c>
    </row>
    <row r="1271" spans="1:29" x14ac:dyDescent="0.45">
      <c r="A1271">
        <v>1872</v>
      </c>
      <c r="B1271" s="1" t="s">
        <v>490</v>
      </c>
      <c r="C1271" s="1" t="s">
        <v>16</v>
      </c>
      <c r="D1271">
        <v>16</v>
      </c>
      <c r="E1271">
        <v>1</v>
      </c>
      <c r="F1271">
        <v>446329</v>
      </c>
      <c r="G1271">
        <v>891022</v>
      </c>
      <c r="H1271" s="3">
        <v>322740</v>
      </c>
      <c r="I1271" s="1" t="s">
        <v>17</v>
      </c>
      <c r="J1271">
        <v>717</v>
      </c>
      <c r="K1271">
        <v>1765290</v>
      </c>
      <c r="L1271" s="1" t="s">
        <v>22</v>
      </c>
      <c r="M1271" s="1" t="s">
        <v>19</v>
      </c>
      <c r="N1271" s="1" t="s">
        <v>23</v>
      </c>
      <c r="O1271" s="2">
        <v>43985</v>
      </c>
      <c r="P1271">
        <v>20.7</v>
      </c>
      <c r="R1271">
        <f>Кредиты_2000_0__22[[#This Row],[Годовой доход]]/12</f>
        <v>147107.5</v>
      </c>
      <c r="S1271">
        <f>Кредиты_2000_0__22[[#This Row],[Ежемесячный платеж]]/Кредиты_2000_0__22[[#This Row],[Мес доход]]</f>
        <v>0.29899903132063288</v>
      </c>
      <c r="T1271" s="8">
        <f>(Кредиты_2000_0__22[[#This Row],[Кредитный рейтинг]]-MIN(J:J))/(MAX(J:J)-MIN(J:J))</f>
        <v>0.79393939393939394</v>
      </c>
      <c r="U1271" s="9">
        <f>(Кредиты_2000_0__22[[#This Row],[Срок кредитной истории (лет)]]-MIN(P:P))/(MAX(P:P)-MIN(P:P))</f>
        <v>0.35526315789473684</v>
      </c>
      <c r="V1271" s="9">
        <f>(Кредиты_2000_0__22[[#This Row],[Срок с последнего нарушения кредитного договора (мес.)]]-MIN(Q:Q))/(MAX(Q:Q)-MIN(Q:Q))</f>
        <v>0</v>
      </c>
      <c r="W1271" s="9">
        <f>(Кредиты_2000_0__22[[#This Row],[Количество кредитных карт]]-MIN(D:D))/(MAX(D:D)-MIN(D:D))</f>
        <v>0.34146341463414637</v>
      </c>
      <c r="X1271" s="10">
        <f>(Кредиты_2000_0__22[[#This Row],[Число нарушений кредитных договоров]]-MIN(E:E))/(MAX(E:E)-MIN(E:E))</f>
        <v>0.14285714285714285</v>
      </c>
      <c r="Y1271" s="16">
        <f>((Кредиты_2000_0__22[[#This Row],[Размер кредита]]-AVERAGE(H:H)))/STDEV(H:H)</f>
        <v>6.9417022162310285E-2</v>
      </c>
      <c r="Z1271" s="16">
        <f>((Кредиты_2000_0__22[[#This Row],[Годовой доход]]-AVERAGE(K:K)))/STDEV(K:K)</f>
        <v>0.5089511000057021</v>
      </c>
      <c r="AA1271" s="16">
        <f>((Кредиты_2000_0__22[[#This Row],[Ежемесячный платеж]]-AVERAGE(O:O)))/STDEV(O:O)</f>
        <v>2.33675725389323</v>
      </c>
      <c r="AB1271" s="16">
        <f>((Кредиты_2000_0__22[[#This Row],[Текущий баланс кредитов]]-AVERAGE(F:F)))/STDEV(F:F)</f>
        <v>0.76718409656570119</v>
      </c>
      <c r="AC1271" s="16">
        <f>((Кредиты_2000_0__22[[#This Row],[Максимальный выданный кредит]]-AVERAGE(G:G)))/STDEV(G:G)</f>
        <v>0.6941865830792745</v>
      </c>
    </row>
    <row r="1272" spans="1:29" x14ac:dyDescent="0.45">
      <c r="A1272">
        <v>1873</v>
      </c>
      <c r="B1272" s="1" t="s">
        <v>1315</v>
      </c>
      <c r="C1272" s="1" t="s">
        <v>16</v>
      </c>
      <c r="D1272">
        <v>9</v>
      </c>
      <c r="E1272">
        <v>0</v>
      </c>
      <c r="F1272">
        <v>195700</v>
      </c>
      <c r="G1272">
        <v>272690</v>
      </c>
      <c r="H1272" s="3">
        <v>223608</v>
      </c>
      <c r="I1272" s="1" t="s">
        <v>17</v>
      </c>
      <c r="J1272">
        <v>739</v>
      </c>
      <c r="K1272">
        <v>869022</v>
      </c>
      <c r="L1272" s="1" t="s">
        <v>27</v>
      </c>
      <c r="M1272" s="1" t="s">
        <v>19</v>
      </c>
      <c r="N1272" s="1" t="s">
        <v>23</v>
      </c>
      <c r="O1272" s="2">
        <v>12745.58</v>
      </c>
      <c r="P1272">
        <v>12.4</v>
      </c>
      <c r="R1272">
        <f>Кредиты_2000_0__22[[#This Row],[Годовой доход]]/12</f>
        <v>72418.5</v>
      </c>
      <c r="S1272">
        <f>Кредиты_2000_0__22[[#This Row],[Ежемесячный платеж]]/Кредиты_2000_0__22[[#This Row],[Мес доход]]</f>
        <v>0.17599895054440509</v>
      </c>
      <c r="T1272" s="8">
        <f>(Кредиты_2000_0__22[[#This Row],[Кредитный рейтинг]]-MIN(J:J))/(MAX(J:J)-MIN(J:J))</f>
        <v>0.92727272727272725</v>
      </c>
      <c r="U1272" s="9">
        <f>(Кредиты_2000_0__22[[#This Row],[Срок кредитной истории (лет)]]-MIN(P:P))/(MAX(P:P)-MIN(P:P))</f>
        <v>0.17324561403508773</v>
      </c>
      <c r="V1272" s="9">
        <f>(Кредиты_2000_0__22[[#This Row],[Срок с последнего нарушения кредитного договора (мес.)]]-MIN(Q:Q))/(MAX(Q:Q)-MIN(Q:Q))</f>
        <v>0</v>
      </c>
      <c r="W1272" s="9">
        <f>(Кредиты_2000_0__22[[#This Row],[Количество кредитных карт]]-MIN(D:D))/(MAX(D:D)-MIN(D:D))</f>
        <v>0.17073170731707318</v>
      </c>
      <c r="X1272" s="10">
        <f>(Кредиты_2000_0__22[[#This Row],[Число нарушений кредитных договоров]]-MIN(E:E))/(MAX(E:E)-MIN(E:E))</f>
        <v>0</v>
      </c>
      <c r="Y1272" s="16">
        <f>((Кредиты_2000_0__22[[#This Row],[Размер кредита]]-AVERAGE(H:H)))/STDEV(H:H)</f>
        <v>-0.46128252381231638</v>
      </c>
      <c r="Z1272" s="16">
        <f>((Кредиты_2000_0__22[[#This Row],[Годовой доход]]-AVERAGE(K:K)))/STDEV(K:K)</f>
        <v>-0.58810619567681122</v>
      </c>
      <c r="AA1272" s="16">
        <f>((Кредиты_2000_0__22[[#This Row],[Ежемесячный платеж]]-AVERAGE(O:O)))/STDEV(O:O)</f>
        <v>-0.45377430798224944</v>
      </c>
      <c r="AB1272" s="16">
        <f>((Кредиты_2000_0__22[[#This Row],[Текущий баланс кредитов]]-AVERAGE(F:F)))/STDEV(F:F)</f>
        <v>-0.28020080423542715</v>
      </c>
      <c r="AC1272" s="16">
        <f>((Кредиты_2000_0__22[[#This Row],[Максимальный выданный кредит]]-AVERAGE(G:G)))/STDEV(G:G)</f>
        <v>-0.62017659930735181</v>
      </c>
    </row>
    <row r="1273" spans="1:29" x14ac:dyDescent="0.45">
      <c r="A1273">
        <v>1874</v>
      </c>
      <c r="B1273" s="1" t="s">
        <v>1316</v>
      </c>
      <c r="C1273" s="1" t="s">
        <v>16</v>
      </c>
      <c r="D1273">
        <v>14</v>
      </c>
      <c r="E1273">
        <v>0</v>
      </c>
      <c r="F1273">
        <v>74860</v>
      </c>
      <c r="G1273">
        <v>291852</v>
      </c>
      <c r="H1273" s="3">
        <v>182358</v>
      </c>
      <c r="I1273" s="1" t="s">
        <v>17</v>
      </c>
      <c r="J1273">
        <v>724</v>
      </c>
      <c r="K1273">
        <v>648508</v>
      </c>
      <c r="L1273" s="1" t="s">
        <v>27</v>
      </c>
      <c r="M1273" s="1" t="s">
        <v>19</v>
      </c>
      <c r="N1273" s="1" t="s">
        <v>52</v>
      </c>
      <c r="O1273" s="2">
        <v>7133.55</v>
      </c>
      <c r="P1273">
        <v>35.4</v>
      </c>
      <c r="R1273">
        <f>Кредиты_2000_0__22[[#This Row],[Годовой доход]]/12</f>
        <v>54042.333333333336</v>
      </c>
      <c r="S1273">
        <f>Кредиты_2000_0__22[[#This Row],[Ежемесячный платеж]]/Кредиты_2000_0__22[[#This Row],[Мес доход]]</f>
        <v>0.13199929684753312</v>
      </c>
      <c r="T1273" s="8">
        <f>(Кредиты_2000_0__22[[#This Row],[Кредитный рейтинг]]-MIN(J:J))/(MAX(J:J)-MIN(J:J))</f>
        <v>0.83636363636363631</v>
      </c>
      <c r="U1273" s="9">
        <f>(Кредиты_2000_0__22[[#This Row],[Срок кредитной истории (лет)]]-MIN(P:P))/(MAX(P:P)-MIN(P:P))</f>
        <v>0.67763157894736836</v>
      </c>
      <c r="V1273" s="9">
        <f>(Кредиты_2000_0__22[[#This Row],[Срок с последнего нарушения кредитного договора (мес.)]]-MIN(Q:Q))/(MAX(Q:Q)-MIN(Q:Q))</f>
        <v>0</v>
      </c>
      <c r="W1273" s="9">
        <f>(Кредиты_2000_0__22[[#This Row],[Количество кредитных карт]]-MIN(D:D))/(MAX(D:D)-MIN(D:D))</f>
        <v>0.29268292682926828</v>
      </c>
      <c r="X1273" s="10">
        <f>(Кредиты_2000_0__22[[#This Row],[Число нарушений кредитных договоров]]-MIN(E:E))/(MAX(E:E)-MIN(E:E))</f>
        <v>0</v>
      </c>
      <c r="Y1273" s="16">
        <f>((Кредиты_2000_0__22[[#This Row],[Размер кредита]]-AVERAGE(H:H)))/STDEV(H:H)</f>
        <v>-0.68211289414130549</v>
      </c>
      <c r="Z1273" s="16">
        <f>((Кредиты_2000_0__22[[#This Row],[Годовой доход]]-AVERAGE(K:K)))/STDEV(K:K)</f>
        <v>-0.85802154744674364</v>
      </c>
      <c r="AA1273" s="16">
        <f>((Кредиты_2000_0__22[[#This Row],[Ежемесячный платеж]]-AVERAGE(O:O)))/STDEV(O:O)</f>
        <v>-0.95508152947330305</v>
      </c>
      <c r="AB1273" s="16">
        <f>((Кредиты_2000_0__22[[#This Row],[Текущий баланс кредитов]]-AVERAGE(F:F)))/STDEV(F:F)</f>
        <v>-0.78519420648659655</v>
      </c>
      <c r="AC1273" s="16">
        <f>((Кредиты_2000_0__22[[#This Row],[Максимальный выданный кредит]]-AVERAGE(G:G)))/STDEV(G:G)</f>
        <v>-0.57944471530184583</v>
      </c>
    </row>
    <row r="1274" spans="1:29" x14ac:dyDescent="0.45">
      <c r="A1274">
        <v>1875</v>
      </c>
      <c r="B1274" s="1" t="s">
        <v>1317</v>
      </c>
      <c r="C1274" s="1" t="s">
        <v>31</v>
      </c>
      <c r="D1274">
        <v>4</v>
      </c>
      <c r="E1274">
        <v>0</v>
      </c>
      <c r="F1274">
        <v>123557</v>
      </c>
      <c r="G1274">
        <v>364980</v>
      </c>
      <c r="H1274" s="3">
        <v>557040</v>
      </c>
      <c r="I1274" s="1" t="s">
        <v>17</v>
      </c>
      <c r="J1274">
        <v>640</v>
      </c>
      <c r="K1274">
        <v>1828104</v>
      </c>
      <c r="L1274" s="1" t="s">
        <v>38</v>
      </c>
      <c r="M1274" s="1" t="s">
        <v>29</v>
      </c>
      <c r="N1274" s="1" t="s">
        <v>52</v>
      </c>
      <c r="O1274" s="2">
        <v>18281.04</v>
      </c>
      <c r="P1274">
        <v>19.2</v>
      </c>
      <c r="R1274">
        <f>Кредиты_2000_0__22[[#This Row],[Годовой доход]]/12</f>
        <v>152342</v>
      </c>
      <c r="S1274">
        <f>Кредиты_2000_0__22[[#This Row],[Ежемесячный платеж]]/Кредиты_2000_0__22[[#This Row],[Мес доход]]</f>
        <v>0.12000000000000001</v>
      </c>
      <c r="T1274" s="8">
        <f>(Кредиты_2000_0__22[[#This Row],[Кредитный рейтинг]]-MIN(J:J))/(MAX(J:J)-MIN(J:J))</f>
        <v>0.32727272727272727</v>
      </c>
      <c r="U1274" s="9">
        <f>(Кредиты_2000_0__22[[#This Row],[Срок кредитной истории (лет)]]-MIN(P:P))/(MAX(P:P)-MIN(P:P))</f>
        <v>0.32236842105263153</v>
      </c>
      <c r="V1274" s="9">
        <f>(Кредиты_2000_0__22[[#This Row],[Срок с последнего нарушения кредитного договора (мес.)]]-MIN(Q:Q))/(MAX(Q:Q)-MIN(Q:Q))</f>
        <v>0</v>
      </c>
      <c r="W1274" s="9">
        <f>(Кредиты_2000_0__22[[#This Row],[Количество кредитных карт]]-MIN(D:D))/(MAX(D:D)-MIN(D:D))</f>
        <v>4.878048780487805E-2</v>
      </c>
      <c r="X1274" s="10">
        <f>(Кредиты_2000_0__22[[#This Row],[Число нарушений кредитных договоров]]-MIN(E:E))/(MAX(E:E)-MIN(E:E))</f>
        <v>0</v>
      </c>
      <c r="Y1274" s="16">
        <f>((Кредиты_2000_0__22[[#This Row],[Размер кредита]]-AVERAGE(H:H)))/STDEV(H:H)</f>
        <v>1.3237335256309686</v>
      </c>
      <c r="Z1274" s="16">
        <f>((Кредиты_2000_0__22[[#This Row],[Годовой доход]]-AVERAGE(K:K)))/STDEV(K:K)</f>
        <v>0.58583720658431637</v>
      </c>
      <c r="AA1274" s="16">
        <f>((Кредиты_2000_0__22[[#This Row],[Ежемесячный платеж]]-AVERAGE(O:O)))/STDEV(O:O)</f>
        <v>4.0693125776099646E-2</v>
      </c>
      <c r="AB1274" s="16">
        <f>((Кредиты_2000_0__22[[#This Row],[Текущий баланс кредитов]]-AVERAGE(F:F)))/STDEV(F:F)</f>
        <v>-0.58168821749764255</v>
      </c>
      <c r="AC1274" s="16">
        <f>((Кредиты_2000_0__22[[#This Row],[Максимальный выданный кредит]]-AVERAGE(G:G)))/STDEV(G:G)</f>
        <v>-0.42399950010746934</v>
      </c>
    </row>
    <row r="1275" spans="1:29" x14ac:dyDescent="0.45">
      <c r="A1275">
        <v>1876</v>
      </c>
      <c r="B1275" s="1" t="s">
        <v>1318</v>
      </c>
      <c r="C1275" s="1" t="s">
        <v>16</v>
      </c>
      <c r="D1275">
        <v>7</v>
      </c>
      <c r="E1275">
        <v>0</v>
      </c>
      <c r="F1275">
        <v>47861</v>
      </c>
      <c r="G1275">
        <v>179916</v>
      </c>
      <c r="H1275" s="3">
        <v>94358</v>
      </c>
      <c r="I1275" s="1" t="s">
        <v>17</v>
      </c>
      <c r="J1275">
        <v>681</v>
      </c>
      <c r="K1275">
        <v>379050</v>
      </c>
      <c r="L1275" s="1" t="s">
        <v>21</v>
      </c>
      <c r="M1275" s="1" t="s">
        <v>29</v>
      </c>
      <c r="N1275" s="1" t="s">
        <v>23</v>
      </c>
      <c r="O1275" s="2">
        <v>2577.54</v>
      </c>
      <c r="P1275">
        <v>7</v>
      </c>
      <c r="Q1275">
        <v>51</v>
      </c>
      <c r="R1275">
        <f>Кредиты_2000_0__22[[#This Row],[Годовой доход]]/12</f>
        <v>31587.5</v>
      </c>
      <c r="S1275">
        <f>Кредиты_2000_0__22[[#This Row],[Ежемесячный платеж]]/Кредиты_2000_0__22[[#This Row],[Мес доход]]</f>
        <v>8.1599999999999992E-2</v>
      </c>
      <c r="T1275" s="8">
        <f>(Кредиты_2000_0__22[[#This Row],[Кредитный рейтинг]]-MIN(J:J))/(MAX(J:J)-MIN(J:J))</f>
        <v>0.5757575757575758</v>
      </c>
      <c r="U1275" s="9">
        <f>(Кредиты_2000_0__22[[#This Row],[Срок кредитной истории (лет)]]-MIN(P:P))/(MAX(P:P)-MIN(P:P))</f>
        <v>5.4824561403508769E-2</v>
      </c>
      <c r="V1275" s="9">
        <f>(Кредиты_2000_0__22[[#This Row],[Срок с последнего нарушения кредитного договора (мес.)]]-MIN(Q:Q))/(MAX(Q:Q)-MIN(Q:Q))</f>
        <v>0.62195121951219512</v>
      </c>
      <c r="W1275" s="9">
        <f>(Кредиты_2000_0__22[[#This Row],[Количество кредитных карт]]-MIN(D:D))/(MAX(D:D)-MIN(D:D))</f>
        <v>0.12195121951219512</v>
      </c>
      <c r="X1275" s="10">
        <f>(Кредиты_2000_0__22[[#This Row],[Число нарушений кредитных договоров]]-MIN(E:E))/(MAX(E:E)-MIN(E:E))</f>
        <v>0</v>
      </c>
      <c r="Y1275" s="16">
        <f>((Кредиты_2000_0__22[[#This Row],[Размер кредита]]-AVERAGE(H:H)))/STDEV(H:H)</f>
        <v>-1.1532176841764823</v>
      </c>
      <c r="Z1275" s="16">
        <f>((Кредиты_2000_0__22[[#This Row],[Годовой доход]]-AVERAGE(K:K)))/STDEV(K:K)</f>
        <v>-1.1878457348326803</v>
      </c>
      <c r="AA1275" s="16">
        <f>((Кредиты_2000_0__22[[#This Row],[Ежемесячный платеж]]-AVERAGE(O:O)))/STDEV(O:O)</f>
        <v>-1.3620573856582225</v>
      </c>
      <c r="AB1275" s="16">
        <f>((Кредиты_2000_0__22[[#This Row],[Текущий баланс кредитов]]-AVERAGE(F:F)))/STDEV(F:F)</f>
        <v>-0.89802370720969593</v>
      </c>
      <c r="AC1275" s="16">
        <f>((Кредиты_2000_0__22[[#This Row],[Максимальный выданный кредит]]-AVERAGE(G:G)))/STDEV(G:G)</f>
        <v>-0.81738251762103586</v>
      </c>
    </row>
    <row r="1276" spans="1:29" x14ac:dyDescent="0.45">
      <c r="A1276">
        <v>1877</v>
      </c>
      <c r="B1276" s="1" t="s">
        <v>1319</v>
      </c>
      <c r="C1276" s="1" t="s">
        <v>16</v>
      </c>
      <c r="D1276">
        <v>10</v>
      </c>
      <c r="E1276">
        <v>0</v>
      </c>
      <c r="F1276">
        <v>574218</v>
      </c>
      <c r="G1276">
        <v>1183050</v>
      </c>
      <c r="H1276" s="3">
        <v>549450</v>
      </c>
      <c r="I1276" s="1" t="s">
        <v>17</v>
      </c>
      <c r="J1276">
        <v>728</v>
      </c>
      <c r="K1276">
        <v>2372625</v>
      </c>
      <c r="L1276" s="1" t="s">
        <v>50</v>
      </c>
      <c r="M1276" s="1" t="s">
        <v>29</v>
      </c>
      <c r="N1276" s="1" t="s">
        <v>23</v>
      </c>
      <c r="O1276" s="2">
        <v>26098.97</v>
      </c>
      <c r="P1276">
        <v>21.7</v>
      </c>
      <c r="Q1276">
        <v>46</v>
      </c>
      <c r="R1276">
        <f>Кредиты_2000_0__22[[#This Row],[Годовой доход]]/12</f>
        <v>197718.75</v>
      </c>
      <c r="S1276">
        <f>Кредиты_2000_0__22[[#This Row],[Ежемесячный платеж]]/Кредиты_2000_0__22[[#This Row],[Мес доход]]</f>
        <v>0.13200048048048049</v>
      </c>
      <c r="T1276" s="8">
        <f>(Кредиты_2000_0__22[[#This Row],[Кредитный рейтинг]]-MIN(J:J))/(MAX(J:J)-MIN(J:J))</f>
        <v>0.8606060606060606</v>
      </c>
      <c r="U1276" s="9">
        <f>(Кредиты_2000_0__22[[#This Row],[Срок кредитной истории (лет)]]-MIN(P:P))/(MAX(P:P)-MIN(P:P))</f>
        <v>0.3771929824561403</v>
      </c>
      <c r="V1276" s="9">
        <f>(Кредиты_2000_0__22[[#This Row],[Срок с последнего нарушения кредитного договора (мес.)]]-MIN(Q:Q))/(MAX(Q:Q)-MIN(Q:Q))</f>
        <v>0.56097560975609762</v>
      </c>
      <c r="W1276" s="9">
        <f>(Кредиты_2000_0__22[[#This Row],[Количество кредитных карт]]-MIN(D:D))/(MAX(D:D)-MIN(D:D))</f>
        <v>0.1951219512195122</v>
      </c>
      <c r="X1276" s="10">
        <f>(Кредиты_2000_0__22[[#This Row],[Число нарушений кредитных договоров]]-MIN(E:E))/(MAX(E:E)-MIN(E:E))</f>
        <v>0</v>
      </c>
      <c r="Y1276" s="16">
        <f>((Кредиты_2000_0__22[[#This Row],[Размер кредита]]-AVERAGE(H:H)))/STDEV(H:H)</f>
        <v>1.2831007374904346</v>
      </c>
      <c r="Z1276" s="16">
        <f>((Кредиты_2000_0__22[[#This Row],[Годовой доход]]-AVERAGE(K:K)))/STDEV(K:K)</f>
        <v>1.2523462593479293</v>
      </c>
      <c r="AA1276" s="16">
        <f>((Кредиты_2000_0__22[[#This Row],[Ежемесячный платеж]]-AVERAGE(O:O)))/STDEV(O:O)</f>
        <v>0.7390473338098329</v>
      </c>
      <c r="AB1276" s="16">
        <f>((Кредиты_2000_0__22[[#This Row],[Текущий баланс кредитов]]-AVERAGE(F:F)))/STDEV(F:F)</f>
        <v>1.3016354472815221</v>
      </c>
      <c r="AC1276" s="16">
        <f>((Кредиты_2000_0__22[[#This Row],[Максимальный выданный кредит]]-AVERAGE(G:G)))/STDEV(G:G)</f>
        <v>1.3149386247429791</v>
      </c>
    </row>
    <row r="1277" spans="1:29" x14ac:dyDescent="0.45">
      <c r="A1277">
        <v>1880</v>
      </c>
      <c r="B1277" s="1" t="s">
        <v>1320</v>
      </c>
      <c r="C1277" s="1" t="s">
        <v>16</v>
      </c>
      <c r="D1277">
        <v>10</v>
      </c>
      <c r="E1277">
        <v>0</v>
      </c>
      <c r="F1277">
        <v>123253</v>
      </c>
      <c r="G1277">
        <v>248622</v>
      </c>
      <c r="H1277" s="3">
        <v>263846</v>
      </c>
      <c r="I1277" s="1" t="s">
        <v>17</v>
      </c>
      <c r="J1277">
        <v>724</v>
      </c>
      <c r="K1277">
        <v>759544</v>
      </c>
      <c r="L1277" s="1" t="s">
        <v>36</v>
      </c>
      <c r="M1277" s="1" t="s">
        <v>29</v>
      </c>
      <c r="N1277" s="1" t="s">
        <v>23</v>
      </c>
      <c r="O1277" s="2">
        <v>13355.29</v>
      </c>
      <c r="P1277">
        <v>12.5</v>
      </c>
      <c r="Q1277">
        <v>25</v>
      </c>
      <c r="R1277">
        <f>Кредиты_2000_0__22[[#This Row],[Годовой доход]]/12</f>
        <v>63295.333333333336</v>
      </c>
      <c r="S1277">
        <f>Кредиты_2000_0__22[[#This Row],[Ежемесячный платеж]]/Кредиты_2000_0__22[[#This Row],[Мес доход]]</f>
        <v>0.21099959975985591</v>
      </c>
      <c r="T1277" s="8">
        <f>(Кредиты_2000_0__22[[#This Row],[Кредитный рейтинг]]-MIN(J:J))/(MAX(J:J)-MIN(J:J))</f>
        <v>0.83636363636363631</v>
      </c>
      <c r="U1277" s="9">
        <f>(Кредиты_2000_0__22[[#This Row],[Срок кредитной истории (лет)]]-MIN(P:P))/(MAX(P:P)-MIN(P:P))</f>
        <v>0.17543859649122806</v>
      </c>
      <c r="V1277" s="9">
        <f>(Кредиты_2000_0__22[[#This Row],[Срок с последнего нарушения кредитного договора (мес.)]]-MIN(Q:Q))/(MAX(Q:Q)-MIN(Q:Q))</f>
        <v>0.3048780487804878</v>
      </c>
      <c r="W1277" s="9">
        <f>(Кредиты_2000_0__22[[#This Row],[Количество кредитных карт]]-MIN(D:D))/(MAX(D:D)-MIN(D:D))</f>
        <v>0.1951219512195122</v>
      </c>
      <c r="X1277" s="10">
        <f>(Кредиты_2000_0__22[[#This Row],[Число нарушений кредитных договоров]]-MIN(E:E))/(MAX(E:E)-MIN(E:E))</f>
        <v>0</v>
      </c>
      <c r="Y1277" s="16">
        <f>((Кредиты_2000_0__22[[#This Row],[Размер кредита]]-AVERAGE(H:H)))/STDEV(H:H)</f>
        <v>-0.24586985856873181</v>
      </c>
      <c r="Z1277" s="16">
        <f>((Кредиты_2000_0__22[[#This Row],[Годовой доход]]-AVERAGE(K:K)))/STDEV(K:K)</f>
        <v>-0.72211035360360343</v>
      </c>
      <c r="AA1277" s="16">
        <f>((Кредиты_2000_0__22[[#This Row],[Ежемесячный платеж]]-AVERAGE(O:O)))/STDEV(O:O)</f>
        <v>-0.39931058879056464</v>
      </c>
      <c r="AB1277" s="16">
        <f>((Кредиты_2000_0__22[[#This Row],[Текущий баланс кредитов]]-AVERAGE(F:F)))/STDEV(F:F)</f>
        <v>-0.58295864115110463</v>
      </c>
      <c r="AC1277" s="16">
        <f>((Кредиты_2000_0__22[[#This Row],[Максимальный выданный кредит]]-AVERAGE(G:G)))/STDEV(G:G)</f>
        <v>-0.67133696796639153</v>
      </c>
    </row>
    <row r="1278" spans="1:29" x14ac:dyDescent="0.45">
      <c r="A1278">
        <v>1881</v>
      </c>
      <c r="B1278" s="1" t="s">
        <v>1321</v>
      </c>
      <c r="C1278" s="1" t="s">
        <v>16</v>
      </c>
      <c r="D1278">
        <v>13</v>
      </c>
      <c r="E1278">
        <v>0</v>
      </c>
      <c r="F1278">
        <v>247608</v>
      </c>
      <c r="G1278">
        <v>666754</v>
      </c>
      <c r="H1278" s="3">
        <v>189310</v>
      </c>
      <c r="I1278" s="1" t="s">
        <v>17</v>
      </c>
      <c r="J1278">
        <v>735</v>
      </c>
      <c r="K1278">
        <v>488262</v>
      </c>
      <c r="L1278" s="1" t="s">
        <v>22</v>
      </c>
      <c r="M1278" s="1" t="s">
        <v>29</v>
      </c>
      <c r="N1278" s="1" t="s">
        <v>23</v>
      </c>
      <c r="O1278" s="2">
        <v>12816.83</v>
      </c>
      <c r="P1278">
        <v>22.5</v>
      </c>
      <c r="Q1278">
        <v>71</v>
      </c>
      <c r="R1278">
        <f>Кредиты_2000_0__22[[#This Row],[Годовой доход]]/12</f>
        <v>40688.5</v>
      </c>
      <c r="S1278">
        <f>Кредиты_2000_0__22[[#This Row],[Ежемесячный платеж]]/Кредиты_2000_0__22[[#This Row],[Мес доход]]</f>
        <v>0.31499883259397621</v>
      </c>
      <c r="T1278" s="8">
        <f>(Кредиты_2000_0__22[[#This Row],[Кредитный рейтинг]]-MIN(J:J))/(MAX(J:J)-MIN(J:J))</f>
        <v>0.90303030303030307</v>
      </c>
      <c r="U1278" s="9">
        <f>(Кредиты_2000_0__22[[#This Row],[Срок кредитной истории (лет)]]-MIN(P:P))/(MAX(P:P)-MIN(P:P))</f>
        <v>0.39473684210526316</v>
      </c>
      <c r="V1278" s="9">
        <f>(Кредиты_2000_0__22[[#This Row],[Срок с последнего нарушения кредитного договора (мес.)]]-MIN(Q:Q))/(MAX(Q:Q)-MIN(Q:Q))</f>
        <v>0.86585365853658536</v>
      </c>
      <c r="W1278" s="9">
        <f>(Кредиты_2000_0__22[[#This Row],[Количество кредитных карт]]-MIN(D:D))/(MAX(D:D)-MIN(D:D))</f>
        <v>0.26829268292682928</v>
      </c>
      <c r="X1278" s="10">
        <f>(Кредиты_2000_0__22[[#This Row],[Число нарушений кредитных договоров]]-MIN(E:E))/(MAX(E:E)-MIN(E:E))</f>
        <v>0</v>
      </c>
      <c r="Y1278" s="16">
        <f>((Кредиты_2000_0__22[[#This Row],[Размер кредита]]-AVERAGE(H:H)))/STDEV(H:H)</f>
        <v>-0.64489561572852661</v>
      </c>
      <c r="Z1278" s="16">
        <f>((Кредиты_2000_0__22[[#This Row],[Годовой доход]]-AVERAGE(K:K)))/STDEV(K:K)</f>
        <v>-1.0541671684038012</v>
      </c>
      <c r="AA1278" s="16">
        <f>((Кредиты_2000_0__22[[#This Row],[Ежемесячный платеж]]-AVERAGE(O:O)))/STDEV(O:O)</f>
        <v>-0.44740974123345484</v>
      </c>
      <c r="AB1278" s="16">
        <f>((Кредиты_2000_0__22[[#This Row],[Текущий баланс кредитов]]-AVERAGE(F:F)))/STDEV(F:F)</f>
        <v>-6.3275965406780127E-2</v>
      </c>
      <c r="AC1278" s="16">
        <f>((Кредиты_2000_0__22[[#This Row],[Максимальный выданный кредит]]-AVERAGE(G:G)))/STDEV(G:G)</f>
        <v>0.21746921734778413</v>
      </c>
    </row>
    <row r="1279" spans="1:29" x14ac:dyDescent="0.45">
      <c r="A1279">
        <v>1883</v>
      </c>
      <c r="B1279" s="1" t="s">
        <v>1322</v>
      </c>
      <c r="C1279" s="1" t="s">
        <v>16</v>
      </c>
      <c r="D1279">
        <v>7</v>
      </c>
      <c r="E1279">
        <v>0</v>
      </c>
      <c r="F1279">
        <v>640642</v>
      </c>
      <c r="G1279">
        <v>772706</v>
      </c>
      <c r="H1279" s="3">
        <v>545006</v>
      </c>
      <c r="I1279" s="1" t="s">
        <v>26</v>
      </c>
      <c r="J1279">
        <v>716</v>
      </c>
      <c r="K1279">
        <v>1331444</v>
      </c>
      <c r="L1279" s="1" t="s">
        <v>27</v>
      </c>
      <c r="M1279" s="1" t="s">
        <v>19</v>
      </c>
      <c r="N1279" s="1" t="s">
        <v>23</v>
      </c>
      <c r="O1279" s="2">
        <v>32842.639999999999</v>
      </c>
      <c r="P1279">
        <v>22.4</v>
      </c>
      <c r="R1279">
        <f>Кредиты_2000_0__22[[#This Row],[Годовой доход]]/12</f>
        <v>110953.66666666667</v>
      </c>
      <c r="S1279">
        <f>Кредиты_2000_0__22[[#This Row],[Ежемесячный платеж]]/Кредиты_2000_0__22[[#This Row],[Мес доход]]</f>
        <v>0.29600319652948226</v>
      </c>
      <c r="T1279" s="8">
        <f>(Кредиты_2000_0__22[[#This Row],[Кредитный рейтинг]]-MIN(J:J))/(MAX(J:J)-MIN(J:J))</f>
        <v>0.78787878787878785</v>
      </c>
      <c r="U1279" s="9">
        <f>(Кредиты_2000_0__22[[#This Row],[Срок кредитной истории (лет)]]-MIN(P:P))/(MAX(P:P)-MIN(P:P))</f>
        <v>0.39254385964912275</v>
      </c>
      <c r="V1279" s="9">
        <f>(Кредиты_2000_0__22[[#This Row],[Срок с последнего нарушения кредитного договора (мес.)]]-MIN(Q:Q))/(MAX(Q:Q)-MIN(Q:Q))</f>
        <v>0</v>
      </c>
      <c r="W1279" s="9">
        <f>(Кредиты_2000_0__22[[#This Row],[Количество кредитных карт]]-MIN(D:D))/(MAX(D:D)-MIN(D:D))</f>
        <v>0.12195121951219512</v>
      </c>
      <c r="X1279" s="10">
        <f>(Кредиты_2000_0__22[[#This Row],[Число нарушений кредитных договоров]]-MIN(E:E))/(MAX(E:E)-MIN(E:E))</f>
        <v>0</v>
      </c>
      <c r="Y1279" s="16">
        <f>((Кредиты_2000_0__22[[#This Row],[Размер кредита]]-AVERAGE(H:H)))/STDEV(H:H)</f>
        <v>1.2593099455936581</v>
      </c>
      <c r="Z1279" s="16">
        <f>((Кредиты_2000_0__22[[#This Row],[Годовой доход]]-AVERAGE(K:K)))/STDEV(K:K)</f>
        <v>-2.2088633090509811E-2</v>
      </c>
      <c r="AA1279" s="16">
        <f>((Кредиты_2000_0__22[[#This Row],[Ежемесячный платеж]]-AVERAGE(O:O)))/STDEV(O:O)</f>
        <v>1.3414408474497408</v>
      </c>
      <c r="AB1279" s="16">
        <f>((Кредиты_2000_0__22[[#This Row],[Текущий баланс кредитов]]-AVERAGE(F:F)))/STDEV(F:F)</f>
        <v>1.5792230155629825</v>
      </c>
      <c r="AC1279" s="16">
        <f>((Кредиты_2000_0__22[[#This Row],[Максимальный выданный кредит]]-AVERAGE(G:G)))/STDEV(G:G)</f>
        <v>0.44268707425997345</v>
      </c>
    </row>
    <row r="1280" spans="1:29" x14ac:dyDescent="0.45">
      <c r="A1280">
        <v>1884</v>
      </c>
      <c r="B1280" s="1" t="s">
        <v>1323</v>
      </c>
      <c r="C1280" s="1" t="s">
        <v>16</v>
      </c>
      <c r="D1280">
        <v>10</v>
      </c>
      <c r="E1280">
        <v>0</v>
      </c>
      <c r="F1280">
        <v>154242</v>
      </c>
      <c r="G1280">
        <v>391666</v>
      </c>
      <c r="H1280" s="3">
        <v>371822</v>
      </c>
      <c r="I1280" s="1" t="s">
        <v>26</v>
      </c>
      <c r="J1280">
        <v>731</v>
      </c>
      <c r="K1280">
        <v>2198110</v>
      </c>
      <c r="L1280" s="1" t="s">
        <v>53</v>
      </c>
      <c r="M1280" s="1" t="s">
        <v>19</v>
      </c>
      <c r="N1280" s="1" t="s">
        <v>23</v>
      </c>
      <c r="O1280" s="2">
        <v>34803.25</v>
      </c>
      <c r="P1280">
        <v>18.5</v>
      </c>
      <c r="Q1280">
        <v>50</v>
      </c>
      <c r="R1280">
        <f>Кредиты_2000_0__22[[#This Row],[Годовой доход]]/12</f>
        <v>183175.83333333334</v>
      </c>
      <c r="S1280">
        <f>Кредиты_2000_0__22[[#This Row],[Ежемесячный платеж]]/Кредиты_2000_0__22[[#This Row],[Мес доход]]</f>
        <v>0.18999913562105625</v>
      </c>
      <c r="T1280" s="8">
        <f>(Кредиты_2000_0__22[[#This Row],[Кредитный рейтинг]]-MIN(J:J))/(MAX(J:J)-MIN(J:J))</f>
        <v>0.87878787878787878</v>
      </c>
      <c r="U1280" s="9">
        <f>(Кредиты_2000_0__22[[#This Row],[Срок кредитной истории (лет)]]-MIN(P:P))/(MAX(P:P)-MIN(P:P))</f>
        <v>0.30701754385964913</v>
      </c>
      <c r="V1280" s="9">
        <f>(Кредиты_2000_0__22[[#This Row],[Срок с последнего нарушения кредитного договора (мес.)]]-MIN(Q:Q))/(MAX(Q:Q)-MIN(Q:Q))</f>
        <v>0.6097560975609756</v>
      </c>
      <c r="W1280" s="9">
        <f>(Кредиты_2000_0__22[[#This Row],[Количество кредитных карт]]-MIN(D:D))/(MAX(D:D)-MIN(D:D))</f>
        <v>0.1951219512195122</v>
      </c>
      <c r="X1280" s="10">
        <f>(Кредиты_2000_0__22[[#This Row],[Число нарушений кредитных договоров]]-MIN(E:E))/(MAX(E:E)-MIN(E:E))</f>
        <v>0</v>
      </c>
      <c r="Y1280" s="16">
        <f>((Кредиты_2000_0__22[[#This Row],[Размер кредита]]-AVERAGE(H:H)))/STDEV(H:H)</f>
        <v>0.33217571880443014</v>
      </c>
      <c r="Z1280" s="16">
        <f>((Кредиты_2000_0__22[[#This Row],[Годовой доход]]-AVERAGE(K:K)))/STDEV(K:K)</f>
        <v>1.0387349801813923</v>
      </c>
      <c r="AA1280" s="16">
        <f>((Кредиты_2000_0__22[[#This Row],[Ежемесячный платеж]]-AVERAGE(O:O)))/STDEV(O:O)</f>
        <v>1.5165767521985705</v>
      </c>
      <c r="AB1280" s="16">
        <f>((Кредиты_2000_0__22[[#This Row],[Текущий баланс кредитов]]-AVERAGE(F:F)))/STDEV(F:F)</f>
        <v>-0.45345482997631575</v>
      </c>
      <c r="AC1280" s="16">
        <f>((Кредиты_2000_0__22[[#This Row],[Максимальный выданный кредит]]-AVERAGE(G:G)))/STDEV(G:G)</f>
        <v>-0.36727415533286684</v>
      </c>
    </row>
    <row r="1281" spans="1:29" x14ac:dyDescent="0.45">
      <c r="A1281">
        <v>1885</v>
      </c>
      <c r="B1281" s="1" t="s">
        <v>1324</v>
      </c>
      <c r="C1281" s="1" t="s">
        <v>16</v>
      </c>
      <c r="D1281">
        <v>5</v>
      </c>
      <c r="E1281">
        <v>0</v>
      </c>
      <c r="F1281">
        <v>344014</v>
      </c>
      <c r="G1281">
        <v>435798</v>
      </c>
      <c r="H1281" s="3">
        <v>337040</v>
      </c>
      <c r="I1281" s="1" t="s">
        <v>17</v>
      </c>
      <c r="J1281">
        <v>724</v>
      </c>
      <c r="K1281">
        <v>1086667</v>
      </c>
      <c r="L1281" s="1" t="s">
        <v>22</v>
      </c>
      <c r="M1281" s="1" t="s">
        <v>29</v>
      </c>
      <c r="N1281" s="1" t="s">
        <v>23</v>
      </c>
      <c r="O1281" s="2">
        <v>9598.99</v>
      </c>
      <c r="P1281">
        <v>13.6</v>
      </c>
      <c r="R1281">
        <f>Кредиты_2000_0__22[[#This Row],[Годовой доход]]/12</f>
        <v>90555.583333333328</v>
      </c>
      <c r="S1281">
        <f>Кредиты_2000_0__22[[#This Row],[Ежемесячный платеж]]/Кредиты_2000_0__22[[#This Row],[Мес доход]]</f>
        <v>0.10600108404874722</v>
      </c>
      <c r="T1281" s="8">
        <f>(Кредиты_2000_0__22[[#This Row],[Кредитный рейтинг]]-MIN(J:J))/(MAX(J:J)-MIN(J:J))</f>
        <v>0.83636363636363631</v>
      </c>
      <c r="U1281" s="9">
        <f>(Кредиты_2000_0__22[[#This Row],[Срок кредитной истории (лет)]]-MIN(P:P))/(MAX(P:P)-MIN(P:P))</f>
        <v>0.19956140350877191</v>
      </c>
      <c r="V1281" s="9">
        <f>(Кредиты_2000_0__22[[#This Row],[Срок с последнего нарушения кредитного договора (мес.)]]-MIN(Q:Q))/(MAX(Q:Q)-MIN(Q:Q))</f>
        <v>0</v>
      </c>
      <c r="W1281" s="9">
        <f>(Кредиты_2000_0__22[[#This Row],[Количество кредитных карт]]-MIN(D:D))/(MAX(D:D)-MIN(D:D))</f>
        <v>7.3170731707317069E-2</v>
      </c>
      <c r="X1281" s="10">
        <f>(Кредиты_2000_0__22[[#This Row],[Число нарушений кредитных договоров]]-MIN(E:E))/(MAX(E:E)-MIN(E:E))</f>
        <v>0</v>
      </c>
      <c r="Y1281" s="16">
        <f>((Кредиты_2000_0__22[[#This Row],[Размер кредита]]-AVERAGE(H:H)))/STDEV(H:H)</f>
        <v>0.14597155054302652</v>
      </c>
      <c r="Z1281" s="16">
        <f>((Кредиты_2000_0__22[[#This Row],[Годовой доход]]-AVERAGE(K:K)))/STDEV(K:K)</f>
        <v>-0.32170258077722691</v>
      </c>
      <c r="AA1281" s="16">
        <f>((Кредиты_2000_0__22[[#This Row],[Ежемесячный платеж]]-AVERAGE(O:O)))/STDEV(O:O)</f>
        <v>-0.7348505477870142</v>
      </c>
      <c r="AB1281" s="16">
        <f>((Кредиты_2000_0__22[[#This Row],[Текущий баланс кредитов]]-AVERAGE(F:F)))/STDEV(F:F)</f>
        <v>0.33960713569737611</v>
      </c>
      <c r="AC1281" s="16">
        <f>((Кредиты_2000_0__22[[#This Row],[Максимальный выданный кредит]]-AVERAGE(G:G)))/STDEV(G:G)</f>
        <v>-0.27346455795623648</v>
      </c>
    </row>
    <row r="1282" spans="1:29" x14ac:dyDescent="0.45">
      <c r="A1282">
        <v>1886</v>
      </c>
      <c r="B1282" s="1" t="s">
        <v>1325</v>
      </c>
      <c r="C1282" s="1" t="s">
        <v>16</v>
      </c>
      <c r="D1282">
        <v>13</v>
      </c>
      <c r="E1282">
        <v>0</v>
      </c>
      <c r="F1282">
        <v>294728</v>
      </c>
      <c r="G1282">
        <v>689436</v>
      </c>
      <c r="H1282" s="3">
        <v>240328</v>
      </c>
      <c r="I1282" s="1" t="s">
        <v>17</v>
      </c>
      <c r="J1282">
        <v>696</v>
      </c>
      <c r="K1282">
        <v>1124496</v>
      </c>
      <c r="L1282" s="1" t="s">
        <v>33</v>
      </c>
      <c r="M1282" s="1" t="s">
        <v>19</v>
      </c>
      <c r="N1282" s="1" t="s">
        <v>23</v>
      </c>
      <c r="O1282" s="2">
        <v>29611.69</v>
      </c>
      <c r="P1282">
        <v>17.2</v>
      </c>
      <c r="Q1282">
        <v>2</v>
      </c>
      <c r="R1282">
        <f>Кредиты_2000_0__22[[#This Row],[Годовой доход]]/12</f>
        <v>93708</v>
      </c>
      <c r="S1282">
        <f>Кредиты_2000_0__22[[#This Row],[Ежемесячный платеж]]/Кредиты_2000_0__22[[#This Row],[Мес доход]]</f>
        <v>0.31599959448499593</v>
      </c>
      <c r="T1282" s="8">
        <f>(Кредиты_2000_0__22[[#This Row],[Кредитный рейтинг]]-MIN(J:J))/(MAX(J:J)-MIN(J:J))</f>
        <v>0.66666666666666663</v>
      </c>
      <c r="U1282" s="9">
        <f>(Кредиты_2000_0__22[[#This Row],[Срок кредитной истории (лет)]]-MIN(P:P))/(MAX(P:P)-MIN(P:P))</f>
        <v>0.27850877192982454</v>
      </c>
      <c r="V1282" s="9">
        <f>(Кредиты_2000_0__22[[#This Row],[Срок с последнего нарушения кредитного договора (мес.)]]-MIN(Q:Q))/(MAX(Q:Q)-MIN(Q:Q))</f>
        <v>2.4390243902439025E-2</v>
      </c>
      <c r="W1282" s="9">
        <f>(Кредиты_2000_0__22[[#This Row],[Количество кредитных карт]]-MIN(D:D))/(MAX(D:D)-MIN(D:D))</f>
        <v>0.26829268292682928</v>
      </c>
      <c r="X1282" s="10">
        <f>(Кредиты_2000_0__22[[#This Row],[Число нарушений кредитных договоров]]-MIN(E:E))/(MAX(E:E)-MIN(E:E))</f>
        <v>0</v>
      </c>
      <c r="Y1282" s="16">
        <f>((Кредиты_2000_0__22[[#This Row],[Размер кредита]]-AVERAGE(H:H)))/STDEV(H:H)</f>
        <v>-0.3717726137056328</v>
      </c>
      <c r="Z1282" s="16">
        <f>((Кредиты_2000_0__22[[#This Row],[Годовой доход]]-AVERAGE(K:K)))/STDEV(K:K)</f>
        <v>-0.27539881846687581</v>
      </c>
      <c r="AA1282" s="16">
        <f>((Кредиты_2000_0__22[[#This Row],[Ежемесячный платеж]]-AVERAGE(O:O)))/STDEV(O:O)</f>
        <v>1.0528289606144032</v>
      </c>
      <c r="AB1282" s="16">
        <f>((Кредиты_2000_0__22[[#This Row],[Текущий баланс кредитов]]-AVERAGE(F:F)))/STDEV(F:F)</f>
        <v>0.1336397008798394</v>
      </c>
      <c r="AC1282" s="16">
        <f>((Кредиты_2000_0__22[[#This Row],[Максимальный выданный кредит]]-AVERAGE(G:G)))/STDEV(G:G)</f>
        <v>0.2656834221809376</v>
      </c>
    </row>
    <row r="1283" spans="1:29" x14ac:dyDescent="0.45">
      <c r="A1283">
        <v>1887</v>
      </c>
      <c r="B1283" s="1" t="s">
        <v>1326</v>
      </c>
      <c r="C1283" s="1" t="s">
        <v>31</v>
      </c>
      <c r="D1283">
        <v>15</v>
      </c>
      <c r="E1283">
        <v>0</v>
      </c>
      <c r="F1283">
        <v>204079</v>
      </c>
      <c r="G1283">
        <v>283338</v>
      </c>
      <c r="H1283" s="3">
        <v>68662</v>
      </c>
      <c r="I1283" s="1" t="s">
        <v>17</v>
      </c>
      <c r="J1283">
        <v>720</v>
      </c>
      <c r="K1283">
        <v>807595</v>
      </c>
      <c r="L1283" s="1" t="s">
        <v>50</v>
      </c>
      <c r="M1283" s="1" t="s">
        <v>29</v>
      </c>
      <c r="N1283" s="1" t="s">
        <v>23</v>
      </c>
      <c r="O1283" s="2">
        <v>26179.91</v>
      </c>
      <c r="P1283">
        <v>9.5</v>
      </c>
      <c r="R1283">
        <f>Кредиты_2000_0__22[[#This Row],[Годовой доход]]/12</f>
        <v>67299.583333333328</v>
      </c>
      <c r="S1283">
        <f>Кредиты_2000_0__22[[#This Row],[Ежемесячный платеж]]/Кредиты_2000_0__22[[#This Row],[Мес доход]]</f>
        <v>0.38900552876132222</v>
      </c>
      <c r="T1283" s="8">
        <f>(Кредиты_2000_0__22[[#This Row],[Кредитный рейтинг]]-MIN(J:J))/(MAX(J:J)-MIN(J:J))</f>
        <v>0.81212121212121213</v>
      </c>
      <c r="U1283" s="9">
        <f>(Кредиты_2000_0__22[[#This Row],[Срок кредитной истории (лет)]]-MIN(P:P))/(MAX(P:P)-MIN(P:P))</f>
        <v>0.10964912280701754</v>
      </c>
      <c r="V1283" s="9">
        <f>(Кредиты_2000_0__22[[#This Row],[Срок с последнего нарушения кредитного договора (мес.)]]-MIN(Q:Q))/(MAX(Q:Q)-MIN(Q:Q))</f>
        <v>0</v>
      </c>
      <c r="W1283" s="9">
        <f>(Кредиты_2000_0__22[[#This Row],[Количество кредитных карт]]-MIN(D:D))/(MAX(D:D)-MIN(D:D))</f>
        <v>0.31707317073170732</v>
      </c>
      <c r="X1283" s="10">
        <f>(Кредиты_2000_0__22[[#This Row],[Число нарушений кредитных договоров]]-MIN(E:E))/(MAX(E:E)-MIN(E:E))</f>
        <v>0</v>
      </c>
      <c r="Y1283" s="16">
        <f>((Кредиты_2000_0__22[[#This Row],[Размер кредита]]-AVERAGE(H:H)))/STDEV(H:H)</f>
        <v>-1.2907802828667541</v>
      </c>
      <c r="Z1283" s="16">
        <f>((Кредиты_2000_0__22[[#This Row],[Годовой доход]]-AVERAGE(K:K)))/STDEV(K:K)</f>
        <v>-0.66329457515916446</v>
      </c>
      <c r="AA1283" s="16">
        <f>((Кредиты_2000_0__22[[#This Row],[Ежемесячный платеж]]-AVERAGE(O:O)))/STDEV(O:O)</f>
        <v>0.74627748163646346</v>
      </c>
      <c r="AB1283" s="16">
        <f>((Кредиты_2000_0__22[[#This Row],[Текущий баланс кредитов]]-AVERAGE(F:F)))/STDEV(F:F)</f>
        <v>-0.24518475228687905</v>
      </c>
      <c r="AC1283" s="16">
        <f>((Кредиты_2000_0__22[[#This Row],[Максимальный выданный кредит]]-AVERAGE(G:G)))/STDEV(G:G)</f>
        <v>-0.59754257880371819</v>
      </c>
    </row>
    <row r="1284" spans="1:29" x14ac:dyDescent="0.45">
      <c r="A1284">
        <v>1888</v>
      </c>
      <c r="B1284" s="1" t="s">
        <v>1327</v>
      </c>
      <c r="C1284" s="1" t="s">
        <v>31</v>
      </c>
      <c r="D1284">
        <v>13</v>
      </c>
      <c r="E1284">
        <v>0</v>
      </c>
      <c r="F1284">
        <v>246430</v>
      </c>
      <c r="G1284">
        <v>458018</v>
      </c>
      <c r="H1284" s="3">
        <v>414194</v>
      </c>
      <c r="I1284" s="1" t="s">
        <v>26</v>
      </c>
      <c r="J1284">
        <v>713</v>
      </c>
      <c r="K1284">
        <v>797012</v>
      </c>
      <c r="L1284" s="1" t="s">
        <v>41</v>
      </c>
      <c r="M1284" s="1" t="s">
        <v>29</v>
      </c>
      <c r="N1284" s="1" t="s">
        <v>23</v>
      </c>
      <c r="O1284" s="2">
        <v>20987.78</v>
      </c>
      <c r="P1284">
        <v>9.6</v>
      </c>
      <c r="R1284">
        <f>Кредиты_2000_0__22[[#This Row],[Годовой доход]]/12</f>
        <v>66417.666666666672</v>
      </c>
      <c r="S1284">
        <f>Кредиты_2000_0__22[[#This Row],[Ежемесячный платеж]]/Кредиты_2000_0__22[[#This Row],[Мес доход]]</f>
        <v>0.31599694860303229</v>
      </c>
      <c r="T1284" s="8">
        <f>(Кредиты_2000_0__22[[#This Row],[Кредитный рейтинг]]-MIN(J:J))/(MAX(J:J)-MIN(J:J))</f>
        <v>0.76969696969696966</v>
      </c>
      <c r="U1284" s="9">
        <f>(Кредиты_2000_0__22[[#This Row],[Срок кредитной истории (лет)]]-MIN(P:P))/(MAX(P:P)-MIN(P:P))</f>
        <v>0.11184210526315788</v>
      </c>
      <c r="V1284" s="9">
        <f>(Кредиты_2000_0__22[[#This Row],[Срок с последнего нарушения кредитного договора (мес.)]]-MIN(Q:Q))/(MAX(Q:Q)-MIN(Q:Q))</f>
        <v>0</v>
      </c>
      <c r="W1284" s="9">
        <f>(Кредиты_2000_0__22[[#This Row],[Количество кредитных карт]]-MIN(D:D))/(MAX(D:D)-MIN(D:D))</f>
        <v>0.26829268292682928</v>
      </c>
      <c r="X1284" s="10">
        <f>(Кредиты_2000_0__22[[#This Row],[Число нарушений кредитных договоров]]-MIN(E:E))/(MAX(E:E)-MIN(E:E))</f>
        <v>0</v>
      </c>
      <c r="Y1284" s="16">
        <f>((Кредиты_2000_0__22[[#This Row],[Размер кредита]]-AVERAGE(H:H)))/STDEV(H:H)</f>
        <v>0.55901267520636777</v>
      </c>
      <c r="Z1284" s="16">
        <f>((Кредиты_2000_0__22[[#This Row],[Годовой доход]]-AVERAGE(K:K)))/STDEV(K:K)</f>
        <v>-0.67624846546899142</v>
      </c>
      <c r="AA1284" s="16">
        <f>((Кредиты_2000_0__22[[#This Row],[Ежемесячный платеж]]-AVERAGE(O:O)))/STDEV(O:O)</f>
        <v>0.2824787735183058</v>
      </c>
      <c r="AB1284" s="16">
        <f>((Кредиты_2000_0__22[[#This Row],[Текущий баланс кредитов]]-AVERAGE(F:F)))/STDEV(F:F)</f>
        <v>-6.8198857063945614E-2</v>
      </c>
      <c r="AC1284" s="16">
        <f>((Кредиты_2000_0__22[[#This Row],[Максимальный выданный кредит]]-AVERAGE(G:G)))/STDEV(G:G)</f>
        <v>-0.22623240773171174</v>
      </c>
    </row>
    <row r="1285" spans="1:29" x14ac:dyDescent="0.45">
      <c r="A1285">
        <v>1889</v>
      </c>
      <c r="B1285" s="1" t="s">
        <v>1328</v>
      </c>
      <c r="C1285" s="1" t="s">
        <v>16</v>
      </c>
      <c r="D1285">
        <v>14</v>
      </c>
      <c r="E1285">
        <v>1</v>
      </c>
      <c r="F1285">
        <v>208240</v>
      </c>
      <c r="G1285">
        <v>339130</v>
      </c>
      <c r="H1285" s="3">
        <v>352462</v>
      </c>
      <c r="I1285" s="1" t="s">
        <v>26</v>
      </c>
      <c r="J1285">
        <v>721</v>
      </c>
      <c r="K1285">
        <v>2187850</v>
      </c>
      <c r="L1285" s="1" t="s">
        <v>38</v>
      </c>
      <c r="M1285" s="1" t="s">
        <v>19</v>
      </c>
      <c r="N1285" s="1" t="s">
        <v>23</v>
      </c>
      <c r="O1285" s="2">
        <v>40839.74</v>
      </c>
      <c r="P1285">
        <v>21.8</v>
      </c>
      <c r="Q1285">
        <v>68</v>
      </c>
      <c r="R1285">
        <f>Кредиты_2000_0__22[[#This Row],[Годовой доход]]/12</f>
        <v>182320.83333333334</v>
      </c>
      <c r="S1285">
        <f>Кредиты_2000_0__22[[#This Row],[Ежемесячный платеж]]/Кредиты_2000_0__22[[#This Row],[Мес доход]]</f>
        <v>0.22399930525401648</v>
      </c>
      <c r="T1285" s="8">
        <f>(Кредиты_2000_0__22[[#This Row],[Кредитный рейтинг]]-MIN(J:J))/(MAX(J:J)-MIN(J:J))</f>
        <v>0.81818181818181823</v>
      </c>
      <c r="U1285" s="9">
        <f>(Кредиты_2000_0__22[[#This Row],[Срок кредитной истории (лет)]]-MIN(P:P))/(MAX(P:P)-MIN(P:P))</f>
        <v>0.37938596491228072</v>
      </c>
      <c r="V1285" s="9">
        <f>(Кредиты_2000_0__22[[#This Row],[Срок с последнего нарушения кредитного договора (мес.)]]-MIN(Q:Q))/(MAX(Q:Q)-MIN(Q:Q))</f>
        <v>0.82926829268292679</v>
      </c>
      <c r="W1285" s="9">
        <f>(Кредиты_2000_0__22[[#This Row],[Количество кредитных карт]]-MIN(D:D))/(MAX(D:D)-MIN(D:D))</f>
        <v>0.29268292682926828</v>
      </c>
      <c r="X1285" s="10">
        <f>(Кредиты_2000_0__22[[#This Row],[Число нарушений кредитных договоров]]-MIN(E:E))/(MAX(E:E)-MIN(E:E))</f>
        <v>0.14285714285714285</v>
      </c>
      <c r="Y1285" s="16">
        <f>((Кредиты_2000_0__22[[#This Row],[Размер кредита]]-AVERAGE(H:H)))/STDEV(H:H)</f>
        <v>0.22853266499669125</v>
      </c>
      <c r="Z1285" s="16">
        <f>((Кредиты_2000_0__22[[#This Row],[Годовой доход]]-AVERAGE(K:K)))/STDEV(K:K)</f>
        <v>1.0261764509761739</v>
      </c>
      <c r="AA1285" s="16">
        <f>((Кредиты_2000_0__22[[#This Row],[Ежемесячный платеж]]-AVERAGE(O:O)))/STDEV(O:O)</f>
        <v>2.0557998193344429</v>
      </c>
      <c r="AB1285" s="16">
        <f>((Кредиты_2000_0__22[[#This Row],[Текущий баланс кредитов]]-AVERAGE(F:F)))/STDEV(F:F)</f>
        <v>-0.22779582853011709</v>
      </c>
      <c r="AC1285" s="16">
        <f>((Кредиты_2000_0__22[[#This Row],[Максимальный выданный кредит]]-AVERAGE(G:G)))/STDEV(G:G)</f>
        <v>-0.47894779368550555</v>
      </c>
    </row>
    <row r="1286" spans="1:29" x14ac:dyDescent="0.45">
      <c r="A1286">
        <v>1890</v>
      </c>
      <c r="B1286" s="1" t="s">
        <v>1329</v>
      </c>
      <c r="C1286" s="1" t="s">
        <v>16</v>
      </c>
      <c r="D1286">
        <v>8</v>
      </c>
      <c r="E1286">
        <v>0</v>
      </c>
      <c r="F1286">
        <v>268964</v>
      </c>
      <c r="G1286">
        <v>339636</v>
      </c>
      <c r="H1286" s="3">
        <v>675048</v>
      </c>
      <c r="I1286" s="1" t="s">
        <v>17</v>
      </c>
      <c r="J1286">
        <v>732</v>
      </c>
      <c r="K1286">
        <v>2444806</v>
      </c>
      <c r="L1286" s="1" t="s">
        <v>22</v>
      </c>
      <c r="M1286" s="1" t="s">
        <v>29</v>
      </c>
      <c r="N1286" s="1" t="s">
        <v>23</v>
      </c>
      <c r="O1286" s="2">
        <v>27504.02</v>
      </c>
      <c r="P1286">
        <v>16</v>
      </c>
      <c r="Q1286">
        <v>33</v>
      </c>
      <c r="R1286">
        <f>Кредиты_2000_0__22[[#This Row],[Годовой доход]]/12</f>
        <v>203733.83333333334</v>
      </c>
      <c r="S1286">
        <f>Кредиты_2000_0__22[[#This Row],[Ежемесячный платеж]]/Кредиты_2000_0__22[[#This Row],[Мес доход]]</f>
        <v>0.13499976685266643</v>
      </c>
      <c r="T1286" s="8">
        <f>(Кредиты_2000_0__22[[#This Row],[Кредитный рейтинг]]-MIN(J:J))/(MAX(J:J)-MIN(J:J))</f>
        <v>0.88484848484848488</v>
      </c>
      <c r="U1286" s="9">
        <f>(Кредиты_2000_0__22[[#This Row],[Срок кредитной истории (лет)]]-MIN(P:P))/(MAX(P:P)-MIN(P:P))</f>
        <v>0.25219298245614036</v>
      </c>
      <c r="V1286" s="9">
        <f>(Кредиты_2000_0__22[[#This Row],[Срок с последнего нарушения кредитного договора (мес.)]]-MIN(Q:Q))/(MAX(Q:Q)-MIN(Q:Q))</f>
        <v>0.40243902439024393</v>
      </c>
      <c r="W1286" s="9">
        <f>(Кредиты_2000_0__22[[#This Row],[Количество кредитных карт]]-MIN(D:D))/(MAX(D:D)-MIN(D:D))</f>
        <v>0.14634146341463414</v>
      </c>
      <c r="X1286" s="10">
        <f>(Кредиты_2000_0__22[[#This Row],[Число нарушений кредитных договоров]]-MIN(E:E))/(MAX(E:E)-MIN(E:E))</f>
        <v>0</v>
      </c>
      <c r="Y1286" s="16">
        <f>((Кредиты_2000_0__22[[#This Row],[Размер кредита]]-AVERAGE(H:H)))/STDEV(H:H)</f>
        <v>1.9554850490681406</v>
      </c>
      <c r="Z1286" s="16">
        <f>((Кредиты_2000_0__22[[#This Row],[Годовой доход]]-AVERAGE(K:K)))/STDEV(K:K)</f>
        <v>1.3406978379601966</v>
      </c>
      <c r="AA1286" s="16">
        <f>((Кредиты_2000_0__22[[#This Row],[Ежемесячный платеж]]-AVERAGE(O:O)))/STDEV(O:O)</f>
        <v>0.86455659009606167</v>
      </c>
      <c r="AB1286" s="16">
        <f>((Кредиты_2000_0__22[[#This Row],[Текущий баланс кредитов]]-AVERAGE(F:F)))/STDEV(F:F)</f>
        <v>2.5971296248929687E-2</v>
      </c>
      <c r="AC1286" s="16">
        <f>((Кредиты_2000_0__22[[#This Row],[Максимальный выданный кредит]]-AVERAGE(G:G)))/STDEV(G:G)</f>
        <v>-0.47787221006653124</v>
      </c>
    </row>
    <row r="1287" spans="1:29" x14ac:dyDescent="0.45">
      <c r="A1287">
        <v>1891</v>
      </c>
      <c r="B1287" s="1" t="s">
        <v>1330</v>
      </c>
      <c r="C1287" s="1" t="s">
        <v>16</v>
      </c>
      <c r="D1287">
        <v>10</v>
      </c>
      <c r="E1287">
        <v>0</v>
      </c>
      <c r="F1287">
        <v>592800</v>
      </c>
      <c r="G1287">
        <v>825000</v>
      </c>
      <c r="H1287" s="3">
        <v>620620</v>
      </c>
      <c r="I1287" s="1" t="s">
        <v>17</v>
      </c>
      <c r="J1287">
        <v>712</v>
      </c>
      <c r="K1287">
        <v>1835058</v>
      </c>
      <c r="L1287" s="1" t="s">
        <v>18</v>
      </c>
      <c r="M1287" s="1" t="s">
        <v>29</v>
      </c>
      <c r="N1287" s="1" t="s">
        <v>23</v>
      </c>
      <c r="O1287" s="2">
        <v>27372.92</v>
      </c>
      <c r="P1287">
        <v>16.8</v>
      </c>
      <c r="R1287">
        <f>Кредиты_2000_0__22[[#This Row],[Годовой доход]]/12</f>
        <v>152921.5</v>
      </c>
      <c r="S1287">
        <f>Кредиты_2000_0__22[[#This Row],[Ежемесячный платеж]]/Кредиты_2000_0__22[[#This Row],[Мес доход]]</f>
        <v>0.17899981362986891</v>
      </c>
      <c r="T1287" s="8">
        <f>(Кредиты_2000_0__22[[#This Row],[Кредитный рейтинг]]-MIN(J:J))/(MAX(J:J)-MIN(J:J))</f>
        <v>0.76363636363636367</v>
      </c>
      <c r="U1287" s="9">
        <f>(Кредиты_2000_0__22[[#This Row],[Срок кредитной истории (лет)]]-MIN(P:P))/(MAX(P:P)-MIN(P:P))</f>
        <v>0.26973684210526316</v>
      </c>
      <c r="V1287" s="9">
        <f>(Кредиты_2000_0__22[[#This Row],[Срок с последнего нарушения кредитного договора (мес.)]]-MIN(Q:Q))/(MAX(Q:Q)-MIN(Q:Q))</f>
        <v>0</v>
      </c>
      <c r="W1287" s="9">
        <f>(Кредиты_2000_0__22[[#This Row],[Количество кредитных карт]]-MIN(D:D))/(MAX(D:D)-MIN(D:D))</f>
        <v>0.1951219512195122</v>
      </c>
      <c r="X1287" s="10">
        <f>(Кредиты_2000_0__22[[#This Row],[Число нарушений кредитных договоров]]-MIN(E:E))/(MAX(E:E)-MIN(E:E))</f>
        <v>0</v>
      </c>
      <c r="Y1287" s="16">
        <f>((Кредиты_2000_0__22[[#This Row],[Размер кредита]]-AVERAGE(H:H)))/STDEV(H:H)</f>
        <v>1.6641067364313837</v>
      </c>
      <c r="Z1287" s="16">
        <f>((Кредиты_2000_0__22[[#This Row],[Годовой доход]]-AVERAGE(K:K)))/STDEV(K:K)</f>
        <v>0.59434909860118657</v>
      </c>
      <c r="AA1287" s="16">
        <f>((Кредиты_2000_0__22[[#This Row],[Ежемесячный платеж]]-AVERAGE(O:O)))/STDEV(O:O)</f>
        <v>0.85284578727827953</v>
      </c>
      <c r="AB1287" s="16">
        <f>((Кредиты_2000_0__22[[#This Row],[Текущий баланс кредитов]]-AVERAGE(F:F)))/STDEV(F:F)</f>
        <v>1.3792900930993908</v>
      </c>
      <c r="AC1287" s="16">
        <f>((Кредиты_2000_0__22[[#This Row],[Максимальный выданный кредит]]-AVERAGE(G:G)))/STDEV(G:G)</f>
        <v>0.55384630305571136</v>
      </c>
    </row>
    <row r="1288" spans="1:29" x14ac:dyDescent="0.45">
      <c r="A1288">
        <v>1892</v>
      </c>
      <c r="B1288" s="1" t="s">
        <v>1331</v>
      </c>
      <c r="C1288" s="1" t="s">
        <v>16</v>
      </c>
      <c r="D1288">
        <v>8</v>
      </c>
      <c r="E1288">
        <v>0</v>
      </c>
      <c r="F1288">
        <v>336642</v>
      </c>
      <c r="G1288">
        <v>508882</v>
      </c>
      <c r="H1288" s="3">
        <v>313874</v>
      </c>
      <c r="I1288" s="1" t="s">
        <v>17</v>
      </c>
      <c r="J1288">
        <v>742</v>
      </c>
      <c r="K1288">
        <v>2129919</v>
      </c>
      <c r="L1288" s="1" t="s">
        <v>41</v>
      </c>
      <c r="M1288" s="1" t="s">
        <v>29</v>
      </c>
      <c r="N1288" s="1" t="s">
        <v>23</v>
      </c>
      <c r="O1288" s="2">
        <v>24316.58</v>
      </c>
      <c r="P1288">
        <v>12.6</v>
      </c>
      <c r="R1288">
        <f>Кредиты_2000_0__22[[#This Row],[Годовой доход]]/12</f>
        <v>177493.25</v>
      </c>
      <c r="S1288">
        <f>Кредиты_2000_0__22[[#This Row],[Ежемесячный платеж]]/Кредиты_2000_0__22[[#This Row],[Мес доход]]</f>
        <v>0.13700002676158107</v>
      </c>
      <c r="T1288" s="8">
        <f>(Кредиты_2000_0__22[[#This Row],[Кредитный рейтинг]]-MIN(J:J))/(MAX(J:J)-MIN(J:J))</f>
        <v>0.94545454545454544</v>
      </c>
      <c r="U1288" s="9">
        <f>(Кредиты_2000_0__22[[#This Row],[Срок кредитной истории (лет)]]-MIN(P:P))/(MAX(P:P)-MIN(P:P))</f>
        <v>0.17763157894736842</v>
      </c>
      <c r="V1288" s="9">
        <f>(Кредиты_2000_0__22[[#This Row],[Срок с последнего нарушения кредитного договора (мес.)]]-MIN(Q:Q))/(MAX(Q:Q)-MIN(Q:Q))</f>
        <v>0</v>
      </c>
      <c r="W1288" s="9">
        <f>(Кредиты_2000_0__22[[#This Row],[Количество кредитных карт]]-MIN(D:D))/(MAX(D:D)-MIN(D:D))</f>
        <v>0.14634146341463414</v>
      </c>
      <c r="X1288" s="10">
        <f>(Кредиты_2000_0__22[[#This Row],[Число нарушений кредитных договоров]]-MIN(E:E))/(MAX(E:E)-MIN(E:E))</f>
        <v>0</v>
      </c>
      <c r="Y1288" s="16">
        <f>((Кредиты_2000_0__22[[#This Row],[Размер кредита]]-AVERAGE(H:H)))/STDEV(H:H)</f>
        <v>2.1953214566266224E-2</v>
      </c>
      <c r="Z1288" s="16">
        <f>((Кредиты_2000_0__22[[#This Row],[Годовой доход]]-AVERAGE(K:K)))/STDEV(K:K)</f>
        <v>0.95526727403782108</v>
      </c>
      <c r="AA1288" s="16">
        <f>((Кредиты_2000_0__22[[#This Row],[Ежемесячный платеж]]-AVERAGE(O:O)))/STDEV(O:O)</f>
        <v>0.57983133202198811</v>
      </c>
      <c r="AB1288" s="16">
        <f>((Кредиты_2000_0__22[[#This Row],[Текущий баланс кредитов]]-AVERAGE(F:F)))/STDEV(F:F)</f>
        <v>0.30879936210092113</v>
      </c>
      <c r="AC1288" s="16">
        <f>((Кредиты_2000_0__22[[#This Row],[Максимальный выданный кредит]]-AVERAGE(G:G)))/STDEV(G:G)</f>
        <v>-0.11811287177220559</v>
      </c>
    </row>
    <row r="1289" spans="1:29" x14ac:dyDescent="0.45">
      <c r="A1289">
        <v>1893</v>
      </c>
      <c r="B1289" s="1" t="s">
        <v>1332</v>
      </c>
      <c r="C1289" s="1" t="s">
        <v>16</v>
      </c>
      <c r="D1289">
        <v>19</v>
      </c>
      <c r="E1289">
        <v>0</v>
      </c>
      <c r="F1289">
        <v>270921</v>
      </c>
      <c r="G1289">
        <v>637582</v>
      </c>
      <c r="H1289" s="3">
        <v>474144</v>
      </c>
      <c r="I1289" s="1" t="s">
        <v>26</v>
      </c>
      <c r="J1289">
        <v>657</v>
      </c>
      <c r="K1289">
        <v>1139601</v>
      </c>
      <c r="L1289" s="1" t="s">
        <v>41</v>
      </c>
      <c r="M1289" s="1" t="s">
        <v>19</v>
      </c>
      <c r="N1289" s="1" t="s">
        <v>23</v>
      </c>
      <c r="O1289" s="2">
        <v>23457.02</v>
      </c>
      <c r="P1289">
        <v>18.7</v>
      </c>
      <c r="Q1289">
        <v>23</v>
      </c>
      <c r="R1289">
        <f>Кредиты_2000_0__22[[#This Row],[Годовой доход]]/12</f>
        <v>94966.75</v>
      </c>
      <c r="S1289">
        <f>Кредиты_2000_0__22[[#This Row],[Ежемесячный платеж]]/Кредиты_2000_0__22[[#This Row],[Мес доход]]</f>
        <v>0.24700245085780023</v>
      </c>
      <c r="T1289" s="8">
        <f>(Кредиты_2000_0__22[[#This Row],[Кредитный рейтинг]]-MIN(J:J))/(MAX(J:J)-MIN(J:J))</f>
        <v>0.4303030303030303</v>
      </c>
      <c r="U1289" s="9">
        <f>(Кредиты_2000_0__22[[#This Row],[Срок кредитной истории (лет)]]-MIN(P:P))/(MAX(P:P)-MIN(P:P))</f>
        <v>0.31140350877192979</v>
      </c>
      <c r="V1289" s="9">
        <f>(Кредиты_2000_0__22[[#This Row],[Срок с последнего нарушения кредитного договора (мес.)]]-MIN(Q:Q))/(MAX(Q:Q)-MIN(Q:Q))</f>
        <v>0.28048780487804881</v>
      </c>
      <c r="W1289" s="9">
        <f>(Кредиты_2000_0__22[[#This Row],[Количество кредитных карт]]-MIN(D:D))/(MAX(D:D)-MIN(D:D))</f>
        <v>0.41463414634146339</v>
      </c>
      <c r="X1289" s="10">
        <f>(Кредиты_2000_0__22[[#This Row],[Число нарушений кредитных договоров]]-MIN(E:E))/(MAX(E:E)-MIN(E:E))</f>
        <v>0</v>
      </c>
      <c r="Y1289" s="16">
        <f>((Кредиты_2000_0__22[[#This Row],[Размер кредита]]-AVERAGE(H:H)))/STDEV(H:H)</f>
        <v>0.87995281341783205</v>
      </c>
      <c r="Z1289" s="16">
        <f>((Кредиты_2000_0__22[[#This Row],[Годовой доход]]-AVERAGE(K:K)))/STDEV(K:K)</f>
        <v>-0.25690987269252663</v>
      </c>
      <c r="AA1289" s="16">
        <f>((Кредиты_2000_0__22[[#This Row],[Ежемесячный платеж]]-AVERAGE(O:O)))/STDEV(O:O)</f>
        <v>0.50304919876453036</v>
      </c>
      <c r="AB1289" s="16">
        <f>((Кредиты_2000_0__22[[#This Row],[Текущий баланс кредитов]]-AVERAGE(F:F)))/STDEV(F:F)</f>
        <v>3.4149648518091713E-2</v>
      </c>
      <c r="AC1289" s="16">
        <f>((Кредиты_2000_0__22[[#This Row],[Максимальный выданный кредит]]-AVERAGE(G:G)))/STDEV(G:G)</f>
        <v>0.1554594834886556</v>
      </c>
    </row>
    <row r="1290" spans="1:29" x14ac:dyDescent="0.45">
      <c r="A1290">
        <v>1894</v>
      </c>
      <c r="B1290" s="1" t="s">
        <v>1333</v>
      </c>
      <c r="C1290" s="1" t="s">
        <v>16</v>
      </c>
      <c r="D1290">
        <v>11</v>
      </c>
      <c r="E1290">
        <v>1</v>
      </c>
      <c r="F1290">
        <v>97622</v>
      </c>
      <c r="G1290">
        <v>359986</v>
      </c>
      <c r="H1290" s="3">
        <v>120912</v>
      </c>
      <c r="I1290" s="1" t="s">
        <v>17</v>
      </c>
      <c r="J1290">
        <v>735</v>
      </c>
      <c r="K1290">
        <v>801154</v>
      </c>
      <c r="L1290" s="1" t="s">
        <v>38</v>
      </c>
      <c r="M1290" s="1" t="s">
        <v>29</v>
      </c>
      <c r="N1290" s="1" t="s">
        <v>23</v>
      </c>
      <c r="O1290" s="2">
        <v>4406.29</v>
      </c>
      <c r="P1290">
        <v>14.4</v>
      </c>
      <c r="Q1290">
        <v>13</v>
      </c>
      <c r="R1290">
        <f>Кредиты_2000_0__22[[#This Row],[Годовой доход]]/12</f>
        <v>66762.833333333328</v>
      </c>
      <c r="S1290">
        <f>Кредиты_2000_0__22[[#This Row],[Ежемесячный платеж]]/Кредиты_2000_0__22[[#This Row],[Мес доход]]</f>
        <v>6.5999146231560973E-2</v>
      </c>
      <c r="T1290" s="8">
        <f>(Кредиты_2000_0__22[[#This Row],[Кредитный рейтинг]]-MIN(J:J))/(MAX(J:J)-MIN(J:J))</f>
        <v>0.90303030303030307</v>
      </c>
      <c r="U1290" s="9">
        <f>(Кредиты_2000_0__22[[#This Row],[Срок кредитной истории (лет)]]-MIN(P:P))/(MAX(P:P)-MIN(P:P))</f>
        <v>0.21710526315789475</v>
      </c>
      <c r="V1290" s="9">
        <f>(Кредиты_2000_0__22[[#This Row],[Срок с последнего нарушения кредитного договора (мес.)]]-MIN(Q:Q))/(MAX(Q:Q)-MIN(Q:Q))</f>
        <v>0.15853658536585366</v>
      </c>
      <c r="W1290" s="9">
        <f>(Кредиты_2000_0__22[[#This Row],[Количество кредитных карт]]-MIN(D:D))/(MAX(D:D)-MIN(D:D))</f>
        <v>0.21951219512195122</v>
      </c>
      <c r="X1290" s="10">
        <f>(Кредиты_2000_0__22[[#This Row],[Число нарушений кредитных договоров]]-MIN(E:E))/(MAX(E:E)-MIN(E:E))</f>
        <v>0.14285714285714285</v>
      </c>
      <c r="Y1290" s="16">
        <f>((Кредиты_2000_0__22[[#This Row],[Размер кредита]]-AVERAGE(H:H)))/STDEV(H:H)</f>
        <v>-1.0110618137833678</v>
      </c>
      <c r="Z1290" s="16">
        <f>((Кредиты_2000_0__22[[#This Row],[Годовой доход]]-AVERAGE(K:K)))/STDEV(K:K)</f>
        <v>-0.67117854071577376</v>
      </c>
      <c r="AA1290" s="16">
        <f>((Кредиты_2000_0__22[[#This Row],[Ежемесячный платеж]]-AVERAGE(O:O)))/STDEV(O:O)</f>
        <v>-1.1987001724391619</v>
      </c>
      <c r="AB1290" s="16">
        <f>((Кредиты_2000_0__22[[#This Row],[Текущий баланс кредитов]]-AVERAGE(F:F)))/STDEV(F:F)</f>
        <v>-0.6900712354336247</v>
      </c>
      <c r="AC1290" s="16">
        <f>((Кредиты_2000_0__22[[#This Row],[Максимальный выданный кредит]]-AVERAGE(G:G)))/STDEV(G:G)</f>
        <v>-0.43461504278169422</v>
      </c>
    </row>
    <row r="1291" spans="1:29" x14ac:dyDescent="0.45">
      <c r="A1291">
        <v>1897</v>
      </c>
      <c r="B1291" s="1" t="s">
        <v>1334</v>
      </c>
      <c r="C1291" s="1" t="s">
        <v>16</v>
      </c>
      <c r="D1291">
        <v>12</v>
      </c>
      <c r="E1291">
        <v>0</v>
      </c>
      <c r="F1291">
        <v>583661</v>
      </c>
      <c r="G1291">
        <v>1132010</v>
      </c>
      <c r="H1291" s="3">
        <v>448404</v>
      </c>
      <c r="I1291" s="1" t="s">
        <v>26</v>
      </c>
      <c r="J1291">
        <v>717</v>
      </c>
      <c r="K1291">
        <v>968145</v>
      </c>
      <c r="L1291" s="1" t="s">
        <v>18</v>
      </c>
      <c r="M1291" s="1" t="s">
        <v>19</v>
      </c>
      <c r="N1291" s="1" t="s">
        <v>23</v>
      </c>
      <c r="O1291" s="2">
        <v>17265.3</v>
      </c>
      <c r="P1291">
        <v>24.7</v>
      </c>
      <c r="Q1291">
        <v>7</v>
      </c>
      <c r="R1291">
        <f>Кредиты_2000_0__22[[#This Row],[Годовой доход]]/12</f>
        <v>80678.75</v>
      </c>
      <c r="S1291">
        <f>Кредиты_2000_0__22[[#This Row],[Ежемесячный платеж]]/Кредиты_2000_0__22[[#This Row],[Мес доход]]</f>
        <v>0.21400058875478362</v>
      </c>
      <c r="T1291" s="8">
        <f>(Кредиты_2000_0__22[[#This Row],[Кредитный рейтинг]]-MIN(J:J))/(MAX(J:J)-MIN(J:J))</f>
        <v>0.79393939393939394</v>
      </c>
      <c r="U1291" s="9">
        <f>(Кредиты_2000_0__22[[#This Row],[Срок кредитной истории (лет)]]-MIN(P:P))/(MAX(P:P)-MIN(P:P))</f>
        <v>0.44298245614035087</v>
      </c>
      <c r="V1291" s="9">
        <f>(Кредиты_2000_0__22[[#This Row],[Срок с последнего нарушения кредитного договора (мес.)]]-MIN(Q:Q))/(MAX(Q:Q)-MIN(Q:Q))</f>
        <v>8.5365853658536592E-2</v>
      </c>
      <c r="W1291" s="9">
        <f>(Кредиты_2000_0__22[[#This Row],[Количество кредитных карт]]-MIN(D:D))/(MAX(D:D)-MIN(D:D))</f>
        <v>0.24390243902439024</v>
      </c>
      <c r="X1291" s="10">
        <f>(Кредиты_2000_0__22[[#This Row],[Число нарушений кредитных договоров]]-MIN(E:E))/(MAX(E:E)-MIN(E:E))</f>
        <v>0</v>
      </c>
      <c r="Y1291" s="16">
        <f>((Кредиты_2000_0__22[[#This Row],[Размер кредита]]-AVERAGE(H:H)))/STDEV(H:H)</f>
        <v>0.74215466233254279</v>
      </c>
      <c r="Z1291" s="16">
        <f>((Кредиты_2000_0__22[[#This Row],[Годовой доход]]-AVERAGE(K:K)))/STDEV(K:K)</f>
        <v>-0.46677684963306343</v>
      </c>
      <c r="AA1291" s="16">
        <f>((Кредиты_2000_0__22[[#This Row],[Ежемесячный платеж]]-AVERAGE(O:O)))/STDEV(O:O)</f>
        <v>-5.0040137794715819E-2</v>
      </c>
      <c r="AB1291" s="16">
        <f>((Кредиты_2000_0__22[[#This Row],[Текущий баланс кредитов]]-AVERAGE(F:F)))/STDEV(F:F)</f>
        <v>1.3410979820171876</v>
      </c>
      <c r="AC1291" s="16">
        <f>((Кредиты_2000_0__22[[#This Row],[Максимальный выданный кредит]]-AVERAGE(G:G)))/STDEV(G:G)</f>
        <v>1.2064449727420905</v>
      </c>
    </row>
    <row r="1292" spans="1:29" x14ac:dyDescent="0.45">
      <c r="A1292">
        <v>1899</v>
      </c>
      <c r="B1292" s="1" t="s">
        <v>1335</v>
      </c>
      <c r="C1292" s="1" t="s">
        <v>16</v>
      </c>
      <c r="D1292">
        <v>2</v>
      </c>
      <c r="E1292">
        <v>0</v>
      </c>
      <c r="F1292">
        <v>39615</v>
      </c>
      <c r="G1292">
        <v>82368</v>
      </c>
      <c r="H1292" s="3">
        <v>78034</v>
      </c>
      <c r="I1292" s="1" t="s">
        <v>17</v>
      </c>
      <c r="J1292">
        <v>732</v>
      </c>
      <c r="K1292">
        <v>936130</v>
      </c>
      <c r="L1292" s="1" t="s">
        <v>50</v>
      </c>
      <c r="M1292" s="1" t="s">
        <v>19</v>
      </c>
      <c r="N1292" s="1" t="s">
        <v>20</v>
      </c>
      <c r="O1292" s="2">
        <v>1739.64</v>
      </c>
      <c r="P1292">
        <v>13</v>
      </c>
      <c r="R1292">
        <f>Кредиты_2000_0__22[[#This Row],[Годовой доход]]/12</f>
        <v>78010.833333333328</v>
      </c>
      <c r="S1292">
        <f>Кредиты_2000_0__22[[#This Row],[Ежемесячный платеж]]/Кредиты_2000_0__22[[#This Row],[Мес доход]]</f>
        <v>2.2299979703673638E-2</v>
      </c>
      <c r="T1292" s="8">
        <f>(Кредиты_2000_0__22[[#This Row],[Кредитный рейтинг]]-MIN(J:J))/(MAX(J:J)-MIN(J:J))</f>
        <v>0.88484848484848488</v>
      </c>
      <c r="U1292" s="9">
        <f>(Кредиты_2000_0__22[[#This Row],[Срок кредитной истории (лет)]]-MIN(P:P))/(MAX(P:P)-MIN(P:P))</f>
        <v>0.18640350877192982</v>
      </c>
      <c r="V1292" s="9">
        <f>(Кредиты_2000_0__22[[#This Row],[Срок с последнего нарушения кредитного договора (мес.)]]-MIN(Q:Q))/(MAX(Q:Q)-MIN(Q:Q))</f>
        <v>0</v>
      </c>
      <c r="W1292" s="9">
        <f>(Кредиты_2000_0__22[[#This Row],[Количество кредитных карт]]-MIN(D:D))/(MAX(D:D)-MIN(D:D))</f>
        <v>0</v>
      </c>
      <c r="X1292" s="10">
        <f>(Кредиты_2000_0__22[[#This Row],[Число нарушений кредитных договоров]]-MIN(E:E))/(MAX(E:E)-MIN(E:E))</f>
        <v>0</v>
      </c>
      <c r="Y1292" s="16">
        <f>((Кредиты_2000_0__22[[#This Row],[Размер кредита]]-AVERAGE(H:H)))/STDEV(H:H)</f>
        <v>-1.2406076227280076</v>
      </c>
      <c r="Z1292" s="16">
        <f>((Кредиты_2000_0__22[[#This Row],[Годовой доход]]-AVERAGE(K:K)))/STDEV(K:K)</f>
        <v>-0.50596411206045755</v>
      </c>
      <c r="AA1292" s="16">
        <f>((Кредиты_2000_0__22[[#This Row],[Ежемесячный платеж]]-AVERAGE(O:O)))/STDEV(O:O)</f>
        <v>-1.4369046906240468</v>
      </c>
      <c r="AB1292" s="16">
        <f>((Кредиты_2000_0__22[[#This Row],[Текущий баланс кредитов]]-AVERAGE(F:F)))/STDEV(F:F)</f>
        <v>-0.9324839488098543</v>
      </c>
      <c r="AC1292" s="16">
        <f>((Кредиты_2000_0__22[[#This Row],[Максимальный выданный кредит]]-AVERAGE(G:G)))/STDEV(G:G)</f>
        <v>-1.0247363335572168</v>
      </c>
    </row>
    <row r="1293" spans="1:29" x14ac:dyDescent="0.45">
      <c r="A1293">
        <v>1901</v>
      </c>
      <c r="B1293" s="1" t="s">
        <v>1336</v>
      </c>
      <c r="C1293" s="1" t="s">
        <v>31</v>
      </c>
      <c r="D1293">
        <v>7</v>
      </c>
      <c r="E1293">
        <v>0</v>
      </c>
      <c r="F1293">
        <v>798</v>
      </c>
      <c r="G1293">
        <v>306350</v>
      </c>
      <c r="H1293" s="3">
        <v>115434</v>
      </c>
      <c r="I1293" s="1" t="s">
        <v>17</v>
      </c>
      <c r="J1293">
        <v>737</v>
      </c>
      <c r="K1293">
        <v>722019</v>
      </c>
      <c r="L1293" s="1" t="s">
        <v>21</v>
      </c>
      <c r="M1293" s="1" t="s">
        <v>19</v>
      </c>
      <c r="N1293" s="1" t="s">
        <v>58</v>
      </c>
      <c r="O1293" s="2">
        <v>17749.61</v>
      </c>
      <c r="P1293">
        <v>21.4</v>
      </c>
      <c r="Q1293">
        <v>39</v>
      </c>
      <c r="R1293">
        <f>Кредиты_2000_0__22[[#This Row],[Годовой доход]]/12</f>
        <v>60168.25</v>
      </c>
      <c r="S1293">
        <f>Кредиты_2000_0__22[[#This Row],[Ежемесячный платеж]]/Кредиты_2000_0__22[[#This Row],[Мес доход]]</f>
        <v>0.29499960527354546</v>
      </c>
      <c r="T1293" s="8">
        <f>(Кредиты_2000_0__22[[#This Row],[Кредитный рейтинг]]-MIN(J:J))/(MAX(J:J)-MIN(J:J))</f>
        <v>0.91515151515151516</v>
      </c>
      <c r="U1293" s="9">
        <f>(Кредиты_2000_0__22[[#This Row],[Срок кредитной истории (лет)]]-MIN(P:P))/(MAX(P:P)-MIN(P:P))</f>
        <v>0.37061403508771923</v>
      </c>
      <c r="V1293" s="9">
        <f>(Кредиты_2000_0__22[[#This Row],[Срок с последнего нарушения кредитного договора (мес.)]]-MIN(Q:Q))/(MAX(Q:Q)-MIN(Q:Q))</f>
        <v>0.47560975609756095</v>
      </c>
      <c r="W1293" s="9">
        <f>(Кредиты_2000_0__22[[#This Row],[Количество кредитных карт]]-MIN(D:D))/(MAX(D:D)-MIN(D:D))</f>
        <v>0.12195121951219512</v>
      </c>
      <c r="X1293" s="10">
        <f>(Кредиты_2000_0__22[[#This Row],[Число нарушений кредитных договоров]]-MIN(E:E))/(MAX(E:E)-MIN(E:E))</f>
        <v>0</v>
      </c>
      <c r="Y1293" s="16">
        <f>((Кредиты_2000_0__22[[#This Row],[Размер кредита]]-AVERAGE(H:H)))/STDEV(H:H)</f>
        <v>-1.0403880869630575</v>
      </c>
      <c r="Z1293" s="16">
        <f>((Кредиты_2000_0__22[[#This Row],[Годовой доход]]-AVERAGE(K:K)))/STDEV(K:K)</f>
        <v>-0.76804201134491112</v>
      </c>
      <c r="AA1293" s="16">
        <f>((Кредиты_2000_0__22[[#This Row],[Ежемесячный платеж]]-AVERAGE(O:O)))/STDEV(O:O)</f>
        <v>-6.7780560809094443E-3</v>
      </c>
      <c r="AB1293" s="16">
        <f>((Кредиты_2000_0__22[[#This Row],[Текущий баланс кредитов]]-AVERAGE(F:F)))/STDEV(F:F)</f>
        <v>-1.0947011690612913</v>
      </c>
      <c r="AC1293" s="16">
        <f>((Кредиты_2000_0__22[[#This Row],[Максимальный выданный кредит]]-AVERAGE(G:G)))/STDEV(G:G)</f>
        <v>-0.54862690639297274</v>
      </c>
    </row>
    <row r="1294" spans="1:29" x14ac:dyDescent="0.45">
      <c r="A1294">
        <v>1902</v>
      </c>
      <c r="B1294" s="1" t="s">
        <v>1337</v>
      </c>
      <c r="C1294" s="1" t="s">
        <v>16</v>
      </c>
      <c r="D1294">
        <v>11</v>
      </c>
      <c r="E1294">
        <v>0</v>
      </c>
      <c r="F1294">
        <v>57437</v>
      </c>
      <c r="G1294">
        <v>588522</v>
      </c>
      <c r="H1294" s="3">
        <v>264946</v>
      </c>
      <c r="I1294" s="1" t="s">
        <v>17</v>
      </c>
      <c r="J1294">
        <v>746</v>
      </c>
      <c r="K1294">
        <v>858078</v>
      </c>
      <c r="L1294" s="1" t="s">
        <v>33</v>
      </c>
      <c r="M1294" s="1" t="s">
        <v>24</v>
      </c>
      <c r="N1294" s="1" t="s">
        <v>23</v>
      </c>
      <c r="O1294" s="2">
        <v>11155.09</v>
      </c>
      <c r="P1294">
        <v>13.7</v>
      </c>
      <c r="R1294">
        <f>Кредиты_2000_0__22[[#This Row],[Годовой доход]]/12</f>
        <v>71506.5</v>
      </c>
      <c r="S1294">
        <f>Кредиты_2000_0__22[[#This Row],[Ежемесячный платеж]]/Кредиты_2000_0__22[[#This Row],[Мес доход]]</f>
        <v>0.15600106284044107</v>
      </c>
      <c r="T1294" s="8">
        <f>(Кредиты_2000_0__22[[#This Row],[Кредитный рейтинг]]-MIN(J:J))/(MAX(J:J)-MIN(J:J))</f>
        <v>0.96969696969696972</v>
      </c>
      <c r="U1294" s="9">
        <f>(Кредиты_2000_0__22[[#This Row],[Срок кредитной истории (лет)]]-MIN(P:P))/(MAX(P:P)-MIN(P:P))</f>
        <v>0.20175438596491227</v>
      </c>
      <c r="V1294" s="9">
        <f>(Кредиты_2000_0__22[[#This Row],[Срок с последнего нарушения кредитного договора (мес.)]]-MIN(Q:Q))/(MAX(Q:Q)-MIN(Q:Q))</f>
        <v>0</v>
      </c>
      <c r="W1294" s="9">
        <f>(Кредиты_2000_0__22[[#This Row],[Количество кредитных карт]]-MIN(D:D))/(MAX(D:D)-MIN(D:D))</f>
        <v>0.21951219512195122</v>
      </c>
      <c r="X1294" s="10">
        <f>(Кредиты_2000_0__22[[#This Row],[Число нарушений кредитных договоров]]-MIN(E:E))/(MAX(E:E)-MIN(E:E))</f>
        <v>0</v>
      </c>
      <c r="Y1294" s="16">
        <f>((Кредиты_2000_0__22[[#This Row],[Размер кредита]]-AVERAGE(H:H)))/STDEV(H:H)</f>
        <v>-0.23998104869329209</v>
      </c>
      <c r="Z1294" s="16">
        <f>((Кредиты_2000_0__22[[#This Row],[Годовой доход]]-AVERAGE(K:K)))/STDEV(K:K)</f>
        <v>-0.60150196016237745</v>
      </c>
      <c r="AA1294" s="16">
        <f>((Кредиты_2000_0__22[[#This Row],[Ежемесячный платеж]]-AVERAGE(O:O)))/STDEV(O:O)</f>
        <v>-0.59584840999334088</v>
      </c>
      <c r="AB1294" s="16">
        <f>((Кредиты_2000_0__22[[#This Row],[Текущий баланс кредитов]]-AVERAGE(F:F)))/STDEV(F:F)</f>
        <v>-0.85800536212564094</v>
      </c>
      <c r="AC1294" s="16">
        <f>((Кредиты_2000_0__22[[#This Row],[Максимальный выданный кредит]]-AVERAGE(G:G)))/STDEV(G:G)</f>
        <v>5.1174636953318767E-2</v>
      </c>
    </row>
    <row r="1295" spans="1:29" x14ac:dyDescent="0.45">
      <c r="A1295">
        <v>1903</v>
      </c>
      <c r="B1295" s="1" t="s">
        <v>1338</v>
      </c>
      <c r="C1295" s="1" t="s">
        <v>16</v>
      </c>
      <c r="D1295">
        <v>12</v>
      </c>
      <c r="E1295">
        <v>0</v>
      </c>
      <c r="F1295">
        <v>43852</v>
      </c>
      <c r="G1295">
        <v>280588</v>
      </c>
      <c r="H1295" s="3">
        <v>254034</v>
      </c>
      <c r="I1295" s="1" t="s">
        <v>17</v>
      </c>
      <c r="J1295">
        <v>674</v>
      </c>
      <c r="K1295">
        <v>1304198</v>
      </c>
      <c r="L1295" s="1" t="s">
        <v>27</v>
      </c>
      <c r="M1295" s="1" t="s">
        <v>29</v>
      </c>
      <c r="N1295" s="1" t="s">
        <v>23</v>
      </c>
      <c r="O1295" s="2">
        <v>35539.31</v>
      </c>
      <c r="P1295">
        <v>12.7</v>
      </c>
      <c r="Q1295">
        <v>49</v>
      </c>
      <c r="R1295">
        <f>Кредиты_2000_0__22[[#This Row],[Годовой доход]]/12</f>
        <v>108683.16666666667</v>
      </c>
      <c r="S1295">
        <f>Кредиты_2000_0__22[[#This Row],[Ежемесячный платеж]]/Кредиты_2000_0__22[[#This Row],[Мес доход]]</f>
        <v>0.32699921330963544</v>
      </c>
      <c r="T1295" s="8">
        <f>(Кредиты_2000_0__22[[#This Row],[Кредитный рейтинг]]-MIN(J:J))/(MAX(J:J)-MIN(J:J))</f>
        <v>0.53333333333333333</v>
      </c>
      <c r="U1295" s="9">
        <f>(Кредиты_2000_0__22[[#This Row],[Срок кредитной истории (лет)]]-MIN(P:P))/(MAX(P:P)-MIN(P:P))</f>
        <v>0.17982456140350875</v>
      </c>
      <c r="V1295" s="9">
        <f>(Кредиты_2000_0__22[[#This Row],[Срок с последнего нарушения кредитного договора (мес.)]]-MIN(Q:Q))/(MAX(Q:Q)-MIN(Q:Q))</f>
        <v>0.59756097560975607</v>
      </c>
      <c r="W1295" s="9">
        <f>(Кредиты_2000_0__22[[#This Row],[Количество кредитных карт]]-MIN(D:D))/(MAX(D:D)-MIN(D:D))</f>
        <v>0.24390243902439024</v>
      </c>
      <c r="X1295" s="10">
        <f>(Кредиты_2000_0__22[[#This Row],[Число нарушений кредитных договоров]]-MIN(E:E))/(MAX(E:E)-MIN(E:E))</f>
        <v>0</v>
      </c>
      <c r="Y1295" s="16">
        <f>((Кредиты_2000_0__22[[#This Row],[Размер кредита]]-AVERAGE(H:H)))/STDEV(H:H)</f>
        <v>-0.29839804265765402</v>
      </c>
      <c r="Z1295" s="16">
        <f>((Кредиты_2000_0__22[[#This Row],[Годовой доход]]-AVERAGE(K:K)))/STDEV(K:K)</f>
        <v>-5.5438505091033943E-2</v>
      </c>
      <c r="AA1295" s="16">
        <f>((Кредиты_2000_0__22[[#This Row],[Ежемесячный платеж]]-AVERAGE(O:O)))/STDEV(O:O)</f>
        <v>1.5823269697581173</v>
      </c>
      <c r="AB1295" s="16">
        <f>((Кредиты_2000_0__22[[#This Row],[Текущий баланс кредитов]]-AVERAGE(F:F)))/STDEV(F:F)</f>
        <v>-0.91477741913972688</v>
      </c>
      <c r="AC1295" s="16">
        <f>((Кредиты_2000_0__22[[#This Row],[Максимальный выданный кредит]]-AVERAGE(G:G)))/STDEV(G:G)</f>
        <v>-0.60338814195031776</v>
      </c>
    </row>
    <row r="1296" spans="1:29" x14ac:dyDescent="0.45">
      <c r="A1296">
        <v>1904</v>
      </c>
      <c r="B1296" s="1" t="s">
        <v>1339</v>
      </c>
      <c r="C1296" s="1" t="s">
        <v>16</v>
      </c>
      <c r="D1296">
        <v>14</v>
      </c>
      <c r="E1296">
        <v>0</v>
      </c>
      <c r="F1296">
        <v>149549</v>
      </c>
      <c r="G1296">
        <v>335610</v>
      </c>
      <c r="H1296" s="3">
        <v>146322</v>
      </c>
      <c r="I1296" s="1" t="s">
        <v>17</v>
      </c>
      <c r="J1296">
        <v>704</v>
      </c>
      <c r="K1296">
        <v>595384</v>
      </c>
      <c r="L1296" s="1" t="s">
        <v>18</v>
      </c>
      <c r="M1296" s="1" t="s">
        <v>29</v>
      </c>
      <c r="N1296" s="1" t="s">
        <v>23</v>
      </c>
      <c r="O1296" s="2">
        <v>6499.52</v>
      </c>
      <c r="P1296">
        <v>10</v>
      </c>
      <c r="R1296">
        <f>Кредиты_2000_0__22[[#This Row],[Годовой доход]]/12</f>
        <v>49615.333333333336</v>
      </c>
      <c r="S1296">
        <f>Кредиты_2000_0__22[[#This Row],[Ежемесячный платеж]]/Кредиты_2000_0__22[[#This Row],[Мес доход]]</f>
        <v>0.13099821291804953</v>
      </c>
      <c r="T1296" s="8">
        <f>(Кредиты_2000_0__22[[#This Row],[Кредитный рейтинг]]-MIN(J:J))/(MAX(J:J)-MIN(J:J))</f>
        <v>0.7151515151515152</v>
      </c>
      <c r="U1296" s="9">
        <f>(Кредиты_2000_0__22[[#This Row],[Срок кредитной истории (лет)]]-MIN(P:P))/(MAX(P:P)-MIN(P:P))</f>
        <v>0.1206140350877193</v>
      </c>
      <c r="V1296" s="9">
        <f>(Кредиты_2000_0__22[[#This Row],[Срок с последнего нарушения кредитного договора (мес.)]]-MIN(Q:Q))/(MAX(Q:Q)-MIN(Q:Q))</f>
        <v>0</v>
      </c>
      <c r="W1296" s="9">
        <f>(Кредиты_2000_0__22[[#This Row],[Количество кредитных карт]]-MIN(D:D))/(MAX(D:D)-MIN(D:D))</f>
        <v>0.29268292682926828</v>
      </c>
      <c r="X1296" s="10">
        <f>(Кредиты_2000_0__22[[#This Row],[Число нарушений кредитных договоров]]-MIN(E:E))/(MAX(E:E)-MIN(E:E))</f>
        <v>0</v>
      </c>
      <c r="Y1296" s="16">
        <f>((Кредиты_2000_0__22[[#This Row],[Размер кредита]]-AVERAGE(H:H)))/STDEV(H:H)</f>
        <v>-0.87503030566071038</v>
      </c>
      <c r="Z1296" s="16">
        <f>((Кредиты_2000_0__22[[#This Row],[Годовой доход]]-AVERAGE(K:K)))/STDEV(K:K)</f>
        <v>-0.92304682088709611</v>
      </c>
      <c r="AA1296" s="16">
        <f>((Кредиты_2000_0__22[[#This Row],[Ежемесячный платеж]]-AVERAGE(O:O)))/STDEV(O:O)</f>
        <v>-1.011717687448576</v>
      </c>
      <c r="AB1296" s="16">
        <f>((Кредиты_2000_0__22[[#This Row],[Текущий баланс кредитов]]-AVERAGE(F:F)))/STDEV(F:F)</f>
        <v>-0.47306699512663636</v>
      </c>
      <c r="AC1296" s="16">
        <f>((Кредиты_2000_0__22[[#This Row],[Максимальный выданный кредит]]-AVERAGE(G:G)))/STDEV(G:G)</f>
        <v>-0.48643011451315304</v>
      </c>
    </row>
    <row r="1297" spans="1:29" x14ac:dyDescent="0.45">
      <c r="A1297">
        <v>1905</v>
      </c>
      <c r="B1297" s="1" t="s">
        <v>1340</v>
      </c>
      <c r="C1297" s="1" t="s">
        <v>16</v>
      </c>
      <c r="D1297">
        <v>20</v>
      </c>
      <c r="E1297">
        <v>0</v>
      </c>
      <c r="F1297">
        <v>826804</v>
      </c>
      <c r="G1297">
        <v>2849242</v>
      </c>
      <c r="H1297" s="3">
        <v>687170</v>
      </c>
      <c r="I1297" s="1" t="s">
        <v>17</v>
      </c>
      <c r="J1297">
        <v>734</v>
      </c>
      <c r="K1297">
        <v>2132788</v>
      </c>
      <c r="L1297" s="1" t="s">
        <v>22</v>
      </c>
      <c r="M1297" s="1" t="s">
        <v>19</v>
      </c>
      <c r="N1297" s="1" t="s">
        <v>23</v>
      </c>
      <c r="O1297" s="2">
        <v>58829.13</v>
      </c>
      <c r="P1297">
        <v>18.5</v>
      </c>
      <c r="Q1297">
        <v>69</v>
      </c>
      <c r="R1297">
        <f>Кредиты_2000_0__22[[#This Row],[Годовой доход]]/12</f>
        <v>177732.33333333334</v>
      </c>
      <c r="S1297">
        <f>Кредиты_2000_0__22[[#This Row],[Ежемесячный платеж]]/Кредиты_2000_0__22[[#This Row],[Мес доход]]</f>
        <v>0.33099846773331432</v>
      </c>
      <c r="T1297" s="8">
        <f>(Кредиты_2000_0__22[[#This Row],[Кредитный рейтинг]]-MIN(J:J))/(MAX(J:J)-MIN(J:J))</f>
        <v>0.89696969696969697</v>
      </c>
      <c r="U1297" s="9">
        <f>(Кредиты_2000_0__22[[#This Row],[Срок кредитной истории (лет)]]-MIN(P:P))/(MAX(P:P)-MIN(P:P))</f>
        <v>0.30701754385964913</v>
      </c>
      <c r="V1297" s="9">
        <f>(Кредиты_2000_0__22[[#This Row],[Срок с последнего нарушения кредитного договора (мес.)]]-MIN(Q:Q))/(MAX(Q:Q)-MIN(Q:Q))</f>
        <v>0.84146341463414631</v>
      </c>
      <c r="W1297" s="9">
        <f>(Кредиты_2000_0__22[[#This Row],[Количество кредитных карт]]-MIN(D:D))/(MAX(D:D)-MIN(D:D))</f>
        <v>0.43902439024390244</v>
      </c>
      <c r="X1297" s="10">
        <f>(Кредиты_2000_0__22[[#This Row],[Число нарушений кредитных договоров]]-MIN(E:E))/(MAX(E:E)-MIN(E:E))</f>
        <v>0</v>
      </c>
      <c r="Y1297" s="16">
        <f>((Кредиты_2000_0__22[[#This Row],[Размер кредита]]-AVERAGE(H:H)))/STDEV(H:H)</f>
        <v>2.0203797338954863</v>
      </c>
      <c r="Z1297" s="16">
        <f>((Кредиты_2000_0__22[[#This Row],[Годовой доход]]-AVERAGE(K:K)))/STDEV(K:K)</f>
        <v>0.95877901090816919</v>
      </c>
      <c r="AA1297" s="16">
        <f>((Кредиты_2000_0__22[[#This Row],[Ежемесячный платеж]]-AVERAGE(O:O)))/STDEV(O:O)</f>
        <v>3.6627426042480913</v>
      </c>
      <c r="AB1297" s="16">
        <f>((Кредиты_2000_0__22[[#This Row],[Текущий баланс кредитов]]-AVERAGE(F:F)))/STDEV(F:F)</f>
        <v>2.3571987003518124</v>
      </c>
      <c r="AC1297" s="16">
        <f>((Кредиты_2000_0__22[[#This Row],[Максимальный выданный кредит]]-AVERAGE(G:G)))/STDEV(G:G)</f>
        <v>4.8566951885099163</v>
      </c>
    </row>
    <row r="1298" spans="1:29" x14ac:dyDescent="0.45">
      <c r="A1298">
        <v>1906</v>
      </c>
      <c r="B1298" s="1" t="s">
        <v>1341</v>
      </c>
      <c r="C1298" s="1" t="s">
        <v>31</v>
      </c>
      <c r="D1298">
        <v>9</v>
      </c>
      <c r="E1298">
        <v>0</v>
      </c>
      <c r="F1298">
        <v>92872</v>
      </c>
      <c r="G1298">
        <v>185416</v>
      </c>
      <c r="H1298" s="3">
        <v>220858</v>
      </c>
      <c r="I1298" s="1" t="s">
        <v>26</v>
      </c>
      <c r="J1298">
        <v>704</v>
      </c>
      <c r="K1298">
        <v>1907410</v>
      </c>
      <c r="L1298" s="1" t="s">
        <v>36</v>
      </c>
      <c r="M1298" s="1" t="s">
        <v>29</v>
      </c>
      <c r="N1298" s="1" t="s">
        <v>54</v>
      </c>
      <c r="O1298" s="2">
        <v>20504.61</v>
      </c>
      <c r="P1298">
        <v>12.3</v>
      </c>
      <c r="Q1298">
        <v>20</v>
      </c>
      <c r="R1298">
        <f>Кредиты_2000_0__22[[#This Row],[Годовой доход]]/12</f>
        <v>158950.83333333334</v>
      </c>
      <c r="S1298">
        <f>Кредиты_2000_0__22[[#This Row],[Ежемесячный платеж]]/Кредиты_2000_0__22[[#This Row],[Мес доход]]</f>
        <v>0.12899970116545473</v>
      </c>
      <c r="T1298" s="8">
        <f>(Кредиты_2000_0__22[[#This Row],[Кредитный рейтинг]]-MIN(J:J))/(MAX(J:J)-MIN(J:J))</f>
        <v>0.7151515151515152</v>
      </c>
      <c r="U1298" s="9">
        <f>(Кредиты_2000_0__22[[#This Row],[Срок кредитной истории (лет)]]-MIN(P:P))/(MAX(P:P)-MIN(P:P))</f>
        <v>0.17105263157894737</v>
      </c>
      <c r="V1298" s="9">
        <f>(Кредиты_2000_0__22[[#This Row],[Срок с последнего нарушения кредитного договора (мес.)]]-MIN(Q:Q))/(MAX(Q:Q)-MIN(Q:Q))</f>
        <v>0.24390243902439024</v>
      </c>
      <c r="W1298" s="9">
        <f>(Кредиты_2000_0__22[[#This Row],[Количество кредитных карт]]-MIN(D:D))/(MAX(D:D)-MIN(D:D))</f>
        <v>0.17073170731707318</v>
      </c>
      <c r="X1298" s="10">
        <f>(Кредиты_2000_0__22[[#This Row],[Число нарушений кредитных договоров]]-MIN(E:E))/(MAX(E:E)-MIN(E:E))</f>
        <v>0</v>
      </c>
      <c r="Y1298" s="16">
        <f>((Кредиты_2000_0__22[[#This Row],[Размер кредита]]-AVERAGE(H:H)))/STDEV(H:H)</f>
        <v>-0.47600454850091567</v>
      </c>
      <c r="Z1298" s="16">
        <f>((Кредиты_2000_0__22[[#This Row],[Годовой доход]]-AVERAGE(K:K)))/STDEV(K:K)</f>
        <v>0.68290998603354069</v>
      </c>
      <c r="AA1298" s="16">
        <f>((Кредиты_2000_0__22[[#This Row],[Ежемесячный платеж]]-AVERAGE(O:O)))/STDEV(O:O)</f>
        <v>0.23931852487248043</v>
      </c>
      <c r="AB1298" s="16">
        <f>((Кредиты_2000_0__22[[#This Row],[Текущий баланс кредитов]]-AVERAGE(F:F)))/STDEV(F:F)</f>
        <v>-0.70992160501896939</v>
      </c>
      <c r="AC1298" s="16">
        <f>((Кредиты_2000_0__22[[#This Row],[Максимальный выданный кредит]]-AVERAGE(G:G)))/STDEV(G:G)</f>
        <v>-0.80569139132783663</v>
      </c>
    </row>
    <row r="1299" spans="1:29" x14ac:dyDescent="0.45">
      <c r="A1299">
        <v>1907</v>
      </c>
      <c r="B1299" s="1" t="s">
        <v>1342</v>
      </c>
      <c r="C1299" s="1" t="s">
        <v>16</v>
      </c>
      <c r="D1299">
        <v>22</v>
      </c>
      <c r="E1299">
        <v>0</v>
      </c>
      <c r="F1299">
        <v>302575</v>
      </c>
      <c r="G1299">
        <v>1283348</v>
      </c>
      <c r="H1299" s="3">
        <v>429880</v>
      </c>
      <c r="I1299" s="1" t="s">
        <v>17</v>
      </c>
      <c r="J1299">
        <v>748</v>
      </c>
      <c r="K1299">
        <v>1949115</v>
      </c>
      <c r="L1299" s="1" t="s">
        <v>22</v>
      </c>
      <c r="M1299" s="1" t="s">
        <v>19</v>
      </c>
      <c r="N1299" s="1" t="s">
        <v>23</v>
      </c>
      <c r="O1299" s="2">
        <v>22252.42</v>
      </c>
      <c r="P1299">
        <v>22.2</v>
      </c>
      <c r="R1299">
        <f>Кредиты_2000_0__22[[#This Row],[Годовой доход]]/12</f>
        <v>162426.25</v>
      </c>
      <c r="S1299">
        <f>Кредиты_2000_0__22[[#This Row],[Ежемесячный платеж]]/Кредиты_2000_0__22[[#This Row],[Мес доход]]</f>
        <v>0.13700014622020762</v>
      </c>
      <c r="T1299" s="8">
        <f>(Кредиты_2000_0__22[[#This Row],[Кредитный рейтинг]]-MIN(J:J))/(MAX(J:J)-MIN(J:J))</f>
        <v>0.98181818181818181</v>
      </c>
      <c r="U1299" s="9">
        <f>(Кредиты_2000_0__22[[#This Row],[Срок кредитной истории (лет)]]-MIN(P:P))/(MAX(P:P)-MIN(P:P))</f>
        <v>0.38815789473684209</v>
      </c>
      <c r="V1299" s="9">
        <f>(Кредиты_2000_0__22[[#This Row],[Срок с последнего нарушения кредитного договора (мес.)]]-MIN(Q:Q))/(MAX(Q:Q)-MIN(Q:Q))</f>
        <v>0</v>
      </c>
      <c r="W1299" s="9">
        <f>(Кредиты_2000_0__22[[#This Row],[Количество кредитных карт]]-MIN(D:D))/(MAX(D:D)-MIN(D:D))</f>
        <v>0.48780487804878048</v>
      </c>
      <c r="X1299" s="10">
        <f>(Кредиты_2000_0__22[[#This Row],[Число нарушений кредитных договоров]]-MIN(E:E))/(MAX(E:E)-MIN(E:E))</f>
        <v>0</v>
      </c>
      <c r="Y1299" s="16">
        <f>((Кредиты_2000_0__22[[#This Row],[Размер кредита]]-AVERAGE(H:H)))/STDEV(H:H)</f>
        <v>0.64298710403013803</v>
      </c>
      <c r="Z1299" s="16">
        <f>((Кредиты_2000_0__22[[#This Row],[Годовой доход]]-AVERAGE(K:K)))/STDEV(K:K)</f>
        <v>0.73395808159919651</v>
      </c>
      <c r="AA1299" s="16">
        <f>((Кредиты_2000_0__22[[#This Row],[Ежемесячный платеж]]-AVERAGE(O:O)))/STDEV(O:O)</f>
        <v>0.39544559026491011</v>
      </c>
      <c r="AB1299" s="16">
        <f>((Кредиты_2000_0__22[[#This Row],[Текущий баланс кредитов]]-AVERAGE(F:F)))/STDEV(F:F)</f>
        <v>0.16643251143482887</v>
      </c>
      <c r="AC1299" s="16">
        <f>((Кредиты_2000_0__22[[#This Row],[Максимальный выданный кредит]]-AVERAGE(G:G)))/STDEV(G:G)</f>
        <v>1.5281380038257595</v>
      </c>
    </row>
    <row r="1300" spans="1:29" x14ac:dyDescent="0.45">
      <c r="A1300">
        <v>1908</v>
      </c>
      <c r="B1300" s="1" t="s">
        <v>1343</v>
      </c>
      <c r="C1300" s="1" t="s">
        <v>16</v>
      </c>
      <c r="D1300">
        <v>7</v>
      </c>
      <c r="E1300">
        <v>0</v>
      </c>
      <c r="F1300">
        <v>355661</v>
      </c>
      <c r="G1300">
        <v>591690</v>
      </c>
      <c r="H1300" s="3">
        <v>343200</v>
      </c>
      <c r="I1300" s="1" t="s">
        <v>26</v>
      </c>
      <c r="J1300">
        <v>726</v>
      </c>
      <c r="K1300">
        <v>1389375</v>
      </c>
      <c r="L1300" s="1" t="s">
        <v>22</v>
      </c>
      <c r="M1300" s="1" t="s">
        <v>19</v>
      </c>
      <c r="N1300" s="1" t="s">
        <v>52</v>
      </c>
      <c r="O1300" s="2">
        <v>16440.89</v>
      </c>
      <c r="P1300">
        <v>23.2</v>
      </c>
      <c r="R1300">
        <f>Кредиты_2000_0__22[[#This Row],[Годовой доход]]/12</f>
        <v>115781.25</v>
      </c>
      <c r="S1300">
        <f>Кредиты_2000_0__22[[#This Row],[Ежемесячный платеж]]/Кредиты_2000_0__22[[#This Row],[Мес доход]]</f>
        <v>0.14199958974358973</v>
      </c>
      <c r="T1300" s="8">
        <f>(Кредиты_2000_0__22[[#This Row],[Кредитный рейтинг]]-MIN(J:J))/(MAX(J:J)-MIN(J:J))</f>
        <v>0.84848484848484851</v>
      </c>
      <c r="U1300" s="9">
        <f>(Кредиты_2000_0__22[[#This Row],[Срок кредитной истории (лет)]]-MIN(P:P))/(MAX(P:P)-MIN(P:P))</f>
        <v>0.41008771929824561</v>
      </c>
      <c r="V1300" s="9">
        <f>(Кредиты_2000_0__22[[#This Row],[Срок с последнего нарушения кредитного договора (мес.)]]-MIN(Q:Q))/(MAX(Q:Q)-MIN(Q:Q))</f>
        <v>0</v>
      </c>
      <c r="W1300" s="9">
        <f>(Кредиты_2000_0__22[[#This Row],[Количество кредитных карт]]-MIN(D:D))/(MAX(D:D)-MIN(D:D))</f>
        <v>0.12195121951219512</v>
      </c>
      <c r="X1300" s="10">
        <f>(Кредиты_2000_0__22[[#This Row],[Число нарушений кредитных договоров]]-MIN(E:E))/(MAX(E:E)-MIN(E:E))</f>
        <v>0</v>
      </c>
      <c r="Y1300" s="16">
        <f>((Кредиты_2000_0__22[[#This Row],[Размер кредита]]-AVERAGE(H:H)))/STDEV(H:H)</f>
        <v>0.1789488858454889</v>
      </c>
      <c r="Z1300" s="16">
        <f>((Кредиты_2000_0__22[[#This Row],[Годовой доход]]-AVERAGE(K:K)))/STDEV(K:K)</f>
        <v>4.8820543847843095E-2</v>
      </c>
      <c r="AA1300" s="16">
        <f>((Кредиты_2000_0__22[[#This Row],[Ежемесячный платеж]]-AVERAGE(O:O)))/STDEV(O:O)</f>
        <v>-0.12368241812276812</v>
      </c>
      <c r="AB1300" s="16">
        <f>((Кредиты_2000_0__22[[#This Row],[Текущий баланс кредитов]]-AVERAGE(F:F)))/STDEV(F:F)</f>
        <v>0.38828024192064137</v>
      </c>
      <c r="AC1300" s="16">
        <f>((Кредиты_2000_0__22[[#This Row],[Максимальный выданный кредит]]-AVERAGE(G:G)))/STDEV(G:G)</f>
        <v>5.7908725698201505E-2</v>
      </c>
    </row>
    <row r="1301" spans="1:29" x14ac:dyDescent="0.45">
      <c r="A1301">
        <v>1909</v>
      </c>
      <c r="B1301" s="1" t="s">
        <v>1344</v>
      </c>
      <c r="C1301" s="1" t="s">
        <v>16</v>
      </c>
      <c r="D1301">
        <v>13</v>
      </c>
      <c r="E1301">
        <v>0</v>
      </c>
      <c r="F1301">
        <v>215517</v>
      </c>
      <c r="G1301">
        <v>572374</v>
      </c>
      <c r="H1301" s="3">
        <v>194920</v>
      </c>
      <c r="I1301" s="1" t="s">
        <v>17</v>
      </c>
      <c r="J1301">
        <v>740</v>
      </c>
      <c r="K1301">
        <v>1253145</v>
      </c>
      <c r="L1301" s="1" t="s">
        <v>36</v>
      </c>
      <c r="M1301" s="1" t="s">
        <v>29</v>
      </c>
      <c r="N1301" s="1" t="s">
        <v>23</v>
      </c>
      <c r="O1301" s="2">
        <v>19423.7</v>
      </c>
      <c r="P1301">
        <v>12</v>
      </c>
      <c r="Q1301">
        <v>20</v>
      </c>
      <c r="R1301">
        <f>Кредиты_2000_0__22[[#This Row],[Годовой доход]]/12</f>
        <v>104428.75</v>
      </c>
      <c r="S1301">
        <f>Кредиты_2000_0__22[[#This Row],[Ежемесячный платеж]]/Кредиты_2000_0__22[[#This Row],[Мес доход]]</f>
        <v>0.18599954514441666</v>
      </c>
      <c r="T1301" s="8">
        <f>(Кредиты_2000_0__22[[#This Row],[Кредитный рейтинг]]-MIN(J:J))/(MAX(J:J)-MIN(J:J))</f>
        <v>0.93333333333333335</v>
      </c>
      <c r="U1301" s="9">
        <f>(Кредиты_2000_0__22[[#This Row],[Срок кредитной истории (лет)]]-MIN(P:P))/(MAX(P:P)-MIN(P:P))</f>
        <v>0.1644736842105263</v>
      </c>
      <c r="V1301" s="9">
        <f>(Кредиты_2000_0__22[[#This Row],[Срок с последнего нарушения кредитного договора (мес.)]]-MIN(Q:Q))/(MAX(Q:Q)-MIN(Q:Q))</f>
        <v>0.24390243902439024</v>
      </c>
      <c r="W1301" s="9">
        <f>(Кредиты_2000_0__22[[#This Row],[Количество кредитных карт]]-MIN(D:D))/(MAX(D:D)-MIN(D:D))</f>
        <v>0.26829268292682928</v>
      </c>
      <c r="X1301" s="10">
        <f>(Кредиты_2000_0__22[[#This Row],[Число нарушений кредитных договоров]]-MIN(E:E))/(MAX(E:E)-MIN(E:E))</f>
        <v>0</v>
      </c>
      <c r="Y1301" s="16">
        <f>((Кредиты_2000_0__22[[#This Row],[Размер кредита]]-AVERAGE(H:H)))/STDEV(H:H)</f>
        <v>-0.61486268536378408</v>
      </c>
      <c r="Z1301" s="16">
        <f>((Кредиты_2000_0__22[[#This Row],[Годовой доход]]-AVERAGE(K:K)))/STDEV(K:K)</f>
        <v>-0.11792881615477754</v>
      </c>
      <c r="AA1301" s="16">
        <f>((Кредиты_2000_0__22[[#This Row],[Ежемесячный платеж]]-AVERAGE(O:O)))/STDEV(O:O)</f>
        <v>0.14276380424876767</v>
      </c>
      <c r="AB1301" s="16">
        <f>((Кредиты_2000_0__22[[#This Row],[Текущий баланс кредитов]]-AVERAGE(F:F)))/STDEV(F:F)</f>
        <v>-0.19738506232536898</v>
      </c>
      <c r="AC1301" s="16">
        <f>((Кредиты_2000_0__22[[#This Row],[Максимальный выданный кредит]]-AVERAGE(G:G)))/STDEV(G:G)</f>
        <v>1.684949015648593E-2</v>
      </c>
    </row>
    <row r="1302" spans="1:29" x14ac:dyDescent="0.45">
      <c r="A1302">
        <v>1911</v>
      </c>
      <c r="B1302" s="1" t="s">
        <v>1345</v>
      </c>
      <c r="C1302" s="1" t="s">
        <v>16</v>
      </c>
      <c r="D1302">
        <v>7</v>
      </c>
      <c r="E1302">
        <v>0</v>
      </c>
      <c r="F1302">
        <v>232940</v>
      </c>
      <c r="G1302">
        <v>322256</v>
      </c>
      <c r="H1302" s="3">
        <v>159962</v>
      </c>
      <c r="I1302" s="1" t="s">
        <v>17</v>
      </c>
      <c r="J1302">
        <v>747</v>
      </c>
      <c r="K1302">
        <v>690764</v>
      </c>
      <c r="L1302" s="1" t="s">
        <v>50</v>
      </c>
      <c r="M1302" s="1" t="s">
        <v>29</v>
      </c>
      <c r="N1302" s="1" t="s">
        <v>58</v>
      </c>
      <c r="O1302" s="2">
        <v>8001.47</v>
      </c>
      <c r="P1302">
        <v>17.2</v>
      </c>
      <c r="R1302">
        <f>Кредиты_2000_0__22[[#This Row],[Годовой доход]]/12</f>
        <v>57563.666666666664</v>
      </c>
      <c r="S1302">
        <f>Кредиты_2000_0__22[[#This Row],[Ежемесячный платеж]]/Кредиты_2000_0__22[[#This Row],[Мес доход]]</f>
        <v>0.1390020904389922</v>
      </c>
      <c r="T1302" s="8">
        <f>(Кредиты_2000_0__22[[#This Row],[Кредитный рейтинг]]-MIN(J:J))/(MAX(J:J)-MIN(J:J))</f>
        <v>0.97575757575757571</v>
      </c>
      <c r="U1302" s="9">
        <f>(Кредиты_2000_0__22[[#This Row],[Срок кредитной истории (лет)]]-MIN(P:P))/(MAX(P:P)-MIN(P:P))</f>
        <v>0.27850877192982454</v>
      </c>
      <c r="V1302" s="9">
        <f>(Кредиты_2000_0__22[[#This Row],[Срок с последнего нарушения кредитного договора (мес.)]]-MIN(Q:Q))/(MAX(Q:Q)-MIN(Q:Q))</f>
        <v>0</v>
      </c>
      <c r="W1302" s="9">
        <f>(Кредиты_2000_0__22[[#This Row],[Количество кредитных карт]]-MIN(D:D))/(MAX(D:D)-MIN(D:D))</f>
        <v>0.12195121951219512</v>
      </c>
      <c r="X1302" s="10">
        <f>(Кредиты_2000_0__22[[#This Row],[Число нарушений кредитных договоров]]-MIN(E:E))/(MAX(E:E)-MIN(E:E))</f>
        <v>0</v>
      </c>
      <c r="Y1302" s="16">
        <f>((Кредиты_2000_0__22[[#This Row],[Размер кредита]]-AVERAGE(H:H)))/STDEV(H:H)</f>
        <v>-0.802009063205258</v>
      </c>
      <c r="Z1302" s="16">
        <f>((Кредиты_2000_0__22[[#This Row],[Годовой доход]]-AVERAGE(K:K)))/STDEV(K:K)</f>
        <v>-0.80629901234969648</v>
      </c>
      <c r="AA1302" s="16">
        <f>((Кредиты_2000_0__22[[#This Row],[Ежемесячный платеж]]-AVERAGE(O:O)))/STDEV(O:O)</f>
        <v>-0.87755262038398663</v>
      </c>
      <c r="AB1302" s="16">
        <f>((Кредиты_2000_0__22[[#This Row],[Текущий баланс кредитов]]-AVERAGE(F:F)))/STDEV(F:F)</f>
        <v>-0.12457390668632459</v>
      </c>
      <c r="AC1302" s="16">
        <f>((Кредиты_2000_0__22[[#This Row],[Максимальный выданный кредит]]-AVERAGE(G:G)))/STDEV(G:G)</f>
        <v>-0.51481616915304074</v>
      </c>
    </row>
    <row r="1303" spans="1:29" x14ac:dyDescent="0.45">
      <c r="A1303">
        <v>1912</v>
      </c>
      <c r="B1303" s="1" t="s">
        <v>1346</v>
      </c>
      <c r="C1303" s="1" t="s">
        <v>16</v>
      </c>
      <c r="D1303">
        <v>14</v>
      </c>
      <c r="E1303">
        <v>0</v>
      </c>
      <c r="F1303">
        <v>160816</v>
      </c>
      <c r="G1303">
        <v>694826</v>
      </c>
      <c r="H1303" s="3">
        <v>358688</v>
      </c>
      <c r="I1303" s="1" t="s">
        <v>26</v>
      </c>
      <c r="J1303">
        <v>721</v>
      </c>
      <c r="K1303">
        <v>1770173</v>
      </c>
      <c r="L1303" s="1" t="s">
        <v>38</v>
      </c>
      <c r="M1303" s="1" t="s">
        <v>29</v>
      </c>
      <c r="N1303" s="1" t="s">
        <v>23</v>
      </c>
      <c r="O1303" s="2">
        <v>36288.29</v>
      </c>
      <c r="P1303">
        <v>13.9</v>
      </c>
      <c r="R1303">
        <f>Кредиты_2000_0__22[[#This Row],[Годовой доход]]/12</f>
        <v>147514.41666666666</v>
      </c>
      <c r="S1303">
        <f>Кредиты_2000_0__22[[#This Row],[Ежемесячный платеж]]/Кредиты_2000_0__22[[#This Row],[Мес доход]]</f>
        <v>0.24599826118690096</v>
      </c>
      <c r="T1303" s="8">
        <f>(Кредиты_2000_0__22[[#This Row],[Кредитный рейтинг]]-MIN(J:J))/(MAX(J:J)-MIN(J:J))</f>
        <v>0.81818181818181823</v>
      </c>
      <c r="U1303" s="9">
        <f>(Кредиты_2000_0__22[[#This Row],[Срок кредитной истории (лет)]]-MIN(P:P))/(MAX(P:P)-MIN(P:P))</f>
        <v>0.20614035087719298</v>
      </c>
      <c r="V1303" s="9">
        <f>(Кредиты_2000_0__22[[#This Row],[Срок с последнего нарушения кредитного договора (мес.)]]-MIN(Q:Q))/(MAX(Q:Q)-MIN(Q:Q))</f>
        <v>0</v>
      </c>
      <c r="W1303" s="9">
        <f>(Кредиты_2000_0__22[[#This Row],[Количество кредитных карт]]-MIN(D:D))/(MAX(D:D)-MIN(D:D))</f>
        <v>0.29268292682926828</v>
      </c>
      <c r="X1303" s="10">
        <f>(Кредиты_2000_0__22[[#This Row],[Число нарушений кредитных договоров]]-MIN(E:E))/(MAX(E:E)-MIN(E:E))</f>
        <v>0</v>
      </c>
      <c r="Y1303" s="16">
        <f>((Кредиты_2000_0__22[[#This Row],[Размер кредита]]-AVERAGE(H:H)))/STDEV(H:H)</f>
        <v>0.26186332889168001</v>
      </c>
      <c r="Z1303" s="16">
        <f>((Кредиты_2000_0__22[[#This Row],[Годовой доход]]-AVERAGE(K:K)))/STDEV(K:K)</f>
        <v>0.5149280296459634</v>
      </c>
      <c r="AA1303" s="16">
        <f>((Кредиты_2000_0__22[[#This Row],[Ежемесячный платеж]]-AVERAGE(O:O)))/STDEV(O:O)</f>
        <v>1.6492312954214461</v>
      </c>
      <c r="AB1303" s="16">
        <f>((Кредиты_2000_0__22[[#This Row],[Текущий баланс кредитов]]-AVERAGE(F:F)))/STDEV(F:F)</f>
        <v>-0.42598191847019867</v>
      </c>
      <c r="AC1303" s="16">
        <f>((Кредиты_2000_0__22[[#This Row],[Максимальный выданный кредит]]-AVERAGE(G:G)))/STDEV(G:G)</f>
        <v>0.27714072594827283</v>
      </c>
    </row>
    <row r="1304" spans="1:29" x14ac:dyDescent="0.45">
      <c r="A1304">
        <v>1913</v>
      </c>
      <c r="B1304" s="1" t="s">
        <v>1347</v>
      </c>
      <c r="C1304" s="1" t="s">
        <v>16</v>
      </c>
      <c r="D1304">
        <v>15</v>
      </c>
      <c r="E1304">
        <v>0</v>
      </c>
      <c r="F1304">
        <v>568784</v>
      </c>
      <c r="G1304">
        <v>1081410</v>
      </c>
      <c r="H1304" s="3">
        <v>661716</v>
      </c>
      <c r="I1304" s="1" t="s">
        <v>26</v>
      </c>
      <c r="J1304">
        <v>717</v>
      </c>
      <c r="K1304">
        <v>1619199</v>
      </c>
      <c r="L1304" s="1" t="s">
        <v>22</v>
      </c>
      <c r="M1304" s="1" t="s">
        <v>19</v>
      </c>
      <c r="N1304" s="1" t="s">
        <v>23</v>
      </c>
      <c r="O1304" s="2">
        <v>35757.24</v>
      </c>
      <c r="P1304">
        <v>19.7</v>
      </c>
      <c r="Q1304">
        <v>5</v>
      </c>
      <c r="R1304">
        <f>Кредиты_2000_0__22[[#This Row],[Годовой доход]]/12</f>
        <v>134933.25</v>
      </c>
      <c r="S1304">
        <f>Кредиты_2000_0__22[[#This Row],[Ежемесячный платеж]]/Кредиты_2000_0__22[[#This Row],[Мес доход]]</f>
        <v>0.26499947196113632</v>
      </c>
      <c r="T1304" s="8">
        <f>(Кредиты_2000_0__22[[#This Row],[Кредитный рейтинг]]-MIN(J:J))/(MAX(J:J)-MIN(J:J))</f>
        <v>0.79393939393939394</v>
      </c>
      <c r="U1304" s="9">
        <f>(Кредиты_2000_0__22[[#This Row],[Срок кредитной истории (лет)]]-MIN(P:P))/(MAX(P:P)-MIN(P:P))</f>
        <v>0.33333333333333331</v>
      </c>
      <c r="V1304" s="9">
        <f>(Кредиты_2000_0__22[[#This Row],[Срок с последнего нарушения кредитного договора (мес.)]]-MIN(Q:Q))/(MAX(Q:Q)-MIN(Q:Q))</f>
        <v>6.097560975609756E-2</v>
      </c>
      <c r="W1304" s="9">
        <f>(Кредиты_2000_0__22[[#This Row],[Количество кредитных карт]]-MIN(D:D))/(MAX(D:D)-MIN(D:D))</f>
        <v>0.31707317073170732</v>
      </c>
      <c r="X1304" s="10">
        <f>(Кредиты_2000_0__22[[#This Row],[Число нарушений кредитных договоров]]-MIN(E:E))/(MAX(E:E)-MIN(E:E))</f>
        <v>0</v>
      </c>
      <c r="Y1304" s="16">
        <f>((Кредиты_2000_0__22[[#This Row],[Размер кредита]]-AVERAGE(H:H)))/STDEV(H:H)</f>
        <v>1.8841126733778113</v>
      </c>
      <c r="Z1304" s="16">
        <f>((Кредиты_2000_0__22[[#This Row],[Годовой доход]]-AVERAGE(K:K)))/STDEV(K:K)</f>
        <v>0.3301315980447328</v>
      </c>
      <c r="AA1304" s="16">
        <f>((Кредиты_2000_0__22[[#This Row],[Ежемесячный платеж]]-AVERAGE(O:O)))/STDEV(O:O)</f>
        <v>1.6017940579204304</v>
      </c>
      <c r="AB1304" s="16">
        <f>((Кредиты_2000_0__22[[#This Row],[Текущий баланс кредитов]]-AVERAGE(F:F)))/STDEV(F:F)</f>
        <v>1.2789266244758879</v>
      </c>
      <c r="AC1304" s="16">
        <f>((Кредиты_2000_0__22[[#This Row],[Максимальный выданный кредит]]-AVERAGE(G:G)))/STDEV(G:G)</f>
        <v>1.0988866108446578</v>
      </c>
    </row>
    <row r="1305" spans="1:29" x14ac:dyDescent="0.45">
      <c r="A1305">
        <v>1914</v>
      </c>
      <c r="B1305" s="1" t="s">
        <v>1348</v>
      </c>
      <c r="C1305" s="1" t="s">
        <v>16</v>
      </c>
      <c r="D1305">
        <v>17</v>
      </c>
      <c r="E1305">
        <v>0</v>
      </c>
      <c r="F1305">
        <v>446424</v>
      </c>
      <c r="G1305">
        <v>1872838</v>
      </c>
      <c r="H1305" s="3">
        <v>698236</v>
      </c>
      <c r="I1305" s="1" t="s">
        <v>17</v>
      </c>
      <c r="J1305">
        <v>747</v>
      </c>
      <c r="K1305">
        <v>3203514</v>
      </c>
      <c r="L1305" s="1" t="s">
        <v>22</v>
      </c>
      <c r="M1305" s="1" t="s">
        <v>19</v>
      </c>
      <c r="N1305" s="1" t="s">
        <v>23</v>
      </c>
      <c r="O1305" s="2">
        <v>24159.83</v>
      </c>
      <c r="P1305">
        <v>21.6</v>
      </c>
      <c r="R1305">
        <f>Кредиты_2000_0__22[[#This Row],[Годовой доход]]/12</f>
        <v>266959.5</v>
      </c>
      <c r="S1305">
        <f>Кредиты_2000_0__22[[#This Row],[Ежемесячный платеж]]/Кредиты_2000_0__22[[#This Row],[Мес доход]]</f>
        <v>9.0499982207038907E-2</v>
      </c>
      <c r="T1305" s="8">
        <f>(Кредиты_2000_0__22[[#This Row],[Кредитный рейтинг]]-MIN(J:J))/(MAX(J:J)-MIN(J:J))</f>
        <v>0.97575757575757571</v>
      </c>
      <c r="U1305" s="9">
        <f>(Кредиты_2000_0__22[[#This Row],[Срок кредитной истории (лет)]]-MIN(P:P))/(MAX(P:P)-MIN(P:P))</f>
        <v>0.375</v>
      </c>
      <c r="V1305" s="9">
        <f>(Кредиты_2000_0__22[[#This Row],[Срок с последнего нарушения кредитного договора (мес.)]]-MIN(Q:Q))/(MAX(Q:Q)-MIN(Q:Q))</f>
        <v>0</v>
      </c>
      <c r="W1305" s="9">
        <f>(Кредиты_2000_0__22[[#This Row],[Количество кредитных карт]]-MIN(D:D))/(MAX(D:D)-MIN(D:D))</f>
        <v>0.36585365853658536</v>
      </c>
      <c r="X1305" s="10">
        <f>(Кредиты_2000_0__22[[#This Row],[Число нарушений кредитных договоров]]-MIN(E:E))/(MAX(E:E)-MIN(E:E))</f>
        <v>0</v>
      </c>
      <c r="Y1305" s="16">
        <f>((Кредиты_2000_0__22[[#This Row],[Размер кредита]]-AVERAGE(H:H)))/STDEV(H:H)</f>
        <v>2.0796211612424096</v>
      </c>
      <c r="Z1305" s="16">
        <f>((Кредиты_2000_0__22[[#This Row],[Годовой доход]]-AVERAGE(K:K)))/STDEV(K:K)</f>
        <v>2.269377816150524</v>
      </c>
      <c r="AA1305" s="16">
        <f>((Кредиты_2000_0__22[[#This Row],[Ежемесячный платеж]]-AVERAGE(O:O)))/STDEV(O:O)</f>
        <v>0.56582928517464015</v>
      </c>
      <c r="AB1305" s="16">
        <f>((Кредиты_2000_0__22[[#This Row],[Текущий баланс кредитов]]-AVERAGE(F:F)))/STDEV(F:F)</f>
        <v>0.76758110395740808</v>
      </c>
      <c r="AC1305" s="16">
        <f>((Кредиты_2000_0__22[[#This Row],[Максимальный выданный кредит]]-AVERAGE(G:G)))/STDEV(G:G)</f>
        <v>2.7811929199308492</v>
      </c>
    </row>
    <row r="1306" spans="1:29" x14ac:dyDescent="0.45">
      <c r="A1306">
        <v>1915</v>
      </c>
      <c r="B1306" s="1" t="s">
        <v>1349</v>
      </c>
      <c r="C1306" s="1" t="s">
        <v>16</v>
      </c>
      <c r="D1306">
        <v>10</v>
      </c>
      <c r="E1306">
        <v>0</v>
      </c>
      <c r="F1306">
        <v>284582</v>
      </c>
      <c r="G1306">
        <v>338316</v>
      </c>
      <c r="H1306" s="3">
        <v>222662</v>
      </c>
      <c r="I1306" s="1" t="s">
        <v>17</v>
      </c>
      <c r="J1306">
        <v>716</v>
      </c>
      <c r="K1306">
        <v>1538392</v>
      </c>
      <c r="L1306" s="1" t="s">
        <v>28</v>
      </c>
      <c r="M1306" s="1" t="s">
        <v>19</v>
      </c>
      <c r="N1306" s="1" t="s">
        <v>23</v>
      </c>
      <c r="O1306" s="2">
        <v>19358.150000000001</v>
      </c>
      <c r="P1306">
        <v>16.399999999999999</v>
      </c>
      <c r="R1306">
        <f>Кредиты_2000_0__22[[#This Row],[Годовой доход]]/12</f>
        <v>128199.33333333333</v>
      </c>
      <c r="S1306">
        <f>Кредиты_2000_0__22[[#This Row],[Ежемесячный платеж]]/Кредиты_2000_0__22[[#This Row],[Мес доход]]</f>
        <v>0.15100039521786388</v>
      </c>
      <c r="T1306" s="8">
        <f>(Кредиты_2000_0__22[[#This Row],[Кредитный рейтинг]]-MIN(J:J))/(MAX(J:J)-MIN(J:J))</f>
        <v>0.78787878787878785</v>
      </c>
      <c r="U1306" s="9">
        <f>(Кредиты_2000_0__22[[#This Row],[Срок кредитной истории (лет)]]-MIN(P:P))/(MAX(P:P)-MIN(P:P))</f>
        <v>0.26096491228070173</v>
      </c>
      <c r="V1306" s="9">
        <f>(Кредиты_2000_0__22[[#This Row],[Срок с последнего нарушения кредитного договора (мес.)]]-MIN(Q:Q))/(MAX(Q:Q)-MIN(Q:Q))</f>
        <v>0</v>
      </c>
      <c r="W1306" s="9">
        <f>(Кредиты_2000_0__22[[#This Row],[Количество кредитных карт]]-MIN(D:D))/(MAX(D:D)-MIN(D:D))</f>
        <v>0.1951219512195122</v>
      </c>
      <c r="X1306" s="10">
        <f>(Кредиты_2000_0__22[[#This Row],[Число нарушений кредитных договоров]]-MIN(E:E))/(MAX(E:E)-MIN(E:E))</f>
        <v>0</v>
      </c>
      <c r="Y1306" s="16">
        <f>((Кредиты_2000_0__22[[#This Row],[Размер кредита]]-AVERAGE(H:H)))/STDEV(H:H)</f>
        <v>-0.46634690030519454</v>
      </c>
      <c r="Z1306" s="16">
        <f>((Кредиты_2000_0__22[[#This Row],[Годовой доход]]-AVERAGE(K:K)))/STDEV(K:K)</f>
        <v>0.23122155228585617</v>
      </c>
      <c r="AA1306" s="16">
        <f>((Кредиты_2000_0__22[[#This Row],[Ежемесячный платеж]]-AVERAGE(O:O)))/STDEV(O:O)</f>
        <v>0.13690840283987674</v>
      </c>
      <c r="AB1306" s="16">
        <f>((Кредиты_2000_0__22[[#This Row],[Текущий баланс кредитов]]-AVERAGE(F:F)))/STDEV(F:F)</f>
        <v>9.1239311445543092E-2</v>
      </c>
      <c r="AC1306" s="16">
        <f>((Кредиты_2000_0__22[[#This Row],[Максимальный выданный кредит]]-AVERAGE(G:G)))/STDEV(G:G)</f>
        <v>-0.48067808037689902</v>
      </c>
    </row>
    <row r="1307" spans="1:29" x14ac:dyDescent="0.45">
      <c r="A1307">
        <v>1916</v>
      </c>
      <c r="B1307" s="1" t="s">
        <v>1350</v>
      </c>
      <c r="C1307" s="1" t="s">
        <v>16</v>
      </c>
      <c r="D1307">
        <v>10</v>
      </c>
      <c r="E1307">
        <v>0</v>
      </c>
      <c r="F1307">
        <v>66120</v>
      </c>
      <c r="G1307">
        <v>204732</v>
      </c>
      <c r="H1307" s="3">
        <v>440044</v>
      </c>
      <c r="I1307" s="1" t="s">
        <v>17</v>
      </c>
      <c r="J1307">
        <v>745</v>
      </c>
      <c r="K1307">
        <v>1900190</v>
      </c>
      <c r="L1307" s="1" t="s">
        <v>53</v>
      </c>
      <c r="M1307" s="1" t="s">
        <v>24</v>
      </c>
      <c r="N1307" s="1" t="s">
        <v>23</v>
      </c>
      <c r="O1307" s="2">
        <v>24860.74</v>
      </c>
      <c r="P1307">
        <v>20.6</v>
      </c>
      <c r="Q1307">
        <v>33</v>
      </c>
      <c r="R1307">
        <f>Кредиты_2000_0__22[[#This Row],[Годовой доход]]/12</f>
        <v>158349.16666666666</v>
      </c>
      <c r="S1307">
        <f>Кредиты_2000_0__22[[#This Row],[Ежемесячный платеж]]/Кредиты_2000_0__22[[#This Row],[Мес доход]]</f>
        <v>0.15699950004999502</v>
      </c>
      <c r="T1307" s="8">
        <f>(Кредиты_2000_0__22[[#This Row],[Кредитный рейтинг]]-MIN(J:J))/(MAX(J:J)-MIN(J:J))</f>
        <v>0.96363636363636362</v>
      </c>
      <c r="U1307" s="9">
        <f>(Кредиты_2000_0__22[[#This Row],[Срок кредитной истории (лет)]]-MIN(P:P))/(MAX(P:P)-MIN(P:P))</f>
        <v>0.35307017543859653</v>
      </c>
      <c r="V1307" s="9">
        <f>(Кредиты_2000_0__22[[#This Row],[Срок с последнего нарушения кредитного договора (мес.)]]-MIN(Q:Q))/(MAX(Q:Q)-MIN(Q:Q))</f>
        <v>0.40243902439024393</v>
      </c>
      <c r="W1307" s="9">
        <f>(Кредиты_2000_0__22[[#This Row],[Количество кредитных карт]]-MIN(D:D))/(MAX(D:D)-MIN(D:D))</f>
        <v>0.1951219512195122</v>
      </c>
      <c r="X1307" s="10">
        <f>(Кредиты_2000_0__22[[#This Row],[Число нарушений кредитных договоров]]-MIN(E:E))/(MAX(E:E)-MIN(E:E))</f>
        <v>0</v>
      </c>
      <c r="Y1307" s="16">
        <f>((Кредиты_2000_0__22[[#This Row],[Размер кредита]]-AVERAGE(H:H)))/STDEV(H:H)</f>
        <v>0.69739970727920098</v>
      </c>
      <c r="Z1307" s="16">
        <f>((Кредиты_2000_0__22[[#This Row],[Годовой доход]]-AVERAGE(K:K)))/STDEV(K:K)</f>
        <v>0.6740725025187575</v>
      </c>
      <c r="AA1307" s="16">
        <f>((Кредиты_2000_0__22[[#This Row],[Ежемесячный платеж]]-AVERAGE(O:O)))/STDEV(O:O)</f>
        <v>0.62843964980478184</v>
      </c>
      <c r="AB1307" s="16">
        <f>((Кредиты_2000_0__22[[#This Row],[Текущий баланс кредитов]]-AVERAGE(F:F)))/STDEV(F:F)</f>
        <v>-0.82171888652363079</v>
      </c>
      <c r="AC1307" s="16">
        <f>((Кредиты_2000_0__22[[#This Row],[Максимальный выданный кредит]]-AVERAGE(G:G)))/STDEV(G:G)</f>
        <v>-0.76463215578612109</v>
      </c>
    </row>
    <row r="1308" spans="1:29" x14ac:dyDescent="0.45">
      <c r="A1308">
        <v>1917</v>
      </c>
      <c r="B1308" s="1" t="s">
        <v>1351</v>
      </c>
      <c r="C1308" s="1" t="s">
        <v>31</v>
      </c>
      <c r="D1308">
        <v>8</v>
      </c>
      <c r="E1308">
        <v>0</v>
      </c>
      <c r="F1308">
        <v>483968</v>
      </c>
      <c r="G1308">
        <v>706684</v>
      </c>
      <c r="H1308" s="3">
        <v>556292</v>
      </c>
      <c r="I1308" s="1" t="s">
        <v>17</v>
      </c>
      <c r="J1308">
        <v>729</v>
      </c>
      <c r="K1308">
        <v>1683400</v>
      </c>
      <c r="L1308" s="1" t="s">
        <v>22</v>
      </c>
      <c r="M1308" s="1" t="s">
        <v>29</v>
      </c>
      <c r="N1308" s="1" t="s">
        <v>23</v>
      </c>
      <c r="O1308" s="2">
        <v>24830.34</v>
      </c>
      <c r="P1308">
        <v>19.899999999999999</v>
      </c>
      <c r="Q1308">
        <v>51</v>
      </c>
      <c r="R1308">
        <f>Кредиты_2000_0__22[[#This Row],[Годовой доход]]/12</f>
        <v>140283.33333333334</v>
      </c>
      <c r="S1308">
        <f>Кредиты_2000_0__22[[#This Row],[Ежемесячный платеж]]/Кредиты_2000_0__22[[#This Row],[Мес доход]]</f>
        <v>0.17700135440180587</v>
      </c>
      <c r="T1308" s="8">
        <f>(Кредиты_2000_0__22[[#This Row],[Кредитный рейтинг]]-MIN(J:J))/(MAX(J:J)-MIN(J:J))</f>
        <v>0.8666666666666667</v>
      </c>
      <c r="U1308" s="9">
        <f>(Кредиты_2000_0__22[[#This Row],[Срок кредитной истории (лет)]]-MIN(P:P))/(MAX(P:P)-MIN(P:P))</f>
        <v>0.33771929824561397</v>
      </c>
      <c r="V1308" s="9">
        <f>(Кредиты_2000_0__22[[#This Row],[Срок с последнего нарушения кредитного договора (мес.)]]-MIN(Q:Q))/(MAX(Q:Q)-MIN(Q:Q))</f>
        <v>0.62195121951219512</v>
      </c>
      <c r="W1308" s="9">
        <f>(Кредиты_2000_0__22[[#This Row],[Количество кредитных карт]]-MIN(D:D))/(MAX(D:D)-MIN(D:D))</f>
        <v>0.14634146341463414</v>
      </c>
      <c r="X1308" s="10">
        <f>(Кредиты_2000_0__22[[#This Row],[Число нарушений кредитных договоров]]-MIN(E:E))/(MAX(E:E)-MIN(E:E))</f>
        <v>0</v>
      </c>
      <c r="Y1308" s="16">
        <f>((Кредиты_2000_0__22[[#This Row],[Размер кредита]]-AVERAGE(H:H)))/STDEV(H:H)</f>
        <v>1.3197291349156695</v>
      </c>
      <c r="Z1308" s="16">
        <f>((Кредиты_2000_0__22[[#This Row],[Годовой доход]]-AVERAGE(K:K)))/STDEV(K:K)</f>
        <v>0.408715431719608</v>
      </c>
      <c r="AA1308" s="16">
        <f>((Кредиты_2000_0__22[[#This Row],[Ежемесячный платеж]]-AVERAGE(O:O)))/STDEV(O:O)</f>
        <v>0.62572410132529599</v>
      </c>
      <c r="AB1308" s="16">
        <f>((Кредиты_2000_0__22[[#This Row],[Текущий баланс кредитов]]-AVERAGE(F:F)))/STDEV(F:F)</f>
        <v>0.92447842515997269</v>
      </c>
      <c r="AC1308" s="16">
        <f>((Кредиты_2000_0__22[[#This Row],[Максимальный выданный кредит]]-AVERAGE(G:G)))/STDEV(G:G)</f>
        <v>0.30234679423641031</v>
      </c>
    </row>
    <row r="1309" spans="1:29" x14ac:dyDescent="0.45">
      <c r="A1309">
        <v>1918</v>
      </c>
      <c r="B1309" s="1" t="s">
        <v>1352</v>
      </c>
      <c r="C1309" s="1" t="s">
        <v>16</v>
      </c>
      <c r="D1309">
        <v>14</v>
      </c>
      <c r="E1309">
        <v>0</v>
      </c>
      <c r="F1309">
        <v>431319</v>
      </c>
      <c r="G1309">
        <v>603174</v>
      </c>
      <c r="H1309" s="3">
        <v>225192</v>
      </c>
      <c r="I1309" s="1" t="s">
        <v>17</v>
      </c>
      <c r="J1309">
        <v>710</v>
      </c>
      <c r="K1309">
        <v>1166904</v>
      </c>
      <c r="L1309" s="1" t="s">
        <v>18</v>
      </c>
      <c r="M1309" s="1" t="s">
        <v>19</v>
      </c>
      <c r="N1309" s="1" t="s">
        <v>23</v>
      </c>
      <c r="O1309" s="2">
        <v>10307.69</v>
      </c>
      <c r="P1309">
        <v>20.100000000000001</v>
      </c>
      <c r="Q1309">
        <v>45</v>
      </c>
      <c r="R1309">
        <f>Кредиты_2000_0__22[[#This Row],[Годовой доход]]/12</f>
        <v>97242</v>
      </c>
      <c r="S1309">
        <f>Кредиты_2000_0__22[[#This Row],[Ежемесячный платеж]]/Кредиты_2000_0__22[[#This Row],[Мес доход]]</f>
        <v>0.10600039077764753</v>
      </c>
      <c r="T1309" s="8">
        <f>(Кредиты_2000_0__22[[#This Row],[Кредитный рейтинг]]-MIN(J:J))/(MAX(J:J)-MIN(J:J))</f>
        <v>0.75151515151515147</v>
      </c>
      <c r="U1309" s="9">
        <f>(Кредиты_2000_0__22[[#This Row],[Срок кредитной истории (лет)]]-MIN(P:P))/(MAX(P:P)-MIN(P:P))</f>
        <v>0.34210526315789475</v>
      </c>
      <c r="V1309" s="9">
        <f>(Кредиты_2000_0__22[[#This Row],[Срок с последнего нарушения кредитного договора (мес.)]]-MIN(Q:Q))/(MAX(Q:Q)-MIN(Q:Q))</f>
        <v>0.54878048780487809</v>
      </c>
      <c r="W1309" s="9">
        <f>(Кредиты_2000_0__22[[#This Row],[Количество кредитных карт]]-MIN(D:D))/(MAX(D:D)-MIN(D:D))</f>
        <v>0.29268292682926828</v>
      </c>
      <c r="X1309" s="10">
        <f>(Кредиты_2000_0__22[[#This Row],[Число нарушений кредитных договоров]]-MIN(E:E))/(MAX(E:E)-MIN(E:E))</f>
        <v>0</v>
      </c>
      <c r="Y1309" s="16">
        <f>((Кредиты_2000_0__22[[#This Row],[Размер кредита]]-AVERAGE(H:H)))/STDEV(H:H)</f>
        <v>-0.45280263759168321</v>
      </c>
      <c r="Z1309" s="16">
        <f>((Кредиты_2000_0__22[[#This Row],[Годовой доход]]-AVERAGE(K:K)))/STDEV(K:K)</f>
        <v>-0.22349023108530686</v>
      </c>
      <c r="AA1309" s="16">
        <f>((Кредиты_2000_0__22[[#This Row],[Ежемесячный платеж]]-AVERAGE(O:O)))/STDEV(O:O)</f>
        <v>-0.6715443238590042</v>
      </c>
      <c r="AB1309" s="16">
        <f>((Кредиты_2000_0__22[[#This Row],[Текущий баланс кредитов]]-AVERAGE(F:F)))/STDEV(F:F)</f>
        <v>0.70445692867601195</v>
      </c>
      <c r="AC1309" s="16">
        <f>((Кредиты_2000_0__22[[#This Row],[Максимальный выданный кредит]]-AVERAGE(G:G)))/STDEV(G:G)</f>
        <v>8.2319797398401423E-2</v>
      </c>
    </row>
    <row r="1310" spans="1:29" x14ac:dyDescent="0.45">
      <c r="A1310">
        <v>1919</v>
      </c>
      <c r="B1310" s="1" t="s">
        <v>1353</v>
      </c>
      <c r="C1310" s="1" t="s">
        <v>16</v>
      </c>
      <c r="D1310">
        <v>11</v>
      </c>
      <c r="E1310">
        <v>0</v>
      </c>
      <c r="F1310">
        <v>278882</v>
      </c>
      <c r="G1310">
        <v>767008</v>
      </c>
      <c r="H1310" s="3">
        <v>358688</v>
      </c>
      <c r="I1310" s="1" t="s">
        <v>17</v>
      </c>
      <c r="J1310">
        <v>729</v>
      </c>
      <c r="K1310">
        <v>1161660</v>
      </c>
      <c r="L1310" s="1" t="s">
        <v>38</v>
      </c>
      <c r="M1310" s="1" t="s">
        <v>19</v>
      </c>
      <c r="N1310" s="1" t="s">
        <v>23</v>
      </c>
      <c r="O1310" s="2">
        <v>7783.16</v>
      </c>
      <c r="P1310">
        <v>23.2</v>
      </c>
      <c r="Q1310">
        <v>12</v>
      </c>
      <c r="R1310">
        <f>Кредиты_2000_0__22[[#This Row],[Годовой доход]]/12</f>
        <v>96805</v>
      </c>
      <c r="S1310">
        <f>Кредиты_2000_0__22[[#This Row],[Ежемесячный платеж]]/Кредиты_2000_0__22[[#This Row],[Мес доход]]</f>
        <v>8.0400392541707555E-2</v>
      </c>
      <c r="T1310" s="8">
        <f>(Кредиты_2000_0__22[[#This Row],[Кредитный рейтинг]]-MIN(J:J))/(MAX(J:J)-MIN(J:J))</f>
        <v>0.8666666666666667</v>
      </c>
      <c r="U1310" s="9">
        <f>(Кредиты_2000_0__22[[#This Row],[Срок кредитной истории (лет)]]-MIN(P:P))/(MAX(P:P)-MIN(P:P))</f>
        <v>0.41008771929824561</v>
      </c>
      <c r="V1310" s="9">
        <f>(Кредиты_2000_0__22[[#This Row],[Срок с последнего нарушения кредитного договора (мес.)]]-MIN(Q:Q))/(MAX(Q:Q)-MIN(Q:Q))</f>
        <v>0.14634146341463414</v>
      </c>
      <c r="W1310" s="9">
        <f>(Кредиты_2000_0__22[[#This Row],[Количество кредитных карт]]-MIN(D:D))/(MAX(D:D)-MIN(D:D))</f>
        <v>0.21951219512195122</v>
      </c>
      <c r="X1310" s="10">
        <f>(Кредиты_2000_0__22[[#This Row],[Число нарушений кредитных договоров]]-MIN(E:E))/(MAX(E:E)-MIN(E:E))</f>
        <v>0</v>
      </c>
      <c r="Y1310" s="16">
        <f>((Кредиты_2000_0__22[[#This Row],[Размер кредита]]-AVERAGE(H:H)))/STDEV(H:H)</f>
        <v>0.26186332889168001</v>
      </c>
      <c r="Z1310" s="16">
        <f>((Кредиты_2000_0__22[[#This Row],[Годовой доход]]-AVERAGE(K:K)))/STDEV(K:K)</f>
        <v>-0.22990903490130732</v>
      </c>
      <c r="AA1310" s="16">
        <f>((Кредиты_2000_0__22[[#This Row],[Ежемесячный платеж]]-AVERAGE(O:O)))/STDEV(O:O)</f>
        <v>-0.89705365290229333</v>
      </c>
      <c r="AB1310" s="16">
        <f>((Кредиты_2000_0__22[[#This Row],[Текущий баланс кредитов]]-AVERAGE(F:F)))/STDEV(F:F)</f>
        <v>6.7418867943129443E-2</v>
      </c>
      <c r="AC1310" s="16">
        <f>((Кредиты_2000_0__22[[#This Row],[Максимальный выданный кредит]]-AVERAGE(G:G)))/STDEV(G:G)</f>
        <v>0.43057506742021906</v>
      </c>
    </row>
    <row r="1311" spans="1:29" x14ac:dyDescent="0.45">
      <c r="A1311">
        <v>1923</v>
      </c>
      <c r="B1311" s="1" t="s">
        <v>1356</v>
      </c>
      <c r="C1311" s="1" t="s">
        <v>16</v>
      </c>
      <c r="D1311">
        <v>11</v>
      </c>
      <c r="E1311">
        <v>0</v>
      </c>
      <c r="F1311">
        <v>272403</v>
      </c>
      <c r="G1311">
        <v>517066</v>
      </c>
      <c r="H1311" s="3">
        <v>528836</v>
      </c>
      <c r="I1311" s="1" t="s">
        <v>17</v>
      </c>
      <c r="J1311">
        <v>718</v>
      </c>
      <c r="K1311">
        <v>1140912</v>
      </c>
      <c r="L1311" s="1" t="s">
        <v>28</v>
      </c>
      <c r="M1311" s="1" t="s">
        <v>29</v>
      </c>
      <c r="N1311" s="1" t="s">
        <v>23</v>
      </c>
      <c r="O1311" s="2">
        <v>19899.650000000001</v>
      </c>
      <c r="P1311">
        <v>13.9</v>
      </c>
      <c r="R1311">
        <f>Кредиты_2000_0__22[[#This Row],[Годовой доход]]/12</f>
        <v>95076</v>
      </c>
      <c r="S1311">
        <f>Кредиты_2000_0__22[[#This Row],[Ежемесячный платеж]]/Кредиты_2000_0__22[[#This Row],[Мес доход]]</f>
        <v>0.20930255795363711</v>
      </c>
      <c r="T1311" s="8">
        <f>(Кредиты_2000_0__22[[#This Row],[Кредитный рейтинг]]-MIN(J:J))/(MAX(J:J)-MIN(J:J))</f>
        <v>0.8</v>
      </c>
      <c r="U1311" s="9">
        <f>(Кредиты_2000_0__22[[#This Row],[Срок кредитной истории (лет)]]-MIN(P:P))/(MAX(P:P)-MIN(P:P))</f>
        <v>0.20614035087719298</v>
      </c>
      <c r="V1311" s="9">
        <f>(Кредиты_2000_0__22[[#This Row],[Срок с последнего нарушения кредитного договора (мес.)]]-MIN(Q:Q))/(MAX(Q:Q)-MIN(Q:Q))</f>
        <v>0</v>
      </c>
      <c r="W1311" s="9">
        <f>(Кредиты_2000_0__22[[#This Row],[Количество кредитных карт]]-MIN(D:D))/(MAX(D:D)-MIN(D:D))</f>
        <v>0.21951219512195122</v>
      </c>
      <c r="X1311" s="10">
        <f>(Кредиты_2000_0__22[[#This Row],[Число нарушений кредитных договоров]]-MIN(E:E))/(MAX(E:E)-MIN(E:E))</f>
        <v>0</v>
      </c>
      <c r="Y1311" s="16">
        <f>((Кредиты_2000_0__22[[#This Row],[Размер кредита]]-AVERAGE(H:H)))/STDEV(H:H)</f>
        <v>1.1727444404246943</v>
      </c>
      <c r="Z1311" s="16">
        <f>((Кредиты_2000_0__22[[#This Row],[Годовой доход]]-AVERAGE(K:K)))/STDEV(K:K)</f>
        <v>-0.25530517173852652</v>
      </c>
      <c r="AA1311" s="16">
        <f>((Кредиты_2000_0__22[[#This Row],[Ежемесячный платеж]]-AVERAGE(O:O)))/STDEV(O:O)</f>
        <v>0.18527911013071544</v>
      </c>
      <c r="AB1311" s="16">
        <f>((Кредиты_2000_0__22[[#This Row],[Текущий баланс кредитов]]-AVERAGE(F:F)))/STDEV(F:F)</f>
        <v>4.0342963828719262E-2</v>
      </c>
      <c r="AC1311" s="16">
        <f>((Кредиты_2000_0__22[[#This Row],[Максимальный выданный кредит]]-AVERAGE(G:G)))/STDEV(G:G)</f>
        <v>-0.10071647584792519</v>
      </c>
    </row>
    <row r="1312" spans="1:29" x14ac:dyDescent="0.45">
      <c r="A1312">
        <v>1925</v>
      </c>
      <c r="B1312" s="1" t="s">
        <v>1357</v>
      </c>
      <c r="C1312" s="1" t="s">
        <v>16</v>
      </c>
      <c r="D1312">
        <v>10</v>
      </c>
      <c r="E1312">
        <v>0</v>
      </c>
      <c r="F1312">
        <v>113525</v>
      </c>
      <c r="G1312">
        <v>150216</v>
      </c>
      <c r="H1312" s="3">
        <v>219846</v>
      </c>
      <c r="I1312" s="1" t="s">
        <v>17</v>
      </c>
      <c r="J1312">
        <v>711</v>
      </c>
      <c r="K1312">
        <v>572451</v>
      </c>
      <c r="L1312" s="1" t="s">
        <v>50</v>
      </c>
      <c r="M1312" s="1" t="s">
        <v>29</v>
      </c>
      <c r="N1312" s="1" t="s">
        <v>23</v>
      </c>
      <c r="O1312" s="2">
        <v>13118.74</v>
      </c>
      <c r="P1312">
        <v>12.8</v>
      </c>
      <c r="Q1312">
        <v>10</v>
      </c>
      <c r="R1312">
        <f>Кредиты_2000_0__22[[#This Row],[Годовой доход]]/12</f>
        <v>47704.25</v>
      </c>
      <c r="S1312">
        <f>Кредиты_2000_0__22[[#This Row],[Ежемесячный платеж]]/Кредиты_2000_0__22[[#This Row],[Мес доход]]</f>
        <v>0.27500149357761622</v>
      </c>
      <c r="T1312" s="8">
        <f>(Кредиты_2000_0__22[[#This Row],[Кредитный рейтинг]]-MIN(J:J))/(MAX(J:J)-MIN(J:J))</f>
        <v>0.75757575757575757</v>
      </c>
      <c r="U1312" s="9">
        <f>(Кредиты_2000_0__22[[#This Row],[Срок кредитной истории (лет)]]-MIN(P:P))/(MAX(P:P)-MIN(P:P))</f>
        <v>0.18201754385964913</v>
      </c>
      <c r="V1312" s="9">
        <f>(Кредиты_2000_0__22[[#This Row],[Срок с последнего нарушения кредитного договора (мес.)]]-MIN(Q:Q))/(MAX(Q:Q)-MIN(Q:Q))</f>
        <v>0.12195121951219512</v>
      </c>
      <c r="W1312" s="9">
        <f>(Кредиты_2000_0__22[[#This Row],[Количество кредитных карт]]-MIN(D:D))/(MAX(D:D)-MIN(D:D))</f>
        <v>0.1951219512195122</v>
      </c>
      <c r="X1312" s="10">
        <f>(Кредиты_2000_0__22[[#This Row],[Число нарушений кредитных договоров]]-MIN(E:E))/(MAX(E:E)-MIN(E:E))</f>
        <v>0</v>
      </c>
      <c r="Y1312" s="16">
        <f>((Кредиты_2000_0__22[[#This Row],[Размер кредита]]-AVERAGE(H:H)))/STDEV(H:H)</f>
        <v>-0.48142225358632018</v>
      </c>
      <c r="Z1312" s="16">
        <f>((Кредиты_2000_0__22[[#This Row],[Годовой доход]]-AVERAGE(K:K)))/STDEV(K:K)</f>
        <v>-0.95111745931431546</v>
      </c>
      <c r="AA1312" s="16">
        <f>((Кредиты_2000_0__22[[#This Row],[Ежемесячный платеж]]-AVERAGE(O:O)))/STDEV(O:O)</f>
        <v>-0.42044095039656271</v>
      </c>
      <c r="AB1312" s="16">
        <f>((Кредиты_2000_0__22[[#This Row],[Текущий баланс кредитов]]-AVERAGE(F:F)))/STDEV(F:F)</f>
        <v>-0.62361219806189061</v>
      </c>
      <c r="AC1312" s="16">
        <f>((Кредиты_2000_0__22[[#This Row],[Максимальный выданный кредит]]-AVERAGE(G:G)))/STDEV(G:G)</f>
        <v>-0.88051459960431155</v>
      </c>
    </row>
    <row r="1313" spans="1:29" x14ac:dyDescent="0.45">
      <c r="A1313">
        <v>1926</v>
      </c>
      <c r="B1313" s="1" t="s">
        <v>1358</v>
      </c>
      <c r="C1313" s="1" t="s">
        <v>16</v>
      </c>
      <c r="D1313">
        <v>14</v>
      </c>
      <c r="E1313">
        <v>0</v>
      </c>
      <c r="F1313">
        <v>231876</v>
      </c>
      <c r="G1313">
        <v>334774</v>
      </c>
      <c r="H1313" s="3">
        <v>200882</v>
      </c>
      <c r="I1313" s="1" t="s">
        <v>26</v>
      </c>
      <c r="J1313">
        <v>672</v>
      </c>
      <c r="K1313">
        <v>1044639</v>
      </c>
      <c r="L1313" s="1" t="s">
        <v>28</v>
      </c>
      <c r="M1313" s="1" t="s">
        <v>19</v>
      </c>
      <c r="N1313" s="1" t="s">
        <v>23</v>
      </c>
      <c r="O1313" s="2">
        <v>19499.7</v>
      </c>
      <c r="P1313">
        <v>12.1</v>
      </c>
      <c r="R1313">
        <f>Кредиты_2000_0__22[[#This Row],[Годовой доход]]/12</f>
        <v>87053.25</v>
      </c>
      <c r="S1313">
        <f>Кредиты_2000_0__22[[#This Row],[Ежемесячный платеж]]/Кредиты_2000_0__22[[#This Row],[Мес доход]]</f>
        <v>0.22399738091340646</v>
      </c>
      <c r="T1313" s="8">
        <f>(Кредиты_2000_0__22[[#This Row],[Кредитный рейтинг]]-MIN(J:J))/(MAX(J:J)-MIN(J:J))</f>
        <v>0.52121212121212124</v>
      </c>
      <c r="U1313" s="9">
        <f>(Кредиты_2000_0__22[[#This Row],[Срок кредитной истории (лет)]]-MIN(P:P))/(MAX(P:P)-MIN(P:P))</f>
        <v>0.16666666666666666</v>
      </c>
      <c r="V1313" s="9">
        <f>(Кредиты_2000_0__22[[#This Row],[Срок с последнего нарушения кредитного договора (мес.)]]-MIN(Q:Q))/(MAX(Q:Q)-MIN(Q:Q))</f>
        <v>0</v>
      </c>
      <c r="W1313" s="9">
        <f>(Кредиты_2000_0__22[[#This Row],[Количество кредитных карт]]-MIN(D:D))/(MAX(D:D)-MIN(D:D))</f>
        <v>0.29268292682926828</v>
      </c>
      <c r="X1313" s="10">
        <f>(Кредиты_2000_0__22[[#This Row],[Число нарушений кредитных договоров]]-MIN(E:E))/(MAX(E:E)-MIN(E:E))</f>
        <v>0</v>
      </c>
      <c r="Y1313" s="16">
        <f>((Кредиты_2000_0__22[[#This Row],[Размер кредита]]-AVERAGE(H:H)))/STDEV(H:H)</f>
        <v>-0.58294533583890085</v>
      </c>
      <c r="Z1313" s="16">
        <f>((Кредиты_2000_0__22[[#This Row],[Годовой доход]]-AVERAGE(K:K)))/STDEV(K:K)</f>
        <v>-0.37314603744749147</v>
      </c>
      <c r="AA1313" s="16">
        <f>((Кредиты_2000_0__22[[#This Row],[Ежемесячный платеж]]-AVERAGE(O:O)))/STDEV(O:O)</f>
        <v>0.14955267544748188</v>
      </c>
      <c r="AB1313" s="16">
        <f>((Кредиты_2000_0__22[[#This Row],[Текущий баланс кредитов]]-AVERAGE(F:F)))/STDEV(F:F)</f>
        <v>-0.1290203894734418</v>
      </c>
      <c r="AC1313" s="16">
        <f>((Кредиты_2000_0__22[[#This Row],[Максимальный выданный кредит]]-AVERAGE(G:G)))/STDEV(G:G)</f>
        <v>-0.48820716570971934</v>
      </c>
    </row>
    <row r="1314" spans="1:29" x14ac:dyDescent="0.45">
      <c r="A1314">
        <v>1927</v>
      </c>
      <c r="B1314" s="1" t="s">
        <v>1359</v>
      </c>
      <c r="C1314" s="1" t="s">
        <v>31</v>
      </c>
      <c r="D1314">
        <v>4</v>
      </c>
      <c r="E1314">
        <v>0</v>
      </c>
      <c r="F1314">
        <v>24054</v>
      </c>
      <c r="G1314">
        <v>66286</v>
      </c>
      <c r="H1314" s="3">
        <v>165616</v>
      </c>
      <c r="I1314" s="1" t="s">
        <v>26</v>
      </c>
      <c r="J1314">
        <v>740</v>
      </c>
      <c r="K1314">
        <v>1087009</v>
      </c>
      <c r="L1314" s="1" t="s">
        <v>28</v>
      </c>
      <c r="M1314" s="1" t="s">
        <v>19</v>
      </c>
      <c r="N1314" s="1" t="s">
        <v>20</v>
      </c>
      <c r="O1314" s="2">
        <v>4212.3</v>
      </c>
      <c r="P1314">
        <v>15.2</v>
      </c>
      <c r="R1314">
        <f>Кредиты_2000_0__22[[#This Row],[Годовой доход]]/12</f>
        <v>90584.083333333328</v>
      </c>
      <c r="S1314">
        <f>Кредиты_2000_0__22[[#This Row],[Ежемесячный платеж]]/Кредиты_2000_0__22[[#This Row],[Мес доход]]</f>
        <v>4.6501546905315418E-2</v>
      </c>
      <c r="T1314" s="8">
        <f>(Кредиты_2000_0__22[[#This Row],[Кредитный рейтинг]]-MIN(J:J))/(MAX(J:J)-MIN(J:J))</f>
        <v>0.93333333333333335</v>
      </c>
      <c r="U1314" s="9">
        <f>(Кредиты_2000_0__22[[#This Row],[Срок кредитной истории (лет)]]-MIN(P:P))/(MAX(P:P)-MIN(P:P))</f>
        <v>0.23464912280701752</v>
      </c>
      <c r="V1314" s="9">
        <f>(Кредиты_2000_0__22[[#This Row],[Срок с последнего нарушения кредитного договора (мес.)]]-MIN(Q:Q))/(MAX(Q:Q)-MIN(Q:Q))</f>
        <v>0</v>
      </c>
      <c r="W1314" s="9">
        <f>(Кредиты_2000_0__22[[#This Row],[Количество кредитных карт]]-MIN(D:D))/(MAX(D:D)-MIN(D:D))</f>
        <v>4.878048780487805E-2</v>
      </c>
      <c r="X1314" s="10">
        <f>(Кредиты_2000_0__22[[#This Row],[Число нарушений кредитных договоров]]-MIN(E:E))/(MAX(E:E)-MIN(E:E))</f>
        <v>0</v>
      </c>
      <c r="Y1314" s="16">
        <f>((Кредиты_2000_0__22[[#This Row],[Размер кредита]]-AVERAGE(H:H)))/STDEV(H:H)</f>
        <v>-0.77174058044549787</v>
      </c>
      <c r="Z1314" s="16">
        <f>((Кредиты_2000_0__22[[#This Row],[Годовой доход]]-AVERAGE(K:K)))/STDEV(K:K)</f>
        <v>-0.32128396313705299</v>
      </c>
      <c r="AA1314" s="16">
        <f>((Кредиты_2000_0__22[[#This Row],[Ежемесячный платеж]]-AVERAGE(O:O)))/STDEV(O:O)</f>
        <v>-1.2160287661738802</v>
      </c>
      <c r="AB1314" s="16">
        <f>((Кредиты_2000_0__22[[#This Row],[Текущий баланс кредитов]]-AVERAGE(F:F)))/STDEV(F:F)</f>
        <v>-0.99751375957144361</v>
      </c>
      <c r="AC1314" s="16">
        <f>((Кредиты_2000_0__22[[#This Row],[Максимальный выданный кредит]]-AVERAGE(G:G)))/STDEV(G:G)</f>
        <v>-1.0589211868385313</v>
      </c>
    </row>
    <row r="1315" spans="1:29" x14ac:dyDescent="0.45">
      <c r="A1315">
        <v>1929</v>
      </c>
      <c r="B1315" s="1" t="s">
        <v>1360</v>
      </c>
      <c r="C1315" s="1" t="s">
        <v>16</v>
      </c>
      <c r="D1315">
        <v>10</v>
      </c>
      <c r="E1315">
        <v>0</v>
      </c>
      <c r="F1315">
        <v>391457</v>
      </c>
      <c r="G1315">
        <v>1076614</v>
      </c>
      <c r="H1315" s="3">
        <v>219208</v>
      </c>
      <c r="I1315" s="1" t="s">
        <v>17</v>
      </c>
      <c r="J1315">
        <v>745</v>
      </c>
      <c r="K1315">
        <v>1448275</v>
      </c>
      <c r="L1315" s="1" t="s">
        <v>50</v>
      </c>
      <c r="M1315" s="1" t="s">
        <v>19</v>
      </c>
      <c r="N1315" s="1" t="s">
        <v>23</v>
      </c>
      <c r="O1315" s="2">
        <v>17499.95</v>
      </c>
      <c r="P1315">
        <v>13.8</v>
      </c>
      <c r="R1315">
        <f>Кредиты_2000_0__22[[#This Row],[Годовой доход]]/12</f>
        <v>120689.58333333333</v>
      </c>
      <c r="S1315">
        <f>Кредиты_2000_0__22[[#This Row],[Ежемесячный платеж]]/Кредиты_2000_0__22[[#This Row],[Мес доход]]</f>
        <v>0.1449996720236143</v>
      </c>
      <c r="T1315" s="8">
        <f>(Кредиты_2000_0__22[[#This Row],[Кредитный рейтинг]]-MIN(J:J))/(MAX(J:J)-MIN(J:J))</f>
        <v>0.96363636363636362</v>
      </c>
      <c r="U1315" s="9">
        <f>(Кредиты_2000_0__22[[#This Row],[Срок кредитной истории (лет)]]-MIN(P:P))/(MAX(P:P)-MIN(P:P))</f>
        <v>0.20394736842105263</v>
      </c>
      <c r="V1315" s="9">
        <f>(Кредиты_2000_0__22[[#This Row],[Срок с последнего нарушения кредитного договора (мес.)]]-MIN(Q:Q))/(MAX(Q:Q)-MIN(Q:Q))</f>
        <v>0</v>
      </c>
      <c r="W1315" s="9">
        <f>(Кредиты_2000_0__22[[#This Row],[Количество кредитных карт]]-MIN(D:D))/(MAX(D:D)-MIN(D:D))</f>
        <v>0.1951219512195122</v>
      </c>
      <c r="X1315" s="10">
        <f>(Кредиты_2000_0__22[[#This Row],[Число нарушений кредитных договоров]]-MIN(E:E))/(MAX(E:E)-MIN(E:E))</f>
        <v>0</v>
      </c>
      <c r="Y1315" s="16">
        <f>((Кредиты_2000_0__22[[#This Row],[Размер кредита]]-AVERAGE(H:H)))/STDEV(H:H)</f>
        <v>-0.48483776331407524</v>
      </c>
      <c r="Z1315" s="16">
        <f>((Кредиты_2000_0__22[[#This Row],[Годовой доход]]-AVERAGE(K:K)))/STDEV(K:K)</f>
        <v>0.12091580410002217</v>
      </c>
      <c r="AA1315" s="16">
        <f>((Кредиты_2000_0__22[[#This Row],[Ежемесячный платеж]]-AVERAGE(O:O)))/STDEV(O:O)</f>
        <v>-2.9079497968685589E-2</v>
      </c>
      <c r="AB1315" s="16">
        <f>((Кредиты_2000_0__22[[#This Row],[Текущий баланс кредитов]]-AVERAGE(F:F)))/STDEV(F:F)</f>
        <v>0.53787262711579908</v>
      </c>
      <c r="AC1315" s="16">
        <f>((Кредиты_2000_0__22[[#This Row],[Максимальный выданный кредит]]-AVERAGE(G:G)))/STDEV(G:G)</f>
        <v>1.0886919487169882</v>
      </c>
    </row>
    <row r="1316" spans="1:29" x14ac:dyDescent="0.45">
      <c r="A1316">
        <v>1930</v>
      </c>
      <c r="B1316" s="1" t="s">
        <v>1361</v>
      </c>
      <c r="C1316" s="1" t="s">
        <v>16</v>
      </c>
      <c r="D1316">
        <v>6</v>
      </c>
      <c r="E1316">
        <v>0</v>
      </c>
      <c r="F1316">
        <v>22515</v>
      </c>
      <c r="G1316">
        <v>30316</v>
      </c>
      <c r="H1316" s="3">
        <v>99616</v>
      </c>
      <c r="I1316" s="1" t="s">
        <v>17</v>
      </c>
      <c r="J1316">
        <v>741</v>
      </c>
      <c r="K1316">
        <v>1926467</v>
      </c>
      <c r="L1316" s="1" t="s">
        <v>38</v>
      </c>
      <c r="M1316" s="1" t="s">
        <v>19</v>
      </c>
      <c r="N1316" s="1" t="s">
        <v>23</v>
      </c>
      <c r="O1316" s="2">
        <v>10964.71</v>
      </c>
      <c r="P1316">
        <v>22</v>
      </c>
      <c r="Q1316">
        <v>0</v>
      </c>
      <c r="R1316">
        <f>Кредиты_2000_0__22[[#This Row],[Годовой доход]]/12</f>
        <v>160538.91666666666</v>
      </c>
      <c r="S1316">
        <f>Кредиты_2000_0__22[[#This Row],[Ежемесячный платеж]]/Кредиты_2000_0__22[[#This Row],[Мес доход]]</f>
        <v>6.8299389504206401E-2</v>
      </c>
      <c r="T1316" s="8">
        <f>(Кредиты_2000_0__22[[#This Row],[Кредитный рейтинг]]-MIN(J:J))/(MAX(J:J)-MIN(J:J))</f>
        <v>0.93939393939393945</v>
      </c>
      <c r="U1316" s="9">
        <f>(Кредиты_2000_0__22[[#This Row],[Срок кредитной истории (лет)]]-MIN(P:P))/(MAX(P:P)-MIN(P:P))</f>
        <v>0.38377192982456138</v>
      </c>
      <c r="V1316" s="9">
        <f>(Кредиты_2000_0__22[[#This Row],[Срок с последнего нарушения кредитного договора (мес.)]]-MIN(Q:Q))/(MAX(Q:Q)-MIN(Q:Q))</f>
        <v>0</v>
      </c>
      <c r="W1316" s="9">
        <f>(Кредиты_2000_0__22[[#This Row],[Количество кредитных карт]]-MIN(D:D))/(MAX(D:D)-MIN(D:D))</f>
        <v>9.7560975609756101E-2</v>
      </c>
      <c r="X1316" s="10">
        <f>(Кредиты_2000_0__22[[#This Row],[Число нарушений кредитных договоров]]-MIN(E:E))/(MAX(E:E)-MIN(E:E))</f>
        <v>0</v>
      </c>
      <c r="Y1316" s="16">
        <f>((Кредиты_2000_0__22[[#This Row],[Размер кредита]]-AVERAGE(H:H)))/STDEV(H:H)</f>
        <v>-1.1250691729718805</v>
      </c>
      <c r="Z1316" s="16">
        <f>((Кредиты_2000_0__22[[#This Row],[Годовой доход]]-AVERAGE(K:K)))/STDEV(K:K)</f>
        <v>0.70623629120545539</v>
      </c>
      <c r="AA1316" s="16">
        <f>((Кредиты_2000_0__22[[#This Row],[Ежемесячный платеж]]-AVERAGE(O:O)))/STDEV(O:O)</f>
        <v>-0.61285453234612008</v>
      </c>
      <c r="AB1316" s="16">
        <f>((Кредиты_2000_0__22[[#This Row],[Текущий баланс кредитов]]-AVERAGE(F:F)))/STDEV(F:F)</f>
        <v>-1.0039452793170953</v>
      </c>
      <c r="AC1316" s="16">
        <f>((Кредиты_2000_0__22[[#This Row],[Максимальный выданный кредит]]-AVERAGE(G:G)))/STDEV(G:G)</f>
        <v>-1.135381152796054</v>
      </c>
    </row>
    <row r="1317" spans="1:29" x14ac:dyDescent="0.45">
      <c r="A1317">
        <v>1931</v>
      </c>
      <c r="B1317" s="1" t="s">
        <v>1362</v>
      </c>
      <c r="C1317" s="1" t="s">
        <v>31</v>
      </c>
      <c r="D1317">
        <v>9</v>
      </c>
      <c r="E1317">
        <v>0</v>
      </c>
      <c r="F1317">
        <v>295830</v>
      </c>
      <c r="G1317">
        <v>588566</v>
      </c>
      <c r="H1317" s="3">
        <v>261734</v>
      </c>
      <c r="I1317" s="1" t="s">
        <v>17</v>
      </c>
      <c r="J1317">
        <v>742</v>
      </c>
      <c r="K1317">
        <v>941830</v>
      </c>
      <c r="L1317" s="1" t="s">
        <v>22</v>
      </c>
      <c r="M1317" s="1" t="s">
        <v>29</v>
      </c>
      <c r="N1317" s="1" t="s">
        <v>23</v>
      </c>
      <c r="O1317" s="2">
        <v>13421.03</v>
      </c>
      <c r="P1317">
        <v>17.2</v>
      </c>
      <c r="R1317">
        <f>Кредиты_2000_0__22[[#This Row],[Годовой доход]]/12</f>
        <v>78485.833333333328</v>
      </c>
      <c r="S1317">
        <f>Кредиты_2000_0__22[[#This Row],[Ежемесячный платеж]]/Кредиты_2000_0__22[[#This Row],[Мес доход]]</f>
        <v>0.17099939479523907</v>
      </c>
      <c r="T1317" s="8">
        <f>(Кредиты_2000_0__22[[#This Row],[Кредитный рейтинг]]-MIN(J:J))/(MAX(J:J)-MIN(J:J))</f>
        <v>0.94545454545454544</v>
      </c>
      <c r="U1317" s="9">
        <f>(Кредиты_2000_0__22[[#This Row],[Срок кредитной истории (лет)]]-MIN(P:P))/(MAX(P:P)-MIN(P:P))</f>
        <v>0.27850877192982454</v>
      </c>
      <c r="V1317" s="9">
        <f>(Кредиты_2000_0__22[[#This Row],[Срок с последнего нарушения кредитного договора (мес.)]]-MIN(Q:Q))/(MAX(Q:Q)-MIN(Q:Q))</f>
        <v>0</v>
      </c>
      <c r="W1317" s="9">
        <f>(Кредиты_2000_0__22[[#This Row],[Количество кредитных карт]]-MIN(D:D))/(MAX(D:D)-MIN(D:D))</f>
        <v>0.17073170731707318</v>
      </c>
      <c r="X1317" s="10">
        <f>(Кредиты_2000_0__22[[#This Row],[Число нарушений кредитных договоров]]-MIN(E:E))/(MAX(E:E)-MIN(E:E))</f>
        <v>0</v>
      </c>
      <c r="Y1317" s="16">
        <f>((Кредиты_2000_0__22[[#This Row],[Размер кредита]]-AVERAGE(H:H)))/STDEV(H:H)</f>
        <v>-0.25717637352957606</v>
      </c>
      <c r="Z1317" s="16">
        <f>((Кредиты_2000_0__22[[#This Row],[Годовой доход]]-AVERAGE(K:K)))/STDEV(K:K)</f>
        <v>-0.49898715139089178</v>
      </c>
      <c r="AA1317" s="16">
        <f>((Кредиты_2000_0__22[[#This Row],[Ежемесячный платеж]]-AVERAGE(O:O)))/STDEV(O:O)</f>
        <v>-0.39343821520367689</v>
      </c>
      <c r="AB1317" s="16">
        <f>((Кредиты_2000_0__22[[#This Row],[Текущий баланс кредитов]]-AVERAGE(F:F)))/STDEV(F:F)</f>
        <v>0.13824498662363938</v>
      </c>
      <c r="AC1317" s="16">
        <f>((Кредиты_2000_0__22[[#This Row],[Максимальный выданный кредит]]-AVERAGE(G:G)))/STDEV(G:G)</f>
        <v>5.1268165963664361E-2</v>
      </c>
    </row>
    <row r="1318" spans="1:29" x14ac:dyDescent="0.45">
      <c r="A1318">
        <v>1933</v>
      </c>
      <c r="B1318" s="1" t="s">
        <v>1363</v>
      </c>
      <c r="C1318" s="1" t="s">
        <v>16</v>
      </c>
      <c r="D1318">
        <v>11</v>
      </c>
      <c r="E1318">
        <v>0</v>
      </c>
      <c r="F1318">
        <v>88521</v>
      </c>
      <c r="G1318">
        <v>206250</v>
      </c>
      <c r="H1318" s="3">
        <v>202488</v>
      </c>
      <c r="I1318" s="1" t="s">
        <v>17</v>
      </c>
      <c r="J1318">
        <v>687</v>
      </c>
      <c r="K1318">
        <v>668002</v>
      </c>
      <c r="L1318" s="1" t="s">
        <v>22</v>
      </c>
      <c r="M1318" s="1" t="s">
        <v>29</v>
      </c>
      <c r="N1318" s="1" t="s">
        <v>23</v>
      </c>
      <c r="O1318" s="2">
        <v>10799.22</v>
      </c>
      <c r="P1318">
        <v>16.3</v>
      </c>
      <c r="Q1318">
        <v>6</v>
      </c>
      <c r="R1318">
        <f>Кредиты_2000_0__22[[#This Row],[Годовой доход]]/12</f>
        <v>55666.833333333336</v>
      </c>
      <c r="S1318">
        <f>Кредиты_2000_0__22[[#This Row],[Ежемесячный платеж]]/Кредиты_2000_0__22[[#This Row],[Мес доход]]</f>
        <v>0.19399738324136753</v>
      </c>
      <c r="T1318" s="8">
        <f>(Кредиты_2000_0__22[[#This Row],[Кредитный рейтинг]]-MIN(J:J))/(MAX(J:J)-MIN(J:J))</f>
        <v>0.61212121212121207</v>
      </c>
      <c r="U1318" s="9">
        <f>(Кредиты_2000_0__22[[#This Row],[Срок кредитной истории (лет)]]-MIN(P:P))/(MAX(P:P)-MIN(P:P))</f>
        <v>0.25877192982456143</v>
      </c>
      <c r="V1318" s="9">
        <f>(Кредиты_2000_0__22[[#This Row],[Срок с последнего нарушения кредитного договора (мес.)]]-MIN(Q:Q))/(MAX(Q:Q)-MIN(Q:Q))</f>
        <v>7.3170731707317069E-2</v>
      </c>
      <c r="W1318" s="9">
        <f>(Кредиты_2000_0__22[[#This Row],[Количество кредитных карт]]-MIN(D:D))/(MAX(D:D)-MIN(D:D))</f>
        <v>0.21951219512195122</v>
      </c>
      <c r="X1318" s="10">
        <f>(Кредиты_2000_0__22[[#This Row],[Число нарушений кредитных договоров]]-MIN(E:E))/(MAX(E:E)-MIN(E:E))</f>
        <v>0</v>
      </c>
      <c r="Y1318" s="16">
        <f>((Кредиты_2000_0__22[[#This Row],[Размер кредита]]-AVERAGE(H:H)))/STDEV(H:H)</f>
        <v>-0.57434767342075888</v>
      </c>
      <c r="Z1318" s="16">
        <f>((Кредиты_2000_0__22[[#This Row],[Годовой доход]]-AVERAGE(K:K)))/STDEV(K:K)</f>
        <v>-0.83416034195682887</v>
      </c>
      <c r="AA1318" s="16">
        <f>((Кредиты_2000_0__22[[#This Row],[Ежемесячный платеж]]-AVERAGE(O:O)))/STDEV(O:O)</f>
        <v>-0.62763729938132018</v>
      </c>
      <c r="AB1318" s="16">
        <f>((Кредиты_2000_0__22[[#This Row],[Текущий баланс кредитов]]-AVERAGE(F:F)))/STDEV(F:F)</f>
        <v>-0.72810454355914522</v>
      </c>
      <c r="AC1318" s="16">
        <f>((Кредиты_2000_0__22[[#This Row],[Максимальный выданный кредит]]-AVERAGE(G:G)))/STDEV(G:G)</f>
        <v>-0.76140540492919817</v>
      </c>
    </row>
    <row r="1319" spans="1:29" x14ac:dyDescent="0.45">
      <c r="A1319">
        <v>1934</v>
      </c>
      <c r="B1319" s="1" t="s">
        <v>1364</v>
      </c>
      <c r="C1319" s="1" t="s">
        <v>16</v>
      </c>
      <c r="D1319">
        <v>9</v>
      </c>
      <c r="E1319">
        <v>0</v>
      </c>
      <c r="F1319">
        <v>1666984</v>
      </c>
      <c r="G1319">
        <v>2188428</v>
      </c>
      <c r="H1319" s="3">
        <v>760144</v>
      </c>
      <c r="I1319" s="1" t="s">
        <v>17</v>
      </c>
      <c r="J1319">
        <v>735</v>
      </c>
      <c r="K1319">
        <v>2607199</v>
      </c>
      <c r="L1319" s="1" t="s">
        <v>22</v>
      </c>
      <c r="M1319" s="1" t="s">
        <v>19</v>
      </c>
      <c r="N1319" s="1" t="s">
        <v>23</v>
      </c>
      <c r="O1319" s="2">
        <v>48798.080000000002</v>
      </c>
      <c r="P1319">
        <v>25.2</v>
      </c>
      <c r="R1319">
        <f>Кредиты_2000_0__22[[#This Row],[Годовой доход]]/12</f>
        <v>217266.58333333334</v>
      </c>
      <c r="S1319">
        <f>Кредиты_2000_0__22[[#This Row],[Ежемесячный платеж]]/Кредиты_2000_0__22[[#This Row],[Мес доход]]</f>
        <v>0.22460002477754862</v>
      </c>
      <c r="T1319" s="8">
        <f>(Кредиты_2000_0__22[[#This Row],[Кредитный рейтинг]]-MIN(J:J))/(MAX(J:J)-MIN(J:J))</f>
        <v>0.90303030303030307</v>
      </c>
      <c r="U1319" s="9">
        <f>(Кредиты_2000_0__22[[#This Row],[Срок кредитной истории (лет)]]-MIN(P:P))/(MAX(P:P)-MIN(P:P))</f>
        <v>0.4539473684210526</v>
      </c>
      <c r="V1319" s="9">
        <f>(Кредиты_2000_0__22[[#This Row],[Срок с последнего нарушения кредитного договора (мес.)]]-MIN(Q:Q))/(MAX(Q:Q)-MIN(Q:Q))</f>
        <v>0</v>
      </c>
      <c r="W1319" s="9">
        <f>(Кредиты_2000_0__22[[#This Row],[Количество кредитных карт]]-MIN(D:D))/(MAX(D:D)-MIN(D:D))</f>
        <v>0.17073170731707318</v>
      </c>
      <c r="X1319" s="10">
        <f>(Кредиты_2000_0__22[[#This Row],[Число нарушений кредитных договоров]]-MIN(E:E))/(MAX(E:E)-MIN(E:E))</f>
        <v>0</v>
      </c>
      <c r="Y1319" s="16">
        <f>((Кредиты_2000_0__22[[#This Row],[Размер кредита]]-AVERAGE(H:H)))/STDEV(H:H)</f>
        <v>2.4110433810321568</v>
      </c>
      <c r="Z1319" s="16">
        <f>((Кредиты_2000_0__22[[#This Row],[Годовой доход]]-AVERAGE(K:K)))/STDEV(K:K)</f>
        <v>1.5394714474361237</v>
      </c>
      <c r="AA1319" s="16">
        <f>((Кредиты_2000_0__22[[#This Row],[Ежемесячный платеж]]-AVERAGE(O:O)))/STDEV(O:O)</f>
        <v>2.7666964669078009</v>
      </c>
      <c r="AB1319" s="16">
        <f>((Кредиты_2000_0__22[[#This Row],[Текущий баланс кредитов]]-AVERAGE(F:F)))/STDEV(F:F)</f>
        <v>5.8683320726075845</v>
      </c>
      <c r="AC1319" s="16">
        <f>((Кредиты_2000_0__22[[#This Row],[Максимальный выданный кредит]]-AVERAGE(G:G)))/STDEV(G:G)</f>
        <v>3.452029746634619</v>
      </c>
    </row>
    <row r="1320" spans="1:29" x14ac:dyDescent="0.45">
      <c r="A1320">
        <v>1935</v>
      </c>
      <c r="B1320" s="1" t="s">
        <v>1365</v>
      </c>
      <c r="C1320" s="1" t="s">
        <v>16</v>
      </c>
      <c r="D1320">
        <v>19</v>
      </c>
      <c r="E1320">
        <v>0</v>
      </c>
      <c r="F1320">
        <v>269819</v>
      </c>
      <c r="G1320">
        <v>797016</v>
      </c>
      <c r="H1320" s="3">
        <v>655138</v>
      </c>
      <c r="I1320" s="1" t="s">
        <v>17</v>
      </c>
      <c r="J1320">
        <v>700</v>
      </c>
      <c r="K1320">
        <v>1874844</v>
      </c>
      <c r="L1320" s="1" t="s">
        <v>18</v>
      </c>
      <c r="M1320" s="1" t="s">
        <v>19</v>
      </c>
      <c r="N1320" s="1" t="s">
        <v>23</v>
      </c>
      <c r="O1320" s="2">
        <v>36247.06</v>
      </c>
      <c r="P1320">
        <v>15.4</v>
      </c>
      <c r="Q1320">
        <v>30</v>
      </c>
      <c r="R1320">
        <f>Кредиты_2000_0__22[[#This Row],[Годовой доход]]/12</f>
        <v>156237</v>
      </c>
      <c r="S1320">
        <f>Кредиты_2000_0__22[[#This Row],[Ежемесячный платеж]]/Кредиты_2000_0__22[[#This Row],[Мес доход]]</f>
        <v>0.23200048644047183</v>
      </c>
      <c r="T1320" s="8">
        <f>(Кредиты_2000_0__22[[#This Row],[Кредитный рейтинг]]-MIN(J:J))/(MAX(J:J)-MIN(J:J))</f>
        <v>0.69090909090909092</v>
      </c>
      <c r="U1320" s="9">
        <f>(Кредиты_2000_0__22[[#This Row],[Срок кредитной истории (лет)]]-MIN(P:P))/(MAX(P:P)-MIN(P:P))</f>
        <v>0.23903508771929824</v>
      </c>
      <c r="V1320" s="9">
        <f>(Кредиты_2000_0__22[[#This Row],[Срок с последнего нарушения кредитного договора (мес.)]]-MIN(Q:Q))/(MAX(Q:Q)-MIN(Q:Q))</f>
        <v>0.36585365853658536</v>
      </c>
      <c r="W1320" s="9">
        <f>(Кредиты_2000_0__22[[#This Row],[Количество кредитных карт]]-MIN(D:D))/(MAX(D:D)-MIN(D:D))</f>
        <v>0.41463414634146339</v>
      </c>
      <c r="X1320" s="10">
        <f>(Кредиты_2000_0__22[[#This Row],[Число нарушений кредитных договоров]]-MIN(E:E))/(MAX(E:E)-MIN(E:E))</f>
        <v>0</v>
      </c>
      <c r="Y1320" s="16">
        <f>((Кредиты_2000_0__22[[#This Row],[Размер кредита]]-AVERAGE(H:H)))/STDEV(H:H)</f>
        <v>1.8488975903226819</v>
      </c>
      <c r="Z1320" s="16">
        <f>((Кредиты_2000_0__22[[#This Row],[Годовой доход]]-AVERAGE(K:K)))/STDEV(K:K)</f>
        <v>0.64304828407475523</v>
      </c>
      <c r="AA1320" s="16">
        <f>((Кредиты_2000_0__22[[#This Row],[Ежемесячный платеж]]-AVERAGE(O:O)))/STDEV(O:O)</f>
        <v>1.6455483327961433</v>
      </c>
      <c r="AB1320" s="16">
        <f>((Кредиты_2000_0__22[[#This Row],[Текущий баланс кредитов]]-AVERAGE(F:F)))/STDEV(F:F)</f>
        <v>2.9544362774291736E-2</v>
      </c>
      <c r="AC1320" s="16">
        <f>((Кредиты_2000_0__22[[#This Row],[Максимальный выданный кредит]]-AVERAGE(G:G)))/STDEV(G:G)</f>
        <v>0.49436185247591385</v>
      </c>
    </row>
    <row r="1321" spans="1:29" x14ac:dyDescent="0.45">
      <c r="A1321">
        <v>1936</v>
      </c>
      <c r="B1321" s="1" t="s">
        <v>1366</v>
      </c>
      <c r="C1321" s="1" t="s">
        <v>31</v>
      </c>
      <c r="D1321">
        <v>7</v>
      </c>
      <c r="E1321">
        <v>0</v>
      </c>
      <c r="F1321">
        <v>138016</v>
      </c>
      <c r="G1321">
        <v>197560</v>
      </c>
      <c r="H1321" s="3">
        <v>142912</v>
      </c>
      <c r="I1321" s="1" t="s">
        <v>17</v>
      </c>
      <c r="J1321">
        <v>711</v>
      </c>
      <c r="K1321">
        <v>1060675</v>
      </c>
      <c r="L1321" s="1" t="s">
        <v>22</v>
      </c>
      <c r="M1321" s="1" t="s">
        <v>29</v>
      </c>
      <c r="N1321" s="1" t="s">
        <v>23</v>
      </c>
      <c r="O1321" s="2">
        <v>6885.6</v>
      </c>
      <c r="P1321">
        <v>14.7</v>
      </c>
      <c r="R1321">
        <f>Кредиты_2000_0__22[[#This Row],[Годовой доход]]/12</f>
        <v>88389.583333333328</v>
      </c>
      <c r="S1321">
        <f>Кредиты_2000_0__22[[#This Row],[Ежемесячный платеж]]/Кредиты_2000_0__22[[#This Row],[Мес доход]]</f>
        <v>7.7900582176444258E-2</v>
      </c>
      <c r="T1321" s="8">
        <f>(Кредиты_2000_0__22[[#This Row],[Кредитный рейтинг]]-MIN(J:J))/(MAX(J:J)-MIN(J:J))</f>
        <v>0.75757575757575757</v>
      </c>
      <c r="U1321" s="9">
        <f>(Кредиты_2000_0__22[[#This Row],[Срок кредитной истории (лет)]]-MIN(P:P))/(MAX(P:P)-MIN(P:P))</f>
        <v>0.22368421052631576</v>
      </c>
      <c r="V1321" s="9">
        <f>(Кредиты_2000_0__22[[#This Row],[Срок с последнего нарушения кредитного договора (мес.)]]-MIN(Q:Q))/(MAX(Q:Q)-MIN(Q:Q))</f>
        <v>0</v>
      </c>
      <c r="W1321" s="9">
        <f>(Кредиты_2000_0__22[[#This Row],[Количество кредитных карт]]-MIN(D:D))/(MAX(D:D)-MIN(D:D))</f>
        <v>0.12195121951219512</v>
      </c>
      <c r="X1321" s="10">
        <f>(Кредиты_2000_0__22[[#This Row],[Число нарушений кредитных договоров]]-MIN(E:E))/(MAX(E:E)-MIN(E:E))</f>
        <v>0</v>
      </c>
      <c r="Y1321" s="16">
        <f>((Кредиты_2000_0__22[[#This Row],[Размер кредита]]-AVERAGE(H:H)))/STDEV(H:H)</f>
        <v>-0.89328561627457359</v>
      </c>
      <c r="Z1321" s="16">
        <f>((Кредиты_2000_0__22[[#This Row],[Годовой доход]]-AVERAGE(K:K)))/STDEV(K:K)</f>
        <v>-0.35351752143044662</v>
      </c>
      <c r="AA1321" s="16">
        <f>((Кредиты_2000_0__22[[#This Row],[Ежемесячный платеж]]-AVERAGE(O:O)))/STDEV(O:O)</f>
        <v>-0.97723022175910801</v>
      </c>
      <c r="AB1321" s="16">
        <f>((Кредиты_2000_0__22[[#This Row],[Текущий баланс кредитов]]-AVERAGE(F:F)))/STDEV(F:F)</f>
        <v>-0.52126369247985327</v>
      </c>
      <c r="AC1321" s="16">
        <f>((Кредиты_2000_0__22[[#This Row],[Максимальный выданный кредит]]-AVERAGE(G:G)))/STDEV(G:G)</f>
        <v>-0.77987738447245281</v>
      </c>
    </row>
    <row r="1322" spans="1:29" x14ac:dyDescent="0.45">
      <c r="A1322">
        <v>1937</v>
      </c>
      <c r="B1322" s="1" t="s">
        <v>1367</v>
      </c>
      <c r="C1322" s="1" t="s">
        <v>31</v>
      </c>
      <c r="D1322">
        <v>17</v>
      </c>
      <c r="E1322">
        <v>1</v>
      </c>
      <c r="F1322">
        <v>327826</v>
      </c>
      <c r="G1322">
        <v>511566</v>
      </c>
      <c r="H1322" s="3">
        <v>224224</v>
      </c>
      <c r="I1322" s="1" t="s">
        <v>17</v>
      </c>
      <c r="J1322">
        <v>718</v>
      </c>
      <c r="K1322">
        <v>1084425</v>
      </c>
      <c r="L1322" s="1" t="s">
        <v>22</v>
      </c>
      <c r="M1322" s="1" t="s">
        <v>19</v>
      </c>
      <c r="N1322" s="1" t="s">
        <v>23</v>
      </c>
      <c r="O1322" s="2">
        <v>23947.79</v>
      </c>
      <c r="P1322">
        <v>16.399999999999999</v>
      </c>
      <c r="R1322">
        <f>Кредиты_2000_0__22[[#This Row],[Годовой доход]]/12</f>
        <v>90368.75</v>
      </c>
      <c r="S1322">
        <f>Кредиты_2000_0__22[[#This Row],[Ежемесячный платеж]]/Кредиты_2000_0__22[[#This Row],[Мес доход]]</f>
        <v>0.26500078843626806</v>
      </c>
      <c r="T1322" s="8">
        <f>(Кредиты_2000_0__22[[#This Row],[Кредитный рейтинг]]-MIN(J:J))/(MAX(J:J)-MIN(J:J))</f>
        <v>0.8</v>
      </c>
      <c r="U1322" s="9">
        <f>(Кредиты_2000_0__22[[#This Row],[Срок кредитной истории (лет)]]-MIN(P:P))/(MAX(P:P)-MIN(P:P))</f>
        <v>0.26096491228070173</v>
      </c>
      <c r="V1322" s="9">
        <f>(Кредиты_2000_0__22[[#This Row],[Срок с последнего нарушения кредитного договора (мес.)]]-MIN(Q:Q))/(MAX(Q:Q)-MIN(Q:Q))</f>
        <v>0</v>
      </c>
      <c r="W1322" s="9">
        <f>(Кредиты_2000_0__22[[#This Row],[Количество кредитных карт]]-MIN(D:D))/(MAX(D:D)-MIN(D:D))</f>
        <v>0.36585365853658536</v>
      </c>
      <c r="X1322" s="10">
        <f>(Кредиты_2000_0__22[[#This Row],[Число нарушений кредитных договоров]]-MIN(E:E))/(MAX(E:E)-MIN(E:E))</f>
        <v>0.14285714285714285</v>
      </c>
      <c r="Y1322" s="16">
        <f>((Кредиты_2000_0__22[[#This Row],[Размер кредита]]-AVERAGE(H:H)))/STDEV(H:H)</f>
        <v>-0.45798479028207018</v>
      </c>
      <c r="Z1322" s="16">
        <f>((Кредиты_2000_0__22[[#This Row],[Годовой доход]]-AVERAGE(K:K)))/STDEV(K:K)</f>
        <v>-0.32444685197392276</v>
      </c>
      <c r="AA1322" s="16">
        <f>((Кредиты_2000_0__22[[#This Row],[Ежемесячный платеж]]-AVERAGE(O:O)))/STDEV(O:O)</f>
        <v>0.54688833453022745</v>
      </c>
      <c r="AB1322" s="16">
        <f>((Кредиты_2000_0__22[[#This Row],[Текущий баланс кредитов]]-AVERAGE(F:F)))/STDEV(F:F)</f>
        <v>0.27195707615052134</v>
      </c>
      <c r="AC1322" s="16">
        <f>((Кредиты_2000_0__22[[#This Row],[Максимальный выданный кредит]]-AVERAGE(G:G)))/STDEV(G:G)</f>
        <v>-0.11240760214112437</v>
      </c>
    </row>
    <row r="1323" spans="1:29" x14ac:dyDescent="0.45">
      <c r="A1323">
        <v>1938</v>
      </c>
      <c r="B1323" s="1" t="s">
        <v>1368</v>
      </c>
      <c r="C1323" s="1" t="s">
        <v>16</v>
      </c>
      <c r="D1323">
        <v>10</v>
      </c>
      <c r="E1323">
        <v>0</v>
      </c>
      <c r="F1323">
        <v>423605</v>
      </c>
      <c r="G1323">
        <v>638660</v>
      </c>
      <c r="H1323" s="3">
        <v>66836</v>
      </c>
      <c r="I1323" s="1" t="s">
        <v>17</v>
      </c>
      <c r="J1323">
        <v>715</v>
      </c>
      <c r="K1323">
        <v>692550</v>
      </c>
      <c r="L1323" s="1" t="s">
        <v>27</v>
      </c>
      <c r="M1323" s="1" t="s">
        <v>29</v>
      </c>
      <c r="N1323" s="1" t="s">
        <v>54</v>
      </c>
      <c r="O1323" s="2">
        <v>11831.11</v>
      </c>
      <c r="P1323">
        <v>28.3</v>
      </c>
      <c r="R1323">
        <f>Кредиты_2000_0__22[[#This Row],[Годовой доход]]/12</f>
        <v>57712.5</v>
      </c>
      <c r="S1323">
        <f>Кредиты_2000_0__22[[#This Row],[Ежемесячный платеж]]/Кредиты_2000_0__22[[#This Row],[Мес доход]]</f>
        <v>0.20500082304526751</v>
      </c>
      <c r="T1323" s="8">
        <f>(Кредиты_2000_0__22[[#This Row],[Кредитный рейтинг]]-MIN(J:J))/(MAX(J:J)-MIN(J:J))</f>
        <v>0.78181818181818186</v>
      </c>
      <c r="U1323" s="9">
        <f>(Кредиты_2000_0__22[[#This Row],[Срок кредитной истории (лет)]]-MIN(P:P))/(MAX(P:P)-MIN(P:P))</f>
        <v>0.52192982456140347</v>
      </c>
      <c r="V1323" s="9">
        <f>(Кредиты_2000_0__22[[#This Row],[Срок с последнего нарушения кредитного договора (мес.)]]-MIN(Q:Q))/(MAX(Q:Q)-MIN(Q:Q))</f>
        <v>0</v>
      </c>
      <c r="W1323" s="9">
        <f>(Кредиты_2000_0__22[[#This Row],[Количество кредитных карт]]-MIN(D:D))/(MAX(D:D)-MIN(D:D))</f>
        <v>0.1951219512195122</v>
      </c>
      <c r="X1323" s="10">
        <f>(Кредиты_2000_0__22[[#This Row],[Число нарушений кредитных договоров]]-MIN(E:E))/(MAX(E:E)-MIN(E:E))</f>
        <v>0</v>
      </c>
      <c r="Y1323" s="16">
        <f>((Кредиты_2000_0__22[[#This Row],[Размер кредита]]-AVERAGE(H:H)))/STDEV(H:H)</f>
        <v>-1.3005557072599838</v>
      </c>
      <c r="Z1323" s="16">
        <f>((Кредиты_2000_0__22[[#This Row],[Годовой доход]]-AVERAGE(K:K)))/STDEV(K:K)</f>
        <v>-0.80411289800656582</v>
      </c>
      <c r="AA1323" s="16">
        <f>((Кредиты_2000_0__22[[#This Row],[Ежемесячный платеж]]-AVERAGE(O:O)))/STDEV(O:O)</f>
        <v>-0.53546140068077797</v>
      </c>
      <c r="AB1323" s="16">
        <f>((Кредиты_2000_0__22[[#This Row],[Текущий баланс кредитов]]-AVERAGE(F:F)))/STDEV(F:F)</f>
        <v>0.67221992846941203</v>
      </c>
      <c r="AC1323" s="16">
        <f>((Кредиты_2000_0__22[[#This Row],[Максимальный выданный кредит]]-AVERAGE(G:G)))/STDEV(G:G)</f>
        <v>0.15775094424212263</v>
      </c>
    </row>
    <row r="1324" spans="1:29" x14ac:dyDescent="0.45">
      <c r="A1324">
        <v>1939</v>
      </c>
      <c r="B1324" s="1" t="s">
        <v>1369</v>
      </c>
      <c r="C1324" s="1" t="s">
        <v>16</v>
      </c>
      <c r="D1324">
        <v>11</v>
      </c>
      <c r="E1324">
        <v>0</v>
      </c>
      <c r="F1324">
        <v>92758</v>
      </c>
      <c r="G1324">
        <v>206536</v>
      </c>
      <c r="H1324" s="3">
        <v>218988</v>
      </c>
      <c r="I1324" s="1" t="s">
        <v>17</v>
      </c>
      <c r="J1324">
        <v>736</v>
      </c>
      <c r="K1324">
        <v>1365131</v>
      </c>
      <c r="L1324" s="1" t="s">
        <v>36</v>
      </c>
      <c r="M1324" s="1" t="s">
        <v>29</v>
      </c>
      <c r="N1324" s="1" t="s">
        <v>23</v>
      </c>
      <c r="O1324" s="2">
        <v>14902.65</v>
      </c>
      <c r="P1324">
        <v>10.4</v>
      </c>
      <c r="R1324">
        <f>Кредиты_2000_0__22[[#This Row],[Годовой доход]]/12</f>
        <v>113760.91666666667</v>
      </c>
      <c r="S1324">
        <f>Кредиты_2000_0__22[[#This Row],[Ежемесячный платеж]]/Кредиты_2000_0__22[[#This Row],[Мес доход]]</f>
        <v>0.13099973555651434</v>
      </c>
      <c r="T1324" s="8">
        <f>(Кредиты_2000_0__22[[#This Row],[Кредитный рейтинг]]-MIN(J:J))/(MAX(J:J)-MIN(J:J))</f>
        <v>0.90909090909090906</v>
      </c>
      <c r="U1324" s="9">
        <f>(Кредиты_2000_0__22[[#This Row],[Срок кредитной истории (лет)]]-MIN(P:P))/(MAX(P:P)-MIN(P:P))</f>
        <v>0.12938596491228072</v>
      </c>
      <c r="V1324" s="9">
        <f>(Кредиты_2000_0__22[[#This Row],[Срок с последнего нарушения кредитного договора (мес.)]]-MIN(Q:Q))/(MAX(Q:Q)-MIN(Q:Q))</f>
        <v>0</v>
      </c>
      <c r="W1324" s="9">
        <f>(Кредиты_2000_0__22[[#This Row],[Количество кредитных карт]]-MIN(D:D))/(MAX(D:D)-MIN(D:D))</f>
        <v>0.21951219512195122</v>
      </c>
      <c r="X1324" s="10">
        <f>(Кредиты_2000_0__22[[#This Row],[Число нарушений кредитных договоров]]-MIN(E:E))/(MAX(E:E)-MIN(E:E))</f>
        <v>0</v>
      </c>
      <c r="Y1324" s="16">
        <f>((Кредиты_2000_0__22[[#This Row],[Размер кредита]]-AVERAGE(H:H)))/STDEV(H:H)</f>
        <v>-0.4860155252891632</v>
      </c>
      <c r="Z1324" s="16">
        <f>((Кредиты_2000_0__22[[#This Row],[Годовой доход]]-AVERAGE(K:K)))/STDEV(K:K)</f>
        <v>1.9145204466623576E-2</v>
      </c>
      <c r="AA1324" s="16">
        <f>((Кредиты_2000_0__22[[#This Row],[Ежемесячный платеж]]-AVERAGE(O:O)))/STDEV(O:O)</f>
        <v>-0.26108917118474356</v>
      </c>
      <c r="AB1324" s="16">
        <f>((Кредиты_2000_0__22[[#This Row],[Текущий баланс кредитов]]-AVERAGE(F:F)))/STDEV(F:F)</f>
        <v>-0.71039801388901769</v>
      </c>
      <c r="AC1324" s="16">
        <f>((Кредиты_2000_0__22[[#This Row],[Максимальный выданный кредит]]-AVERAGE(G:G)))/STDEV(G:G)</f>
        <v>-0.76079746636195178</v>
      </c>
    </row>
    <row r="1325" spans="1:29" x14ac:dyDescent="0.45">
      <c r="A1325">
        <v>1940</v>
      </c>
      <c r="B1325" s="1" t="s">
        <v>1370</v>
      </c>
      <c r="C1325" s="1" t="s">
        <v>16</v>
      </c>
      <c r="D1325">
        <v>4</v>
      </c>
      <c r="E1325">
        <v>0</v>
      </c>
      <c r="F1325">
        <v>149625</v>
      </c>
      <c r="G1325">
        <v>319638</v>
      </c>
      <c r="H1325" s="3">
        <v>172744</v>
      </c>
      <c r="I1325" s="1" t="s">
        <v>17</v>
      </c>
      <c r="J1325">
        <v>725</v>
      </c>
      <c r="K1325">
        <v>1398647</v>
      </c>
      <c r="L1325" s="1" t="s">
        <v>22</v>
      </c>
      <c r="M1325" s="1" t="s">
        <v>29</v>
      </c>
      <c r="N1325" s="1" t="s">
        <v>23</v>
      </c>
      <c r="O1325" s="2">
        <v>6119.14</v>
      </c>
      <c r="P1325">
        <v>16.3</v>
      </c>
      <c r="Q1325">
        <v>5</v>
      </c>
      <c r="R1325">
        <f>Кредиты_2000_0__22[[#This Row],[Годовой доход]]/12</f>
        <v>116553.91666666667</v>
      </c>
      <c r="S1325">
        <f>Кредиты_2000_0__22[[#This Row],[Ежемесячный платеж]]/Кредиты_2000_0__22[[#This Row],[Мес доход]]</f>
        <v>5.250050942089033E-2</v>
      </c>
      <c r="T1325" s="8">
        <f>(Кредиты_2000_0__22[[#This Row],[Кредитный рейтинг]]-MIN(J:J))/(MAX(J:J)-MIN(J:J))</f>
        <v>0.84242424242424241</v>
      </c>
      <c r="U1325" s="9">
        <f>(Кредиты_2000_0__22[[#This Row],[Срок кредитной истории (лет)]]-MIN(P:P))/(MAX(P:P)-MIN(P:P))</f>
        <v>0.25877192982456143</v>
      </c>
      <c r="V1325" s="9">
        <f>(Кредиты_2000_0__22[[#This Row],[Срок с последнего нарушения кредитного договора (мес.)]]-MIN(Q:Q))/(MAX(Q:Q)-MIN(Q:Q))</f>
        <v>6.097560975609756E-2</v>
      </c>
      <c r="W1325" s="9">
        <f>(Кредиты_2000_0__22[[#This Row],[Количество кредитных карт]]-MIN(D:D))/(MAX(D:D)-MIN(D:D))</f>
        <v>4.878048780487805E-2</v>
      </c>
      <c r="X1325" s="10">
        <f>(Кредиты_2000_0__22[[#This Row],[Число нарушений кредитных договоров]]-MIN(E:E))/(MAX(E:E)-MIN(E:E))</f>
        <v>0</v>
      </c>
      <c r="Y1325" s="16">
        <f>((Кредиты_2000_0__22[[#This Row],[Размер кредита]]-AVERAGE(H:H)))/STDEV(H:H)</f>
        <v>-0.73358109245264858</v>
      </c>
      <c r="Z1325" s="16">
        <f>((Кредиты_2000_0__22[[#This Row],[Годовой доход]]-AVERAGE(K:K)))/STDEV(K:K)</f>
        <v>6.0169733203669994E-2</v>
      </c>
      <c r="AA1325" s="16">
        <f>((Кредиты_2000_0__22[[#This Row],[Ежемесячный платеж]]-AVERAGE(O:O)))/STDEV(O:O)</f>
        <v>-1.0456959877981409</v>
      </c>
      <c r="AB1325" s="16">
        <f>((Кредиты_2000_0__22[[#This Row],[Текущий баланс кредитов]]-AVERAGE(F:F)))/STDEV(F:F)</f>
        <v>-0.47274938921327081</v>
      </c>
      <c r="AC1325" s="16">
        <f>((Кредиты_2000_0__22[[#This Row],[Максимальный выданный кредит]]-AVERAGE(G:G)))/STDEV(G:G)</f>
        <v>-0.52038114526860346</v>
      </c>
    </row>
    <row r="1326" spans="1:29" x14ac:dyDescent="0.45">
      <c r="A1326">
        <v>1941</v>
      </c>
      <c r="B1326" s="1" t="s">
        <v>1371</v>
      </c>
      <c r="C1326" s="1" t="s">
        <v>16</v>
      </c>
      <c r="D1326">
        <v>16</v>
      </c>
      <c r="E1326">
        <v>4</v>
      </c>
      <c r="F1326">
        <v>220704</v>
      </c>
      <c r="G1326">
        <v>443652</v>
      </c>
      <c r="H1326" s="3">
        <v>346478</v>
      </c>
      <c r="I1326" s="1" t="s">
        <v>26</v>
      </c>
      <c r="J1326">
        <v>744</v>
      </c>
      <c r="K1326">
        <v>2094598</v>
      </c>
      <c r="L1326" s="1" t="s">
        <v>40</v>
      </c>
      <c r="M1326" s="1" t="s">
        <v>19</v>
      </c>
      <c r="N1326" s="1" t="s">
        <v>20</v>
      </c>
      <c r="O1326" s="2">
        <v>13806.92</v>
      </c>
      <c r="P1326">
        <v>20.5</v>
      </c>
      <c r="Q1326">
        <v>59</v>
      </c>
      <c r="R1326">
        <f>Кредиты_2000_0__22[[#This Row],[Годовой доход]]/12</f>
        <v>174549.83333333334</v>
      </c>
      <c r="S1326">
        <f>Кредиты_2000_0__22[[#This Row],[Ежемесячный платеж]]/Кредиты_2000_0__22[[#This Row],[Мес доход]]</f>
        <v>7.9100161462963295E-2</v>
      </c>
      <c r="T1326" s="8">
        <f>(Кредиты_2000_0__22[[#This Row],[Кредитный рейтинг]]-MIN(J:J))/(MAX(J:J)-MIN(J:J))</f>
        <v>0.95757575757575752</v>
      </c>
      <c r="U1326" s="9">
        <f>(Кредиты_2000_0__22[[#This Row],[Срок кредитной истории (лет)]]-MIN(P:P))/(MAX(P:P)-MIN(P:P))</f>
        <v>0.35087719298245612</v>
      </c>
      <c r="V1326" s="9">
        <f>(Кредиты_2000_0__22[[#This Row],[Срок с последнего нарушения кредитного договора (мес.)]]-MIN(Q:Q))/(MAX(Q:Q)-MIN(Q:Q))</f>
        <v>0.71951219512195119</v>
      </c>
      <c r="W1326" s="9">
        <f>(Кредиты_2000_0__22[[#This Row],[Количество кредитных карт]]-MIN(D:D))/(MAX(D:D)-MIN(D:D))</f>
        <v>0.34146341463414637</v>
      </c>
      <c r="X1326" s="10">
        <f>(Кредиты_2000_0__22[[#This Row],[Число нарушений кредитных договоров]]-MIN(E:E))/(MAX(E:E)-MIN(E:E))</f>
        <v>0.5714285714285714</v>
      </c>
      <c r="Y1326" s="16">
        <f>((Кредиты_2000_0__22[[#This Row],[Размер кредита]]-AVERAGE(H:H)))/STDEV(H:H)</f>
        <v>0.19649753927429922</v>
      </c>
      <c r="Z1326" s="16">
        <f>((Кредиты_2000_0__22[[#This Row],[Годовой доход]]-AVERAGE(K:K)))/STDEV(K:K)</f>
        <v>0.91203337442207888</v>
      </c>
      <c r="AA1326" s="16">
        <f>((Кредиты_2000_0__22[[#This Row],[Ежемесячный платеж]]-AVERAGE(O:O)))/STDEV(O:O)</f>
        <v>-0.35896772169220553</v>
      </c>
      <c r="AB1326" s="16">
        <f>((Кредиты_2000_0__22[[#This Row],[Текущий баланс кредитов]]-AVERAGE(F:F)))/STDEV(F:F)</f>
        <v>-0.17570845873817256</v>
      </c>
      <c r="AC1326" s="16">
        <f>((Кредиты_2000_0__22[[#This Row],[Максимальный выданный кредит]]-AVERAGE(G:G)))/STDEV(G:G)</f>
        <v>-0.25676962960954802</v>
      </c>
    </row>
    <row r="1327" spans="1:29" x14ac:dyDescent="0.45">
      <c r="A1327">
        <v>1945</v>
      </c>
      <c r="B1327" s="1" t="s">
        <v>1372</v>
      </c>
      <c r="C1327" s="1" t="s">
        <v>31</v>
      </c>
      <c r="D1327">
        <v>11</v>
      </c>
      <c r="E1327">
        <v>0</v>
      </c>
      <c r="F1327">
        <v>169803</v>
      </c>
      <c r="G1327">
        <v>768020</v>
      </c>
      <c r="H1327" s="3">
        <v>48488</v>
      </c>
      <c r="I1327" s="1" t="s">
        <v>17</v>
      </c>
      <c r="J1327">
        <v>683</v>
      </c>
      <c r="K1327">
        <v>1142166</v>
      </c>
      <c r="L1327" s="1" t="s">
        <v>36</v>
      </c>
      <c r="M1327" s="1" t="s">
        <v>29</v>
      </c>
      <c r="N1327" s="1" t="s">
        <v>52</v>
      </c>
      <c r="O1327" s="2">
        <v>13420.46</v>
      </c>
      <c r="P1327">
        <v>16.399999999999999</v>
      </c>
      <c r="Q1327">
        <v>29</v>
      </c>
      <c r="R1327">
        <f>Кредиты_2000_0__22[[#This Row],[Годовой доход]]/12</f>
        <v>95180.5</v>
      </c>
      <c r="S1327">
        <f>Кредиты_2000_0__22[[#This Row],[Ежемесячный платеж]]/Кредиты_2000_0__22[[#This Row],[Мес доход]]</f>
        <v>0.1410000998103603</v>
      </c>
      <c r="T1327" s="8">
        <f>(Кредиты_2000_0__22[[#This Row],[Кредитный рейтинг]]-MIN(J:J))/(MAX(J:J)-MIN(J:J))</f>
        <v>0.58787878787878789</v>
      </c>
      <c r="U1327" s="9">
        <f>(Кредиты_2000_0__22[[#This Row],[Срок кредитной истории (лет)]]-MIN(P:P))/(MAX(P:P)-MIN(P:P))</f>
        <v>0.26096491228070173</v>
      </c>
      <c r="V1327" s="9">
        <f>(Кредиты_2000_0__22[[#This Row],[Срок с последнего нарушения кредитного договора (мес.)]]-MIN(Q:Q))/(MAX(Q:Q)-MIN(Q:Q))</f>
        <v>0.35365853658536583</v>
      </c>
      <c r="W1327" s="9">
        <f>(Кредиты_2000_0__22[[#This Row],[Количество кредитных карт]]-MIN(D:D))/(MAX(D:D)-MIN(D:D))</f>
        <v>0.21951219512195122</v>
      </c>
      <c r="X1327" s="10">
        <f>(Кредиты_2000_0__22[[#This Row],[Число нарушений кредитных договоров]]-MIN(E:E))/(MAX(E:E)-MIN(E:E))</f>
        <v>0</v>
      </c>
      <c r="Y1327" s="16">
        <f>((Кредиты_2000_0__22[[#This Row],[Размер кредита]]-AVERAGE(H:H)))/STDEV(H:H)</f>
        <v>-1.3987810559823182</v>
      </c>
      <c r="Z1327" s="16">
        <f>((Кредиты_2000_0__22[[#This Row],[Годовой доход]]-AVERAGE(K:K)))/STDEV(K:K)</f>
        <v>-0.25377024039122209</v>
      </c>
      <c r="AA1327" s="16">
        <f>((Кредиты_2000_0__22[[#This Row],[Ежемесячный платеж]]-AVERAGE(O:O)))/STDEV(O:O)</f>
        <v>-0.39348913173766736</v>
      </c>
      <c r="AB1327" s="16">
        <f>((Кредиты_2000_0__22[[#This Row],[Текущий баланс кредитов]]-AVERAGE(F:F)))/STDEV(F:F)</f>
        <v>-0.3884250192147265</v>
      </c>
      <c r="AC1327" s="16">
        <f>((Кредиты_2000_0__22[[#This Row],[Максимальный выданный кредит]]-AVERAGE(G:G)))/STDEV(G:G)</f>
        <v>0.43272623465816773</v>
      </c>
    </row>
    <row r="1328" spans="1:29" x14ac:dyDescent="0.45">
      <c r="A1328">
        <v>1946</v>
      </c>
      <c r="B1328" s="1" t="s">
        <v>1373</v>
      </c>
      <c r="C1328" s="1" t="s">
        <v>16</v>
      </c>
      <c r="D1328">
        <v>2</v>
      </c>
      <c r="E1328">
        <v>0</v>
      </c>
      <c r="F1328">
        <v>198360</v>
      </c>
      <c r="G1328">
        <v>286022</v>
      </c>
      <c r="H1328" s="3">
        <v>332486</v>
      </c>
      <c r="I1328" s="1" t="s">
        <v>26</v>
      </c>
      <c r="J1328">
        <v>657</v>
      </c>
      <c r="K1328">
        <v>593427</v>
      </c>
      <c r="L1328" s="1" t="s">
        <v>27</v>
      </c>
      <c r="M1328" s="1" t="s">
        <v>29</v>
      </c>
      <c r="N1328" s="1" t="s">
        <v>23</v>
      </c>
      <c r="O1328" s="2">
        <v>5533.75</v>
      </c>
      <c r="P1328">
        <v>13.7</v>
      </c>
      <c r="Q1328">
        <v>43</v>
      </c>
      <c r="R1328">
        <f>Кредиты_2000_0__22[[#This Row],[Годовой доход]]/12</f>
        <v>49452.25</v>
      </c>
      <c r="S1328">
        <f>Кредиты_2000_0__22[[#This Row],[Ежемесячный платеж]]/Кредиты_2000_0__22[[#This Row],[Мес доход]]</f>
        <v>0.11190087407549706</v>
      </c>
      <c r="T1328" s="8">
        <f>(Кредиты_2000_0__22[[#This Row],[Кредитный рейтинг]]-MIN(J:J))/(MAX(J:J)-MIN(J:J))</f>
        <v>0.4303030303030303</v>
      </c>
      <c r="U1328" s="9">
        <f>(Кредиты_2000_0__22[[#This Row],[Срок кредитной истории (лет)]]-MIN(P:P))/(MAX(P:P)-MIN(P:P))</f>
        <v>0.20175438596491227</v>
      </c>
      <c r="V1328" s="9">
        <f>(Кредиты_2000_0__22[[#This Row],[Срок с последнего нарушения кредитного договора (мес.)]]-MIN(Q:Q))/(MAX(Q:Q)-MIN(Q:Q))</f>
        <v>0.52439024390243905</v>
      </c>
      <c r="W1328" s="9">
        <f>(Кредиты_2000_0__22[[#This Row],[Количество кредитных карт]]-MIN(D:D))/(MAX(D:D)-MIN(D:D))</f>
        <v>0</v>
      </c>
      <c r="X1328" s="10">
        <f>(Кредиты_2000_0__22[[#This Row],[Число нарушений кредитных договоров]]-MIN(E:E))/(MAX(E:E)-MIN(E:E))</f>
        <v>0</v>
      </c>
      <c r="Y1328" s="16">
        <f>((Кредиты_2000_0__22[[#This Row],[Размер кредита]]-AVERAGE(H:H)))/STDEV(H:H)</f>
        <v>0.12159187765870612</v>
      </c>
      <c r="Z1328" s="16">
        <f>((Кредиты_2000_0__22[[#This Row],[Годовой доход]]-AVERAGE(K:K)))/STDEV(K:K)</f>
        <v>-0.92544224405031361</v>
      </c>
      <c r="AA1328" s="16">
        <f>((Кредиты_2000_0__22[[#This Row],[Ежемесячный платеж]]-AVERAGE(O:O)))/STDEV(O:O)</f>
        <v>-1.0979872682062368</v>
      </c>
      <c r="AB1328" s="16">
        <f>((Кредиты_2000_0__22[[#This Row],[Текущий баланс кредитов]]-AVERAGE(F:F)))/STDEV(F:F)</f>
        <v>-0.26908459726763406</v>
      </c>
      <c r="AC1328" s="16">
        <f>((Кредиты_2000_0__22[[#This Row],[Максимальный выданный кредит]]-AVERAGE(G:G)))/STDEV(G:G)</f>
        <v>-0.59183730917263699</v>
      </c>
    </row>
    <row r="1329" spans="1:29" x14ac:dyDescent="0.45">
      <c r="A1329">
        <v>1947</v>
      </c>
      <c r="B1329" s="1" t="s">
        <v>1374</v>
      </c>
      <c r="C1329" s="1" t="s">
        <v>16</v>
      </c>
      <c r="D1329">
        <v>8</v>
      </c>
      <c r="E1329">
        <v>0</v>
      </c>
      <c r="F1329">
        <v>448305</v>
      </c>
      <c r="G1329">
        <v>650496</v>
      </c>
      <c r="H1329" s="3">
        <v>782716</v>
      </c>
      <c r="I1329" s="1" t="s">
        <v>17</v>
      </c>
      <c r="J1329">
        <v>703</v>
      </c>
      <c r="K1329">
        <v>2510755</v>
      </c>
      <c r="L1329" s="1" t="s">
        <v>38</v>
      </c>
      <c r="M1329" s="1" t="s">
        <v>19</v>
      </c>
      <c r="N1329" s="1" t="s">
        <v>23</v>
      </c>
      <c r="O1329" s="2">
        <v>36405.9</v>
      </c>
      <c r="P1329">
        <v>20.8</v>
      </c>
      <c r="R1329">
        <f>Кредиты_2000_0__22[[#This Row],[Годовой доход]]/12</f>
        <v>209229.58333333334</v>
      </c>
      <c r="S1329">
        <f>Кредиты_2000_0__22[[#This Row],[Ежемесячный платеж]]/Кредиты_2000_0__22[[#This Row],[Мес доход]]</f>
        <v>0.17399977297665442</v>
      </c>
      <c r="T1329" s="8">
        <f>(Кредиты_2000_0__22[[#This Row],[Кредитный рейтинг]]-MIN(J:J))/(MAX(J:J)-MIN(J:J))</f>
        <v>0.70909090909090911</v>
      </c>
      <c r="U1329" s="9">
        <f>(Кредиты_2000_0__22[[#This Row],[Срок кредитной истории (лет)]]-MIN(P:P))/(MAX(P:P)-MIN(P:P))</f>
        <v>0.35745614035087719</v>
      </c>
      <c r="V1329" s="9">
        <f>(Кредиты_2000_0__22[[#This Row],[Срок с последнего нарушения кредитного договора (мес.)]]-MIN(Q:Q))/(MAX(Q:Q)-MIN(Q:Q))</f>
        <v>0</v>
      </c>
      <c r="W1329" s="9">
        <f>(Кредиты_2000_0__22[[#This Row],[Количество кредитных карт]]-MIN(D:D))/(MAX(D:D)-MIN(D:D))</f>
        <v>0.14634146341463414</v>
      </c>
      <c r="X1329" s="10">
        <f>(Кредиты_2000_0__22[[#This Row],[Число нарушений кредитных договоров]]-MIN(E:E))/(MAX(E:E)-MIN(E:E))</f>
        <v>0</v>
      </c>
      <c r="Y1329" s="16">
        <f>((Кредиты_2000_0__22[[#This Row],[Размер кредита]]-AVERAGE(H:H)))/STDEV(H:H)</f>
        <v>2.5318817596761796</v>
      </c>
      <c r="Z1329" s="16">
        <f>((Кредиты_2000_0__22[[#This Row],[Годовой доход]]-AVERAGE(K:K)))/STDEV(K:K)</f>
        <v>1.4214212729070719</v>
      </c>
      <c r="AA1329" s="16">
        <f>((Кредиты_2000_0__22[[#This Row],[Ежемесячный платеж]]-AVERAGE(O:O)))/STDEV(O:O)</f>
        <v>1.6597370736014563</v>
      </c>
      <c r="AB1329" s="16">
        <f>((Кредиты_2000_0__22[[#This Row],[Текущий баланс кредитов]]-AVERAGE(F:F)))/STDEV(F:F)</f>
        <v>0.77544185031320456</v>
      </c>
      <c r="AC1329" s="16">
        <f>((Кредиты_2000_0__22[[#This Row],[Максимальный выданный кредит]]-AVERAGE(G:G)))/STDEV(G:G)</f>
        <v>0.18291024802508729</v>
      </c>
    </row>
    <row r="1330" spans="1:29" x14ac:dyDescent="0.45">
      <c r="A1330">
        <v>1950</v>
      </c>
      <c r="B1330" s="1" t="s">
        <v>1375</v>
      </c>
      <c r="C1330" s="1" t="s">
        <v>31</v>
      </c>
      <c r="D1330">
        <v>18</v>
      </c>
      <c r="E1330">
        <v>0</v>
      </c>
      <c r="F1330">
        <v>881524</v>
      </c>
      <c r="G1330">
        <v>1883244</v>
      </c>
      <c r="H1330" s="3">
        <v>788634</v>
      </c>
      <c r="I1330" s="1" t="s">
        <v>26</v>
      </c>
      <c r="J1330">
        <v>683</v>
      </c>
      <c r="K1330">
        <v>1731926</v>
      </c>
      <c r="L1330" s="1" t="s">
        <v>22</v>
      </c>
      <c r="M1330" s="1" t="s">
        <v>19</v>
      </c>
      <c r="N1330" s="1" t="s">
        <v>23</v>
      </c>
      <c r="O1330" s="2">
        <v>25834.49</v>
      </c>
      <c r="P1330">
        <v>30.9</v>
      </c>
      <c r="R1330">
        <f>Кредиты_2000_0__22[[#This Row],[Годовой доход]]/12</f>
        <v>144327.16666666666</v>
      </c>
      <c r="S1330">
        <f>Кредиты_2000_0__22[[#This Row],[Ежемесячный платеж]]/Кредиты_2000_0__22[[#This Row],[Мес доход]]</f>
        <v>0.17899949535950152</v>
      </c>
      <c r="T1330" s="8">
        <f>(Кредиты_2000_0__22[[#This Row],[Кредитный рейтинг]]-MIN(J:J))/(MAX(J:J)-MIN(J:J))</f>
        <v>0.58787878787878789</v>
      </c>
      <c r="U1330" s="9">
        <f>(Кредиты_2000_0__22[[#This Row],[Срок кредитной истории (лет)]]-MIN(P:P))/(MAX(P:P)-MIN(P:P))</f>
        <v>0.57894736842105254</v>
      </c>
      <c r="V1330" s="9">
        <f>(Кредиты_2000_0__22[[#This Row],[Срок с последнего нарушения кредитного договора (мес.)]]-MIN(Q:Q))/(MAX(Q:Q)-MIN(Q:Q))</f>
        <v>0</v>
      </c>
      <c r="W1330" s="9">
        <f>(Кредиты_2000_0__22[[#This Row],[Количество кредитных карт]]-MIN(D:D))/(MAX(D:D)-MIN(D:D))</f>
        <v>0.3902439024390244</v>
      </c>
      <c r="X1330" s="10">
        <f>(Кредиты_2000_0__22[[#This Row],[Число нарушений кредитных договоров]]-MIN(E:E))/(MAX(E:E)-MIN(E:E))</f>
        <v>0</v>
      </c>
      <c r="Y1330" s="16">
        <f>((Кредиты_2000_0__22[[#This Row],[Размер кредита]]-AVERAGE(H:H)))/STDEV(H:H)</f>
        <v>2.5635635568060451</v>
      </c>
      <c r="Z1330" s="16">
        <f>((Кредиты_2000_0__22[[#This Row],[Годовой доход]]-AVERAGE(K:K)))/STDEV(K:K)</f>
        <v>0.46811262355317751</v>
      </c>
      <c r="AA1330" s="16">
        <f>((Кредиты_2000_0__22[[#This Row],[Ежемесячный платеж]]-AVERAGE(O:O)))/STDEV(O:O)</f>
        <v>0.7154220620383076</v>
      </c>
      <c r="AB1330" s="16">
        <f>((Кредиты_2000_0__22[[#This Row],[Текущий баланс кредитов]]-AVERAGE(F:F)))/STDEV(F:F)</f>
        <v>2.5858749579749833</v>
      </c>
      <c r="AC1330" s="16">
        <f>((Кредиты_2000_0__22[[#This Row],[Максимальный выданный кредит]]-AVERAGE(G:G)))/STDEV(G:G)</f>
        <v>2.8033125308775824</v>
      </c>
    </row>
    <row r="1331" spans="1:29" x14ac:dyDescent="0.45">
      <c r="A1331">
        <v>1951</v>
      </c>
      <c r="B1331" s="1" t="s">
        <v>1376</v>
      </c>
      <c r="C1331" s="1" t="s">
        <v>31</v>
      </c>
      <c r="D1331">
        <v>11</v>
      </c>
      <c r="E1331">
        <v>0</v>
      </c>
      <c r="F1331">
        <v>201970</v>
      </c>
      <c r="G1331">
        <v>244882</v>
      </c>
      <c r="H1331" s="3">
        <v>273922</v>
      </c>
      <c r="I1331" s="1" t="s">
        <v>17</v>
      </c>
      <c r="J1331">
        <v>704</v>
      </c>
      <c r="K1331">
        <v>1038616</v>
      </c>
      <c r="L1331" s="1" t="s">
        <v>22</v>
      </c>
      <c r="M1331" s="1" t="s">
        <v>29</v>
      </c>
      <c r="N1331" s="1" t="s">
        <v>23</v>
      </c>
      <c r="O1331" s="2">
        <v>13069.34</v>
      </c>
      <c r="P1331">
        <v>16.2</v>
      </c>
      <c r="R1331">
        <f>Кредиты_2000_0__22[[#This Row],[Годовой доход]]/12</f>
        <v>86551.333333333328</v>
      </c>
      <c r="S1331">
        <f>Кредиты_2000_0__22[[#This Row],[Ежемесячный платеж]]/Кредиты_2000_0__22[[#This Row],[Мес доход]]</f>
        <v>0.1510010244402166</v>
      </c>
      <c r="T1331" s="8">
        <f>(Кредиты_2000_0__22[[#This Row],[Кредитный рейтинг]]-MIN(J:J))/(MAX(J:J)-MIN(J:J))</f>
        <v>0.7151515151515152</v>
      </c>
      <c r="U1331" s="9">
        <f>(Кредиты_2000_0__22[[#This Row],[Срок кредитной истории (лет)]]-MIN(P:P))/(MAX(P:P)-MIN(P:P))</f>
        <v>0.25657894736842102</v>
      </c>
      <c r="V1331" s="9">
        <f>(Кредиты_2000_0__22[[#This Row],[Срок с последнего нарушения кредитного договора (мес.)]]-MIN(Q:Q))/(MAX(Q:Q)-MIN(Q:Q))</f>
        <v>0</v>
      </c>
      <c r="W1331" s="9">
        <f>(Кредиты_2000_0__22[[#This Row],[Количество кредитных карт]]-MIN(D:D))/(MAX(D:D)-MIN(D:D))</f>
        <v>0.21951219512195122</v>
      </c>
      <c r="X1331" s="10">
        <f>(Кредиты_2000_0__22[[#This Row],[Число нарушений кредитных договоров]]-MIN(E:E))/(MAX(E:E)-MIN(E:E))</f>
        <v>0</v>
      </c>
      <c r="Y1331" s="16">
        <f>((Кредиты_2000_0__22[[#This Row],[Размер кредита]]-AVERAGE(H:H)))/STDEV(H:H)</f>
        <v>-0.19192836010970404</v>
      </c>
      <c r="Z1331" s="16">
        <f>((Кредиты_2000_0__22[[#This Row],[Годовой доход]]-AVERAGE(K:K)))/STDEV(K:K)</f>
        <v>-0.38051835922166594</v>
      </c>
      <c r="AA1331" s="16">
        <f>((Кредиты_2000_0__22[[#This Row],[Ежемесячный платеж]]-AVERAGE(O:O)))/STDEV(O:O)</f>
        <v>-0.42485371667572691</v>
      </c>
      <c r="AB1331" s="16">
        <f>((Кредиты_2000_0__22[[#This Row],[Текущий баланс кредитов]]-AVERAGE(F:F)))/STDEV(F:F)</f>
        <v>-0.25399831638277209</v>
      </c>
      <c r="AC1331" s="16">
        <f>((Кредиты_2000_0__22[[#This Row],[Максимальный выданный кредит]]-AVERAGE(G:G)))/STDEV(G:G)</f>
        <v>-0.67928693384576699</v>
      </c>
    </row>
    <row r="1332" spans="1:29" x14ac:dyDescent="0.45">
      <c r="A1332">
        <v>1953</v>
      </c>
      <c r="B1332" s="1" t="s">
        <v>1377</v>
      </c>
      <c r="C1332" s="1" t="s">
        <v>16</v>
      </c>
      <c r="D1332">
        <v>8</v>
      </c>
      <c r="E1332">
        <v>1</v>
      </c>
      <c r="F1332">
        <v>165547</v>
      </c>
      <c r="G1332">
        <v>276628</v>
      </c>
      <c r="H1332" s="3">
        <v>101926</v>
      </c>
      <c r="I1332" s="1" t="s">
        <v>26</v>
      </c>
      <c r="J1332">
        <v>711</v>
      </c>
      <c r="K1332">
        <v>511442</v>
      </c>
      <c r="L1332" s="1" t="s">
        <v>33</v>
      </c>
      <c r="M1332" s="1" t="s">
        <v>19</v>
      </c>
      <c r="N1332" s="1" t="s">
        <v>20</v>
      </c>
      <c r="O1332" s="2">
        <v>9653.52</v>
      </c>
      <c r="P1332">
        <v>18.7</v>
      </c>
      <c r="Q1332">
        <v>16</v>
      </c>
      <c r="R1332">
        <f>Кредиты_2000_0__22[[#This Row],[Годовой доход]]/12</f>
        <v>42620.166666666664</v>
      </c>
      <c r="S1332">
        <f>Кредиты_2000_0__22[[#This Row],[Ежемесячный платеж]]/Кредиты_2000_0__22[[#This Row],[Мес доход]]</f>
        <v>0.22650122594546401</v>
      </c>
      <c r="T1332" s="8">
        <f>(Кредиты_2000_0__22[[#This Row],[Кредитный рейтинг]]-MIN(J:J))/(MAX(J:J)-MIN(J:J))</f>
        <v>0.75757575757575757</v>
      </c>
      <c r="U1332" s="9">
        <f>(Кредиты_2000_0__22[[#This Row],[Срок кредитной истории (лет)]]-MIN(P:P))/(MAX(P:P)-MIN(P:P))</f>
        <v>0.31140350877192979</v>
      </c>
      <c r="V1332" s="9">
        <f>(Кредиты_2000_0__22[[#This Row],[Срок с последнего нарушения кредитного договора (мес.)]]-MIN(Q:Q))/(MAX(Q:Q)-MIN(Q:Q))</f>
        <v>0.1951219512195122</v>
      </c>
      <c r="W1332" s="9">
        <f>(Кредиты_2000_0__22[[#This Row],[Количество кредитных карт]]-MIN(D:D))/(MAX(D:D)-MIN(D:D))</f>
        <v>0.14634146341463414</v>
      </c>
      <c r="X1332" s="10">
        <f>(Кредиты_2000_0__22[[#This Row],[Число нарушений кредитных договоров]]-MIN(E:E))/(MAX(E:E)-MIN(E:E))</f>
        <v>0.14285714285714285</v>
      </c>
      <c r="Y1332" s="16">
        <f>((Кредиты_2000_0__22[[#This Row],[Размер кредита]]-AVERAGE(H:H)))/STDEV(H:H)</f>
        <v>-1.1127026722334572</v>
      </c>
      <c r="Z1332" s="16">
        <f>((Кредиты_2000_0__22[[#This Row],[Годовой доход]]-AVERAGE(K:K)))/STDEV(K:K)</f>
        <v>-1.025794195014234</v>
      </c>
      <c r="AA1332" s="16">
        <f>((Кредиты_2000_0__22[[#This Row],[Ежемесячный платеж]]-AVERAGE(O:O)))/STDEV(O:O)</f>
        <v>-0.72997953270193672</v>
      </c>
      <c r="AB1332" s="16">
        <f>((Кредиты_2000_0__22[[#This Row],[Текущий баланс кредитов]]-AVERAGE(F:F)))/STDEV(F:F)</f>
        <v>-0.40621095036319538</v>
      </c>
      <c r="AC1332" s="16">
        <f>((Кредиты_2000_0__22[[#This Row],[Максимальный выданный кредит]]-AVERAGE(G:G)))/STDEV(G:G)</f>
        <v>-0.61180575288142125</v>
      </c>
    </row>
    <row r="1333" spans="1:29" x14ac:dyDescent="0.45">
      <c r="A1333">
        <v>1955</v>
      </c>
      <c r="B1333" s="1" t="s">
        <v>1378</v>
      </c>
      <c r="C1333" s="1" t="s">
        <v>16</v>
      </c>
      <c r="D1333">
        <v>5</v>
      </c>
      <c r="E1333">
        <v>0</v>
      </c>
      <c r="F1333">
        <v>214871</v>
      </c>
      <c r="G1333">
        <v>321860</v>
      </c>
      <c r="H1333" s="3">
        <v>467940</v>
      </c>
      <c r="I1333" s="1" t="s">
        <v>17</v>
      </c>
      <c r="J1333">
        <v>725</v>
      </c>
      <c r="K1333">
        <v>1010325</v>
      </c>
      <c r="L1333" s="1" t="s">
        <v>18</v>
      </c>
      <c r="M1333" s="1" t="s">
        <v>29</v>
      </c>
      <c r="N1333" s="1" t="s">
        <v>23</v>
      </c>
      <c r="O1333" s="2">
        <v>6524.98</v>
      </c>
      <c r="P1333">
        <v>18</v>
      </c>
      <c r="Q1333">
        <v>36</v>
      </c>
      <c r="R1333">
        <f>Кредиты_2000_0__22[[#This Row],[Годовой доход]]/12</f>
        <v>84193.75</v>
      </c>
      <c r="S1333">
        <f>Кредиты_2000_0__22[[#This Row],[Ежемесячный платеж]]/Кредиты_2000_0__22[[#This Row],[Мес доход]]</f>
        <v>7.7499576868829329E-2</v>
      </c>
      <c r="T1333" s="8">
        <f>(Кредиты_2000_0__22[[#This Row],[Кредитный рейтинг]]-MIN(J:J))/(MAX(J:J)-MIN(J:J))</f>
        <v>0.84242424242424241</v>
      </c>
      <c r="U1333" s="9">
        <f>(Кредиты_2000_0__22[[#This Row],[Срок кредитной истории (лет)]]-MIN(P:P))/(MAX(P:P)-MIN(P:P))</f>
        <v>0.29605263157894735</v>
      </c>
      <c r="V1333" s="9">
        <f>(Кредиты_2000_0__22[[#This Row],[Срок с последнего нарушения кредитного договора (мес.)]]-MIN(Q:Q))/(MAX(Q:Q)-MIN(Q:Q))</f>
        <v>0.43902439024390244</v>
      </c>
      <c r="W1333" s="9">
        <f>(Кредиты_2000_0__22[[#This Row],[Количество кредитных карт]]-MIN(D:D))/(MAX(D:D)-MIN(D:D))</f>
        <v>7.3170731707317069E-2</v>
      </c>
      <c r="X1333" s="10">
        <f>(Кредиты_2000_0__22[[#This Row],[Число нарушений кредитных договоров]]-MIN(E:E))/(MAX(E:E)-MIN(E:E))</f>
        <v>0</v>
      </c>
      <c r="Y1333" s="16">
        <f>((Кредиты_2000_0__22[[#This Row],[Размер кредита]]-AVERAGE(H:H)))/STDEV(H:H)</f>
        <v>0.84673992572035206</v>
      </c>
      <c r="Z1333" s="16">
        <f>((Кредиты_2000_0__22[[#This Row],[Годовой доход]]-AVERAGE(K:K)))/STDEV(K:K)</f>
        <v>-0.41514734067827708</v>
      </c>
      <c r="AA1333" s="16">
        <f>((Кредиты_2000_0__22[[#This Row],[Ежемесячный платеж]]-AVERAGE(O:O)))/STDEV(O:O)</f>
        <v>-1.0094434155970069</v>
      </c>
      <c r="AB1333" s="16">
        <f>((Кредиты_2000_0__22[[#This Row],[Текущий баланс кредитов]]-AVERAGE(F:F)))/STDEV(F:F)</f>
        <v>-0.20008471258897587</v>
      </c>
      <c r="AC1333" s="16">
        <f>((Кредиты_2000_0__22[[#This Row],[Максимальный выданный кредит]]-AVERAGE(G:G)))/STDEV(G:G)</f>
        <v>-0.51565793024615103</v>
      </c>
    </row>
    <row r="1334" spans="1:29" x14ac:dyDescent="0.45">
      <c r="A1334">
        <v>1956</v>
      </c>
      <c r="B1334" s="1" t="s">
        <v>1379</v>
      </c>
      <c r="C1334" s="1" t="s">
        <v>16</v>
      </c>
      <c r="D1334">
        <v>9</v>
      </c>
      <c r="E1334">
        <v>0</v>
      </c>
      <c r="F1334">
        <v>206568</v>
      </c>
      <c r="G1334">
        <v>422576</v>
      </c>
      <c r="H1334" s="3">
        <v>245234</v>
      </c>
      <c r="I1334" s="1" t="s">
        <v>26</v>
      </c>
      <c r="J1334">
        <v>705</v>
      </c>
      <c r="K1334">
        <v>813162</v>
      </c>
      <c r="L1334" s="1" t="s">
        <v>33</v>
      </c>
      <c r="M1334" s="1" t="s">
        <v>29</v>
      </c>
      <c r="N1334" s="1" t="s">
        <v>23</v>
      </c>
      <c r="O1334" s="2">
        <v>18567.18</v>
      </c>
      <c r="P1334">
        <v>7.4</v>
      </c>
      <c r="R1334">
        <f>Кредиты_2000_0__22[[#This Row],[Годовой доход]]/12</f>
        <v>67763.5</v>
      </c>
      <c r="S1334">
        <f>Кредиты_2000_0__22[[#This Row],[Ежемесячный платеж]]/Кредиты_2000_0__22[[#This Row],[Мес доход]]</f>
        <v>0.27399971961306602</v>
      </c>
      <c r="T1334" s="8">
        <f>(Кредиты_2000_0__22[[#This Row],[Кредитный рейтинг]]-MIN(J:J))/(MAX(J:J)-MIN(J:J))</f>
        <v>0.72121212121212119</v>
      </c>
      <c r="U1334" s="9">
        <f>(Кредиты_2000_0__22[[#This Row],[Срок кредитной истории (лет)]]-MIN(P:P))/(MAX(P:P)-MIN(P:P))</f>
        <v>6.3596491228070179E-2</v>
      </c>
      <c r="V1334" s="9">
        <f>(Кредиты_2000_0__22[[#This Row],[Срок с последнего нарушения кредитного договора (мес.)]]-MIN(Q:Q))/(MAX(Q:Q)-MIN(Q:Q))</f>
        <v>0</v>
      </c>
      <c r="W1334" s="9">
        <f>(Кредиты_2000_0__22[[#This Row],[Количество кредитных карт]]-MIN(D:D))/(MAX(D:D)-MIN(D:D))</f>
        <v>0.17073170731707318</v>
      </c>
      <c r="X1334" s="10">
        <f>(Кредиты_2000_0__22[[#This Row],[Число нарушений кредитных договоров]]-MIN(E:E))/(MAX(E:E)-MIN(E:E))</f>
        <v>0</v>
      </c>
      <c r="Y1334" s="16">
        <f>((Кредиты_2000_0__22[[#This Row],[Размер кредита]]-AVERAGE(H:H)))/STDEV(H:H)</f>
        <v>-0.34550852166117169</v>
      </c>
      <c r="Z1334" s="16">
        <f>((Кредиты_2000_0__22[[#This Row],[Годовой доход]]-AVERAGE(K:K)))/STDEV(K:K)</f>
        <v>-0.6564804102385553</v>
      </c>
      <c r="AA1334" s="16">
        <f>((Кредиты_2000_0__22[[#This Row],[Ежемесячный платеж]]-AVERAGE(O:O)))/STDEV(O:O)</f>
        <v>6.6253225839258564E-2</v>
      </c>
      <c r="AB1334" s="16">
        <f>((Кредиты_2000_0__22[[#This Row],[Текущий баланс кредитов]]-AVERAGE(F:F)))/STDEV(F:F)</f>
        <v>-0.23478315862415844</v>
      </c>
      <c r="AC1334" s="16">
        <f>((Кредиты_2000_0__22[[#This Row],[Максимальный выданный кредит]]-AVERAGE(G:G)))/STDEV(G:G)</f>
        <v>-0.30157002556508739</v>
      </c>
    </row>
    <row r="1335" spans="1:29" x14ac:dyDescent="0.45">
      <c r="A1335">
        <v>1957</v>
      </c>
      <c r="B1335" s="1" t="s">
        <v>1380</v>
      </c>
      <c r="C1335" s="1" t="s">
        <v>16</v>
      </c>
      <c r="D1335">
        <v>6</v>
      </c>
      <c r="E1335">
        <v>0</v>
      </c>
      <c r="F1335">
        <v>67032</v>
      </c>
      <c r="G1335">
        <v>103774</v>
      </c>
      <c r="H1335" s="3">
        <v>88352</v>
      </c>
      <c r="I1335" s="1" t="s">
        <v>26</v>
      </c>
      <c r="J1335">
        <v>696</v>
      </c>
      <c r="K1335">
        <v>992047</v>
      </c>
      <c r="L1335" s="1" t="s">
        <v>38</v>
      </c>
      <c r="M1335" s="1" t="s">
        <v>29</v>
      </c>
      <c r="N1335" s="1" t="s">
        <v>58</v>
      </c>
      <c r="O1335" s="2">
        <v>1777.45</v>
      </c>
      <c r="P1335">
        <v>20.5</v>
      </c>
      <c r="Q1335">
        <v>37</v>
      </c>
      <c r="R1335">
        <f>Кредиты_2000_0__22[[#This Row],[Годовой доход]]/12</f>
        <v>82670.583333333328</v>
      </c>
      <c r="S1335">
        <f>Кредиты_2000_0__22[[#This Row],[Ежемесячный платеж]]/Кредиты_2000_0__22[[#This Row],[Мес доход]]</f>
        <v>2.1500392622526957E-2</v>
      </c>
      <c r="T1335" s="8">
        <f>(Кредиты_2000_0__22[[#This Row],[Кредитный рейтинг]]-MIN(J:J))/(MAX(J:J)-MIN(J:J))</f>
        <v>0.66666666666666663</v>
      </c>
      <c r="U1335" s="9">
        <f>(Кредиты_2000_0__22[[#This Row],[Срок кредитной истории (лет)]]-MIN(P:P))/(MAX(P:P)-MIN(P:P))</f>
        <v>0.35087719298245612</v>
      </c>
      <c r="V1335" s="9">
        <f>(Кредиты_2000_0__22[[#This Row],[Срок с последнего нарушения кредитного договора (мес.)]]-MIN(Q:Q))/(MAX(Q:Q)-MIN(Q:Q))</f>
        <v>0.45121951219512196</v>
      </c>
      <c r="W1335" s="9">
        <f>(Кредиты_2000_0__22[[#This Row],[Количество кредитных карт]]-MIN(D:D))/(MAX(D:D)-MIN(D:D))</f>
        <v>9.7560975609756101E-2</v>
      </c>
      <c r="X1335" s="10">
        <f>(Кредиты_2000_0__22[[#This Row],[Число нарушений кредитных договоров]]-MIN(E:E))/(MAX(E:E)-MIN(E:E))</f>
        <v>0</v>
      </c>
      <c r="Y1335" s="16">
        <f>((Кредиты_2000_0__22[[#This Row],[Размер кредита]]-AVERAGE(H:H)))/STDEV(H:H)</f>
        <v>-1.1853705860963832</v>
      </c>
      <c r="Z1335" s="16">
        <f>((Кредиты_2000_0__22[[#This Row],[Годовой доход]]-AVERAGE(K:K)))/STDEV(K:K)</f>
        <v>-0.43752012789201783</v>
      </c>
      <c r="AA1335" s="16">
        <f>((Кредиты_2000_0__22[[#This Row],[Ежемесячный платеж]]-AVERAGE(O:O)))/STDEV(O:O)</f>
        <v>-1.4335272272026862</v>
      </c>
      <c r="AB1335" s="16">
        <f>((Кредиты_2000_0__22[[#This Row],[Текущий баланс кредитов]]-AVERAGE(F:F)))/STDEV(F:F)</f>
        <v>-0.81790761556324465</v>
      </c>
      <c r="AC1335" s="16">
        <f>((Кредиты_2000_0__22[[#This Row],[Максимальный выданный кредит]]-AVERAGE(G:G)))/STDEV(G:G)</f>
        <v>-0.97923447002408548</v>
      </c>
    </row>
    <row r="1336" spans="1:29" x14ac:dyDescent="0.45">
      <c r="A1336">
        <v>1958</v>
      </c>
      <c r="B1336" s="1" t="s">
        <v>1381</v>
      </c>
      <c r="C1336" s="1" t="s">
        <v>31</v>
      </c>
      <c r="D1336">
        <v>7</v>
      </c>
      <c r="E1336">
        <v>0</v>
      </c>
      <c r="F1336">
        <v>59280</v>
      </c>
      <c r="G1336">
        <v>367004</v>
      </c>
      <c r="H1336" s="3">
        <v>450296</v>
      </c>
      <c r="I1336" s="1" t="s">
        <v>26</v>
      </c>
      <c r="J1336">
        <v>739</v>
      </c>
      <c r="K1336">
        <v>864120</v>
      </c>
      <c r="L1336" s="1" t="s">
        <v>22</v>
      </c>
      <c r="M1336" s="1" t="s">
        <v>19</v>
      </c>
      <c r="N1336" s="1" t="s">
        <v>23</v>
      </c>
      <c r="O1336" s="2">
        <v>18578.77</v>
      </c>
      <c r="P1336">
        <v>22.5</v>
      </c>
      <c r="Q1336">
        <v>38</v>
      </c>
      <c r="R1336">
        <f>Кредиты_2000_0__22[[#This Row],[Годовой доход]]/12</f>
        <v>72010</v>
      </c>
      <c r="S1336">
        <f>Кредиты_2000_0__22[[#This Row],[Ежемесячный платеж]]/Кредиты_2000_0__22[[#This Row],[Мес доход]]</f>
        <v>0.25800263852242744</v>
      </c>
      <c r="T1336" s="8">
        <f>(Кредиты_2000_0__22[[#This Row],[Кредитный рейтинг]]-MIN(J:J))/(MAX(J:J)-MIN(J:J))</f>
        <v>0.92727272727272725</v>
      </c>
      <c r="U1336" s="9">
        <f>(Кредиты_2000_0__22[[#This Row],[Срок кредитной истории (лет)]]-MIN(P:P))/(MAX(P:P)-MIN(P:P))</f>
        <v>0.39473684210526316</v>
      </c>
      <c r="V1336" s="9">
        <f>(Кредиты_2000_0__22[[#This Row],[Срок с последнего нарушения кредитного договора (мес.)]]-MIN(Q:Q))/(MAX(Q:Q)-MIN(Q:Q))</f>
        <v>0.46341463414634149</v>
      </c>
      <c r="W1336" s="9">
        <f>(Кредиты_2000_0__22[[#This Row],[Количество кредитных карт]]-MIN(D:D))/(MAX(D:D)-MIN(D:D))</f>
        <v>0.12195121951219512</v>
      </c>
      <c r="X1336" s="10">
        <f>(Кредиты_2000_0__22[[#This Row],[Число нарушений кредитных договоров]]-MIN(E:E))/(MAX(E:E)-MIN(E:E))</f>
        <v>0</v>
      </c>
      <c r="Y1336" s="16">
        <f>((Кредиты_2000_0__22[[#This Row],[Размер кредита]]-AVERAGE(H:H)))/STDEV(H:H)</f>
        <v>0.75228341531829912</v>
      </c>
      <c r="Z1336" s="16">
        <f>((Кредиты_2000_0__22[[#This Row],[Годовой доход]]-AVERAGE(K:K)))/STDEV(K:K)</f>
        <v>-0.59410638185263775</v>
      </c>
      <c r="AA1336" s="16">
        <f>((Кредиты_2000_0__22[[#This Row],[Ежемесячный платеж]]-AVERAGE(O:O)))/STDEV(O:O)</f>
        <v>6.7288528697062491E-2</v>
      </c>
      <c r="AB1336" s="16">
        <f>((Кредиты_2000_0__22[[#This Row],[Текущий баланс кредитов]]-AVERAGE(F:F)))/STDEV(F:F)</f>
        <v>-0.85030341872652726</v>
      </c>
      <c r="AC1336" s="16">
        <f>((Кредиты_2000_0__22[[#This Row],[Максимальный выданный кредит]]-AVERAGE(G:G)))/STDEV(G:G)</f>
        <v>-0.41969716563157206</v>
      </c>
    </row>
    <row r="1337" spans="1:29" x14ac:dyDescent="0.45">
      <c r="A1337">
        <v>1959</v>
      </c>
      <c r="B1337" s="1" t="s">
        <v>1382</v>
      </c>
      <c r="C1337" s="1" t="s">
        <v>31</v>
      </c>
      <c r="D1337">
        <v>25</v>
      </c>
      <c r="E1337">
        <v>0</v>
      </c>
      <c r="F1337">
        <v>154888</v>
      </c>
      <c r="G1337">
        <v>838090</v>
      </c>
      <c r="H1337" s="3">
        <v>234278</v>
      </c>
      <c r="I1337" s="1" t="s">
        <v>17</v>
      </c>
      <c r="J1337">
        <v>734</v>
      </c>
      <c r="K1337">
        <v>2081583</v>
      </c>
      <c r="L1337" s="1" t="s">
        <v>22</v>
      </c>
      <c r="M1337" s="1" t="s">
        <v>29</v>
      </c>
      <c r="N1337" s="1" t="s">
        <v>23</v>
      </c>
      <c r="O1337" s="2">
        <v>30529.96</v>
      </c>
      <c r="P1337">
        <v>16.3</v>
      </c>
      <c r="Q1337">
        <v>74</v>
      </c>
      <c r="R1337">
        <f>Кредиты_2000_0__22[[#This Row],[Годовой доход]]/12</f>
        <v>173465.25</v>
      </c>
      <c r="S1337">
        <f>Кредиты_2000_0__22[[#This Row],[Ежемесячный платеж]]/Кредиты_2000_0__22[[#This Row],[Мес доход]]</f>
        <v>0.17600043812809771</v>
      </c>
      <c r="T1337" s="8">
        <f>(Кредиты_2000_0__22[[#This Row],[Кредитный рейтинг]]-MIN(J:J))/(MAX(J:J)-MIN(J:J))</f>
        <v>0.89696969696969697</v>
      </c>
      <c r="U1337" s="9">
        <f>(Кредиты_2000_0__22[[#This Row],[Срок кредитной истории (лет)]]-MIN(P:P))/(MAX(P:P)-MIN(P:P))</f>
        <v>0.25877192982456143</v>
      </c>
      <c r="V1337" s="9">
        <f>(Кредиты_2000_0__22[[#This Row],[Срок с последнего нарушения кредитного договора (мес.)]]-MIN(Q:Q))/(MAX(Q:Q)-MIN(Q:Q))</f>
        <v>0.90243902439024393</v>
      </c>
      <c r="W1337" s="9">
        <f>(Кредиты_2000_0__22[[#This Row],[Количество кредитных карт]]-MIN(D:D))/(MAX(D:D)-MIN(D:D))</f>
        <v>0.56097560975609762</v>
      </c>
      <c r="X1337" s="10">
        <f>(Кредиты_2000_0__22[[#This Row],[Число нарушений кредитных договоров]]-MIN(E:E))/(MAX(E:E)-MIN(E:E))</f>
        <v>0</v>
      </c>
      <c r="Y1337" s="16">
        <f>((Кредиты_2000_0__22[[#This Row],[Размер кредита]]-AVERAGE(H:H)))/STDEV(H:H)</f>
        <v>-0.40416106802055118</v>
      </c>
      <c r="Z1337" s="16">
        <f>((Кредиты_2000_0__22[[#This Row],[Годовой доход]]-AVERAGE(K:K)))/STDEV(K:K)</f>
        <v>0.89610264755990376</v>
      </c>
      <c r="AA1337" s="16">
        <f>((Кредиты_2000_0__22[[#This Row],[Ежемесячный платеж]]-AVERAGE(O:O)))/STDEV(O:O)</f>
        <v>1.1348554968728677</v>
      </c>
      <c r="AB1337" s="16">
        <f>((Кредиты_2000_0__22[[#This Row],[Текущий баланс кредитов]]-AVERAGE(F:F)))/STDEV(F:F)</f>
        <v>-0.4507551797127089</v>
      </c>
      <c r="AC1337" s="16">
        <f>((Кредиты_2000_0__22[[#This Row],[Максимальный выданный кредит]]-AVERAGE(G:G)))/STDEV(G:G)</f>
        <v>0.58167118363352543</v>
      </c>
    </row>
    <row r="1338" spans="1:29" x14ac:dyDescent="0.45">
      <c r="A1338">
        <v>1960</v>
      </c>
      <c r="B1338" s="1" t="s">
        <v>1383</v>
      </c>
      <c r="C1338" s="1" t="s">
        <v>16</v>
      </c>
      <c r="D1338">
        <v>17</v>
      </c>
      <c r="E1338">
        <v>0</v>
      </c>
      <c r="F1338">
        <v>541158</v>
      </c>
      <c r="G1338">
        <v>832128</v>
      </c>
      <c r="H1338" s="3">
        <v>445104</v>
      </c>
      <c r="I1338" s="1" t="s">
        <v>17</v>
      </c>
      <c r="J1338">
        <v>672</v>
      </c>
      <c r="K1338">
        <v>2104630</v>
      </c>
      <c r="L1338" s="1" t="s">
        <v>22</v>
      </c>
      <c r="M1338" s="1" t="s">
        <v>19</v>
      </c>
      <c r="N1338" s="1" t="s">
        <v>23</v>
      </c>
      <c r="O1338" s="2">
        <v>27851.34</v>
      </c>
      <c r="P1338">
        <v>22.4</v>
      </c>
      <c r="R1338">
        <f>Кредиты_2000_0__22[[#This Row],[Годовой доход]]/12</f>
        <v>175385.83333333334</v>
      </c>
      <c r="S1338">
        <f>Кредиты_2000_0__22[[#This Row],[Ежемесячный платеж]]/Кредиты_2000_0__22[[#This Row],[Мес доход]]</f>
        <v>0.15880039721946373</v>
      </c>
      <c r="T1338" s="8">
        <f>(Кредиты_2000_0__22[[#This Row],[Кредитный рейтинг]]-MIN(J:J))/(MAX(J:J)-MIN(J:J))</f>
        <v>0.52121212121212124</v>
      </c>
      <c r="U1338" s="9">
        <f>(Кредиты_2000_0__22[[#This Row],[Срок кредитной истории (лет)]]-MIN(P:P))/(MAX(P:P)-MIN(P:P))</f>
        <v>0.39254385964912275</v>
      </c>
      <c r="V1338" s="9">
        <f>(Кредиты_2000_0__22[[#This Row],[Срок с последнего нарушения кредитного договора (мес.)]]-MIN(Q:Q))/(MAX(Q:Q)-MIN(Q:Q))</f>
        <v>0</v>
      </c>
      <c r="W1338" s="9">
        <f>(Кредиты_2000_0__22[[#This Row],[Количество кредитных карт]]-MIN(D:D))/(MAX(D:D)-MIN(D:D))</f>
        <v>0.36585365853658536</v>
      </c>
      <c r="X1338" s="10">
        <f>(Кредиты_2000_0__22[[#This Row],[Число нарушений кредитных договоров]]-MIN(E:E))/(MAX(E:E)-MIN(E:E))</f>
        <v>0</v>
      </c>
      <c r="Y1338" s="16">
        <f>((Кредиты_2000_0__22[[#This Row],[Размер кредита]]-AVERAGE(H:H)))/STDEV(H:H)</f>
        <v>0.72448823270622364</v>
      </c>
      <c r="Z1338" s="16">
        <f>((Кредиты_2000_0__22[[#This Row],[Годовой доход]]-AVERAGE(K:K)))/STDEV(K:K)</f>
        <v>0.9243128252005145</v>
      </c>
      <c r="AA1338" s="16">
        <f>((Кредиты_2000_0__22[[#This Row],[Ежемесячный платеж]]-AVERAGE(O:O)))/STDEV(O:O)</f>
        <v>0.89558173147418563</v>
      </c>
      <c r="AB1338" s="16">
        <f>((Кредиты_2000_0__22[[#This Row],[Текущий баланс кредитов]]-AVERAGE(F:F)))/STDEV(F:F)</f>
        <v>1.1634768749675231</v>
      </c>
      <c r="AC1338" s="16">
        <f>((Кредиты_2000_0__22[[#This Row],[Максимальный выданный кредит]]-AVERAGE(G:G)))/STDEV(G:G)</f>
        <v>0.56899800273169754</v>
      </c>
    </row>
    <row r="1339" spans="1:29" x14ac:dyDescent="0.45">
      <c r="A1339">
        <v>1962</v>
      </c>
      <c r="B1339" s="1" t="s">
        <v>1384</v>
      </c>
      <c r="C1339" s="1" t="s">
        <v>31</v>
      </c>
      <c r="D1339">
        <v>10</v>
      </c>
      <c r="E1339">
        <v>0</v>
      </c>
      <c r="F1339">
        <v>197011</v>
      </c>
      <c r="G1339">
        <v>333520</v>
      </c>
      <c r="H1339" s="3">
        <v>179080</v>
      </c>
      <c r="I1339" s="1" t="s">
        <v>17</v>
      </c>
      <c r="J1339">
        <v>727</v>
      </c>
      <c r="K1339">
        <v>502645</v>
      </c>
      <c r="L1339" s="1" t="s">
        <v>33</v>
      </c>
      <c r="M1339" s="1" t="s">
        <v>29</v>
      </c>
      <c r="N1339" s="1" t="s">
        <v>23</v>
      </c>
      <c r="O1339" s="2">
        <v>13529.52</v>
      </c>
      <c r="P1339">
        <v>13</v>
      </c>
      <c r="Q1339">
        <v>49</v>
      </c>
      <c r="R1339">
        <f>Кредиты_2000_0__22[[#This Row],[Годовой доход]]/12</f>
        <v>41887.083333333336</v>
      </c>
      <c r="S1339">
        <f>Кредиты_2000_0__22[[#This Row],[Ежемесячный платеж]]/Кредиты_2000_0__22[[#This Row],[Мес доход]]</f>
        <v>0.32299981099981101</v>
      </c>
      <c r="T1339" s="8">
        <f>(Кредиты_2000_0__22[[#This Row],[Кредитный рейтинг]]-MIN(J:J))/(MAX(J:J)-MIN(J:J))</f>
        <v>0.8545454545454545</v>
      </c>
      <c r="U1339" s="9">
        <f>(Кредиты_2000_0__22[[#This Row],[Срок кредитной истории (лет)]]-MIN(P:P))/(MAX(P:P)-MIN(P:P))</f>
        <v>0.18640350877192982</v>
      </c>
      <c r="V1339" s="9">
        <f>(Кредиты_2000_0__22[[#This Row],[Срок с последнего нарушения кредитного договора (мес.)]]-MIN(Q:Q))/(MAX(Q:Q)-MIN(Q:Q))</f>
        <v>0.59756097560975607</v>
      </c>
      <c r="W1339" s="9">
        <f>(Кредиты_2000_0__22[[#This Row],[Количество кредитных карт]]-MIN(D:D))/(MAX(D:D)-MIN(D:D))</f>
        <v>0.1951219512195122</v>
      </c>
      <c r="X1339" s="10">
        <f>(Кредиты_2000_0__22[[#This Row],[Число нарушений кредитных договоров]]-MIN(E:E))/(MAX(E:E)-MIN(E:E))</f>
        <v>0</v>
      </c>
      <c r="Y1339" s="16">
        <f>((Кредиты_2000_0__22[[#This Row],[Размер кредита]]-AVERAGE(H:H)))/STDEV(H:H)</f>
        <v>-0.69966154757011589</v>
      </c>
      <c r="Z1339" s="16">
        <f>((Кредиты_2000_0__22[[#This Row],[Годовой доход]]-AVERAGE(K:K)))/STDEV(K:K)</f>
        <v>-1.0365619709809304</v>
      </c>
      <c r="AA1339" s="16">
        <f>((Кредиты_2000_0__22[[#This Row],[Ежемесячный платеж]]-AVERAGE(O:O)))/STDEV(O:O)</f>
        <v>-0.38374710156751235</v>
      </c>
      <c r="AB1339" s="16">
        <f>((Кредиты_2000_0__22[[#This Row],[Текущий баланс кредитов]]-AVERAGE(F:F)))/STDEV(F:F)</f>
        <v>-0.27472210222987198</v>
      </c>
      <c r="AC1339" s="16">
        <f>((Кредиты_2000_0__22[[#This Row],[Максимальный выданный кредит]]-AVERAGE(G:G)))/STDEV(G:G)</f>
        <v>-0.49087274250456875</v>
      </c>
    </row>
    <row r="1340" spans="1:29" x14ac:dyDescent="0.45">
      <c r="A1340">
        <v>1963</v>
      </c>
      <c r="B1340" s="1" t="s">
        <v>1385</v>
      </c>
      <c r="C1340" s="1" t="s">
        <v>16</v>
      </c>
      <c r="D1340">
        <v>14</v>
      </c>
      <c r="E1340">
        <v>0</v>
      </c>
      <c r="F1340">
        <v>774782</v>
      </c>
      <c r="G1340">
        <v>1125630</v>
      </c>
      <c r="H1340" s="3">
        <v>516538</v>
      </c>
      <c r="I1340" s="1" t="s">
        <v>26</v>
      </c>
      <c r="J1340">
        <v>721</v>
      </c>
      <c r="K1340">
        <v>2323472</v>
      </c>
      <c r="L1340" s="1" t="s">
        <v>53</v>
      </c>
      <c r="M1340" s="1" t="s">
        <v>19</v>
      </c>
      <c r="N1340" s="1" t="s">
        <v>23</v>
      </c>
      <c r="O1340" s="2">
        <v>36594.57</v>
      </c>
      <c r="P1340">
        <v>17.3</v>
      </c>
      <c r="R1340">
        <f>Кредиты_2000_0__22[[#This Row],[Годовой доход]]/12</f>
        <v>193622.66666666666</v>
      </c>
      <c r="S1340">
        <f>Кредиты_2000_0__22[[#This Row],[Ежемесячный платеж]]/Кредиты_2000_0__22[[#This Row],[Мес доход]]</f>
        <v>0.1889994112259584</v>
      </c>
      <c r="T1340" s="8">
        <f>(Кредиты_2000_0__22[[#This Row],[Кредитный рейтинг]]-MIN(J:J))/(MAX(J:J)-MIN(J:J))</f>
        <v>0.81818181818181823</v>
      </c>
      <c r="U1340" s="9">
        <f>(Кредиты_2000_0__22[[#This Row],[Срок кредитной истории (лет)]]-MIN(P:P))/(MAX(P:P)-MIN(P:P))</f>
        <v>0.2807017543859649</v>
      </c>
      <c r="V1340" s="9">
        <f>(Кредиты_2000_0__22[[#This Row],[Срок с последнего нарушения кредитного договора (мес.)]]-MIN(Q:Q))/(MAX(Q:Q)-MIN(Q:Q))</f>
        <v>0</v>
      </c>
      <c r="W1340" s="9">
        <f>(Кредиты_2000_0__22[[#This Row],[Количество кредитных карт]]-MIN(D:D))/(MAX(D:D)-MIN(D:D))</f>
        <v>0.29268292682926828</v>
      </c>
      <c r="X1340" s="10">
        <f>(Кредиты_2000_0__22[[#This Row],[Число нарушений кредитных договоров]]-MIN(E:E))/(MAX(E:E)-MIN(E:E))</f>
        <v>0</v>
      </c>
      <c r="Y1340" s="16">
        <f>((Кредиты_2000_0__22[[#This Row],[Размер кредита]]-AVERAGE(H:H)))/STDEV(H:H)</f>
        <v>1.1069075460172784</v>
      </c>
      <c r="Z1340" s="16">
        <f>((Кредиты_2000_0__22[[#This Row],[Годовой доход]]-AVERAGE(K:K)))/STDEV(K:K)</f>
        <v>1.1921816018407076</v>
      </c>
      <c r="AA1340" s="16">
        <f>((Кредиты_2000_0__22[[#This Row],[Ежемесячный платеж]]-AVERAGE(O:O)))/STDEV(O:O)</f>
        <v>1.6765904463522643</v>
      </c>
      <c r="AB1340" s="16">
        <f>((Кредиты_2000_0__22[[#This Row],[Текущий баланс кредитов]]-AVERAGE(F:F)))/STDEV(F:F)</f>
        <v>2.1397974526531174</v>
      </c>
      <c r="AC1340" s="16">
        <f>((Кредиты_2000_0__22[[#This Row],[Максимальный выданный кредит]]-AVERAGE(G:G)))/STDEV(G:G)</f>
        <v>1.1928832662419795</v>
      </c>
    </row>
    <row r="1341" spans="1:29" x14ac:dyDescent="0.45">
      <c r="A1341">
        <v>1964</v>
      </c>
      <c r="B1341" s="1" t="s">
        <v>1386</v>
      </c>
      <c r="C1341" s="1" t="s">
        <v>16</v>
      </c>
      <c r="D1341">
        <v>9</v>
      </c>
      <c r="E1341">
        <v>1</v>
      </c>
      <c r="F1341">
        <v>121296</v>
      </c>
      <c r="G1341">
        <v>282018</v>
      </c>
      <c r="H1341" s="3">
        <v>268466</v>
      </c>
      <c r="I1341" s="1" t="s">
        <v>26</v>
      </c>
      <c r="J1341">
        <v>722</v>
      </c>
      <c r="K1341">
        <v>2318532</v>
      </c>
      <c r="L1341" s="1" t="s">
        <v>28</v>
      </c>
      <c r="M1341" s="1" t="s">
        <v>29</v>
      </c>
      <c r="N1341" s="1" t="s">
        <v>34</v>
      </c>
      <c r="O1341" s="2">
        <v>21639.67</v>
      </c>
      <c r="P1341">
        <v>14.5</v>
      </c>
      <c r="R1341">
        <f>Кредиты_2000_0__22[[#This Row],[Годовой доход]]/12</f>
        <v>193211</v>
      </c>
      <c r="S1341">
        <f>Кредиты_2000_0__22[[#This Row],[Ежемесячный платеж]]/Кредиты_2000_0__22[[#This Row],[Мес доход]]</f>
        <v>0.11200019667617267</v>
      </c>
      <c r="T1341" s="8">
        <f>(Кредиты_2000_0__22[[#This Row],[Кредитный рейтинг]]-MIN(J:J))/(MAX(J:J)-MIN(J:J))</f>
        <v>0.82424242424242422</v>
      </c>
      <c r="U1341" s="9">
        <f>(Кредиты_2000_0__22[[#This Row],[Срок кредитной истории (лет)]]-MIN(P:P))/(MAX(P:P)-MIN(P:P))</f>
        <v>0.21929824561403508</v>
      </c>
      <c r="V1341" s="9">
        <f>(Кредиты_2000_0__22[[#This Row],[Срок с последнего нарушения кредитного договора (мес.)]]-MIN(Q:Q))/(MAX(Q:Q)-MIN(Q:Q))</f>
        <v>0</v>
      </c>
      <c r="W1341" s="9">
        <f>(Кредиты_2000_0__22[[#This Row],[Количество кредитных карт]]-MIN(D:D))/(MAX(D:D)-MIN(D:D))</f>
        <v>0.17073170731707318</v>
      </c>
      <c r="X1341" s="10">
        <f>(Кредиты_2000_0__22[[#This Row],[Число нарушений кредитных договоров]]-MIN(E:E))/(MAX(E:E)-MIN(E:E))</f>
        <v>0.14285714285714285</v>
      </c>
      <c r="Y1341" s="16">
        <f>((Кредиты_2000_0__22[[#This Row],[Размер кредита]]-AVERAGE(H:H)))/STDEV(H:H)</f>
        <v>-0.22113685709188502</v>
      </c>
      <c r="Z1341" s="16">
        <f>((Кредиты_2000_0__22[[#This Row],[Годовой доход]]-AVERAGE(K:K)))/STDEV(K:K)</f>
        <v>1.1861349025937507</v>
      </c>
      <c r="AA1341" s="16">
        <f>((Кредиты_2000_0__22[[#This Row],[Ежемесячный платеж]]-AVERAGE(O:O)))/STDEV(O:O)</f>
        <v>0.34071031622527681</v>
      </c>
      <c r="AB1341" s="16">
        <f>((Кредиты_2000_0__22[[#This Row],[Текущий баланс кредитов]]-AVERAGE(F:F)))/STDEV(F:F)</f>
        <v>-0.59113699342026671</v>
      </c>
      <c r="AC1341" s="16">
        <f>((Кредиты_2000_0__22[[#This Row],[Максимальный выданный кредит]]-AVERAGE(G:G)))/STDEV(G:G)</f>
        <v>-0.60034844911408602</v>
      </c>
    </row>
    <row r="1342" spans="1:29" x14ac:dyDescent="0.45">
      <c r="A1342">
        <v>1966</v>
      </c>
      <c r="B1342" s="1" t="s">
        <v>1387</v>
      </c>
      <c r="C1342" s="1" t="s">
        <v>31</v>
      </c>
      <c r="D1342">
        <v>6</v>
      </c>
      <c r="E1342">
        <v>0</v>
      </c>
      <c r="F1342">
        <v>69331</v>
      </c>
      <c r="G1342">
        <v>94314</v>
      </c>
      <c r="H1342" s="3">
        <v>502810</v>
      </c>
      <c r="I1342" s="1" t="s">
        <v>26</v>
      </c>
      <c r="J1342">
        <v>636</v>
      </c>
      <c r="K1342">
        <v>1453937</v>
      </c>
      <c r="L1342" s="1" t="s">
        <v>40</v>
      </c>
      <c r="M1342" s="1" t="s">
        <v>19</v>
      </c>
      <c r="N1342" s="1" t="s">
        <v>23</v>
      </c>
      <c r="O1342" s="2">
        <v>22293.65</v>
      </c>
      <c r="P1342">
        <v>20.2</v>
      </c>
      <c r="Q1342">
        <v>23</v>
      </c>
      <c r="R1342">
        <f>Кредиты_2000_0__22[[#This Row],[Годовой доход]]/12</f>
        <v>121161.41666666667</v>
      </c>
      <c r="S1342">
        <f>Кредиты_2000_0__22[[#This Row],[Ежемесячный платеж]]/Кредиты_2000_0__22[[#This Row],[Мес доход]]</f>
        <v>0.1839995818250722</v>
      </c>
      <c r="T1342" s="8">
        <f>(Кредиты_2000_0__22[[#This Row],[Кредитный рейтинг]]-MIN(J:J))/(MAX(J:J)-MIN(J:J))</f>
        <v>0.30303030303030304</v>
      </c>
      <c r="U1342" s="9">
        <f>(Кредиты_2000_0__22[[#This Row],[Срок кредитной истории (лет)]]-MIN(P:P))/(MAX(P:P)-MIN(P:P))</f>
        <v>0.34429824561403505</v>
      </c>
      <c r="V1342" s="9">
        <f>(Кредиты_2000_0__22[[#This Row],[Срок с последнего нарушения кредитного договора (мес.)]]-MIN(Q:Q))/(MAX(Q:Q)-MIN(Q:Q))</f>
        <v>0.28048780487804881</v>
      </c>
      <c r="W1342" s="9">
        <f>(Кредиты_2000_0__22[[#This Row],[Количество кредитных карт]]-MIN(D:D))/(MAX(D:D)-MIN(D:D))</f>
        <v>9.7560975609756101E-2</v>
      </c>
      <c r="X1342" s="10">
        <f>(Кредиты_2000_0__22[[#This Row],[Число нарушений кредитных договоров]]-MIN(E:E))/(MAX(E:E)-MIN(E:E))</f>
        <v>0</v>
      </c>
      <c r="Y1342" s="16">
        <f>((Кредиты_2000_0__22[[#This Row],[Размер кредита]]-AVERAGE(H:H)))/STDEV(H:H)</f>
        <v>1.0334151987717908</v>
      </c>
      <c r="Z1342" s="16">
        <f>((Кредиты_2000_0__22[[#This Row],[Годовой доход]]-AVERAGE(K:K)))/STDEV(K:K)</f>
        <v>0.12784625169845745</v>
      </c>
      <c r="AA1342" s="16">
        <f>((Кредиты_2000_0__22[[#This Row],[Ежемесячный платеж]]-AVERAGE(O:O)))/STDEV(O:O)</f>
        <v>0.39912855289021282</v>
      </c>
      <c r="AB1342" s="16">
        <f>((Кредиты_2000_0__22[[#This Row],[Текущий баланс кредитов]]-AVERAGE(F:F)))/STDEV(F:F)</f>
        <v>-0.80830003668393779</v>
      </c>
      <c r="AC1342" s="16">
        <f>((Кредиты_2000_0__22[[#This Row],[Максимальный выданный кредит]]-AVERAGE(G:G)))/STDEV(G:G)</f>
        <v>-0.9993432072483881</v>
      </c>
    </row>
    <row r="1343" spans="1:29" x14ac:dyDescent="0.45">
      <c r="A1343">
        <v>1967</v>
      </c>
      <c r="B1343" s="1" t="s">
        <v>1388</v>
      </c>
      <c r="C1343" s="1" t="s">
        <v>16</v>
      </c>
      <c r="D1343">
        <v>6</v>
      </c>
      <c r="E1343">
        <v>0</v>
      </c>
      <c r="F1343">
        <v>58653</v>
      </c>
      <c r="G1343">
        <v>72182</v>
      </c>
      <c r="H1343" s="3">
        <v>109406</v>
      </c>
      <c r="I1343" s="1" t="s">
        <v>17</v>
      </c>
      <c r="J1343">
        <v>732</v>
      </c>
      <c r="K1343">
        <v>944775</v>
      </c>
      <c r="L1343" s="1" t="s">
        <v>41</v>
      </c>
      <c r="M1343" s="1" t="s">
        <v>19</v>
      </c>
      <c r="N1343" s="1" t="s">
        <v>23</v>
      </c>
      <c r="O1343" s="2">
        <v>17084.8</v>
      </c>
      <c r="P1343">
        <v>21.2</v>
      </c>
      <c r="Q1343">
        <v>27</v>
      </c>
      <c r="R1343">
        <f>Кредиты_2000_0__22[[#This Row],[Годовой доход]]/12</f>
        <v>78731.25</v>
      </c>
      <c r="S1343">
        <f>Кредиты_2000_0__22[[#This Row],[Ежемесячный платеж]]/Кредиты_2000_0__22[[#This Row],[Мес доход]]</f>
        <v>0.21700150829562592</v>
      </c>
      <c r="T1343" s="8">
        <f>(Кредиты_2000_0__22[[#This Row],[Кредитный рейтинг]]-MIN(J:J))/(MAX(J:J)-MIN(J:J))</f>
        <v>0.88484848484848488</v>
      </c>
      <c r="U1343" s="9">
        <f>(Кредиты_2000_0__22[[#This Row],[Срок кредитной истории (лет)]]-MIN(P:P))/(MAX(P:P)-MIN(P:P))</f>
        <v>0.36622807017543857</v>
      </c>
      <c r="V1343" s="9">
        <f>(Кредиты_2000_0__22[[#This Row],[Срок с последнего нарушения кредитного договора (мес.)]]-MIN(Q:Q))/(MAX(Q:Q)-MIN(Q:Q))</f>
        <v>0.32926829268292684</v>
      </c>
      <c r="W1343" s="9">
        <f>(Кредиты_2000_0__22[[#This Row],[Количество кредитных карт]]-MIN(D:D))/(MAX(D:D)-MIN(D:D))</f>
        <v>9.7560975609756101E-2</v>
      </c>
      <c r="X1343" s="10">
        <f>(Кредиты_2000_0__22[[#This Row],[Число нарушений кредитных договоров]]-MIN(E:E))/(MAX(E:E)-MIN(E:E))</f>
        <v>0</v>
      </c>
      <c r="Y1343" s="16">
        <f>((Кредиты_2000_0__22[[#This Row],[Размер кредита]]-AVERAGE(H:H)))/STDEV(H:H)</f>
        <v>-1.0726587650804671</v>
      </c>
      <c r="Z1343" s="16">
        <f>((Кредиты_2000_0__22[[#This Row],[Годовой доход]]-AVERAGE(K:K)))/STDEV(K:K)</f>
        <v>-0.49538238837828286</v>
      </c>
      <c r="AA1343" s="16">
        <f>((Кредиты_2000_0__22[[#This Row],[Ежемесячный платеж]]-AVERAGE(O:O)))/STDEV(O:O)</f>
        <v>-6.6163706891662052E-2</v>
      </c>
      <c r="AB1343" s="16">
        <f>((Кредиты_2000_0__22[[#This Row],[Текущий баланс кредитов]]-AVERAGE(F:F)))/STDEV(F:F)</f>
        <v>-0.85292366751179272</v>
      </c>
      <c r="AC1343" s="16">
        <f>((Кредиты_2000_0__22[[#This Row],[Максимальный выданный кредит]]-AVERAGE(G:G)))/STDEV(G:G)</f>
        <v>-1.0463882994522218</v>
      </c>
    </row>
    <row r="1344" spans="1:29" x14ac:dyDescent="0.45">
      <c r="A1344">
        <v>1968</v>
      </c>
      <c r="B1344" s="1" t="s">
        <v>1389</v>
      </c>
      <c r="C1344" s="1" t="s">
        <v>16</v>
      </c>
      <c r="D1344">
        <v>14</v>
      </c>
      <c r="E1344">
        <v>0</v>
      </c>
      <c r="F1344">
        <v>292087</v>
      </c>
      <c r="G1344">
        <v>1142614</v>
      </c>
      <c r="H1344" s="3">
        <v>402094</v>
      </c>
      <c r="I1344" s="1" t="s">
        <v>26</v>
      </c>
      <c r="J1344">
        <v>745</v>
      </c>
      <c r="K1344">
        <v>1504819</v>
      </c>
      <c r="L1344" s="1" t="s">
        <v>28</v>
      </c>
      <c r="M1344" s="1" t="s">
        <v>19</v>
      </c>
      <c r="N1344" s="1" t="s">
        <v>23</v>
      </c>
      <c r="O1344" s="2">
        <v>14170.39</v>
      </c>
      <c r="P1344">
        <v>22.8</v>
      </c>
      <c r="Q1344">
        <v>51</v>
      </c>
      <c r="R1344">
        <f>Кредиты_2000_0__22[[#This Row],[Годовой доход]]/12</f>
        <v>125401.58333333333</v>
      </c>
      <c r="S1344">
        <f>Кредиты_2000_0__22[[#This Row],[Ежемесячный платеж]]/Кредиты_2000_0__22[[#This Row],[Мес доход]]</f>
        <v>0.11300008838272244</v>
      </c>
      <c r="T1344" s="8">
        <f>(Кредиты_2000_0__22[[#This Row],[Кредитный рейтинг]]-MIN(J:J))/(MAX(J:J)-MIN(J:J))</f>
        <v>0.96363636363636362</v>
      </c>
      <c r="U1344" s="9">
        <f>(Кредиты_2000_0__22[[#This Row],[Срок кредитной истории (лет)]]-MIN(P:P))/(MAX(P:P)-MIN(P:P))</f>
        <v>0.40131578947368424</v>
      </c>
      <c r="V1344" s="9">
        <f>(Кредиты_2000_0__22[[#This Row],[Срок с последнего нарушения кредитного договора (мес.)]]-MIN(Q:Q))/(MAX(Q:Q)-MIN(Q:Q))</f>
        <v>0.62195121951219512</v>
      </c>
      <c r="W1344" s="9">
        <f>(Кредиты_2000_0__22[[#This Row],[Количество кредитных карт]]-MIN(D:D))/(MAX(D:D)-MIN(D:D))</f>
        <v>0.29268292682926828</v>
      </c>
      <c r="X1344" s="10">
        <f>(Кредиты_2000_0__22[[#This Row],[Число нарушений кредитных договоров]]-MIN(E:E))/(MAX(E:E)-MIN(E:E))</f>
        <v>0</v>
      </c>
      <c r="Y1344" s="16">
        <f>((Кредиты_2000_0__22[[#This Row],[Размер кредита]]-AVERAGE(H:H)))/STDEV(H:H)</f>
        <v>0.49423576657653095</v>
      </c>
      <c r="Z1344" s="16">
        <f>((Кредиты_2000_0__22[[#This Row],[Годовой доход]]-AVERAGE(K:K)))/STDEV(K:K)</f>
        <v>0.19012725394211408</v>
      </c>
      <c r="AA1344" s="16">
        <f>((Кредиты_2000_0__22[[#This Row],[Ежемесячный платеж]]-AVERAGE(O:O)))/STDEV(O:O)</f>
        <v>-0.32649994518435493</v>
      </c>
      <c r="AB1344" s="16">
        <f>((Кредиты_2000_0__22[[#This Row],[Текущий баланс кредитов]]-AVERAGE(F:F)))/STDEV(F:F)</f>
        <v>0.12260289539038774</v>
      </c>
      <c r="AC1344" s="16">
        <f>((Кредиты_2000_0__22[[#This Row],[Максимальный выданный кредит]]-AVERAGE(G:G)))/STDEV(G:G)</f>
        <v>1.2289854642353786</v>
      </c>
    </row>
    <row r="1345" spans="1:29" x14ac:dyDescent="0.45">
      <c r="A1345">
        <v>1969</v>
      </c>
      <c r="B1345" s="1" t="s">
        <v>1390</v>
      </c>
      <c r="C1345" s="1" t="s">
        <v>16</v>
      </c>
      <c r="D1345">
        <v>8</v>
      </c>
      <c r="E1345">
        <v>0</v>
      </c>
      <c r="F1345">
        <v>93119</v>
      </c>
      <c r="G1345">
        <v>109692</v>
      </c>
      <c r="H1345" s="3">
        <v>134288</v>
      </c>
      <c r="I1345" s="1" t="s">
        <v>17</v>
      </c>
      <c r="J1345">
        <v>721</v>
      </c>
      <c r="K1345">
        <v>1198387</v>
      </c>
      <c r="L1345" s="1" t="s">
        <v>40</v>
      </c>
      <c r="M1345" s="1" t="s">
        <v>29</v>
      </c>
      <c r="N1345" s="1" t="s">
        <v>23</v>
      </c>
      <c r="O1345" s="2">
        <v>10286.219999999999</v>
      </c>
      <c r="P1345">
        <v>23.6</v>
      </c>
      <c r="Q1345">
        <v>28</v>
      </c>
      <c r="R1345">
        <f>Кредиты_2000_0__22[[#This Row],[Годовой доход]]/12</f>
        <v>99865.583333333328</v>
      </c>
      <c r="S1345">
        <f>Кредиты_2000_0__22[[#This Row],[Ежемесячный платеж]]/Кредиты_2000_0__22[[#This Row],[Мес доход]]</f>
        <v>0.10300065004042934</v>
      </c>
      <c r="T1345" s="8">
        <f>(Кредиты_2000_0__22[[#This Row],[Кредитный рейтинг]]-MIN(J:J))/(MAX(J:J)-MIN(J:J))</f>
        <v>0.81818181818181823</v>
      </c>
      <c r="U1345" s="9">
        <f>(Кредиты_2000_0__22[[#This Row],[Срок кредитной истории (лет)]]-MIN(P:P))/(MAX(P:P)-MIN(P:P))</f>
        <v>0.41885964912280704</v>
      </c>
      <c r="V1345" s="9">
        <f>(Кредиты_2000_0__22[[#This Row],[Срок с последнего нарушения кредитного договора (мес.)]]-MIN(Q:Q))/(MAX(Q:Q)-MIN(Q:Q))</f>
        <v>0.34146341463414637</v>
      </c>
      <c r="W1345" s="9">
        <f>(Кредиты_2000_0__22[[#This Row],[Количество кредитных карт]]-MIN(D:D))/(MAX(D:D)-MIN(D:D))</f>
        <v>0.14634146341463414</v>
      </c>
      <c r="X1345" s="10">
        <f>(Кредиты_2000_0__22[[#This Row],[Число нарушений кредитных договоров]]-MIN(E:E))/(MAX(E:E)-MIN(E:E))</f>
        <v>0</v>
      </c>
      <c r="Y1345" s="16">
        <f>((Кредиты_2000_0__22[[#This Row],[Размер кредита]]-AVERAGE(H:H)))/STDEV(H:H)</f>
        <v>-0.93945388569802091</v>
      </c>
      <c r="Z1345" s="16">
        <f>((Кредиты_2000_0__22[[#This Row],[Годовой доход]]-AVERAGE(K:K)))/STDEV(K:K)</f>
        <v>-0.18495415165373888</v>
      </c>
      <c r="AA1345" s="16">
        <f>((Кредиты_2000_0__22[[#This Row],[Ежемесячный платеж]]-AVERAGE(O:O)))/STDEV(O:O)</f>
        <v>-0.67346217997264102</v>
      </c>
      <c r="AB1345" s="16">
        <f>((Кредиты_2000_0__22[[#This Row],[Текущий баланс кредитов]]-AVERAGE(F:F)))/STDEV(F:F)</f>
        <v>-0.70888938580053151</v>
      </c>
      <c r="AC1345" s="16">
        <f>((Кредиты_2000_0__22[[#This Row],[Максимальный выданный кредит]]-AVERAGE(G:G)))/STDEV(G:G)</f>
        <v>-0.96665481813260323</v>
      </c>
    </row>
    <row r="1346" spans="1:29" x14ac:dyDescent="0.45">
      <c r="A1346">
        <v>1970</v>
      </c>
      <c r="B1346" s="1" t="s">
        <v>1391</v>
      </c>
      <c r="C1346" s="1" t="s">
        <v>16</v>
      </c>
      <c r="D1346">
        <v>6</v>
      </c>
      <c r="E1346">
        <v>0</v>
      </c>
      <c r="F1346">
        <v>120859</v>
      </c>
      <c r="G1346">
        <v>157586</v>
      </c>
      <c r="H1346" s="3">
        <v>206756</v>
      </c>
      <c r="I1346" s="1" t="s">
        <v>17</v>
      </c>
      <c r="J1346">
        <v>726</v>
      </c>
      <c r="K1346">
        <v>529872</v>
      </c>
      <c r="L1346" s="1" t="s">
        <v>22</v>
      </c>
      <c r="M1346" s="1" t="s">
        <v>29</v>
      </c>
      <c r="N1346" s="1" t="s">
        <v>23</v>
      </c>
      <c r="O1346" s="2">
        <v>12981.75</v>
      </c>
      <c r="P1346">
        <v>15.2</v>
      </c>
      <c r="R1346">
        <f>Кредиты_2000_0__22[[#This Row],[Годовой доход]]/12</f>
        <v>44156</v>
      </c>
      <c r="S1346">
        <f>Кредиты_2000_0__22[[#This Row],[Ежемесячный платеж]]/Кредиты_2000_0__22[[#This Row],[Мес доход]]</f>
        <v>0.29399741824440617</v>
      </c>
      <c r="T1346" s="8">
        <f>(Кредиты_2000_0__22[[#This Row],[Кредитный рейтинг]]-MIN(J:J))/(MAX(J:J)-MIN(J:J))</f>
        <v>0.84848484848484851</v>
      </c>
      <c r="U1346" s="9">
        <f>(Кредиты_2000_0__22[[#This Row],[Срок кредитной истории (лет)]]-MIN(P:P))/(MAX(P:P)-MIN(P:P))</f>
        <v>0.23464912280701752</v>
      </c>
      <c r="V1346" s="9">
        <f>(Кредиты_2000_0__22[[#This Row],[Срок с последнего нарушения кредитного договора (мес.)]]-MIN(Q:Q))/(MAX(Q:Q)-MIN(Q:Q))</f>
        <v>0</v>
      </c>
      <c r="W1346" s="9">
        <f>(Кредиты_2000_0__22[[#This Row],[Количество кредитных карт]]-MIN(D:D))/(MAX(D:D)-MIN(D:D))</f>
        <v>9.7560975609756101E-2</v>
      </c>
      <c r="X1346" s="10">
        <f>(Кредиты_2000_0__22[[#This Row],[Число нарушений кредитных договоров]]-MIN(E:E))/(MAX(E:E)-MIN(E:E))</f>
        <v>0</v>
      </c>
      <c r="Y1346" s="16">
        <f>((Кредиты_2000_0__22[[#This Row],[Размер кредита]]-AVERAGE(H:H)))/STDEV(H:H)</f>
        <v>-0.55149909110405271</v>
      </c>
      <c r="Z1346" s="16">
        <f>((Кредиты_2000_0__22[[#This Row],[Годовой доход]]-AVERAGE(K:K)))/STDEV(K:K)</f>
        <v>-1.0032353555159714</v>
      </c>
      <c r="AA1346" s="16">
        <f>((Кредиты_2000_0__22[[#This Row],[Ежемесячный платеж]]-AVERAGE(O:O)))/STDEV(O:O)</f>
        <v>-0.432677890732245</v>
      </c>
      <c r="AB1346" s="16">
        <f>((Кредиты_2000_0__22[[#This Row],[Текущий баланс кредитов]]-AVERAGE(F:F)))/STDEV(F:F)</f>
        <v>-0.59296322742211838</v>
      </c>
      <c r="AC1346" s="16">
        <f>((Кредиты_2000_0__22[[#This Row],[Максимальный выданный кредит]]-AVERAGE(G:G)))/STDEV(G:G)</f>
        <v>-0.86484849037142464</v>
      </c>
    </row>
    <row r="1347" spans="1:29" x14ac:dyDescent="0.45">
      <c r="A1347">
        <v>1972</v>
      </c>
      <c r="B1347" s="1" t="s">
        <v>1392</v>
      </c>
      <c r="C1347" s="1" t="s">
        <v>16</v>
      </c>
      <c r="D1347">
        <v>6</v>
      </c>
      <c r="E1347">
        <v>0</v>
      </c>
      <c r="F1347">
        <v>82194</v>
      </c>
      <c r="G1347">
        <v>105270</v>
      </c>
      <c r="H1347" s="3">
        <v>37598</v>
      </c>
      <c r="I1347" s="1" t="s">
        <v>17</v>
      </c>
      <c r="J1347">
        <v>690</v>
      </c>
      <c r="K1347">
        <v>222718</v>
      </c>
      <c r="L1347" s="1" t="s">
        <v>36</v>
      </c>
      <c r="M1347" s="1" t="s">
        <v>24</v>
      </c>
      <c r="N1347" s="1" t="s">
        <v>23</v>
      </c>
      <c r="O1347" s="2">
        <v>3433.49</v>
      </c>
      <c r="P1347">
        <v>9</v>
      </c>
      <c r="R1347">
        <f>Кредиты_2000_0__22[[#This Row],[Годовой доход]]/12</f>
        <v>18559.833333333332</v>
      </c>
      <c r="S1347">
        <f>Кредиты_2000_0__22[[#This Row],[Ежемесячный платеж]]/Кредиты_2000_0__22[[#This Row],[Мес доход]]</f>
        <v>0.18499573451629414</v>
      </c>
      <c r="T1347" s="8">
        <f>(Кредиты_2000_0__22[[#This Row],[Кредитный рейтинг]]-MIN(J:J))/(MAX(J:J)-MIN(J:J))</f>
        <v>0.63030303030303025</v>
      </c>
      <c r="U1347" s="9">
        <f>(Кредиты_2000_0__22[[#This Row],[Срок кредитной истории (лет)]]-MIN(P:P))/(MAX(P:P)-MIN(P:P))</f>
        <v>9.8684210526315791E-2</v>
      </c>
      <c r="V1347" s="9">
        <f>(Кредиты_2000_0__22[[#This Row],[Срок с последнего нарушения кредитного договора (мес.)]]-MIN(Q:Q))/(MAX(Q:Q)-MIN(Q:Q))</f>
        <v>0</v>
      </c>
      <c r="W1347" s="9">
        <f>(Кредиты_2000_0__22[[#This Row],[Количество кредитных карт]]-MIN(D:D))/(MAX(D:D)-MIN(D:D))</f>
        <v>9.7560975609756101E-2</v>
      </c>
      <c r="X1347" s="10">
        <f>(Кредиты_2000_0__22[[#This Row],[Число нарушений кредитных договоров]]-MIN(E:E))/(MAX(E:E)-MIN(E:E))</f>
        <v>0</v>
      </c>
      <c r="Y1347" s="16">
        <f>((Кредиты_2000_0__22[[#This Row],[Размер кредита]]-AVERAGE(H:H)))/STDEV(H:H)</f>
        <v>-1.4570802737491715</v>
      </c>
      <c r="Z1347" s="16">
        <f>((Кредиты_2000_0__22[[#This Row],[Годовой доход]]-AVERAGE(K:K)))/STDEV(K:K)</f>
        <v>-1.3792005094633026</v>
      </c>
      <c r="AA1347" s="16">
        <f>((Кредиты_2000_0__22[[#This Row],[Ежемесячный платеж]]-AVERAGE(O:O)))/STDEV(O:O)</f>
        <v>-1.2855977237827039</v>
      </c>
      <c r="AB1347" s="16">
        <f>((Кредиты_2000_0__22[[#This Row],[Текущий баланс кредитов]]-AVERAGE(F:F)))/STDEV(F:F)</f>
        <v>-0.75454523584682431</v>
      </c>
      <c r="AC1347" s="16">
        <f>((Кредиты_2000_0__22[[#This Row],[Максимальный выданный кредит]]-AVERAGE(G:G)))/STDEV(G:G)</f>
        <v>-0.97605448367233538</v>
      </c>
    </row>
    <row r="1348" spans="1:29" x14ac:dyDescent="0.45">
      <c r="A1348">
        <v>1973</v>
      </c>
      <c r="B1348" s="1" t="s">
        <v>1393</v>
      </c>
      <c r="C1348" s="1" t="s">
        <v>16</v>
      </c>
      <c r="D1348">
        <v>10</v>
      </c>
      <c r="E1348">
        <v>0</v>
      </c>
      <c r="F1348">
        <v>127756</v>
      </c>
      <c r="G1348">
        <v>283404</v>
      </c>
      <c r="H1348" s="3">
        <v>157080</v>
      </c>
      <c r="I1348" s="1" t="s">
        <v>17</v>
      </c>
      <c r="J1348">
        <v>720</v>
      </c>
      <c r="K1348">
        <v>1280125</v>
      </c>
      <c r="L1348" s="1" t="s">
        <v>22</v>
      </c>
      <c r="M1348" s="1" t="s">
        <v>29</v>
      </c>
      <c r="N1348" s="1" t="s">
        <v>23</v>
      </c>
      <c r="O1348" s="2">
        <v>20588.59</v>
      </c>
      <c r="P1348">
        <v>22.7</v>
      </c>
      <c r="Q1348">
        <v>5</v>
      </c>
      <c r="R1348">
        <f>Кредиты_2000_0__22[[#This Row],[Годовой доход]]/12</f>
        <v>106677.08333333333</v>
      </c>
      <c r="S1348">
        <f>Кредиты_2000_0__22[[#This Row],[Ежемесячный платеж]]/Кредиты_2000_0__22[[#This Row],[Мес доход]]</f>
        <v>0.19299918367346941</v>
      </c>
      <c r="T1348" s="8">
        <f>(Кредиты_2000_0__22[[#This Row],[Кредитный рейтинг]]-MIN(J:J))/(MAX(J:J)-MIN(J:J))</f>
        <v>0.81212121212121213</v>
      </c>
      <c r="U1348" s="9">
        <f>(Кредиты_2000_0__22[[#This Row],[Срок кредитной истории (лет)]]-MIN(P:P))/(MAX(P:P)-MIN(P:P))</f>
        <v>0.39912280701754382</v>
      </c>
      <c r="V1348" s="9">
        <f>(Кредиты_2000_0__22[[#This Row],[Срок с последнего нарушения кредитного договора (мес.)]]-MIN(Q:Q))/(MAX(Q:Q)-MIN(Q:Q))</f>
        <v>6.097560975609756E-2</v>
      </c>
      <c r="W1348" s="9">
        <f>(Кредиты_2000_0__22[[#This Row],[Количество кредитных карт]]-MIN(D:D))/(MAX(D:D)-MIN(D:D))</f>
        <v>0.1951219512195122</v>
      </c>
      <c r="X1348" s="10">
        <f>(Кредиты_2000_0__22[[#This Row],[Число нарушений кредитных договоров]]-MIN(E:E))/(MAX(E:E)-MIN(E:E))</f>
        <v>0</v>
      </c>
      <c r="Y1348" s="16">
        <f>((Кредиты_2000_0__22[[#This Row],[Размер кредита]]-AVERAGE(H:H)))/STDEV(H:H)</f>
        <v>-0.81743774507891009</v>
      </c>
      <c r="Z1348" s="16">
        <f>((Кредиты_2000_0__22[[#This Row],[Годовой доход]]-AVERAGE(K:K)))/STDEV(K:K)</f>
        <v>-8.4904535652166491E-2</v>
      </c>
      <c r="AA1348" s="16">
        <f>((Кредиты_2000_0__22[[#This Row],[Ежемесячный платеж]]-AVERAGE(O:O)))/STDEV(O:O)</f>
        <v>0.24682022754705957</v>
      </c>
      <c r="AB1348" s="16">
        <f>((Кредиты_2000_0__22[[#This Row],[Текущий баланс кредитов]]-AVERAGE(F:F)))/STDEV(F:F)</f>
        <v>-0.56414049078419781</v>
      </c>
      <c r="AC1348" s="16">
        <f>((Кредиты_2000_0__22[[#This Row],[Максимальный выданный кредит]]-AVERAGE(G:G)))/STDEV(G:G)</f>
        <v>-0.59740228528819983</v>
      </c>
    </row>
    <row r="1349" spans="1:29" x14ac:dyDescent="0.45">
      <c r="A1349">
        <v>1974</v>
      </c>
      <c r="B1349" s="1" t="s">
        <v>1394</v>
      </c>
      <c r="C1349" s="1" t="s">
        <v>16</v>
      </c>
      <c r="D1349">
        <v>19</v>
      </c>
      <c r="E1349">
        <v>0</v>
      </c>
      <c r="F1349">
        <v>21964</v>
      </c>
      <c r="G1349">
        <v>69102</v>
      </c>
      <c r="H1349" s="3">
        <v>33484</v>
      </c>
      <c r="I1349" s="1" t="s">
        <v>17</v>
      </c>
      <c r="J1349">
        <v>722</v>
      </c>
      <c r="K1349">
        <v>1530108</v>
      </c>
      <c r="L1349" s="1" t="s">
        <v>50</v>
      </c>
      <c r="M1349" s="1" t="s">
        <v>29</v>
      </c>
      <c r="N1349" s="1" t="s">
        <v>52</v>
      </c>
      <c r="O1349" s="2">
        <v>18871.37</v>
      </c>
      <c r="P1349">
        <v>10</v>
      </c>
      <c r="Q1349">
        <v>24</v>
      </c>
      <c r="R1349">
        <f>Кредиты_2000_0__22[[#This Row],[Годовой доход]]/12</f>
        <v>127509</v>
      </c>
      <c r="S1349">
        <f>Кредиты_2000_0__22[[#This Row],[Ежемесячный платеж]]/Кредиты_2000_0__22[[#This Row],[Мес доход]]</f>
        <v>0.1480002980181791</v>
      </c>
      <c r="T1349" s="8">
        <f>(Кредиты_2000_0__22[[#This Row],[Кредитный рейтинг]]-MIN(J:J))/(MAX(J:J)-MIN(J:J))</f>
        <v>0.82424242424242422</v>
      </c>
      <c r="U1349" s="9">
        <f>(Кредиты_2000_0__22[[#This Row],[Срок кредитной истории (лет)]]-MIN(P:P))/(MAX(P:P)-MIN(P:P))</f>
        <v>0.1206140350877193</v>
      </c>
      <c r="V1349" s="9">
        <f>(Кредиты_2000_0__22[[#This Row],[Срок с последнего нарушения кредитного договора (мес.)]]-MIN(Q:Q))/(MAX(Q:Q)-MIN(Q:Q))</f>
        <v>0.29268292682926828</v>
      </c>
      <c r="W1349" s="9">
        <f>(Кредиты_2000_0__22[[#This Row],[Количество кредитных карт]]-MIN(D:D))/(MAX(D:D)-MIN(D:D))</f>
        <v>0.41463414634146339</v>
      </c>
      <c r="X1349" s="10">
        <f>(Кредиты_2000_0__22[[#This Row],[Число нарушений кредитных договоров]]-MIN(E:E))/(MAX(E:E)-MIN(E:E))</f>
        <v>0</v>
      </c>
      <c r="Y1349" s="16">
        <f>((Кредиты_2000_0__22[[#This Row],[Размер кредита]]-AVERAGE(H:H)))/STDEV(H:H)</f>
        <v>-1.4791044226833159</v>
      </c>
      <c r="Z1349" s="16">
        <f>((Кредиты_2000_0__22[[#This Row],[Годовой доход]]-AVERAGE(K:K)))/STDEV(K:K)</f>
        <v>0.22108170277942066</v>
      </c>
      <c r="AA1349" s="16">
        <f>((Кредиты_2000_0__22[[#This Row],[Ежемесячный платеж]]-AVERAGE(O:O)))/STDEV(O:O)</f>
        <v>9.3425682812112054E-2</v>
      </c>
      <c r="AB1349" s="16">
        <f>((Кредиты_2000_0__22[[#This Row],[Текущий баланс кредитов]]-AVERAGE(F:F)))/STDEV(F:F)</f>
        <v>-1.0062479221889953</v>
      </c>
      <c r="AC1349" s="16">
        <f>((Кредиты_2000_0__22[[#This Row],[Максимальный выданный кредит]]-AVERAGE(G:G)))/STDEV(G:G)</f>
        <v>-1.0529353301764133</v>
      </c>
    </row>
    <row r="1350" spans="1:29" x14ac:dyDescent="0.45">
      <c r="A1350">
        <v>1975</v>
      </c>
      <c r="B1350" s="1" t="s">
        <v>1395</v>
      </c>
      <c r="C1350" s="1" t="s">
        <v>16</v>
      </c>
      <c r="D1350">
        <v>18</v>
      </c>
      <c r="E1350">
        <v>0</v>
      </c>
      <c r="F1350">
        <v>42826</v>
      </c>
      <c r="G1350">
        <v>378598</v>
      </c>
      <c r="H1350" s="3">
        <v>109978</v>
      </c>
      <c r="I1350" s="1" t="s">
        <v>17</v>
      </c>
      <c r="J1350">
        <v>751</v>
      </c>
      <c r="K1350">
        <v>1044696</v>
      </c>
      <c r="L1350" s="1" t="s">
        <v>33</v>
      </c>
      <c r="M1350" s="1" t="s">
        <v>29</v>
      </c>
      <c r="N1350" s="1" t="s">
        <v>23</v>
      </c>
      <c r="O1350" s="2">
        <v>16540.830000000002</v>
      </c>
      <c r="P1350">
        <v>18.899999999999999</v>
      </c>
      <c r="Q1350">
        <v>32</v>
      </c>
      <c r="R1350">
        <f>Кредиты_2000_0__22[[#This Row],[Годовой доход]]/12</f>
        <v>87058</v>
      </c>
      <c r="S1350">
        <f>Кредиты_2000_0__22[[#This Row],[Ежемесячный платеж]]/Кредиты_2000_0__22[[#This Row],[Мес доход]]</f>
        <v>0.18999781754692277</v>
      </c>
      <c r="T1350" s="8">
        <f>(Кредиты_2000_0__22[[#This Row],[Кредитный рейтинг]]-MIN(J:J))/(MAX(J:J)-MIN(J:J))</f>
        <v>1</v>
      </c>
      <c r="U1350" s="9">
        <f>(Кредиты_2000_0__22[[#This Row],[Срок кредитной истории (лет)]]-MIN(P:P))/(MAX(P:P)-MIN(P:P))</f>
        <v>0.31578947368421051</v>
      </c>
      <c r="V1350" s="9">
        <f>(Кредиты_2000_0__22[[#This Row],[Срок с последнего нарушения кредитного договора (мес.)]]-MIN(Q:Q))/(MAX(Q:Q)-MIN(Q:Q))</f>
        <v>0.3902439024390244</v>
      </c>
      <c r="W1350" s="9">
        <f>(Кредиты_2000_0__22[[#This Row],[Количество кредитных карт]]-MIN(D:D))/(MAX(D:D)-MIN(D:D))</f>
        <v>0.3902439024390244</v>
      </c>
      <c r="X1350" s="10">
        <f>(Кредиты_2000_0__22[[#This Row],[Число нарушений кредитных договоров]]-MIN(E:E))/(MAX(E:E)-MIN(E:E))</f>
        <v>0</v>
      </c>
      <c r="Y1350" s="16">
        <f>((Кредиты_2000_0__22[[#This Row],[Размер кредита]]-AVERAGE(H:H)))/STDEV(H:H)</f>
        <v>-1.0695965839452384</v>
      </c>
      <c r="Z1350" s="16">
        <f>((Кредиты_2000_0__22[[#This Row],[Годовой доход]]-AVERAGE(K:K)))/STDEV(K:K)</f>
        <v>-0.37307626784079584</v>
      </c>
      <c r="AA1350" s="16">
        <f>((Кредиты_2000_0__22[[#This Row],[Ежемесячный платеж]]-AVERAGE(O:O)))/STDEV(O:O)</f>
        <v>-0.11475505249645873</v>
      </c>
      <c r="AB1350" s="16">
        <f>((Кредиты_2000_0__22[[#This Row],[Текущий баланс кредитов]]-AVERAGE(F:F)))/STDEV(F:F)</f>
        <v>-0.91906509897016131</v>
      </c>
      <c r="AC1350" s="16">
        <f>((Кредиты_2000_0__22[[#This Row],[Максимальный выданный кредит]]-AVERAGE(G:G)))/STDEV(G:G)</f>
        <v>-0.39505227140550814</v>
      </c>
    </row>
    <row r="1351" spans="1:29" x14ac:dyDescent="0.45">
      <c r="A1351">
        <v>1976</v>
      </c>
      <c r="B1351" s="1" t="s">
        <v>1396</v>
      </c>
      <c r="C1351" s="1" t="s">
        <v>16</v>
      </c>
      <c r="D1351">
        <v>6</v>
      </c>
      <c r="E1351">
        <v>0</v>
      </c>
      <c r="F1351">
        <v>52934</v>
      </c>
      <c r="G1351">
        <v>147664</v>
      </c>
      <c r="H1351" s="3">
        <v>66132</v>
      </c>
      <c r="I1351" s="1" t="s">
        <v>17</v>
      </c>
      <c r="J1351">
        <v>718</v>
      </c>
      <c r="K1351">
        <v>761520</v>
      </c>
      <c r="L1351" s="1" t="s">
        <v>21</v>
      </c>
      <c r="M1351" s="1" t="s">
        <v>24</v>
      </c>
      <c r="N1351" s="1" t="s">
        <v>23</v>
      </c>
      <c r="O1351" s="2">
        <v>7107.52</v>
      </c>
      <c r="P1351">
        <v>21.5</v>
      </c>
      <c r="Q1351">
        <v>27</v>
      </c>
      <c r="R1351">
        <f>Кредиты_2000_0__22[[#This Row],[Годовой доход]]/12</f>
        <v>63460</v>
      </c>
      <c r="S1351">
        <f>Кредиты_2000_0__22[[#This Row],[Ежемесячный платеж]]/Кредиты_2000_0__22[[#This Row],[Мес доход]]</f>
        <v>0.112</v>
      </c>
      <c r="T1351" s="8">
        <f>(Кредиты_2000_0__22[[#This Row],[Кредитный рейтинг]]-MIN(J:J))/(MAX(J:J)-MIN(J:J))</f>
        <v>0.8</v>
      </c>
      <c r="U1351" s="9">
        <f>(Кредиты_2000_0__22[[#This Row],[Срок кредитной истории (лет)]]-MIN(P:P))/(MAX(P:P)-MIN(P:P))</f>
        <v>0.37280701754385964</v>
      </c>
      <c r="V1351" s="9">
        <f>(Кредиты_2000_0__22[[#This Row],[Срок с последнего нарушения кредитного договора (мес.)]]-MIN(Q:Q))/(MAX(Q:Q)-MIN(Q:Q))</f>
        <v>0.32926829268292684</v>
      </c>
      <c r="W1351" s="9">
        <f>(Кредиты_2000_0__22[[#This Row],[Количество кредитных карт]]-MIN(D:D))/(MAX(D:D)-MIN(D:D))</f>
        <v>9.7560975609756101E-2</v>
      </c>
      <c r="X1351" s="10">
        <f>(Кредиты_2000_0__22[[#This Row],[Число нарушений кредитных договоров]]-MIN(E:E))/(MAX(E:E)-MIN(E:E))</f>
        <v>0</v>
      </c>
      <c r="Y1351" s="16">
        <f>((Кредиты_2000_0__22[[#This Row],[Размер кредита]]-AVERAGE(H:H)))/STDEV(H:H)</f>
        <v>-1.3043245455802652</v>
      </c>
      <c r="Z1351" s="16">
        <f>((Кредиты_2000_0__22[[#This Row],[Годовой доход]]-AVERAGE(K:K)))/STDEV(K:K)</f>
        <v>-0.71969167390482069</v>
      </c>
      <c r="AA1351" s="16">
        <f>((Кредиты_2000_0__22[[#This Row],[Ежемесячный платеж]]-AVERAGE(O:O)))/STDEV(O:O)</f>
        <v>-0.95740671785886255</v>
      </c>
      <c r="AB1351" s="16">
        <f>((Кредиты_2000_0__22[[#This Row],[Текущий баланс кредитов]]-AVERAGE(F:F)))/STDEV(F:F)</f>
        <v>-0.87682351249254775</v>
      </c>
      <c r="AC1351" s="16">
        <f>((Кредиты_2000_0__22[[#This Row],[Максимальный выданный кредит]]-AVERAGE(G:G)))/STDEV(G:G)</f>
        <v>-0.88593928220435592</v>
      </c>
    </row>
    <row r="1352" spans="1:29" x14ac:dyDescent="0.45">
      <c r="A1352">
        <v>1977</v>
      </c>
      <c r="B1352" s="1" t="s">
        <v>1397</v>
      </c>
      <c r="C1352" s="1" t="s">
        <v>16</v>
      </c>
      <c r="D1352">
        <v>17</v>
      </c>
      <c r="E1352">
        <v>0</v>
      </c>
      <c r="F1352">
        <v>275785</v>
      </c>
      <c r="G1352">
        <v>1013760</v>
      </c>
      <c r="H1352" s="3">
        <v>505252</v>
      </c>
      <c r="I1352" s="1" t="s">
        <v>26</v>
      </c>
      <c r="J1352">
        <v>725</v>
      </c>
      <c r="K1352">
        <v>975555</v>
      </c>
      <c r="L1352" s="1" t="s">
        <v>36</v>
      </c>
      <c r="M1352" s="1" t="s">
        <v>19</v>
      </c>
      <c r="N1352" s="1" t="s">
        <v>23</v>
      </c>
      <c r="O1352" s="2">
        <v>18291.68</v>
      </c>
      <c r="P1352">
        <v>13.6</v>
      </c>
      <c r="R1352">
        <f>Кредиты_2000_0__22[[#This Row],[Годовой доход]]/12</f>
        <v>81296.25</v>
      </c>
      <c r="S1352">
        <f>Кредиты_2000_0__22[[#This Row],[Ежемесячный платеж]]/Кредиты_2000_0__22[[#This Row],[Мес доход]]</f>
        <v>0.22500029214139644</v>
      </c>
      <c r="T1352" s="8">
        <f>(Кредиты_2000_0__22[[#This Row],[Кредитный рейтинг]]-MIN(J:J))/(MAX(J:J)-MIN(J:J))</f>
        <v>0.84242424242424241</v>
      </c>
      <c r="U1352" s="9">
        <f>(Кредиты_2000_0__22[[#This Row],[Срок кредитной истории (лет)]]-MIN(P:P))/(MAX(P:P)-MIN(P:P))</f>
        <v>0.19956140350877191</v>
      </c>
      <c r="V1352" s="9">
        <f>(Кредиты_2000_0__22[[#This Row],[Срок с последнего нарушения кредитного договора (мес.)]]-MIN(Q:Q))/(MAX(Q:Q)-MIN(Q:Q))</f>
        <v>0</v>
      </c>
      <c r="W1352" s="9">
        <f>(Кредиты_2000_0__22[[#This Row],[Количество кредитных карт]]-MIN(D:D))/(MAX(D:D)-MIN(D:D))</f>
        <v>0.36585365853658536</v>
      </c>
      <c r="X1352" s="10">
        <f>(Кредиты_2000_0__22[[#This Row],[Число нарушений кредитных договоров]]-MIN(E:E))/(MAX(E:E)-MIN(E:E))</f>
        <v>0</v>
      </c>
      <c r="Y1352" s="16">
        <f>((Кредиты_2000_0__22[[#This Row],[Размер кредита]]-AVERAGE(H:H)))/STDEV(H:H)</f>
        <v>1.046488356695267</v>
      </c>
      <c r="Z1352" s="16">
        <f>((Кредиты_2000_0__22[[#This Row],[Годовой доход]]-AVERAGE(K:K)))/STDEV(K:K)</f>
        <v>-0.45770680076262799</v>
      </c>
      <c r="AA1352" s="16">
        <f>((Кредиты_2000_0__22[[#This Row],[Ежемесячный платеж]]-AVERAGE(O:O)))/STDEV(O:O)</f>
        <v>4.1643567743919585E-2</v>
      </c>
      <c r="AB1352" s="16">
        <f>((Кредиты_2000_0__22[[#This Row],[Текущий баланс кредитов]]-AVERAGE(F:F)))/STDEV(F:F)</f>
        <v>5.447642697348469E-2</v>
      </c>
      <c r="AC1352" s="16">
        <f>((Кредиты_2000_0__22[[#This Row],[Максимальный выданный кредит]]-AVERAGE(G:G)))/STDEV(G:G)</f>
        <v>0.95508575743830781</v>
      </c>
    </row>
    <row r="1353" spans="1:29" x14ac:dyDescent="0.45">
      <c r="A1353">
        <v>1978</v>
      </c>
      <c r="B1353" s="1" t="s">
        <v>1398</v>
      </c>
      <c r="C1353" s="1" t="s">
        <v>16</v>
      </c>
      <c r="D1353">
        <v>8</v>
      </c>
      <c r="E1353">
        <v>0</v>
      </c>
      <c r="F1353">
        <v>26087</v>
      </c>
      <c r="G1353">
        <v>97746</v>
      </c>
      <c r="H1353" s="3">
        <v>108570</v>
      </c>
      <c r="I1353" s="1" t="s">
        <v>17</v>
      </c>
      <c r="J1353">
        <v>742</v>
      </c>
      <c r="K1353">
        <v>720119</v>
      </c>
      <c r="L1353" s="1" t="s">
        <v>22</v>
      </c>
      <c r="M1353" s="1" t="s">
        <v>29</v>
      </c>
      <c r="N1353" s="1" t="s">
        <v>52</v>
      </c>
      <c r="O1353" s="2">
        <v>6505.03</v>
      </c>
      <c r="P1353">
        <v>30.5</v>
      </c>
      <c r="Q1353">
        <v>62</v>
      </c>
      <c r="R1353">
        <f>Кредиты_2000_0__22[[#This Row],[Годовой доход]]/12</f>
        <v>60009.916666666664</v>
      </c>
      <c r="S1353">
        <f>Кредиты_2000_0__22[[#This Row],[Ежемесячный платеж]]/Кредиты_2000_0__22[[#This Row],[Мес доход]]</f>
        <v>0.10839925067940159</v>
      </c>
      <c r="T1353" s="8">
        <f>(Кредиты_2000_0__22[[#This Row],[Кредитный рейтинг]]-MIN(J:J))/(MAX(J:J)-MIN(J:J))</f>
        <v>0.94545454545454544</v>
      </c>
      <c r="U1353" s="9">
        <f>(Кредиты_2000_0__22[[#This Row],[Срок кредитной истории (лет)]]-MIN(P:P))/(MAX(P:P)-MIN(P:P))</f>
        <v>0.57017543859649122</v>
      </c>
      <c r="V1353" s="9">
        <f>(Кредиты_2000_0__22[[#This Row],[Срок с последнего нарушения кредитного договора (мес.)]]-MIN(Q:Q))/(MAX(Q:Q)-MIN(Q:Q))</f>
        <v>0.75609756097560976</v>
      </c>
      <c r="W1353" s="9">
        <f>(Кредиты_2000_0__22[[#This Row],[Количество кредитных карт]]-MIN(D:D))/(MAX(D:D)-MIN(D:D))</f>
        <v>0.14634146341463414</v>
      </c>
      <c r="X1353" s="10">
        <f>(Кредиты_2000_0__22[[#This Row],[Число нарушений кредитных договоров]]-MIN(E:E))/(MAX(E:E)-MIN(E:E))</f>
        <v>0</v>
      </c>
      <c r="Y1353" s="16">
        <f>((Кредиты_2000_0__22[[#This Row],[Размер кредита]]-AVERAGE(H:H)))/STDEV(H:H)</f>
        <v>-1.0771342605858012</v>
      </c>
      <c r="Z1353" s="16">
        <f>((Кредиты_2000_0__22[[#This Row],[Годовой доход]]-AVERAGE(K:K)))/STDEV(K:K)</f>
        <v>-0.77036766490143294</v>
      </c>
      <c r="AA1353" s="16">
        <f>((Кредиты_2000_0__22[[#This Row],[Ежемесячный платеж]]-AVERAGE(O:O)))/STDEV(O:O)</f>
        <v>-1.0112254942866694</v>
      </c>
      <c r="AB1353" s="16">
        <f>((Кредиты_2000_0__22[[#This Row],[Текущий баланс кредитов]]-AVERAGE(F:F)))/STDEV(F:F)</f>
        <v>-0.98901780138891604</v>
      </c>
      <c r="AC1353" s="16">
        <f>((Кредиты_2000_0__22[[#This Row],[Максимальный выданный кредит]]-AVERAGE(G:G)))/STDEV(G:G)</f>
        <v>-0.99204794444143185</v>
      </c>
    </row>
    <row r="1354" spans="1:29" x14ac:dyDescent="0.45">
      <c r="A1354">
        <v>1980</v>
      </c>
      <c r="B1354" s="1" t="s">
        <v>1399</v>
      </c>
      <c r="C1354" s="1" t="s">
        <v>16</v>
      </c>
      <c r="D1354">
        <v>9</v>
      </c>
      <c r="E1354">
        <v>0</v>
      </c>
      <c r="F1354">
        <v>140106</v>
      </c>
      <c r="G1354">
        <v>318714</v>
      </c>
      <c r="H1354" s="3">
        <v>130064</v>
      </c>
      <c r="I1354" s="1" t="s">
        <v>17</v>
      </c>
      <c r="J1354">
        <v>736</v>
      </c>
      <c r="K1354">
        <v>936035</v>
      </c>
      <c r="L1354" s="1" t="s">
        <v>27</v>
      </c>
      <c r="M1354" s="1" t="s">
        <v>29</v>
      </c>
      <c r="N1354" s="1" t="s">
        <v>52</v>
      </c>
      <c r="O1354" s="2">
        <v>8658.2999999999993</v>
      </c>
      <c r="P1354">
        <v>16</v>
      </c>
      <c r="R1354">
        <f>Кредиты_2000_0__22[[#This Row],[Годовой доход]]/12</f>
        <v>78002.916666666672</v>
      </c>
      <c r="S1354">
        <f>Кредиты_2000_0__22[[#This Row],[Ежемесячный платеж]]/Кредиты_2000_0__22[[#This Row],[Мес доход]]</f>
        <v>0.11099969552420581</v>
      </c>
      <c r="T1354" s="8">
        <f>(Кредиты_2000_0__22[[#This Row],[Кредитный рейтинг]]-MIN(J:J))/(MAX(J:J)-MIN(J:J))</f>
        <v>0.90909090909090906</v>
      </c>
      <c r="U1354" s="9">
        <f>(Кредиты_2000_0__22[[#This Row],[Срок кредитной истории (лет)]]-MIN(P:P))/(MAX(P:P)-MIN(P:P))</f>
        <v>0.25219298245614036</v>
      </c>
      <c r="V1354" s="9">
        <f>(Кредиты_2000_0__22[[#This Row],[Срок с последнего нарушения кредитного договора (мес.)]]-MIN(Q:Q))/(MAX(Q:Q)-MIN(Q:Q))</f>
        <v>0</v>
      </c>
      <c r="W1354" s="9">
        <f>(Кредиты_2000_0__22[[#This Row],[Количество кредитных карт]]-MIN(D:D))/(MAX(D:D)-MIN(D:D))</f>
        <v>0.17073170731707318</v>
      </c>
      <c r="X1354" s="10">
        <f>(Кредиты_2000_0__22[[#This Row],[Число нарушений кредитных договоров]]-MIN(E:E))/(MAX(E:E)-MIN(E:E))</f>
        <v>0</v>
      </c>
      <c r="Y1354" s="16">
        <f>((Кредиты_2000_0__22[[#This Row],[Размер кредита]]-AVERAGE(H:H)))/STDEV(H:H)</f>
        <v>-0.96206691561970936</v>
      </c>
      <c r="Z1354" s="16">
        <f>((Кредиты_2000_0__22[[#This Row],[Годовой доход]]-AVERAGE(K:K)))/STDEV(K:K)</f>
        <v>-0.50608039473828359</v>
      </c>
      <c r="AA1354" s="16">
        <f>((Кредиты_2000_0__22[[#This Row],[Ежемесячный платеж]]-AVERAGE(O:O)))/STDEV(O:O)</f>
        <v>-0.8188798010490993</v>
      </c>
      <c r="AB1354" s="16">
        <f>((Кредиты_2000_0__22[[#This Row],[Текущий баланс кредитов]]-AVERAGE(F:F)))/STDEV(F:F)</f>
        <v>-0.5125295298623016</v>
      </c>
      <c r="AC1354" s="16">
        <f>((Кредиты_2000_0__22[[#This Row],[Максимальный выданный кредит]]-AVERAGE(G:G)))/STDEV(G:G)</f>
        <v>-0.522345254485861</v>
      </c>
    </row>
    <row r="1355" spans="1:29" x14ac:dyDescent="0.45">
      <c r="A1355">
        <v>1981</v>
      </c>
      <c r="B1355" s="1" t="s">
        <v>1400</v>
      </c>
      <c r="C1355" s="1" t="s">
        <v>16</v>
      </c>
      <c r="D1355">
        <v>11</v>
      </c>
      <c r="E1355">
        <v>1</v>
      </c>
      <c r="F1355">
        <v>297654</v>
      </c>
      <c r="G1355">
        <v>618772</v>
      </c>
      <c r="H1355" s="3">
        <v>255156</v>
      </c>
      <c r="I1355" s="1" t="s">
        <v>17</v>
      </c>
      <c r="J1355">
        <v>737</v>
      </c>
      <c r="K1355">
        <v>862277</v>
      </c>
      <c r="L1355" s="1" t="s">
        <v>22</v>
      </c>
      <c r="M1355" s="1" t="s">
        <v>29</v>
      </c>
      <c r="N1355" s="1" t="s">
        <v>23</v>
      </c>
      <c r="O1355" s="2">
        <v>8622.77</v>
      </c>
      <c r="P1355">
        <v>38.299999999999997</v>
      </c>
      <c r="Q1355">
        <v>73</v>
      </c>
      <c r="R1355">
        <f>Кредиты_2000_0__22[[#This Row],[Годовой доход]]/12</f>
        <v>71856.416666666672</v>
      </c>
      <c r="S1355">
        <f>Кредиты_2000_0__22[[#This Row],[Ежемесячный платеж]]/Кредиты_2000_0__22[[#This Row],[Мес доход]]</f>
        <v>0.12</v>
      </c>
      <c r="T1355" s="8">
        <f>(Кредиты_2000_0__22[[#This Row],[Кредитный рейтинг]]-MIN(J:J))/(MAX(J:J)-MIN(J:J))</f>
        <v>0.91515151515151516</v>
      </c>
      <c r="U1355" s="9">
        <f>(Кредиты_2000_0__22[[#This Row],[Срок кредитной истории (лет)]]-MIN(P:P))/(MAX(P:P)-MIN(P:P))</f>
        <v>0.74122807017543846</v>
      </c>
      <c r="V1355" s="9">
        <f>(Кредиты_2000_0__22[[#This Row],[Срок с последнего нарушения кредитного договора (мес.)]]-MIN(Q:Q))/(MAX(Q:Q)-MIN(Q:Q))</f>
        <v>0.8902439024390244</v>
      </c>
      <c r="W1355" s="9">
        <f>(Кредиты_2000_0__22[[#This Row],[Количество кредитных карт]]-MIN(D:D))/(MAX(D:D)-MIN(D:D))</f>
        <v>0.21951219512195122</v>
      </c>
      <c r="X1355" s="10">
        <f>(Кредиты_2000_0__22[[#This Row],[Число нарушений кредитных договоров]]-MIN(E:E))/(MAX(E:E)-MIN(E:E))</f>
        <v>0.14285714285714285</v>
      </c>
      <c r="Y1355" s="16">
        <f>((Кредиты_2000_0__22[[#This Row],[Размер кредита]]-AVERAGE(H:H)))/STDEV(H:H)</f>
        <v>-0.2923914565847055</v>
      </c>
      <c r="Z1355" s="16">
        <f>((Кредиты_2000_0__22[[#This Row],[Годовой доход]]-AVERAGE(K:K)))/STDEV(K:K)</f>
        <v>-0.59636226580246399</v>
      </c>
      <c r="AA1355" s="16">
        <f>((Кредиты_2000_0__22[[#This Row],[Ежемесячный платеж]]-AVERAGE(O:O)))/STDEV(O:O)</f>
        <v>-0.82205359833449809</v>
      </c>
      <c r="AB1355" s="16">
        <f>((Кредиты_2000_0__22[[#This Row],[Текущий баланс кредитов]]-AVERAGE(F:F)))/STDEV(F:F)</f>
        <v>0.14586752854441173</v>
      </c>
      <c r="AC1355" s="16">
        <f>((Кредиты_2000_0__22[[#This Row],[Максимальный выданный кредит]]-AVERAGE(G:G)))/STDEV(G:G)</f>
        <v>0.11547583156591434</v>
      </c>
    </row>
    <row r="1356" spans="1:29" x14ac:dyDescent="0.45">
      <c r="A1356">
        <v>1982</v>
      </c>
      <c r="B1356" s="1" t="s">
        <v>1401</v>
      </c>
      <c r="C1356" s="1" t="s">
        <v>16</v>
      </c>
      <c r="D1356">
        <v>8</v>
      </c>
      <c r="E1356">
        <v>0</v>
      </c>
      <c r="F1356">
        <v>753882</v>
      </c>
      <c r="G1356">
        <v>1142548</v>
      </c>
      <c r="H1356" s="3">
        <v>474166</v>
      </c>
      <c r="I1356" s="1" t="s">
        <v>17</v>
      </c>
      <c r="J1356">
        <v>747</v>
      </c>
      <c r="K1356">
        <v>2885226</v>
      </c>
      <c r="L1356" s="1" t="s">
        <v>38</v>
      </c>
      <c r="M1356" s="1" t="s">
        <v>29</v>
      </c>
      <c r="N1356" s="1" t="s">
        <v>23</v>
      </c>
      <c r="O1356" s="2">
        <v>35824.69</v>
      </c>
      <c r="P1356">
        <v>20.100000000000001</v>
      </c>
      <c r="R1356">
        <f>Кредиты_2000_0__22[[#This Row],[Годовой доход]]/12</f>
        <v>240435.5</v>
      </c>
      <c r="S1356">
        <f>Кредиты_2000_0__22[[#This Row],[Ежемесячный платеж]]/Кредиты_2000_0__22[[#This Row],[Мес доход]]</f>
        <v>0.1489991702556403</v>
      </c>
      <c r="T1356" s="8">
        <f>(Кредиты_2000_0__22[[#This Row],[Кредитный рейтинг]]-MIN(J:J))/(MAX(J:J)-MIN(J:J))</f>
        <v>0.97575757575757571</v>
      </c>
      <c r="U1356" s="9">
        <f>(Кредиты_2000_0__22[[#This Row],[Срок кредитной истории (лет)]]-MIN(P:P))/(MAX(P:P)-MIN(P:P))</f>
        <v>0.34210526315789475</v>
      </c>
      <c r="V1356" s="9">
        <f>(Кредиты_2000_0__22[[#This Row],[Срок с последнего нарушения кредитного договора (мес.)]]-MIN(Q:Q))/(MAX(Q:Q)-MIN(Q:Q))</f>
        <v>0</v>
      </c>
      <c r="W1356" s="9">
        <f>(Кредиты_2000_0__22[[#This Row],[Количество кредитных карт]]-MIN(D:D))/(MAX(D:D)-MIN(D:D))</f>
        <v>0.14634146341463414</v>
      </c>
      <c r="X1356" s="10">
        <f>(Кредиты_2000_0__22[[#This Row],[Число нарушений кредитных договоров]]-MIN(E:E))/(MAX(E:E)-MIN(E:E))</f>
        <v>0</v>
      </c>
      <c r="Y1356" s="16">
        <f>((Кредиты_2000_0__22[[#This Row],[Размер кредита]]-AVERAGE(H:H)))/STDEV(H:H)</f>
        <v>0.88007058961534079</v>
      </c>
      <c r="Z1356" s="16">
        <f>((Кредиты_2000_0__22[[#This Row],[Годовой доход]]-AVERAGE(K:K)))/STDEV(K:K)</f>
        <v>1.8797843323619743</v>
      </c>
      <c r="AA1356" s="16">
        <f>((Кредиты_2000_0__22[[#This Row],[Ежемесячный платеж]]-AVERAGE(O:O)))/STDEV(O:O)</f>
        <v>1.6078191811092897</v>
      </c>
      <c r="AB1356" s="16">
        <f>((Кредиты_2000_0__22[[#This Row],[Текущий баланс кредитов]]-AVERAGE(F:F)))/STDEV(F:F)</f>
        <v>2.0524558264776007</v>
      </c>
      <c r="AC1356" s="16">
        <f>((Кредиты_2000_0__22[[#This Row],[Максимальный выданный кредит]]-AVERAGE(G:G)))/STDEV(G:G)</f>
        <v>1.2288451707198602</v>
      </c>
    </row>
    <row r="1357" spans="1:29" x14ac:dyDescent="0.45">
      <c r="A1357">
        <v>1983</v>
      </c>
      <c r="B1357" s="1" t="s">
        <v>1402</v>
      </c>
      <c r="C1357" s="1" t="s">
        <v>16</v>
      </c>
      <c r="D1357">
        <v>14</v>
      </c>
      <c r="E1357">
        <v>0</v>
      </c>
      <c r="F1357">
        <v>187625</v>
      </c>
      <c r="G1357">
        <v>400840</v>
      </c>
      <c r="H1357" s="3">
        <v>139414</v>
      </c>
      <c r="I1357" s="1" t="s">
        <v>17</v>
      </c>
      <c r="J1357">
        <v>726</v>
      </c>
      <c r="K1357">
        <v>526794</v>
      </c>
      <c r="L1357" s="1" t="s">
        <v>33</v>
      </c>
      <c r="M1357" s="1" t="s">
        <v>19</v>
      </c>
      <c r="N1357" s="1" t="s">
        <v>23</v>
      </c>
      <c r="O1357" s="2">
        <v>7989.69</v>
      </c>
      <c r="P1357">
        <v>6.5</v>
      </c>
      <c r="R1357">
        <f>Кредиты_2000_0__22[[#This Row],[Годовой доход]]/12</f>
        <v>43899.5</v>
      </c>
      <c r="S1357">
        <f>Кредиты_2000_0__22[[#This Row],[Ежемесячный платеж]]/Кредиты_2000_0__22[[#This Row],[Мес доход]]</f>
        <v>0.1819995671932482</v>
      </c>
      <c r="T1357" s="8">
        <f>(Кредиты_2000_0__22[[#This Row],[Кредитный рейтинг]]-MIN(J:J))/(MAX(J:J)-MIN(J:J))</f>
        <v>0.84848484848484851</v>
      </c>
      <c r="U1357" s="9">
        <f>(Кредиты_2000_0__22[[#This Row],[Срок кредитной истории (лет)]]-MIN(P:P))/(MAX(P:P)-MIN(P:P))</f>
        <v>4.3859649122807015E-2</v>
      </c>
      <c r="V1357" s="9">
        <f>(Кредиты_2000_0__22[[#This Row],[Срок с последнего нарушения кредитного договора (мес.)]]-MIN(Q:Q))/(MAX(Q:Q)-MIN(Q:Q))</f>
        <v>0</v>
      </c>
      <c r="W1357" s="9">
        <f>(Кредиты_2000_0__22[[#This Row],[Количество кредитных карт]]-MIN(D:D))/(MAX(D:D)-MIN(D:D))</f>
        <v>0.29268292682926828</v>
      </c>
      <c r="X1357" s="10">
        <f>(Кредиты_2000_0__22[[#This Row],[Число нарушений кредитных договоров]]-MIN(E:E))/(MAX(E:E)-MIN(E:E))</f>
        <v>0</v>
      </c>
      <c r="Y1357" s="16">
        <f>((Кредиты_2000_0__22[[#This Row],[Размер кредита]]-AVERAGE(H:H)))/STDEV(H:H)</f>
        <v>-0.91201203167847178</v>
      </c>
      <c r="Z1357" s="16">
        <f>((Кредиты_2000_0__22[[#This Row],[Годовой доход]]-AVERAGE(K:K)))/STDEV(K:K)</f>
        <v>-1.007002914277537</v>
      </c>
      <c r="AA1357" s="16">
        <f>((Кредиты_2000_0__22[[#This Row],[Ежемесячный платеж]]-AVERAGE(O:O)))/STDEV(O:O)</f>
        <v>-0.87860489541978759</v>
      </c>
      <c r="AB1357" s="16">
        <f>((Кредиты_2000_0__22[[#This Row],[Текущий баланс кредитов]]-AVERAGE(F:F)))/STDEV(F:F)</f>
        <v>-0.31394643253051313</v>
      </c>
      <c r="AC1357" s="16">
        <f>((Кредиты_2000_0__22[[#This Row],[Максимальный выданный кредит]]-AVERAGE(G:G)))/STDEV(G:G)</f>
        <v>-0.34777335667581061</v>
      </c>
    </row>
    <row r="1358" spans="1:29" x14ac:dyDescent="0.45">
      <c r="A1358">
        <v>1984</v>
      </c>
      <c r="B1358" s="1" t="s">
        <v>1403</v>
      </c>
      <c r="C1358" s="1" t="s">
        <v>16</v>
      </c>
      <c r="D1358">
        <v>7</v>
      </c>
      <c r="E1358">
        <v>0</v>
      </c>
      <c r="F1358">
        <v>587879</v>
      </c>
      <c r="G1358">
        <v>1409320</v>
      </c>
      <c r="H1358" s="3">
        <v>765314</v>
      </c>
      <c r="I1358" s="1" t="s">
        <v>17</v>
      </c>
      <c r="J1358">
        <v>740</v>
      </c>
      <c r="K1358">
        <v>4060091</v>
      </c>
      <c r="L1358" s="1" t="s">
        <v>33</v>
      </c>
      <c r="M1358" s="1" t="s">
        <v>19</v>
      </c>
      <c r="N1358" s="1" t="s">
        <v>52</v>
      </c>
      <c r="O1358" s="2">
        <v>22161.22</v>
      </c>
      <c r="P1358">
        <v>20.9</v>
      </c>
      <c r="R1358">
        <f>Кредиты_2000_0__22[[#This Row],[Годовой доход]]/12</f>
        <v>338340.91666666669</v>
      </c>
      <c r="S1358">
        <f>Кредиты_2000_0__22[[#This Row],[Ежемесячный платеж]]/Кредиты_2000_0__22[[#This Row],[Мес доход]]</f>
        <v>6.5499674760984422E-2</v>
      </c>
      <c r="T1358" s="8">
        <f>(Кредиты_2000_0__22[[#This Row],[Кредитный рейтинг]]-MIN(J:J))/(MAX(J:J)-MIN(J:J))</f>
        <v>0.93333333333333335</v>
      </c>
      <c r="U1358" s="9">
        <f>(Кредиты_2000_0__22[[#This Row],[Срок кредитной истории (лет)]]-MIN(P:P))/(MAX(P:P)-MIN(P:P))</f>
        <v>0.3596491228070175</v>
      </c>
      <c r="V1358" s="9">
        <f>(Кредиты_2000_0__22[[#This Row],[Срок с последнего нарушения кредитного договора (мес.)]]-MIN(Q:Q))/(MAX(Q:Q)-MIN(Q:Q))</f>
        <v>0</v>
      </c>
      <c r="W1358" s="9">
        <f>(Кредиты_2000_0__22[[#This Row],[Количество кредитных карт]]-MIN(D:D))/(MAX(D:D)-MIN(D:D))</f>
        <v>0.12195121951219512</v>
      </c>
      <c r="X1358" s="10">
        <f>(Кредиты_2000_0__22[[#This Row],[Число нарушений кредитных договоров]]-MIN(E:E))/(MAX(E:E)-MIN(E:E))</f>
        <v>0</v>
      </c>
      <c r="Y1358" s="16">
        <f>((Кредиты_2000_0__22[[#This Row],[Размер кредита]]-AVERAGE(H:H)))/STDEV(H:H)</f>
        <v>2.4387207874467234</v>
      </c>
      <c r="Z1358" s="16">
        <f>((Кредиты_2000_0__22[[#This Row],[Годовой доход]]-AVERAGE(K:K)))/STDEV(K:K)</f>
        <v>3.3178522090372948</v>
      </c>
      <c r="AA1358" s="16">
        <f>((Кредиты_2000_0__22[[#This Row],[Ежемесячный платеж]]-AVERAGE(O:O)))/STDEV(O:O)</f>
        <v>0.38729894482645333</v>
      </c>
      <c r="AB1358" s="16">
        <f>((Кредиты_2000_0__22[[#This Row],[Текущий баланс кредитов]]-AVERAGE(F:F)))/STDEV(F:F)</f>
        <v>1.3587251102089735</v>
      </c>
      <c r="AC1358" s="16">
        <f>((Кредиты_2000_0__22[[#This Row],[Максимальный выданный кредит]]-AVERAGE(G:G)))/STDEV(G:G)</f>
        <v>1.7959115604451938</v>
      </c>
    </row>
    <row r="1359" spans="1:29" x14ac:dyDescent="0.45">
      <c r="A1359">
        <v>1985</v>
      </c>
      <c r="B1359" s="1" t="s">
        <v>1404</v>
      </c>
      <c r="C1359" s="1" t="s">
        <v>16</v>
      </c>
      <c r="D1359">
        <v>12</v>
      </c>
      <c r="E1359">
        <v>0</v>
      </c>
      <c r="F1359">
        <v>86412</v>
      </c>
      <c r="G1359">
        <v>232144</v>
      </c>
      <c r="H1359" s="3">
        <v>175890</v>
      </c>
      <c r="I1359" s="1" t="s">
        <v>17</v>
      </c>
      <c r="J1359">
        <v>706</v>
      </c>
      <c r="K1359">
        <v>856900</v>
      </c>
      <c r="L1359" s="1" t="s">
        <v>40</v>
      </c>
      <c r="M1359" s="1" t="s">
        <v>24</v>
      </c>
      <c r="N1359" s="1" t="s">
        <v>23</v>
      </c>
      <c r="O1359" s="2">
        <v>15638.52</v>
      </c>
      <c r="P1359">
        <v>12</v>
      </c>
      <c r="R1359">
        <f>Кредиты_2000_0__22[[#This Row],[Годовой доход]]/12</f>
        <v>71408.333333333328</v>
      </c>
      <c r="S1359">
        <f>Кредиты_2000_0__22[[#This Row],[Ежемесячный платеж]]/Кредиты_2000_0__22[[#This Row],[Мес доход]]</f>
        <v>0.21900133037694017</v>
      </c>
      <c r="T1359" s="8">
        <f>(Кредиты_2000_0__22[[#This Row],[Кредитный рейтинг]]-MIN(J:J))/(MAX(J:J)-MIN(J:J))</f>
        <v>0.72727272727272729</v>
      </c>
      <c r="U1359" s="9">
        <f>(Кредиты_2000_0__22[[#This Row],[Срок кредитной истории (лет)]]-MIN(P:P))/(MAX(P:P)-MIN(P:P))</f>
        <v>0.1644736842105263</v>
      </c>
      <c r="V1359" s="9">
        <f>(Кредиты_2000_0__22[[#This Row],[Срок с последнего нарушения кредитного договора (мес.)]]-MIN(Q:Q))/(MAX(Q:Q)-MIN(Q:Q))</f>
        <v>0</v>
      </c>
      <c r="W1359" s="9">
        <f>(Кредиты_2000_0__22[[#This Row],[Количество кредитных карт]]-MIN(D:D))/(MAX(D:D)-MIN(D:D))</f>
        <v>0.24390243902439024</v>
      </c>
      <c r="X1359" s="10">
        <f>(Кредиты_2000_0__22[[#This Row],[Число нарушений кредитных договоров]]-MIN(E:E))/(MAX(E:E)-MIN(E:E))</f>
        <v>0</v>
      </c>
      <c r="Y1359" s="16">
        <f>((Кредиты_2000_0__22[[#This Row],[Размер кредита]]-AVERAGE(H:H)))/STDEV(H:H)</f>
        <v>-0.71673909620889098</v>
      </c>
      <c r="Z1359" s="16">
        <f>((Кредиты_2000_0__22[[#This Row],[Годовой доход]]-AVERAGE(K:K)))/STDEV(K:K)</f>
        <v>-0.60294386536742095</v>
      </c>
      <c r="AA1359" s="16">
        <f>((Кредиты_2000_0__22[[#This Row],[Ежемесячный платеж]]-AVERAGE(O:O)))/STDEV(O:O)</f>
        <v>-0.19535592580319322</v>
      </c>
      <c r="AB1359" s="16">
        <f>((Кредиты_2000_0__22[[#This Row],[Текущий баланс кредитов]]-AVERAGE(F:F)))/STDEV(F:F)</f>
        <v>-0.73691810765503818</v>
      </c>
      <c r="AC1359" s="16">
        <f>((Кредиты_2000_0__22[[#This Row],[Максимальный выданный кредит]]-AVERAGE(G:G)))/STDEV(G:G)</f>
        <v>-0.70636358234081631</v>
      </c>
    </row>
    <row r="1360" spans="1:29" x14ac:dyDescent="0.45">
      <c r="A1360">
        <v>1986</v>
      </c>
      <c r="B1360" s="1" t="s">
        <v>1405</v>
      </c>
      <c r="C1360" s="1" t="s">
        <v>16</v>
      </c>
      <c r="D1360">
        <v>2</v>
      </c>
      <c r="E1360">
        <v>0</v>
      </c>
      <c r="F1360">
        <v>0</v>
      </c>
      <c r="G1360">
        <v>0</v>
      </c>
      <c r="H1360" s="3">
        <v>388168</v>
      </c>
      <c r="I1360" s="1" t="s">
        <v>17</v>
      </c>
      <c r="J1360">
        <v>693</v>
      </c>
      <c r="K1360">
        <v>1042929</v>
      </c>
      <c r="L1360" s="1" t="s">
        <v>36</v>
      </c>
      <c r="M1360" s="1" t="s">
        <v>24</v>
      </c>
      <c r="N1360" s="1" t="s">
        <v>54</v>
      </c>
      <c r="O1360" s="2">
        <v>0</v>
      </c>
      <c r="P1360">
        <v>19.8</v>
      </c>
      <c r="R1360">
        <f>Кредиты_2000_0__22[[#This Row],[Годовой доход]]/12</f>
        <v>86910.75</v>
      </c>
      <c r="S1360">
        <f>Кредиты_2000_0__22[[#This Row],[Ежемесячный платеж]]/Кредиты_2000_0__22[[#This Row],[Мес доход]]</f>
        <v>0</v>
      </c>
      <c r="T1360" s="8">
        <f>(Кредиты_2000_0__22[[#This Row],[Кредитный рейтинг]]-MIN(J:J))/(MAX(J:J)-MIN(J:J))</f>
        <v>0.64848484848484844</v>
      </c>
      <c r="U1360" s="9">
        <f>(Кредиты_2000_0__22[[#This Row],[Срок кредитной истории (лет)]]-MIN(P:P))/(MAX(P:P)-MIN(P:P))</f>
        <v>0.33552631578947367</v>
      </c>
      <c r="V1360" s="9">
        <f>(Кредиты_2000_0__22[[#This Row],[Срок с последнего нарушения кредитного договора (мес.)]]-MIN(Q:Q))/(MAX(Q:Q)-MIN(Q:Q))</f>
        <v>0</v>
      </c>
      <c r="W1360" s="9">
        <f>(Кредиты_2000_0__22[[#This Row],[Количество кредитных карт]]-MIN(D:D))/(MAX(D:D)-MIN(D:D))</f>
        <v>0</v>
      </c>
      <c r="X1360" s="10">
        <f>(Кредиты_2000_0__22[[#This Row],[Число нарушений кредитных договоров]]-MIN(E:E))/(MAX(E:E)-MIN(E:E))</f>
        <v>0</v>
      </c>
      <c r="Y1360" s="16">
        <f>((Кредиты_2000_0__22[[#This Row],[Размер кредита]]-AVERAGE(H:H)))/STDEV(H:H)</f>
        <v>0.41968343355346427</v>
      </c>
      <c r="Z1360" s="16">
        <f>((Кредиты_2000_0__22[[#This Row],[Годовой доход]]-AVERAGE(K:K)))/STDEV(K:K)</f>
        <v>-0.3752391256483612</v>
      </c>
      <c r="AA1360" s="16">
        <f>((Кредиты_2000_0__22[[#This Row],[Ежемесячный платеж]]-AVERAGE(O:O)))/STDEV(O:O)</f>
        <v>-1.5923019523626147</v>
      </c>
      <c r="AB1360" s="16">
        <f>((Кредиты_2000_0__22[[#This Row],[Текущий баланс кредитов]]-AVERAGE(F:F)))/STDEV(F:F)</f>
        <v>-1.0980360311516293</v>
      </c>
      <c r="AC1360" s="16">
        <f>((Кредиты_2000_0__22[[#This Row],[Максимальный выданный кредит]]-AVERAGE(G:G)))/STDEV(G:G)</f>
        <v>-1.1998226409241679</v>
      </c>
    </row>
    <row r="1361" spans="1:29" x14ac:dyDescent="0.45">
      <c r="A1361">
        <v>1987</v>
      </c>
      <c r="B1361" s="1" t="s">
        <v>1406</v>
      </c>
      <c r="C1361" s="1" t="s">
        <v>31</v>
      </c>
      <c r="D1361">
        <v>8</v>
      </c>
      <c r="E1361">
        <v>0</v>
      </c>
      <c r="F1361">
        <v>47557</v>
      </c>
      <c r="G1361">
        <v>136972</v>
      </c>
      <c r="H1361" s="3">
        <v>132682</v>
      </c>
      <c r="I1361" s="1" t="s">
        <v>17</v>
      </c>
      <c r="J1361">
        <v>718</v>
      </c>
      <c r="K1361">
        <v>630268</v>
      </c>
      <c r="L1361" s="1" t="s">
        <v>41</v>
      </c>
      <c r="M1361" s="1" t="s">
        <v>29</v>
      </c>
      <c r="N1361" s="1" t="s">
        <v>23</v>
      </c>
      <c r="O1361" s="2">
        <v>4432.8900000000003</v>
      </c>
      <c r="P1361">
        <v>9.8000000000000007</v>
      </c>
      <c r="Q1361">
        <v>53</v>
      </c>
      <c r="R1361">
        <f>Кредиты_2000_0__22[[#This Row],[Годовой доход]]/12</f>
        <v>52522.333333333336</v>
      </c>
      <c r="S1361">
        <f>Кредиты_2000_0__22[[#This Row],[Ежемесячный платеж]]/Кредиты_2000_0__22[[#This Row],[Мес доход]]</f>
        <v>8.4400096466899791E-2</v>
      </c>
      <c r="T1361" s="8">
        <f>(Кредиты_2000_0__22[[#This Row],[Кредитный рейтинг]]-MIN(J:J))/(MAX(J:J)-MIN(J:J))</f>
        <v>0.8</v>
      </c>
      <c r="U1361" s="9">
        <f>(Кредиты_2000_0__22[[#This Row],[Срок кредитной истории (лет)]]-MIN(P:P))/(MAX(P:P)-MIN(P:P))</f>
        <v>0.11622807017543861</v>
      </c>
      <c r="V1361" s="9">
        <f>(Кредиты_2000_0__22[[#This Row],[Срок с последнего нарушения кредитного договора (мес.)]]-MIN(Q:Q))/(MAX(Q:Q)-MIN(Q:Q))</f>
        <v>0.64634146341463417</v>
      </c>
      <c r="W1361" s="9">
        <f>(Кредиты_2000_0__22[[#This Row],[Количество кредитных карт]]-MIN(D:D))/(MAX(D:D)-MIN(D:D))</f>
        <v>0.14634146341463414</v>
      </c>
      <c r="X1361" s="10">
        <f>(Кредиты_2000_0__22[[#This Row],[Число нарушений кредитных договоров]]-MIN(E:E))/(MAX(E:E)-MIN(E:E))</f>
        <v>0</v>
      </c>
      <c r="Y1361" s="16">
        <f>((Кредиты_2000_0__22[[#This Row],[Размер кредита]]-AVERAGE(H:H)))/STDEV(H:H)</f>
        <v>-0.94805154811616288</v>
      </c>
      <c r="Z1361" s="16">
        <f>((Кредиты_2000_0__22[[#This Row],[Годовой доход]]-AVERAGE(K:K)))/STDEV(K:K)</f>
        <v>-0.88034782158935387</v>
      </c>
      <c r="AA1361" s="16">
        <f>((Кредиты_2000_0__22[[#This Row],[Ежемесячный платеж]]-AVERAGE(O:O)))/STDEV(O:O)</f>
        <v>-1.1963240675196123</v>
      </c>
      <c r="AB1361" s="16">
        <f>((Кредиты_2000_0__22[[#This Row],[Текущий баланс кредитов]]-AVERAGE(F:F)))/STDEV(F:F)</f>
        <v>-0.89929413086315801</v>
      </c>
      <c r="AC1361" s="16">
        <f>((Кредиты_2000_0__22[[#This Row],[Максимальный выданный кредит]]-AVERAGE(G:G)))/STDEV(G:G)</f>
        <v>-0.90866683171833518</v>
      </c>
    </row>
    <row r="1362" spans="1:29" x14ac:dyDescent="0.45">
      <c r="A1362">
        <v>1988</v>
      </c>
      <c r="B1362" s="1" t="s">
        <v>1407</v>
      </c>
      <c r="C1362" s="1" t="s">
        <v>16</v>
      </c>
      <c r="D1362">
        <v>5</v>
      </c>
      <c r="E1362">
        <v>0</v>
      </c>
      <c r="F1362">
        <v>94620</v>
      </c>
      <c r="G1362">
        <v>258412</v>
      </c>
      <c r="H1362" s="3">
        <v>108702</v>
      </c>
      <c r="I1362" s="1" t="s">
        <v>17</v>
      </c>
      <c r="J1362">
        <v>747</v>
      </c>
      <c r="K1362">
        <v>600761</v>
      </c>
      <c r="L1362" s="1" t="s">
        <v>28</v>
      </c>
      <c r="M1362" s="1" t="s">
        <v>29</v>
      </c>
      <c r="N1362" s="1" t="s">
        <v>23</v>
      </c>
      <c r="O1362" s="2">
        <v>8711.1200000000008</v>
      </c>
      <c r="P1362">
        <v>10.4</v>
      </c>
      <c r="R1362">
        <f>Кредиты_2000_0__22[[#This Row],[Годовой доход]]/12</f>
        <v>50063.416666666664</v>
      </c>
      <c r="S1362">
        <f>Кредиты_2000_0__22[[#This Row],[Ежемесячный платеж]]/Кредиты_2000_0__22[[#This Row],[Мес доход]]</f>
        <v>0.17400170783389737</v>
      </c>
      <c r="T1362" s="8">
        <f>(Кредиты_2000_0__22[[#This Row],[Кредитный рейтинг]]-MIN(J:J))/(MAX(J:J)-MIN(J:J))</f>
        <v>0.97575757575757571</v>
      </c>
      <c r="U1362" s="9">
        <f>(Кредиты_2000_0__22[[#This Row],[Срок кредитной истории (лет)]]-MIN(P:P))/(MAX(P:P)-MIN(P:P))</f>
        <v>0.12938596491228072</v>
      </c>
      <c r="V1362" s="9">
        <f>(Кредиты_2000_0__22[[#This Row],[Срок с последнего нарушения кредитного договора (мес.)]]-MIN(Q:Q))/(MAX(Q:Q)-MIN(Q:Q))</f>
        <v>0</v>
      </c>
      <c r="W1362" s="9">
        <f>(Кредиты_2000_0__22[[#This Row],[Количество кредитных карт]]-MIN(D:D))/(MAX(D:D)-MIN(D:D))</f>
        <v>7.3170731707317069E-2</v>
      </c>
      <c r="X1362" s="10">
        <f>(Кредиты_2000_0__22[[#This Row],[Число нарушений кредитных договоров]]-MIN(E:E))/(MAX(E:E)-MIN(E:E))</f>
        <v>0</v>
      </c>
      <c r="Y1362" s="16">
        <f>((Кредиты_2000_0__22[[#This Row],[Размер кредита]]-AVERAGE(H:H)))/STDEV(H:H)</f>
        <v>-1.0764276034007485</v>
      </c>
      <c r="Z1362" s="16">
        <f>((Кредиты_2000_0__22[[#This Row],[Годовой доход]]-AVERAGE(K:K)))/STDEV(K:K)</f>
        <v>-0.91646522132213915</v>
      </c>
      <c r="AA1362" s="16">
        <f>((Кредиты_2000_0__22[[#This Row],[Ежемесячный платеж]]-AVERAGE(O:O)))/STDEV(O:O)</f>
        <v>-0.8141615355659928</v>
      </c>
      <c r="AB1362" s="16">
        <f>((Кредиты_2000_0__22[[#This Row],[Текущий баланс кредитов]]-AVERAGE(F:F)))/STDEV(F:F)</f>
        <v>-0.70261666901156261</v>
      </c>
      <c r="AC1362" s="16">
        <f>((Кредиты_2000_0__22[[#This Row],[Максимальный выданный кредит]]-AVERAGE(G:G)))/STDEV(G:G)</f>
        <v>-0.65052676316449698</v>
      </c>
    </row>
    <row r="1363" spans="1:29" x14ac:dyDescent="0.45">
      <c r="A1363">
        <v>1989</v>
      </c>
      <c r="B1363" s="1" t="s">
        <v>1408</v>
      </c>
      <c r="C1363" s="1" t="s">
        <v>16</v>
      </c>
      <c r="D1363">
        <v>12</v>
      </c>
      <c r="E1363">
        <v>0</v>
      </c>
      <c r="F1363">
        <v>10564</v>
      </c>
      <c r="G1363">
        <v>532114</v>
      </c>
      <c r="H1363" s="3">
        <v>218944</v>
      </c>
      <c r="I1363" s="1" t="s">
        <v>17</v>
      </c>
      <c r="J1363">
        <v>727</v>
      </c>
      <c r="K1363">
        <v>718542</v>
      </c>
      <c r="L1363" s="1" t="s">
        <v>22</v>
      </c>
      <c r="M1363" s="1" t="s">
        <v>29</v>
      </c>
      <c r="N1363" s="1" t="s">
        <v>79</v>
      </c>
      <c r="O1363" s="2">
        <v>11616.22</v>
      </c>
      <c r="P1363">
        <v>16.8</v>
      </c>
      <c r="Q1363">
        <v>33</v>
      </c>
      <c r="R1363">
        <f>Кредиты_2000_0__22[[#This Row],[Годовой доход]]/12</f>
        <v>59878.5</v>
      </c>
      <c r="S1363">
        <f>Кредиты_2000_0__22[[#This Row],[Ежемесячный платеж]]/Кредиты_2000_0__22[[#This Row],[Мес доход]]</f>
        <v>0.19399650959860382</v>
      </c>
      <c r="T1363" s="8">
        <f>(Кредиты_2000_0__22[[#This Row],[Кредитный рейтинг]]-MIN(J:J))/(MAX(J:J)-MIN(J:J))</f>
        <v>0.8545454545454545</v>
      </c>
      <c r="U1363" s="9">
        <f>(Кредиты_2000_0__22[[#This Row],[Срок кредитной истории (лет)]]-MIN(P:P))/(MAX(P:P)-MIN(P:P))</f>
        <v>0.26973684210526316</v>
      </c>
      <c r="V1363" s="9">
        <f>(Кредиты_2000_0__22[[#This Row],[Срок с последнего нарушения кредитного договора (мес.)]]-MIN(Q:Q))/(MAX(Q:Q)-MIN(Q:Q))</f>
        <v>0.40243902439024393</v>
      </c>
      <c r="W1363" s="9">
        <f>(Кредиты_2000_0__22[[#This Row],[Количество кредитных карт]]-MIN(D:D))/(MAX(D:D)-MIN(D:D))</f>
        <v>0.24390243902439024</v>
      </c>
      <c r="X1363" s="10">
        <f>(Кредиты_2000_0__22[[#This Row],[Число нарушений кредитных договоров]]-MIN(E:E))/(MAX(E:E)-MIN(E:E))</f>
        <v>0</v>
      </c>
      <c r="Y1363" s="16">
        <f>((Кредиты_2000_0__22[[#This Row],[Размер кредита]]-AVERAGE(H:H)))/STDEV(H:H)</f>
        <v>-0.48625107768418074</v>
      </c>
      <c r="Z1363" s="16">
        <f>((Кредиты_2000_0__22[[#This Row],[Годовой доход]]-AVERAGE(K:K)))/STDEV(K:K)</f>
        <v>-0.77229795735334617</v>
      </c>
      <c r="AA1363" s="16">
        <f>((Кредиты_2000_0__22[[#This Row],[Ежемесячный платеж]]-AVERAGE(O:O)))/STDEV(O:O)</f>
        <v>-0.55465693399514249</v>
      </c>
      <c r="AB1363" s="16">
        <f>((Кредиты_2000_0__22[[#This Row],[Текущий баланс кредитов]]-AVERAGE(F:F)))/STDEV(F:F)</f>
        <v>-1.0538888091938226</v>
      </c>
      <c r="AC1363" s="16">
        <f>((Кредиты_2000_0__22[[#This Row],[Максимальный выданный кредит]]-AVERAGE(G:G)))/STDEV(G:G)</f>
        <v>-6.8729554309732183E-2</v>
      </c>
    </row>
    <row r="1364" spans="1:29" x14ac:dyDescent="0.45">
      <c r="A1364">
        <v>1991</v>
      </c>
      <c r="B1364" s="1" t="s">
        <v>1409</v>
      </c>
      <c r="C1364" s="1" t="s">
        <v>16</v>
      </c>
      <c r="D1364">
        <v>5</v>
      </c>
      <c r="E1364">
        <v>0</v>
      </c>
      <c r="F1364">
        <v>171456</v>
      </c>
      <c r="G1364">
        <v>287298</v>
      </c>
      <c r="H1364" s="3">
        <v>132660</v>
      </c>
      <c r="I1364" s="1" t="s">
        <v>17</v>
      </c>
      <c r="J1364">
        <v>720</v>
      </c>
      <c r="K1364">
        <v>553755</v>
      </c>
      <c r="L1364" s="1" t="s">
        <v>36</v>
      </c>
      <c r="M1364" s="1" t="s">
        <v>19</v>
      </c>
      <c r="N1364" s="1" t="s">
        <v>23</v>
      </c>
      <c r="O1364" s="2">
        <v>4203.9399999999996</v>
      </c>
      <c r="P1364">
        <v>6.8</v>
      </c>
      <c r="R1364">
        <f>Кредиты_2000_0__22[[#This Row],[Годовой доход]]/12</f>
        <v>46146.25</v>
      </c>
      <c r="S1364">
        <f>Кредиты_2000_0__22[[#This Row],[Ежемесячный платеж]]/Кредиты_2000_0__22[[#This Row],[Мес доход]]</f>
        <v>9.110036026762737E-2</v>
      </c>
      <c r="T1364" s="8">
        <f>(Кредиты_2000_0__22[[#This Row],[Кредитный рейтинг]]-MIN(J:J))/(MAX(J:J)-MIN(J:J))</f>
        <v>0.81212121212121213</v>
      </c>
      <c r="U1364" s="9">
        <f>(Кредиты_2000_0__22[[#This Row],[Срок кредитной истории (лет)]]-MIN(P:P))/(MAX(P:P)-MIN(P:P))</f>
        <v>5.0438596491228067E-2</v>
      </c>
      <c r="V1364" s="9">
        <f>(Кредиты_2000_0__22[[#This Row],[Срок с последнего нарушения кредитного договора (мес.)]]-MIN(Q:Q))/(MAX(Q:Q)-MIN(Q:Q))</f>
        <v>0</v>
      </c>
      <c r="W1364" s="9">
        <f>(Кредиты_2000_0__22[[#This Row],[Количество кредитных карт]]-MIN(D:D))/(MAX(D:D)-MIN(D:D))</f>
        <v>7.3170731707317069E-2</v>
      </c>
      <c r="X1364" s="10">
        <f>(Кредиты_2000_0__22[[#This Row],[Число нарушений кредитных договоров]]-MIN(E:E))/(MAX(E:E)-MIN(E:E))</f>
        <v>0</v>
      </c>
      <c r="Y1364" s="16">
        <f>((Кредиты_2000_0__22[[#This Row],[Размер кредита]]-AVERAGE(H:H)))/STDEV(H:H)</f>
        <v>-0.94816932431367162</v>
      </c>
      <c r="Z1364" s="16">
        <f>((Кредиты_2000_0__22[[#This Row],[Годовой доход]]-AVERAGE(K:K)))/STDEV(K:K)</f>
        <v>-0.974001890310491</v>
      </c>
      <c r="AA1364" s="16">
        <f>((Кредиты_2000_0__22[[#This Row],[Ежемесячный платеж]]-AVERAGE(O:O)))/STDEV(O:O)</f>
        <v>-1.2167755420057389</v>
      </c>
      <c r="AB1364" s="16">
        <f>((Кредиты_2000_0__22[[#This Row],[Текущий баланс кредитов]]-AVERAGE(F:F)))/STDEV(F:F)</f>
        <v>-0.38151709059902655</v>
      </c>
      <c r="AC1364" s="16">
        <f>((Кредиты_2000_0__22[[#This Row],[Максимальный выданный кредит]]-AVERAGE(G:G)))/STDEV(G:G)</f>
        <v>-0.58912496787261481</v>
      </c>
    </row>
    <row r="1365" spans="1:29" x14ac:dyDescent="0.45">
      <c r="A1365">
        <v>1992</v>
      </c>
      <c r="B1365" s="1" t="s">
        <v>1410</v>
      </c>
      <c r="C1365" s="1" t="s">
        <v>31</v>
      </c>
      <c r="D1365">
        <v>3</v>
      </c>
      <c r="E1365">
        <v>0</v>
      </c>
      <c r="F1365">
        <v>209</v>
      </c>
      <c r="G1365">
        <v>61908</v>
      </c>
      <c r="H1365" s="3">
        <v>337634</v>
      </c>
      <c r="I1365" s="1" t="s">
        <v>26</v>
      </c>
      <c r="J1365">
        <v>728</v>
      </c>
      <c r="K1365">
        <v>653144</v>
      </c>
      <c r="L1365" s="1" t="s">
        <v>28</v>
      </c>
      <c r="M1365" s="1" t="s">
        <v>29</v>
      </c>
      <c r="N1365" s="1" t="s">
        <v>54</v>
      </c>
      <c r="O1365" s="2">
        <v>4376.08</v>
      </c>
      <c r="P1365">
        <v>13.1</v>
      </c>
      <c r="R1365">
        <f>Кредиты_2000_0__22[[#This Row],[Годовой доход]]/12</f>
        <v>54428.666666666664</v>
      </c>
      <c r="S1365">
        <f>Кредиты_2000_0__22[[#This Row],[Ежемесячный платеж]]/Кредиты_2000_0__22[[#This Row],[Мес доход]]</f>
        <v>8.0400279264603219E-2</v>
      </c>
      <c r="T1365" s="8">
        <f>(Кредиты_2000_0__22[[#This Row],[Кредитный рейтинг]]-MIN(J:J))/(MAX(J:J)-MIN(J:J))</f>
        <v>0.8606060606060606</v>
      </c>
      <c r="U1365" s="9">
        <f>(Кредиты_2000_0__22[[#This Row],[Срок кредитной истории (лет)]]-MIN(P:P))/(MAX(P:P)-MIN(P:P))</f>
        <v>0.18859649122807015</v>
      </c>
      <c r="V1365" s="9">
        <f>(Кредиты_2000_0__22[[#This Row],[Срок с последнего нарушения кредитного договора (мес.)]]-MIN(Q:Q))/(MAX(Q:Q)-MIN(Q:Q))</f>
        <v>0</v>
      </c>
      <c r="W1365" s="9">
        <f>(Кредиты_2000_0__22[[#This Row],[Количество кредитных карт]]-MIN(D:D))/(MAX(D:D)-MIN(D:D))</f>
        <v>2.4390243902439025E-2</v>
      </c>
      <c r="X1365" s="10">
        <f>(Кредиты_2000_0__22[[#This Row],[Число нарушений кредитных договоров]]-MIN(E:E))/(MAX(E:E)-MIN(E:E))</f>
        <v>0</v>
      </c>
      <c r="Y1365" s="16">
        <f>((Кредиты_2000_0__22[[#This Row],[Размер кредита]]-AVERAGE(H:H)))/STDEV(H:H)</f>
        <v>0.14915150787576395</v>
      </c>
      <c r="Z1365" s="16">
        <f>((Кредиты_2000_0__22[[#This Row],[Годовой доход]]-AVERAGE(K:K)))/STDEV(K:K)</f>
        <v>-0.85234695276883021</v>
      </c>
      <c r="AA1365" s="16">
        <f>((Кредиты_2000_0__22[[#This Row],[Ежемесячный платеж]]-AVERAGE(O:O)))/STDEV(O:O)</f>
        <v>-1.201398748740651</v>
      </c>
      <c r="AB1365" s="16">
        <f>((Кредиты_2000_0__22[[#This Row],[Текущий баланс кредитов]]-AVERAGE(F:F)))/STDEV(F:F)</f>
        <v>-1.0971626148898741</v>
      </c>
      <c r="AC1365" s="16">
        <f>((Кредиты_2000_0__22[[#This Row],[Максимальный выданный кредит]]-AVERAGE(G:G)))/STDEV(G:G)</f>
        <v>-1.0682273233679178</v>
      </c>
    </row>
    <row r="1366" spans="1:29" x14ac:dyDescent="0.45">
      <c r="A1366">
        <v>1994</v>
      </c>
      <c r="B1366" s="1" t="s">
        <v>1412</v>
      </c>
      <c r="C1366" s="1" t="s">
        <v>16</v>
      </c>
      <c r="D1366">
        <v>12</v>
      </c>
      <c r="E1366">
        <v>0</v>
      </c>
      <c r="F1366">
        <v>184015</v>
      </c>
      <c r="G1366">
        <v>479864</v>
      </c>
      <c r="H1366" s="3">
        <v>54098</v>
      </c>
      <c r="I1366" s="1" t="s">
        <v>17</v>
      </c>
      <c r="J1366">
        <v>739</v>
      </c>
      <c r="K1366">
        <v>411027</v>
      </c>
      <c r="L1366" s="1" t="s">
        <v>33</v>
      </c>
      <c r="M1366" s="1" t="s">
        <v>29</v>
      </c>
      <c r="N1366" s="1" t="s">
        <v>23</v>
      </c>
      <c r="O1366" s="2">
        <v>5857.13</v>
      </c>
      <c r="P1366">
        <v>16</v>
      </c>
      <c r="Q1366">
        <v>19</v>
      </c>
      <c r="R1366">
        <f>Кредиты_2000_0__22[[#This Row],[Годовой доход]]/12</f>
        <v>34252.25</v>
      </c>
      <c r="S1366">
        <f>Кредиты_2000_0__22[[#This Row],[Ежемесячный платеж]]/Кредиты_2000_0__22[[#This Row],[Мес доход]]</f>
        <v>0.17099986132297879</v>
      </c>
      <c r="T1366" s="8">
        <f>(Кредиты_2000_0__22[[#This Row],[Кредитный рейтинг]]-MIN(J:J))/(MAX(J:J)-MIN(J:J))</f>
        <v>0.92727272727272725</v>
      </c>
      <c r="U1366" s="9">
        <f>(Кредиты_2000_0__22[[#This Row],[Срок кредитной истории (лет)]]-MIN(P:P))/(MAX(P:P)-MIN(P:P))</f>
        <v>0.25219298245614036</v>
      </c>
      <c r="V1366" s="9">
        <f>(Кредиты_2000_0__22[[#This Row],[Срок с последнего нарушения кредитного договора (мес.)]]-MIN(Q:Q))/(MAX(Q:Q)-MIN(Q:Q))</f>
        <v>0.23170731707317074</v>
      </c>
      <c r="W1366" s="9">
        <f>(Кредиты_2000_0__22[[#This Row],[Количество кредитных карт]]-MIN(D:D))/(MAX(D:D)-MIN(D:D))</f>
        <v>0.24390243902439024</v>
      </c>
      <c r="X1366" s="10">
        <f>(Кредиты_2000_0__22[[#This Row],[Число нарушений кредитных договоров]]-MIN(E:E))/(MAX(E:E)-MIN(E:E))</f>
        <v>0</v>
      </c>
      <c r="Y1366" s="16">
        <f>((Кредиты_2000_0__22[[#This Row],[Размер кредита]]-AVERAGE(H:H)))/STDEV(H:H)</f>
        <v>-1.3687481256175758</v>
      </c>
      <c r="Z1366" s="16">
        <f>((Кредиты_2000_0__22[[#This Row],[Годовой доход]]-AVERAGE(K:K)))/STDEV(K:K)</f>
        <v>-1.1487049854764166</v>
      </c>
      <c r="AA1366" s="16">
        <f>((Кредиты_2000_0__22[[#This Row],[Ежемесячный платеж]]-AVERAGE(O:O)))/STDEV(O:O)</f>
        <v>-1.0691006212557079</v>
      </c>
      <c r="AB1366" s="16">
        <f>((Кредиты_2000_0__22[[#This Row],[Текущий баланс кредитов]]-AVERAGE(F:F)))/STDEV(F:F)</f>
        <v>-0.3290327134153751</v>
      </c>
      <c r="AC1366" s="16">
        <f>((Кредиты_2000_0__22[[#This Row],[Максимальный выданный кредит]]-AVERAGE(G:G)))/STDEV(G:G)</f>
        <v>-0.17979525409512453</v>
      </c>
    </row>
    <row r="1367" spans="1:29" x14ac:dyDescent="0.45">
      <c r="A1367">
        <v>1995</v>
      </c>
      <c r="B1367" s="1" t="s">
        <v>1413</v>
      </c>
      <c r="C1367" s="1" t="s">
        <v>16</v>
      </c>
      <c r="D1367">
        <v>7</v>
      </c>
      <c r="E1367">
        <v>0</v>
      </c>
      <c r="F1367">
        <v>47652</v>
      </c>
      <c r="G1367">
        <v>77066</v>
      </c>
      <c r="H1367" s="3">
        <v>49038</v>
      </c>
      <c r="I1367" s="1" t="s">
        <v>17</v>
      </c>
      <c r="J1367">
        <v>716</v>
      </c>
      <c r="K1367">
        <v>577467</v>
      </c>
      <c r="L1367" s="1" t="s">
        <v>36</v>
      </c>
      <c r="M1367" s="1" t="s">
        <v>29</v>
      </c>
      <c r="N1367" s="1" t="s">
        <v>23</v>
      </c>
      <c r="O1367" s="2">
        <v>7795.89</v>
      </c>
      <c r="P1367">
        <v>8.6</v>
      </c>
      <c r="R1367">
        <f>Кредиты_2000_0__22[[#This Row],[Годовой доход]]/12</f>
        <v>48122.25</v>
      </c>
      <c r="S1367">
        <f>Кредиты_2000_0__22[[#This Row],[Ежемесячный платеж]]/Кредиты_2000_0__22[[#This Row],[Мес доход]]</f>
        <v>0.16200177672490376</v>
      </c>
      <c r="T1367" s="8">
        <f>(Кредиты_2000_0__22[[#This Row],[Кредитный рейтинг]]-MIN(J:J))/(MAX(J:J)-MIN(J:J))</f>
        <v>0.78787878787878785</v>
      </c>
      <c r="U1367" s="9">
        <f>(Кредиты_2000_0__22[[#This Row],[Срок кредитной истории (лет)]]-MIN(P:P))/(MAX(P:P)-MIN(P:P))</f>
        <v>8.9912280701754374E-2</v>
      </c>
      <c r="V1367" s="9">
        <f>(Кредиты_2000_0__22[[#This Row],[Срок с последнего нарушения кредитного договора (мес.)]]-MIN(Q:Q))/(MAX(Q:Q)-MIN(Q:Q))</f>
        <v>0</v>
      </c>
      <c r="W1367" s="9">
        <f>(Кредиты_2000_0__22[[#This Row],[Количество кредитных карт]]-MIN(D:D))/(MAX(D:D)-MIN(D:D))</f>
        <v>0.12195121951219512</v>
      </c>
      <c r="X1367" s="10">
        <f>(Кредиты_2000_0__22[[#This Row],[Число нарушений кредитных договоров]]-MIN(E:E))/(MAX(E:E)-MIN(E:E))</f>
        <v>0</v>
      </c>
      <c r="Y1367" s="16">
        <f>((Кредиты_2000_0__22[[#This Row],[Размер кредита]]-AVERAGE(H:H)))/STDEV(H:H)</f>
        <v>-1.3958366510445983</v>
      </c>
      <c r="Z1367" s="16">
        <f>((Кредиты_2000_0__22[[#This Row],[Годовой доход]]-AVERAGE(K:K)))/STDEV(K:K)</f>
        <v>-0.94497773392509765</v>
      </c>
      <c r="AA1367" s="16">
        <f>((Кредиты_2000_0__22[[#This Row],[Ежемесячный платеж]]-AVERAGE(O:O)))/STDEV(O:O)</f>
        <v>-0.89591651697650876</v>
      </c>
      <c r="AB1367" s="16">
        <f>((Кредиты_2000_0__22[[#This Row],[Текущий баланс кредитов]]-AVERAGE(F:F)))/STDEV(F:F)</f>
        <v>-0.89889712347145112</v>
      </c>
      <c r="AC1367" s="16">
        <f>((Кредиты_2000_0__22[[#This Row],[Максимальный выданный кредит]]-AVERAGE(G:G)))/STDEV(G:G)</f>
        <v>-1.0360065793038609</v>
      </c>
    </row>
    <row r="1368" spans="1:29" x14ac:dyDescent="0.45">
      <c r="A1368">
        <v>1996</v>
      </c>
      <c r="B1368" s="1" t="s">
        <v>1414</v>
      </c>
      <c r="C1368" s="1" t="s">
        <v>31</v>
      </c>
      <c r="D1368">
        <v>9</v>
      </c>
      <c r="E1368">
        <v>0</v>
      </c>
      <c r="F1368">
        <v>323</v>
      </c>
      <c r="G1368">
        <v>376090</v>
      </c>
      <c r="H1368" s="3">
        <v>553080</v>
      </c>
      <c r="I1368" s="1" t="s">
        <v>17</v>
      </c>
      <c r="J1368">
        <v>740</v>
      </c>
      <c r="K1368">
        <v>1910640</v>
      </c>
      <c r="L1368" s="1" t="s">
        <v>50</v>
      </c>
      <c r="M1368" s="1" t="s">
        <v>29</v>
      </c>
      <c r="N1368" s="1" t="s">
        <v>54</v>
      </c>
      <c r="O1368" s="2">
        <v>2499.64</v>
      </c>
      <c r="P1368">
        <v>26</v>
      </c>
      <c r="Q1368">
        <v>28</v>
      </c>
      <c r="R1368">
        <f>Кредиты_2000_0__22[[#This Row],[Годовой доход]]/12</f>
        <v>159220</v>
      </c>
      <c r="S1368">
        <f>Кредиты_2000_0__22[[#This Row],[Ежемесячный платеж]]/Кредиты_2000_0__22[[#This Row],[Мес доход]]</f>
        <v>1.5699284009546538E-2</v>
      </c>
      <c r="T1368" s="8">
        <f>(Кредиты_2000_0__22[[#This Row],[Кредитный рейтинг]]-MIN(J:J))/(MAX(J:J)-MIN(J:J))</f>
        <v>0.93333333333333335</v>
      </c>
      <c r="U1368" s="9">
        <f>(Кредиты_2000_0__22[[#This Row],[Срок кредитной истории (лет)]]-MIN(P:P))/(MAX(P:P)-MIN(P:P))</f>
        <v>0.47149122807017541</v>
      </c>
      <c r="V1368" s="9">
        <f>(Кредиты_2000_0__22[[#This Row],[Срок с последнего нарушения кредитного договора (мес.)]]-MIN(Q:Q))/(MAX(Q:Q)-MIN(Q:Q))</f>
        <v>0.34146341463414637</v>
      </c>
      <c r="W1368" s="9">
        <f>(Кредиты_2000_0__22[[#This Row],[Количество кредитных карт]]-MIN(D:D))/(MAX(D:D)-MIN(D:D))</f>
        <v>0.17073170731707318</v>
      </c>
      <c r="X1368" s="10">
        <f>(Кредиты_2000_0__22[[#This Row],[Число нарушений кредитных договоров]]-MIN(E:E))/(MAX(E:E)-MIN(E:E))</f>
        <v>0</v>
      </c>
      <c r="Y1368" s="16">
        <f>((Кредиты_2000_0__22[[#This Row],[Размер кредита]]-AVERAGE(H:H)))/STDEV(H:H)</f>
        <v>1.3025338100793855</v>
      </c>
      <c r="Z1368" s="16">
        <f>((Кредиты_2000_0__22[[#This Row],[Годовой доход]]-AVERAGE(K:K)))/STDEV(K:K)</f>
        <v>0.68686359707962796</v>
      </c>
      <c r="AA1368" s="16">
        <f>((Кредиты_2000_0__22[[#This Row],[Ежемесячный платеж]]-AVERAGE(O:O)))/STDEV(O:O)</f>
        <v>-1.3690159786369047</v>
      </c>
      <c r="AB1368" s="16">
        <f>((Кредиты_2000_0__22[[#This Row],[Текущий баланс кредитов]]-AVERAGE(F:F)))/STDEV(F:F)</f>
        <v>-1.0966862060198257</v>
      </c>
      <c r="AC1368" s="16">
        <f>((Кредиты_2000_0__22[[#This Row],[Максимальный выданный кредит]]-AVERAGE(G:G)))/STDEV(G:G)</f>
        <v>-0.40038342499520696</v>
      </c>
    </row>
    <row r="1369" spans="1:29" x14ac:dyDescent="0.45">
      <c r="A1369">
        <v>1998</v>
      </c>
      <c r="B1369" s="1" t="s">
        <v>1415</v>
      </c>
      <c r="C1369" s="1" t="s">
        <v>16</v>
      </c>
      <c r="D1369">
        <v>8</v>
      </c>
      <c r="E1369">
        <v>2</v>
      </c>
      <c r="F1369">
        <v>57570</v>
      </c>
      <c r="G1369">
        <v>270952</v>
      </c>
      <c r="H1369" s="3">
        <v>178860</v>
      </c>
      <c r="I1369" s="1" t="s">
        <v>17</v>
      </c>
      <c r="J1369">
        <v>681</v>
      </c>
      <c r="K1369">
        <v>714457</v>
      </c>
      <c r="L1369" s="1" t="s">
        <v>22</v>
      </c>
      <c r="M1369" s="1" t="s">
        <v>19</v>
      </c>
      <c r="N1369" s="1" t="s">
        <v>20</v>
      </c>
      <c r="O1369" s="2">
        <v>11371.88</v>
      </c>
      <c r="P1369">
        <v>14.2</v>
      </c>
      <c r="Q1369">
        <v>49</v>
      </c>
      <c r="R1369">
        <f>Кредиты_2000_0__22[[#This Row],[Годовой доход]]/12</f>
        <v>59538.083333333336</v>
      </c>
      <c r="S1369">
        <f>Кредиты_2000_0__22[[#This Row],[Ежемесячный платеж]]/Кредиты_2000_0__22[[#This Row],[Мес доход]]</f>
        <v>0.19100178177273089</v>
      </c>
      <c r="T1369" s="8">
        <f>(Кредиты_2000_0__22[[#This Row],[Кредитный рейтинг]]-MIN(J:J))/(MAX(J:J)-MIN(J:J))</f>
        <v>0.5757575757575758</v>
      </c>
      <c r="U1369" s="9">
        <f>(Кредиты_2000_0__22[[#This Row],[Срок кредитной истории (лет)]]-MIN(P:P))/(MAX(P:P)-MIN(P:P))</f>
        <v>0.212719298245614</v>
      </c>
      <c r="V1369" s="9">
        <f>(Кредиты_2000_0__22[[#This Row],[Срок с последнего нарушения кредитного договора (мес.)]]-MIN(Q:Q))/(MAX(Q:Q)-MIN(Q:Q))</f>
        <v>0.59756097560975607</v>
      </c>
      <c r="W1369" s="9">
        <f>(Кредиты_2000_0__22[[#This Row],[Количество кредитных карт]]-MIN(D:D))/(MAX(D:D)-MIN(D:D))</f>
        <v>0.14634146341463414</v>
      </c>
      <c r="X1369" s="10">
        <f>(Кредиты_2000_0__22[[#This Row],[Число нарушений кредитных договоров]]-MIN(E:E))/(MAX(E:E)-MIN(E:E))</f>
        <v>0.2857142857142857</v>
      </c>
      <c r="Y1369" s="16">
        <f>((Кредиты_2000_0__22[[#This Row],[Размер кредита]]-AVERAGE(H:H)))/STDEV(H:H)</f>
        <v>-0.70083930954520379</v>
      </c>
      <c r="Z1369" s="16">
        <f>((Кредиты_2000_0__22[[#This Row],[Годовой доход]]-AVERAGE(K:K)))/STDEV(K:K)</f>
        <v>-0.77729811249986824</v>
      </c>
      <c r="AA1369" s="16">
        <f>((Кредиты_2000_0__22[[#This Row],[Ежемесячный платеж]]-AVERAGE(O:O)))/STDEV(O:O)</f>
        <v>-0.5764831548990087</v>
      </c>
      <c r="AB1369" s="16">
        <f>((Кредиты_2000_0__22[[#This Row],[Текущий баланс кредитов]]-AVERAGE(F:F)))/STDEV(F:F)</f>
        <v>-0.85744955177725135</v>
      </c>
      <c r="AC1369" s="16">
        <f>((Кредиты_2000_0__22[[#This Row],[Максимальный выданный кредит]]-AVERAGE(G:G)))/STDEV(G:G)</f>
        <v>-0.62387099521600275</v>
      </c>
    </row>
    <row r="1370" spans="1:29" x14ac:dyDescent="0.45">
      <c r="A1370">
        <v>1999</v>
      </c>
      <c r="B1370" s="1" t="s">
        <v>1416</v>
      </c>
      <c r="C1370" s="1" t="s">
        <v>16</v>
      </c>
      <c r="D1370">
        <v>14</v>
      </c>
      <c r="E1370">
        <v>0</v>
      </c>
      <c r="F1370">
        <v>305653</v>
      </c>
      <c r="G1370">
        <v>941226</v>
      </c>
      <c r="H1370" s="3">
        <v>573936</v>
      </c>
      <c r="I1370" s="1" t="s">
        <v>26</v>
      </c>
      <c r="J1370">
        <v>723</v>
      </c>
      <c r="K1370">
        <v>2001783</v>
      </c>
      <c r="L1370" s="1" t="s">
        <v>33</v>
      </c>
      <c r="M1370" s="1" t="s">
        <v>29</v>
      </c>
      <c r="N1370" s="1" t="s">
        <v>23</v>
      </c>
      <c r="O1370" s="2">
        <v>39868.839999999997</v>
      </c>
      <c r="P1370">
        <v>21.6</v>
      </c>
      <c r="R1370">
        <f>Кредиты_2000_0__22[[#This Row],[Годовой доход]]/12</f>
        <v>166815.25</v>
      </c>
      <c r="S1370">
        <f>Кредиты_2000_0__22[[#This Row],[Ежемесячный платеж]]/Кредиты_2000_0__22[[#This Row],[Мес доход]]</f>
        <v>0.2389999715253851</v>
      </c>
      <c r="T1370" s="8">
        <f>(Кредиты_2000_0__22[[#This Row],[Кредитный рейтинг]]-MIN(J:J))/(MAX(J:J)-MIN(J:J))</f>
        <v>0.83030303030303032</v>
      </c>
      <c r="U1370" s="9">
        <f>(Кредиты_2000_0__22[[#This Row],[Срок кредитной истории (лет)]]-MIN(P:P))/(MAX(P:P)-MIN(P:P))</f>
        <v>0.375</v>
      </c>
      <c r="V1370" s="9">
        <f>(Кредиты_2000_0__22[[#This Row],[Срок с последнего нарушения кредитного договора (мес.)]]-MIN(Q:Q))/(MAX(Q:Q)-MIN(Q:Q))</f>
        <v>0</v>
      </c>
      <c r="W1370" s="9">
        <f>(Кредиты_2000_0__22[[#This Row],[Количество кредитных карт]]-MIN(D:D))/(MAX(D:D)-MIN(D:D))</f>
        <v>0.29268292682926828</v>
      </c>
      <c r="X1370" s="10">
        <f>(Кредиты_2000_0__22[[#This Row],[Число нарушений кредитных договоров]]-MIN(E:E))/(MAX(E:E)-MIN(E:E))</f>
        <v>0</v>
      </c>
      <c r="Y1370" s="16">
        <f>((Кредиты_2000_0__22[[#This Row],[Размер кредита]]-AVERAGE(H:H)))/STDEV(H:H)</f>
        <v>1.4141856453177226</v>
      </c>
      <c r="Z1370" s="16">
        <f>((Кредиты_2000_0__22[[#This Row],[Годовой доход]]-AVERAGE(K:K)))/STDEV(K:K)</f>
        <v>0.79842519818598379</v>
      </c>
      <c r="AA1370" s="16">
        <f>((Кредиты_2000_0__22[[#This Row],[Ежемесячный платеж]]-AVERAGE(O:O)))/STDEV(O:O)</f>
        <v>1.9690719897708686</v>
      </c>
      <c r="AB1370" s="16">
        <f>((Кредиты_2000_0__22[[#This Row],[Текущий баланс кредитов]]-AVERAGE(F:F)))/STDEV(F:F)</f>
        <v>0.17929555092613222</v>
      </c>
      <c r="AC1370" s="16">
        <f>((Кредиты_2000_0__22[[#This Row],[Максимальный выданный кредит]]-AVERAGE(G:G)))/STDEV(G:G)</f>
        <v>0.80090318388359683</v>
      </c>
    </row>
    <row r="1371" spans="1:29" x14ac:dyDescent="0.45">
      <c r="A1371">
        <v>2000</v>
      </c>
      <c r="B1371" s="1" t="s">
        <v>1417</v>
      </c>
      <c r="C1371" s="1" t="s">
        <v>16</v>
      </c>
      <c r="D1371">
        <v>15</v>
      </c>
      <c r="E1371">
        <v>0</v>
      </c>
      <c r="F1371">
        <v>151411</v>
      </c>
      <c r="G1371">
        <v>277376</v>
      </c>
      <c r="H1371" s="3">
        <v>405284</v>
      </c>
      <c r="I1371" s="1" t="s">
        <v>26</v>
      </c>
      <c r="J1371">
        <v>724</v>
      </c>
      <c r="K1371">
        <v>849110</v>
      </c>
      <c r="L1371" s="1" t="s">
        <v>50</v>
      </c>
      <c r="M1371" s="1" t="s">
        <v>19</v>
      </c>
      <c r="N1371" s="1" t="s">
        <v>23</v>
      </c>
      <c r="O1371" s="2">
        <v>14364</v>
      </c>
      <c r="P1371">
        <v>15.2</v>
      </c>
      <c r="Q1371">
        <v>73</v>
      </c>
      <c r="R1371">
        <f>Кредиты_2000_0__22[[#This Row],[Годовой доход]]/12</f>
        <v>70759.166666666672</v>
      </c>
      <c r="S1371">
        <f>Кредиты_2000_0__22[[#This Row],[Ежемесячный платеж]]/Кредиты_2000_0__22[[#This Row],[Мес доход]]</f>
        <v>0.20299843365406131</v>
      </c>
      <c r="T1371" s="12">
        <f>(Кредиты_2000_0__22[[#This Row],[Кредитный рейтинг]]-MIN(J:J))/(MAX(J:J)-MIN(J:J))</f>
        <v>0.83636363636363631</v>
      </c>
      <c r="U1371" s="13">
        <f>(Кредиты_2000_0__22[[#This Row],[Срок кредитной истории (лет)]]-MIN(P:P))/(MAX(P:P)-MIN(P:P))</f>
        <v>0.23464912280701752</v>
      </c>
      <c r="V1371" s="13">
        <f>(Кредиты_2000_0__22[[#This Row],[Срок с последнего нарушения кредитного договора (мес.)]]-MIN(Q:Q))/(MAX(Q:Q)-MIN(Q:Q))</f>
        <v>0.8902439024390244</v>
      </c>
      <c r="W1371" s="13">
        <f>(Кредиты_2000_0__22[[#This Row],[Количество кредитных карт]]-MIN(D:D))/(MAX(D:D)-MIN(D:D))</f>
        <v>0.31707317073170732</v>
      </c>
      <c r="X1371" s="14">
        <f>(Кредиты_2000_0__22[[#This Row],[Число нарушений кредитных договоров]]-MIN(E:E))/(MAX(E:E)-MIN(E:E))</f>
        <v>0</v>
      </c>
      <c r="Y1371" s="16">
        <f>((Кредиты_2000_0__22[[#This Row],[Размер кредита]]-AVERAGE(H:H)))/STDEV(H:H)</f>
        <v>0.5113133152153061</v>
      </c>
      <c r="Z1371" s="16">
        <f>((Кредиты_2000_0__22[[#This Row],[Годовой доход]]-AVERAGE(K:K)))/STDEV(K:K)</f>
        <v>-0.61247904494916083</v>
      </c>
      <c r="AA1371" s="16">
        <f>((Кредиты_2000_0__22[[#This Row],[Ежемесячный платеж]]-AVERAGE(O:O)))/STDEV(O:O)</f>
        <v>-0.30920529580563044</v>
      </c>
      <c r="AB1371" s="16">
        <f>((Кредиты_2000_0__22[[#This Row],[Текущий баланс кредитов]]-AVERAGE(F:F)))/STDEV(F:F)</f>
        <v>-0.46528565024918123</v>
      </c>
      <c r="AC1371" s="16">
        <f>((Кредиты_2000_0__22[[#This Row],[Максимальный выданный кредит]]-AVERAGE(G:G)))/STDEV(G:G)</f>
        <v>-0.61021575970554609</v>
      </c>
    </row>
    <row r="1372" spans="1:29" x14ac:dyDescent="0.45">
      <c r="B1372" s="1"/>
      <c r="C1372" s="1"/>
      <c r="D1372" s="1"/>
      <c r="E1372" s="1"/>
      <c r="F1372" s="1"/>
      <c r="G1372" s="1"/>
      <c r="I1372" s="1"/>
      <c r="L1372" s="1"/>
      <c r="M1372" s="1"/>
      <c r="N1372" s="1"/>
      <c r="AC1372" s="17"/>
    </row>
    <row r="1373" spans="1:29" x14ac:dyDescent="0.45">
      <c r="H1373"/>
      <c r="I1373" t="s">
        <v>1434</v>
      </c>
      <c r="J1373">
        <f>AVERAGEIF(C2:C1371,"погашен",J2:J1371)</f>
        <v>716.4932038834952</v>
      </c>
      <c r="O1373"/>
    </row>
    <row r="1374" spans="1:29" x14ac:dyDescent="0.45">
      <c r="H1374" s="19">
        <v>16</v>
      </c>
      <c r="I1374" t="s">
        <v>1433</v>
      </c>
      <c r="J1374">
        <f>AVERAGEIF(C2:C1371,"не погашен",J2:J1371)</f>
        <v>711.90294117647056</v>
      </c>
      <c r="K1374" s="18" t="s">
        <v>1436</v>
      </c>
      <c r="O1374"/>
    </row>
    <row r="1375" spans="1:29" x14ac:dyDescent="0.45">
      <c r="H1375"/>
      <c r="O1375"/>
    </row>
  </sheetData>
  <pageMargins left="0.7" right="0.7" top="0.75" bottom="0.75" header="0.3" footer="0.3"/>
  <pageSetup paperSize="9" orientation="portrait" horizontalDpi="200" verticalDpi="20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243E6-0590-40E4-8572-494D860A8CEC}">
  <dimension ref="A1:AJ1381"/>
  <sheetViews>
    <sheetView topLeftCell="T1" zoomScale="86" zoomScaleNormal="70" workbookViewId="0">
      <selection activeCell="U18" sqref="U18"/>
    </sheetView>
  </sheetViews>
  <sheetFormatPr defaultColWidth="8.796875" defaultRowHeight="14.25" x14ac:dyDescent="0.45"/>
  <cols>
    <col min="1" max="1" width="19.1328125" bestFit="1" customWidth="1"/>
    <col min="2" max="2" width="38.46484375" bestFit="1" customWidth="1"/>
    <col min="3" max="3" width="17.1328125" bestFit="1" customWidth="1"/>
    <col min="4" max="4" width="34" customWidth="1"/>
    <col min="5" max="5" width="18.1328125" customWidth="1"/>
    <col min="6" max="6" width="15.46484375" customWidth="1"/>
    <col min="7" max="7" width="38.46484375" customWidth="1"/>
    <col min="8" max="8" width="18.33203125" style="3" bestFit="1" customWidth="1"/>
    <col min="9" max="9" width="30.6640625" customWidth="1"/>
    <col min="10" max="10" width="21.86328125" bestFit="1" customWidth="1"/>
    <col min="11" max="11" width="17.53125" bestFit="1" customWidth="1"/>
    <col min="12" max="12" width="33.33203125" bestFit="1" customWidth="1"/>
    <col min="13" max="13" width="17.46484375" bestFit="1" customWidth="1"/>
    <col min="14" max="14" width="26.46484375" bestFit="1" customWidth="1"/>
    <col min="15" max="15" width="24.19921875" style="2" bestFit="1" customWidth="1"/>
    <col min="16" max="16" width="31.53125" bestFit="1" customWidth="1"/>
    <col min="17" max="17" width="58.73046875" bestFit="1" customWidth="1"/>
    <col min="18" max="19" width="8.86328125" bestFit="1" customWidth="1"/>
    <col min="21" max="21" width="32.19921875" customWidth="1"/>
    <col min="22" max="26" width="8.86328125" bestFit="1" customWidth="1"/>
    <col min="27" max="27" width="11.86328125" bestFit="1" customWidth="1"/>
    <col min="28" max="29" width="8.86328125" bestFit="1" customWidth="1"/>
    <col min="30" max="30" width="9.86328125" bestFit="1" customWidth="1"/>
    <col min="31" max="31" width="8.86328125" bestFit="1" customWidth="1"/>
    <col min="32" max="32" width="9.86328125" bestFit="1" customWidth="1"/>
    <col min="33" max="33" width="10.86328125" bestFit="1" customWidth="1"/>
    <col min="34" max="34" width="8.86328125" bestFit="1" customWidth="1"/>
  </cols>
  <sheetData>
    <row r="1" spans="1:36" x14ac:dyDescent="0.45">
      <c r="A1" t="s">
        <v>0</v>
      </c>
      <c r="B1" t="s">
        <v>1</v>
      </c>
      <c r="C1" t="s">
        <v>2</v>
      </c>
      <c r="D1" t="s">
        <v>13</v>
      </c>
      <c r="E1" t="s">
        <v>14</v>
      </c>
      <c r="F1" t="s">
        <v>1418</v>
      </c>
      <c r="G1" t="s">
        <v>1419</v>
      </c>
      <c r="H1" s="4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s="2" t="s">
        <v>10</v>
      </c>
      <c r="P1" t="s">
        <v>11</v>
      </c>
      <c r="Q1" t="s">
        <v>12</v>
      </c>
      <c r="R1" t="s">
        <v>1421</v>
      </c>
      <c r="S1" t="s">
        <v>1422</v>
      </c>
    </row>
    <row r="2" spans="1:36" x14ac:dyDescent="0.45">
      <c r="A2">
        <v>70</v>
      </c>
      <c r="B2" s="1" t="s">
        <v>86</v>
      </c>
      <c r="C2" s="1" t="s">
        <v>16</v>
      </c>
      <c r="D2">
        <v>7</v>
      </c>
      <c r="E2">
        <v>0</v>
      </c>
      <c r="F2">
        <v>314773</v>
      </c>
      <c r="G2">
        <v>1035408</v>
      </c>
      <c r="H2" s="3">
        <v>144562</v>
      </c>
      <c r="I2" s="1" t="s">
        <v>17</v>
      </c>
      <c r="J2">
        <v>751</v>
      </c>
      <c r="K2">
        <v>1060922</v>
      </c>
      <c r="L2" s="1" t="s">
        <v>40</v>
      </c>
      <c r="M2" s="1" t="s">
        <v>19</v>
      </c>
      <c r="N2" s="1" t="s">
        <v>23</v>
      </c>
      <c r="O2" s="2">
        <v>19750.88</v>
      </c>
      <c r="P2">
        <v>21.8</v>
      </c>
      <c r="R2">
        <f>Кредиты_2000_0__2[[#This Row],[Годовой доход]]/12</f>
        <v>88410.166666666672</v>
      </c>
      <c r="S2">
        <f>Кредиты_2000_0__2[[#This Row],[Ежемесячный платеж]]/Кредиты_2000_0__2[[#This Row],[Мес доход]]</f>
        <v>0.22340055159568753</v>
      </c>
    </row>
    <row r="3" spans="1:36" x14ac:dyDescent="0.45">
      <c r="A3">
        <v>102</v>
      </c>
      <c r="B3" s="1" t="s">
        <v>107</v>
      </c>
      <c r="C3" s="1" t="s">
        <v>16</v>
      </c>
      <c r="D3">
        <v>5</v>
      </c>
      <c r="E3">
        <v>0</v>
      </c>
      <c r="F3">
        <v>61199</v>
      </c>
      <c r="G3">
        <v>214742</v>
      </c>
      <c r="H3" s="3">
        <v>132792</v>
      </c>
      <c r="I3" s="1" t="s">
        <v>17</v>
      </c>
      <c r="J3">
        <v>751</v>
      </c>
      <c r="K3">
        <v>668990</v>
      </c>
      <c r="L3" s="1" t="s">
        <v>38</v>
      </c>
      <c r="M3" s="1" t="s">
        <v>29</v>
      </c>
      <c r="N3" s="1" t="s">
        <v>52</v>
      </c>
      <c r="O3" s="2">
        <v>6132.25</v>
      </c>
      <c r="P3">
        <v>14.7</v>
      </c>
      <c r="R3">
        <f>Кредиты_2000_0__2[[#This Row],[Годовой доход]]/12</f>
        <v>55749.166666666664</v>
      </c>
      <c r="S3">
        <f>Кредиты_2000_0__2[[#This Row],[Ежемесячный платеж]]/Кредиты_2000_0__2[[#This Row],[Мес доход]]</f>
        <v>0.10999715989775632</v>
      </c>
      <c r="U3" s="23" t="s">
        <v>1459</v>
      </c>
      <c r="V3" s="24" t="s">
        <v>1441</v>
      </c>
      <c r="W3" s="24" t="s">
        <v>1442</v>
      </c>
      <c r="X3" s="24" t="s">
        <v>1443</v>
      </c>
      <c r="Y3" s="24" t="s">
        <v>1444</v>
      </c>
      <c r="Z3" s="24" t="s">
        <v>1445</v>
      </c>
      <c r="AA3" s="24" t="s">
        <v>1446</v>
      </c>
      <c r="AB3" s="24" t="s">
        <v>1447</v>
      </c>
      <c r="AC3" s="24" t="s">
        <v>1448</v>
      </c>
      <c r="AD3" s="24" t="s">
        <v>1449</v>
      </c>
      <c r="AE3" s="24" t="s">
        <v>1450</v>
      </c>
      <c r="AF3" s="24" t="s">
        <v>1451</v>
      </c>
      <c r="AG3" s="24" t="s">
        <v>1452</v>
      </c>
      <c r="AH3" s="24" t="s">
        <v>1453</v>
      </c>
      <c r="AJ3" t="s">
        <v>1461</v>
      </c>
    </row>
    <row r="4" spans="1:36" x14ac:dyDescent="0.45">
      <c r="A4">
        <v>482</v>
      </c>
      <c r="B4" s="1" t="s">
        <v>380</v>
      </c>
      <c r="C4" s="1" t="s">
        <v>16</v>
      </c>
      <c r="D4">
        <v>11</v>
      </c>
      <c r="E4">
        <v>0</v>
      </c>
      <c r="F4">
        <v>138491</v>
      </c>
      <c r="G4">
        <v>1252878</v>
      </c>
      <c r="H4" s="3">
        <v>259138</v>
      </c>
      <c r="I4" s="1" t="s">
        <v>17</v>
      </c>
      <c r="J4">
        <v>751</v>
      </c>
      <c r="K4">
        <v>2517804</v>
      </c>
      <c r="L4" s="1" t="s">
        <v>22</v>
      </c>
      <c r="M4" s="1" t="s">
        <v>19</v>
      </c>
      <c r="N4" s="1" t="s">
        <v>23</v>
      </c>
      <c r="O4" s="2">
        <v>14687.19</v>
      </c>
      <c r="P4">
        <v>18.8</v>
      </c>
      <c r="Q4">
        <v>37</v>
      </c>
      <c r="R4">
        <f>Кредиты_2000_0__2[[#This Row],[Годовой доход]]/12</f>
        <v>209817</v>
      </c>
      <c r="S4">
        <f>Кредиты_2000_0__2[[#This Row],[Ежемесячный платеж]]/Кредиты_2000_0__2[[#This Row],[Мес доход]]</f>
        <v>7.0000000000000007E-2</v>
      </c>
      <c r="U4" s="23" t="s">
        <v>1454</v>
      </c>
      <c r="V4" s="24">
        <v>10.996366279069768</v>
      </c>
      <c r="W4" s="24">
        <v>0.13701549624439169</v>
      </c>
      <c r="X4" s="24">
        <v>10</v>
      </c>
      <c r="Y4" s="24">
        <v>9</v>
      </c>
      <c r="Z4" s="24">
        <v>5.0825177605660512</v>
      </c>
      <c r="AA4" s="24">
        <v>25.831986786469351</v>
      </c>
      <c r="AB4" s="24">
        <v>3.59634007883355</v>
      </c>
      <c r="AC4" s="27">
        <v>1.363893676162373</v>
      </c>
      <c r="AD4" s="24">
        <v>41</v>
      </c>
      <c r="AE4" s="24">
        <v>2</v>
      </c>
      <c r="AF4" s="24">
        <v>43</v>
      </c>
      <c r="AG4" s="24">
        <v>15131</v>
      </c>
      <c r="AH4" s="24">
        <v>1376</v>
      </c>
      <c r="AJ4" t="s">
        <v>1462</v>
      </c>
    </row>
    <row r="5" spans="1:36" x14ac:dyDescent="0.45">
      <c r="A5">
        <v>706</v>
      </c>
      <c r="B5" s="1" t="s">
        <v>522</v>
      </c>
      <c r="C5" s="1" t="s">
        <v>31</v>
      </c>
      <c r="D5">
        <v>9</v>
      </c>
      <c r="E5">
        <v>0</v>
      </c>
      <c r="F5">
        <v>79572</v>
      </c>
      <c r="G5">
        <v>662882</v>
      </c>
      <c r="H5" s="3">
        <v>219538</v>
      </c>
      <c r="I5" s="1" t="s">
        <v>17</v>
      </c>
      <c r="J5">
        <v>751</v>
      </c>
      <c r="K5">
        <v>1611618</v>
      </c>
      <c r="L5" s="1" t="s">
        <v>22</v>
      </c>
      <c r="M5" s="1" t="s">
        <v>19</v>
      </c>
      <c r="N5" s="1" t="s">
        <v>52</v>
      </c>
      <c r="O5" s="2">
        <v>11603.49</v>
      </c>
      <c r="P5">
        <v>21</v>
      </c>
      <c r="R5">
        <f>Кредиты_2000_0__2[[#This Row],[Годовой доход]]/12</f>
        <v>134301.5</v>
      </c>
      <c r="S5">
        <f>Кредиты_2000_0__2[[#This Row],[Ежемесячный платеж]]/Кредиты_2000_0__2[[#This Row],[Мес доход]]</f>
        <v>8.6398811629058492E-2</v>
      </c>
      <c r="U5" s="23" t="s">
        <v>1455</v>
      </c>
      <c r="V5" s="24">
        <v>0.18604651162790697</v>
      </c>
      <c r="W5" s="24">
        <v>1.3647094127713963E-2</v>
      </c>
      <c r="X5" s="24">
        <v>0</v>
      </c>
      <c r="Y5" s="24">
        <v>0</v>
      </c>
      <c r="Z5" s="24">
        <v>0.50623177805015607</v>
      </c>
      <c r="AA5" s="24">
        <v>0.25627061310782245</v>
      </c>
      <c r="AB5" s="24">
        <v>38.047533105220296</v>
      </c>
      <c r="AC5" s="27">
        <v>4.6623272275914038</v>
      </c>
      <c r="AD5" s="24">
        <v>7</v>
      </c>
      <c r="AE5" s="24">
        <v>0</v>
      </c>
      <c r="AF5" s="24">
        <v>7</v>
      </c>
      <c r="AG5" s="24">
        <v>256</v>
      </c>
      <c r="AH5" s="24">
        <v>1376</v>
      </c>
      <c r="AJ5" t="s">
        <v>1463</v>
      </c>
    </row>
    <row r="6" spans="1:36" x14ac:dyDescent="0.45">
      <c r="A6">
        <v>734</v>
      </c>
      <c r="B6" s="1" t="s">
        <v>540</v>
      </c>
      <c r="C6" s="1" t="s">
        <v>16</v>
      </c>
      <c r="D6">
        <v>13</v>
      </c>
      <c r="E6">
        <v>0</v>
      </c>
      <c r="F6">
        <v>817589</v>
      </c>
      <c r="G6">
        <v>2674232</v>
      </c>
      <c r="H6" s="3">
        <v>395846</v>
      </c>
      <c r="I6" s="1" t="s">
        <v>17</v>
      </c>
      <c r="J6">
        <v>751</v>
      </c>
      <c r="K6">
        <v>3228708</v>
      </c>
      <c r="L6" s="1" t="s">
        <v>53</v>
      </c>
      <c r="M6" s="1" t="s">
        <v>19</v>
      </c>
      <c r="N6" s="1" t="s">
        <v>23</v>
      </c>
      <c r="O6" s="2">
        <v>31749</v>
      </c>
      <c r="P6">
        <v>18.2</v>
      </c>
      <c r="R6">
        <f>Кредиты_2000_0__2[[#This Row],[Годовой доход]]/12</f>
        <v>269059</v>
      </c>
      <c r="S6">
        <f>Кредиты_2000_0__2[[#This Row],[Ежемесячный платеж]]/Кредиты_2000_0__2[[#This Row],[Мес доход]]</f>
        <v>0.11800014123296378</v>
      </c>
      <c r="U6" s="23" t="s">
        <v>1456</v>
      </c>
      <c r="V6" s="24">
        <v>271127.30741279072</v>
      </c>
      <c r="W6" s="24">
        <v>7922.7428758235474</v>
      </c>
      <c r="X6" s="24">
        <v>202578</v>
      </c>
      <c r="Y6" s="24">
        <v>0</v>
      </c>
      <c r="Z6" s="24">
        <v>293889.9794731763</v>
      </c>
      <c r="AA6" s="24">
        <v>86371320034.743973</v>
      </c>
      <c r="AB6" s="24">
        <v>77.266193271668399</v>
      </c>
      <c r="AC6" s="27">
        <v>6.3226242847725187</v>
      </c>
      <c r="AD6" s="24">
        <v>5246261</v>
      </c>
      <c r="AE6" s="24">
        <v>0</v>
      </c>
      <c r="AF6" s="24">
        <v>5246261</v>
      </c>
      <c r="AG6" s="24">
        <v>373071175</v>
      </c>
      <c r="AH6" s="24">
        <v>1376</v>
      </c>
    </row>
    <row r="7" spans="1:36" x14ac:dyDescent="0.45">
      <c r="A7">
        <v>887</v>
      </c>
      <c r="B7" s="1" t="s">
        <v>642</v>
      </c>
      <c r="C7" s="1" t="s">
        <v>16</v>
      </c>
      <c r="D7">
        <v>4</v>
      </c>
      <c r="E7">
        <v>0</v>
      </c>
      <c r="F7">
        <v>386289</v>
      </c>
      <c r="G7">
        <v>989560</v>
      </c>
      <c r="H7" s="3">
        <v>129184</v>
      </c>
      <c r="I7" s="1" t="s">
        <v>17</v>
      </c>
      <c r="J7">
        <v>751</v>
      </c>
      <c r="K7">
        <v>1001186</v>
      </c>
      <c r="L7" s="1" t="s">
        <v>22</v>
      </c>
      <c r="M7" s="1" t="s">
        <v>19</v>
      </c>
      <c r="N7" s="1" t="s">
        <v>58</v>
      </c>
      <c r="O7" s="2">
        <v>12097.68</v>
      </c>
      <c r="P7">
        <v>24.9</v>
      </c>
      <c r="R7">
        <f>Кредиты_2000_0__2[[#This Row],[Годовой доход]]/12</f>
        <v>83432.166666666672</v>
      </c>
      <c r="S7">
        <f>Кредиты_2000_0__2[[#This Row],[Ежемесячный платеж]]/Кредиты_2000_0__2[[#This Row],[Мес доход]]</f>
        <v>0.14500018977492693</v>
      </c>
      <c r="U7" s="23" t="s">
        <v>1457</v>
      </c>
      <c r="V7" s="24">
        <v>704912.58430232562</v>
      </c>
      <c r="W7" s="24">
        <v>107644.54463348413</v>
      </c>
      <c r="X7" s="24">
        <v>435908</v>
      </c>
      <c r="Y7" s="24">
        <v>0</v>
      </c>
      <c r="Z7" s="24">
        <v>3993017.7602091646</v>
      </c>
      <c r="AA7" s="24">
        <v>15944190833345.813</v>
      </c>
      <c r="AB7" s="24">
        <v>1274.4768313906611</v>
      </c>
      <c r="AC7" s="27">
        <v>35.093327115768922</v>
      </c>
      <c r="AD7" s="24">
        <v>145907344</v>
      </c>
      <c r="AE7" s="24">
        <v>0</v>
      </c>
      <c r="AF7" s="24">
        <v>145907344</v>
      </c>
      <c r="AG7" s="24">
        <v>969959716</v>
      </c>
      <c r="AH7" s="24">
        <v>1376</v>
      </c>
    </row>
    <row r="8" spans="1:36" x14ac:dyDescent="0.45">
      <c r="A8">
        <v>1575</v>
      </c>
      <c r="B8" s="1" t="s">
        <v>1097</v>
      </c>
      <c r="C8" s="1" t="s">
        <v>16</v>
      </c>
      <c r="D8">
        <v>11</v>
      </c>
      <c r="E8">
        <v>0</v>
      </c>
      <c r="F8">
        <v>38019</v>
      </c>
      <c r="G8">
        <v>285912</v>
      </c>
      <c r="H8" s="3">
        <v>343486</v>
      </c>
      <c r="I8" s="1" t="s">
        <v>17</v>
      </c>
      <c r="J8">
        <v>751</v>
      </c>
      <c r="K8">
        <v>6489070</v>
      </c>
      <c r="L8" s="1" t="s">
        <v>28</v>
      </c>
      <c r="M8" s="1" t="s">
        <v>19</v>
      </c>
      <c r="N8" s="1" t="s">
        <v>52</v>
      </c>
      <c r="O8" s="2">
        <v>3785.37</v>
      </c>
      <c r="P8">
        <v>15.4</v>
      </c>
      <c r="R8">
        <f>Кредиты_2000_0__2[[#This Row],[Годовой доход]]/12</f>
        <v>540755.83333333337</v>
      </c>
      <c r="S8">
        <f>Кредиты_2000_0__2[[#This Row],[Ежемесячный платеж]]/Кредиты_2000_0__2[[#This Row],[Мес доход]]</f>
        <v>7.0001464000234237E-3</v>
      </c>
      <c r="U8" s="23" t="s">
        <v>3</v>
      </c>
      <c r="V8" s="24">
        <v>310707.51889534883</v>
      </c>
      <c r="W8" s="24">
        <v>5041.6632473560512</v>
      </c>
      <c r="X8" s="24">
        <v>266926</v>
      </c>
      <c r="Y8" s="24">
        <v>172040</v>
      </c>
      <c r="Z8" s="24">
        <v>187017.84615496802</v>
      </c>
      <c r="AA8" s="24">
        <v>34975674780.443283</v>
      </c>
      <c r="AB8" s="24">
        <v>-0.15227679217746903</v>
      </c>
      <c r="AC8" s="26">
        <v>0.74986492820316464</v>
      </c>
      <c r="AD8" s="24">
        <v>767272</v>
      </c>
      <c r="AE8" s="24">
        <v>21824</v>
      </c>
      <c r="AF8" s="24">
        <v>789096</v>
      </c>
      <c r="AG8" s="24">
        <v>427533546</v>
      </c>
      <c r="AH8" s="24">
        <v>1376</v>
      </c>
    </row>
    <row r="9" spans="1:36" x14ac:dyDescent="0.45">
      <c r="A9">
        <v>1743</v>
      </c>
      <c r="B9" s="1" t="s">
        <v>1225</v>
      </c>
      <c r="C9" s="1" t="s">
        <v>16</v>
      </c>
      <c r="D9">
        <v>7</v>
      </c>
      <c r="E9">
        <v>0</v>
      </c>
      <c r="F9">
        <v>35568</v>
      </c>
      <c r="G9">
        <v>370986</v>
      </c>
      <c r="H9" s="3">
        <v>268994</v>
      </c>
      <c r="I9" s="1" t="s">
        <v>17</v>
      </c>
      <c r="J9">
        <v>751</v>
      </c>
      <c r="K9">
        <v>1490645</v>
      </c>
      <c r="L9" s="1" t="s">
        <v>22</v>
      </c>
      <c r="M9" s="1" t="s">
        <v>19</v>
      </c>
      <c r="N9" s="1" t="s">
        <v>23</v>
      </c>
      <c r="O9" s="2">
        <v>10161.200000000001</v>
      </c>
      <c r="P9">
        <v>26.4</v>
      </c>
      <c r="R9">
        <f>Кредиты_2000_0__2[[#This Row],[Годовой доход]]/12</f>
        <v>124220.41666666667</v>
      </c>
      <c r="S9">
        <f>Кредиты_2000_0__2[[#This Row],[Ежемесячный платеж]]/Кредиты_2000_0__2[[#This Row],[Мес доход]]</f>
        <v>8.1799757822955843E-2</v>
      </c>
      <c r="U9" s="23" t="s">
        <v>5</v>
      </c>
      <c r="V9" s="24">
        <v>715.46220930232562</v>
      </c>
      <c r="W9" s="24">
        <v>0.74848897642141465</v>
      </c>
      <c r="X9" s="24">
        <v>721</v>
      </c>
      <c r="Y9" s="24">
        <v>747</v>
      </c>
      <c r="Z9" s="24">
        <v>27.764804861665116</v>
      </c>
      <c r="AA9" s="24">
        <v>770.88438900634287</v>
      </c>
      <c r="AB9" s="24">
        <v>1.9323971519803615</v>
      </c>
      <c r="AC9" s="27">
        <v>-1.2701755530429235</v>
      </c>
      <c r="AD9" s="24">
        <v>165</v>
      </c>
      <c r="AE9" s="24">
        <v>586</v>
      </c>
      <c r="AF9" s="24">
        <v>751</v>
      </c>
      <c r="AG9" s="24">
        <v>984476</v>
      </c>
      <c r="AH9" s="24">
        <v>1376</v>
      </c>
    </row>
    <row r="10" spans="1:36" x14ac:dyDescent="0.45">
      <c r="A10">
        <v>1855</v>
      </c>
      <c r="B10" s="1" t="s">
        <v>1301</v>
      </c>
      <c r="C10" s="1" t="s">
        <v>16</v>
      </c>
      <c r="D10">
        <v>17</v>
      </c>
      <c r="E10">
        <v>0</v>
      </c>
      <c r="F10">
        <v>145559</v>
      </c>
      <c r="G10">
        <v>3064402</v>
      </c>
      <c r="H10" s="3">
        <v>174284</v>
      </c>
      <c r="I10" s="1" t="s">
        <v>17</v>
      </c>
      <c r="J10">
        <v>751</v>
      </c>
      <c r="K10">
        <v>1625678</v>
      </c>
      <c r="L10" s="1" t="s">
        <v>22</v>
      </c>
      <c r="M10" s="1" t="s">
        <v>19</v>
      </c>
      <c r="N10" s="1" t="s">
        <v>58</v>
      </c>
      <c r="O10" s="2">
        <v>9916.67</v>
      </c>
      <c r="P10">
        <v>34.200000000000003</v>
      </c>
      <c r="R10">
        <f>Кредиты_2000_0__2[[#This Row],[Годовой доход]]/12</f>
        <v>135473.16666666666</v>
      </c>
      <c r="S10">
        <f>Кредиты_2000_0__2[[#This Row],[Ежемесячный платеж]]/Кредиты_2000_0__2[[#This Row],[Мес доход]]</f>
        <v>7.320025244851687E-2</v>
      </c>
      <c r="U10" s="23" t="s">
        <v>6</v>
      </c>
      <c r="V10" s="24">
        <v>1354965.378633721</v>
      </c>
      <c r="W10" s="24">
        <v>22183.946644398864</v>
      </c>
      <c r="X10" s="24">
        <v>1161090</v>
      </c>
      <c r="Y10" s="24">
        <v>753692</v>
      </c>
      <c r="Z10" s="24">
        <v>822901.83161834872</v>
      </c>
      <c r="AA10" s="24">
        <v>677167424480.83313</v>
      </c>
      <c r="AB10" s="24">
        <v>11.089215731601209</v>
      </c>
      <c r="AC10" s="27">
        <v>2.5958528759413122</v>
      </c>
      <c r="AD10" s="24">
        <v>7483378</v>
      </c>
      <c r="AE10" s="24">
        <v>185782</v>
      </c>
      <c r="AF10" s="24">
        <v>7669160</v>
      </c>
      <c r="AG10" s="24">
        <v>1864432361</v>
      </c>
      <c r="AH10" s="24">
        <v>1376</v>
      </c>
    </row>
    <row r="11" spans="1:36" x14ac:dyDescent="0.45">
      <c r="A11">
        <v>1975</v>
      </c>
      <c r="B11" s="1" t="s">
        <v>1395</v>
      </c>
      <c r="C11" s="1" t="s">
        <v>16</v>
      </c>
      <c r="D11">
        <v>18</v>
      </c>
      <c r="E11">
        <v>0</v>
      </c>
      <c r="F11">
        <v>42826</v>
      </c>
      <c r="G11">
        <v>378598</v>
      </c>
      <c r="H11" s="3">
        <v>109978</v>
      </c>
      <c r="I11" s="1" t="s">
        <v>17</v>
      </c>
      <c r="J11">
        <v>751</v>
      </c>
      <c r="K11">
        <v>1044696</v>
      </c>
      <c r="L11" s="1" t="s">
        <v>33</v>
      </c>
      <c r="M11" s="1" t="s">
        <v>29</v>
      </c>
      <c r="N11" s="1" t="s">
        <v>23</v>
      </c>
      <c r="O11" s="2">
        <v>16540.830000000002</v>
      </c>
      <c r="P11">
        <v>18.899999999999999</v>
      </c>
      <c r="Q11">
        <v>32</v>
      </c>
      <c r="R11">
        <f>Кредиты_2000_0__2[[#This Row],[Годовой доход]]/12</f>
        <v>87058</v>
      </c>
      <c r="S11">
        <f>Кредиты_2000_0__2[[#This Row],[Ежемесячный платеж]]/Кредиты_2000_0__2[[#This Row],[Мес доход]]</f>
        <v>0.18999781754692277</v>
      </c>
      <c r="U11" s="23" t="s">
        <v>10</v>
      </c>
      <c r="V11" s="24">
        <v>17850.900297965123</v>
      </c>
      <c r="W11" s="24">
        <v>302.93516573299479</v>
      </c>
      <c r="X11" s="24">
        <v>15642.985000000001</v>
      </c>
      <c r="Y11" s="24">
        <v>2744.74</v>
      </c>
      <c r="Z11" s="24">
        <v>11237.220623510228</v>
      </c>
      <c r="AA11" s="24">
        <v>126275127.34144358</v>
      </c>
      <c r="AB11" s="24">
        <v>3.0787722231765668</v>
      </c>
      <c r="AC11" s="27">
        <v>1.3854293818714503</v>
      </c>
      <c r="AD11" s="24">
        <v>86334.48</v>
      </c>
      <c r="AE11" s="24">
        <v>0</v>
      </c>
      <c r="AF11" s="24">
        <v>86334.48</v>
      </c>
      <c r="AG11" s="24">
        <v>24562838.81000001</v>
      </c>
      <c r="AH11" s="24">
        <v>1376</v>
      </c>
    </row>
    <row r="12" spans="1:36" x14ac:dyDescent="0.45">
      <c r="A12">
        <v>22</v>
      </c>
      <c r="B12" s="1" t="s">
        <v>45</v>
      </c>
      <c r="C12" s="1" t="s">
        <v>16</v>
      </c>
      <c r="D12">
        <v>7</v>
      </c>
      <c r="E12">
        <v>0</v>
      </c>
      <c r="F12">
        <v>131936</v>
      </c>
      <c r="G12">
        <v>458788</v>
      </c>
      <c r="H12" s="3">
        <v>128238</v>
      </c>
      <c r="I12" s="1" t="s">
        <v>17</v>
      </c>
      <c r="J12">
        <v>750</v>
      </c>
      <c r="K12">
        <v>1354073</v>
      </c>
      <c r="L12" s="1" t="s">
        <v>33</v>
      </c>
      <c r="M12" s="1" t="s">
        <v>29</v>
      </c>
      <c r="N12" s="1" t="s">
        <v>23</v>
      </c>
      <c r="O12" s="2">
        <v>13202.15</v>
      </c>
      <c r="P12">
        <v>11.9</v>
      </c>
      <c r="R12">
        <f>Кредиты_2000_0__2[[#This Row],[Годовой доход]]/12</f>
        <v>112839.41666666667</v>
      </c>
      <c r="S12">
        <f>Кредиты_2000_0__2[[#This Row],[Ежемесячный платеж]]/Кредиты_2000_0__2[[#This Row],[Мес доход]]</f>
        <v>0.11699945276214797</v>
      </c>
      <c r="U12" s="23" t="s">
        <v>1458</v>
      </c>
      <c r="V12" s="24">
        <v>18.055523255813959</v>
      </c>
      <c r="W12" s="24">
        <v>0.18066473163133137</v>
      </c>
      <c r="X12" s="24">
        <v>16.8</v>
      </c>
      <c r="Y12" s="24">
        <v>15.4</v>
      </c>
      <c r="Z12" s="24">
        <v>6.7016631869603298</v>
      </c>
      <c r="AA12" s="24">
        <v>44.912289471459282</v>
      </c>
      <c r="AB12" s="24">
        <v>1.2646926132018663</v>
      </c>
      <c r="AC12" s="26">
        <v>0.92731196948454608</v>
      </c>
      <c r="AD12" s="24">
        <v>45.6</v>
      </c>
      <c r="AE12" s="24">
        <v>4.5</v>
      </c>
      <c r="AF12" s="24">
        <v>50.1</v>
      </c>
      <c r="AG12" s="24">
        <v>24844.400000000009</v>
      </c>
      <c r="AH12" s="24">
        <v>1376</v>
      </c>
    </row>
    <row r="13" spans="1:36" x14ac:dyDescent="0.45">
      <c r="A13">
        <v>46</v>
      </c>
      <c r="B13" s="1" t="s">
        <v>65</v>
      </c>
      <c r="C13" s="1" t="s">
        <v>16</v>
      </c>
      <c r="D13">
        <v>9</v>
      </c>
      <c r="E13">
        <v>0</v>
      </c>
      <c r="F13">
        <v>266266</v>
      </c>
      <c r="G13">
        <v>485518</v>
      </c>
      <c r="H13" s="3">
        <v>266112</v>
      </c>
      <c r="I13" s="1" t="s">
        <v>17</v>
      </c>
      <c r="J13">
        <v>750</v>
      </c>
      <c r="K13">
        <v>919296</v>
      </c>
      <c r="L13" s="1" t="s">
        <v>50</v>
      </c>
      <c r="M13" s="1" t="s">
        <v>29</v>
      </c>
      <c r="N13" s="1" t="s">
        <v>23</v>
      </c>
      <c r="O13" s="2">
        <v>12946.79</v>
      </c>
      <c r="P13">
        <v>21.6</v>
      </c>
      <c r="R13">
        <f>Кредиты_2000_0__2[[#This Row],[Годовой доход]]/12</f>
        <v>76608</v>
      </c>
      <c r="S13">
        <f>Кредиты_2000_0__2[[#This Row],[Ежемесячный платеж]]/Кредиты_2000_0__2[[#This Row],[Мес доход]]</f>
        <v>0.16900049603174605</v>
      </c>
      <c r="U13" s="23" t="s">
        <v>1421</v>
      </c>
      <c r="V13" s="24">
        <v>112913.78155281016</v>
      </c>
      <c r="W13" s="24">
        <v>1848.6622203665599</v>
      </c>
      <c r="X13" s="24">
        <v>96757.5</v>
      </c>
      <c r="Y13" s="24">
        <v>62807.666666666664</v>
      </c>
      <c r="Z13" s="24">
        <v>68575.152634861937</v>
      </c>
      <c r="AA13" s="24">
        <v>4702551558.8946123</v>
      </c>
      <c r="AB13" s="24">
        <v>11.089215731601215</v>
      </c>
      <c r="AC13" s="27">
        <v>2.5958528759413118</v>
      </c>
      <c r="AD13" s="24">
        <v>623614.83333333326</v>
      </c>
      <c r="AE13" s="24">
        <v>15481.833333333334</v>
      </c>
      <c r="AF13" s="24">
        <v>639096.66666666663</v>
      </c>
      <c r="AG13" s="24">
        <v>155369363.41666678</v>
      </c>
      <c r="AH13" s="24">
        <v>1376</v>
      </c>
    </row>
    <row r="14" spans="1:36" x14ac:dyDescent="0.45">
      <c r="A14">
        <v>161</v>
      </c>
      <c r="B14" s="1" t="s">
        <v>151</v>
      </c>
      <c r="C14" s="1" t="s">
        <v>31</v>
      </c>
      <c r="D14">
        <v>9</v>
      </c>
      <c r="E14">
        <v>0</v>
      </c>
      <c r="F14">
        <v>86051</v>
      </c>
      <c r="G14">
        <v>301026</v>
      </c>
      <c r="H14" s="3">
        <v>87912</v>
      </c>
      <c r="I14" s="1" t="s">
        <v>17</v>
      </c>
      <c r="J14">
        <v>750</v>
      </c>
      <c r="K14">
        <v>960184</v>
      </c>
      <c r="L14" s="1" t="s">
        <v>22</v>
      </c>
      <c r="M14" s="1" t="s">
        <v>29</v>
      </c>
      <c r="N14" s="1" t="s">
        <v>23</v>
      </c>
      <c r="O14" s="2">
        <v>3432.73</v>
      </c>
      <c r="P14">
        <v>43.3</v>
      </c>
      <c r="Q14">
        <v>42</v>
      </c>
      <c r="R14">
        <f>Кредиты_2000_0__2[[#This Row],[Годовой доход]]/12</f>
        <v>80015.333333333328</v>
      </c>
      <c r="S14">
        <f>Кредиты_2000_0__2[[#This Row],[Ежемесячный платеж]]/Кредиты_2000_0__2[[#This Row],[Мес доход]]</f>
        <v>4.2900902327053986E-2</v>
      </c>
      <c r="U14" s="23" t="s">
        <v>1460</v>
      </c>
      <c r="V14" s="24">
        <v>0.1700894784189115</v>
      </c>
      <c r="W14" s="24">
        <v>2.1044364139623508E-3</v>
      </c>
      <c r="X14" s="24">
        <v>0.16699889225407516</v>
      </c>
      <c r="Y14" s="24">
        <v>0.24</v>
      </c>
      <c r="Z14" s="24">
        <v>7.8062961804463635E-2</v>
      </c>
      <c r="AA14" s="24">
        <v>6.0938260056851478E-3</v>
      </c>
      <c r="AB14" s="24">
        <v>-0.56611795818343724</v>
      </c>
      <c r="AC14" s="26">
        <v>0.21904897131674719</v>
      </c>
      <c r="AD14" s="24">
        <v>0.38900552876132222</v>
      </c>
      <c r="AE14" s="24">
        <v>0</v>
      </c>
      <c r="AF14" s="24">
        <v>0.38900552876132222</v>
      </c>
      <c r="AG14" s="24">
        <v>234.04312230442224</v>
      </c>
      <c r="AH14" s="24">
        <v>1376</v>
      </c>
    </row>
    <row r="15" spans="1:36" x14ac:dyDescent="0.45">
      <c r="A15">
        <v>231</v>
      </c>
      <c r="B15" s="1" t="s">
        <v>209</v>
      </c>
      <c r="C15" s="1" t="s">
        <v>31</v>
      </c>
      <c r="D15">
        <v>9</v>
      </c>
      <c r="E15">
        <v>0</v>
      </c>
      <c r="F15">
        <v>53694</v>
      </c>
      <c r="G15">
        <v>112662</v>
      </c>
      <c r="H15" s="3">
        <v>142846</v>
      </c>
      <c r="I15" s="1" t="s">
        <v>17</v>
      </c>
      <c r="J15">
        <v>750</v>
      </c>
      <c r="K15">
        <v>654227</v>
      </c>
      <c r="L15" s="1" t="s">
        <v>22</v>
      </c>
      <c r="M15" s="1" t="s">
        <v>19</v>
      </c>
      <c r="N15" s="1" t="s">
        <v>23</v>
      </c>
      <c r="O15" s="2">
        <v>16246.71</v>
      </c>
      <c r="P15">
        <v>17.2</v>
      </c>
      <c r="Q15">
        <v>16</v>
      </c>
      <c r="R15">
        <f>Кредиты_2000_0__2[[#This Row],[Годовой доход]]/12</f>
        <v>54518.916666666664</v>
      </c>
      <c r="S15">
        <f>Кредиты_2000_0__2[[#This Row],[Ежемесячный платеж]]/Кредиты_2000_0__2[[#This Row],[Мес доход]]</f>
        <v>0.29800133592774375</v>
      </c>
    </row>
    <row r="16" spans="1:36" x14ac:dyDescent="0.45">
      <c r="A16">
        <v>367</v>
      </c>
      <c r="B16" s="1" t="s">
        <v>306</v>
      </c>
      <c r="C16" s="1" t="s">
        <v>16</v>
      </c>
      <c r="D16">
        <v>15</v>
      </c>
      <c r="E16">
        <v>0</v>
      </c>
      <c r="F16">
        <v>309776</v>
      </c>
      <c r="G16">
        <v>1203664</v>
      </c>
      <c r="H16" s="3">
        <v>268004</v>
      </c>
      <c r="I16" s="1" t="s">
        <v>17</v>
      </c>
      <c r="J16">
        <v>750</v>
      </c>
      <c r="K16">
        <v>867996</v>
      </c>
      <c r="L16" s="1" t="s">
        <v>22</v>
      </c>
      <c r="M16" s="1" t="s">
        <v>29</v>
      </c>
      <c r="N16" s="1" t="s">
        <v>23</v>
      </c>
      <c r="O16" s="2">
        <v>21410.53</v>
      </c>
      <c r="P16">
        <v>23</v>
      </c>
      <c r="Q16">
        <v>75</v>
      </c>
      <c r="R16">
        <f>Кредиты_2000_0__2[[#This Row],[Годовой доход]]/12</f>
        <v>72333</v>
      </c>
      <c r="S16">
        <f>Кредиты_2000_0__2[[#This Row],[Ежемесячный платеж]]/Кредиты_2000_0__2[[#This Row],[Мес доход]]</f>
        <v>0.29599947465195692</v>
      </c>
    </row>
    <row r="17" spans="1:19" x14ac:dyDescent="0.45">
      <c r="A17">
        <v>739</v>
      </c>
      <c r="B17" s="1" t="s">
        <v>543</v>
      </c>
      <c r="C17" s="1" t="s">
        <v>16</v>
      </c>
      <c r="D17">
        <v>21</v>
      </c>
      <c r="E17">
        <v>0</v>
      </c>
      <c r="F17">
        <v>9177</v>
      </c>
      <c r="G17">
        <v>2125178</v>
      </c>
      <c r="H17" s="3">
        <v>107998</v>
      </c>
      <c r="I17" s="1" t="s">
        <v>17</v>
      </c>
      <c r="J17">
        <v>750</v>
      </c>
      <c r="K17">
        <v>634182</v>
      </c>
      <c r="L17" s="1" t="s">
        <v>36</v>
      </c>
      <c r="M17" s="1" t="s">
        <v>29</v>
      </c>
      <c r="N17" s="1" t="s">
        <v>23</v>
      </c>
      <c r="O17" s="2">
        <v>14210.86</v>
      </c>
      <c r="P17">
        <v>18.8</v>
      </c>
      <c r="R17">
        <f>Кредиты_2000_0__2[[#This Row],[Годовой доход]]/12</f>
        <v>52848.5</v>
      </c>
      <c r="S17">
        <f>Кредиты_2000_0__2[[#This Row],[Ежемесячный платеж]]/Кредиты_2000_0__2[[#This Row],[Мес доход]]</f>
        <v>0.26889807657738629</v>
      </c>
    </row>
    <row r="18" spans="1:19" x14ac:dyDescent="0.45">
      <c r="A18">
        <v>824</v>
      </c>
      <c r="B18" s="1" t="s">
        <v>605</v>
      </c>
      <c r="C18" s="1" t="s">
        <v>16</v>
      </c>
      <c r="D18">
        <v>12</v>
      </c>
      <c r="E18">
        <v>0</v>
      </c>
      <c r="F18">
        <v>289180</v>
      </c>
      <c r="G18">
        <v>667018</v>
      </c>
      <c r="H18" s="3">
        <v>352220</v>
      </c>
      <c r="I18" s="1" t="s">
        <v>17</v>
      </c>
      <c r="J18">
        <v>750</v>
      </c>
      <c r="K18">
        <v>2129273</v>
      </c>
      <c r="L18" s="1" t="s">
        <v>18</v>
      </c>
      <c r="M18" s="1" t="s">
        <v>19</v>
      </c>
      <c r="N18" s="1" t="s">
        <v>20</v>
      </c>
      <c r="O18" s="2">
        <v>10859.26</v>
      </c>
      <c r="P18">
        <v>20.7</v>
      </c>
      <c r="Q18">
        <v>68</v>
      </c>
      <c r="R18">
        <f>Кредиты_2000_0__2[[#This Row],[Годовой доход]]/12</f>
        <v>177439.41666666666</v>
      </c>
      <c r="S18">
        <f>Кредиты_2000_0__2[[#This Row],[Ежемесячный платеж]]/Кредиты_2000_0__2[[#This Row],[Мес доход]]</f>
        <v>6.1199817966038177E-2</v>
      </c>
    </row>
    <row r="19" spans="1:19" x14ac:dyDescent="0.45">
      <c r="A19">
        <v>864</v>
      </c>
      <c r="B19" s="1" t="s">
        <v>629</v>
      </c>
      <c r="C19" s="1" t="s">
        <v>16</v>
      </c>
      <c r="D19">
        <v>9</v>
      </c>
      <c r="E19">
        <v>0</v>
      </c>
      <c r="F19">
        <v>236170</v>
      </c>
      <c r="G19">
        <v>836286</v>
      </c>
      <c r="H19" s="3">
        <v>195206</v>
      </c>
      <c r="I19" s="1" t="s">
        <v>17</v>
      </c>
      <c r="J19">
        <v>750</v>
      </c>
      <c r="K19">
        <v>1015588</v>
      </c>
      <c r="L19" s="1" t="s">
        <v>38</v>
      </c>
      <c r="M19" s="1" t="s">
        <v>19</v>
      </c>
      <c r="N19" s="1" t="s">
        <v>23</v>
      </c>
      <c r="O19" s="2">
        <v>12830.13</v>
      </c>
      <c r="P19">
        <v>15.4</v>
      </c>
      <c r="R19">
        <f>Кредиты_2000_0__2[[#This Row],[Годовой доход]]/12</f>
        <v>84632.333333333328</v>
      </c>
      <c r="S19">
        <f>Кредиты_2000_0__2[[#This Row],[Ежемесячный платеж]]/Кредиты_2000_0__2[[#This Row],[Мес доход]]</f>
        <v>0.15159844346329418</v>
      </c>
    </row>
    <row r="20" spans="1:19" x14ac:dyDescent="0.45">
      <c r="A20">
        <v>1096</v>
      </c>
      <c r="B20" s="1" t="s">
        <v>775</v>
      </c>
      <c r="C20" s="1" t="s">
        <v>16</v>
      </c>
      <c r="D20">
        <v>14</v>
      </c>
      <c r="E20">
        <v>0</v>
      </c>
      <c r="F20">
        <v>98154</v>
      </c>
      <c r="G20">
        <v>1148026</v>
      </c>
      <c r="H20" s="3">
        <v>110440</v>
      </c>
      <c r="I20" s="1" t="s">
        <v>17</v>
      </c>
      <c r="J20">
        <v>750</v>
      </c>
      <c r="K20">
        <v>1068142</v>
      </c>
      <c r="L20" s="1" t="s">
        <v>22</v>
      </c>
      <c r="M20" s="1" t="s">
        <v>19</v>
      </c>
      <c r="N20" s="1" t="s">
        <v>23</v>
      </c>
      <c r="O20" s="2">
        <v>8144.73</v>
      </c>
      <c r="P20">
        <v>18.5</v>
      </c>
      <c r="R20">
        <f>Кредиты_2000_0__2[[#This Row],[Годовой доход]]/12</f>
        <v>89011.833333333328</v>
      </c>
      <c r="S20">
        <f>Кредиты_2000_0__2[[#This Row],[Ежемесячный платеж]]/Кредиты_2000_0__2[[#This Row],[Мес доход]]</f>
        <v>9.1501654274431674E-2</v>
      </c>
    </row>
    <row r="21" spans="1:19" x14ac:dyDescent="0.45">
      <c r="A21">
        <v>1274</v>
      </c>
      <c r="B21" s="1" t="s">
        <v>895</v>
      </c>
      <c r="C21" s="1" t="s">
        <v>16</v>
      </c>
      <c r="D21">
        <v>7</v>
      </c>
      <c r="E21">
        <v>0</v>
      </c>
      <c r="F21">
        <v>35017</v>
      </c>
      <c r="G21">
        <v>737154</v>
      </c>
      <c r="H21" s="3">
        <v>108174</v>
      </c>
      <c r="I21" s="1" t="s">
        <v>17</v>
      </c>
      <c r="J21">
        <v>750</v>
      </c>
      <c r="K21">
        <v>1603144</v>
      </c>
      <c r="L21" s="1" t="s">
        <v>22</v>
      </c>
      <c r="M21" s="1" t="s">
        <v>24</v>
      </c>
      <c r="N21" s="1" t="s">
        <v>23</v>
      </c>
      <c r="O21" s="2">
        <v>10580.72</v>
      </c>
      <c r="P21">
        <v>37.799999999999997</v>
      </c>
      <c r="R21">
        <f>Кредиты_2000_0__2[[#This Row],[Годовой доход]]/12</f>
        <v>133595.33333333334</v>
      </c>
      <c r="S21">
        <f>Кредиты_2000_0__2[[#This Row],[Ежемесячный платеж]]/Кредиты_2000_0__2[[#This Row],[Мес доход]]</f>
        <v>7.9199772447141353E-2</v>
      </c>
    </row>
    <row r="22" spans="1:19" x14ac:dyDescent="0.45">
      <c r="A22">
        <v>1482</v>
      </c>
      <c r="B22" s="1" t="s">
        <v>1037</v>
      </c>
      <c r="C22" s="1" t="s">
        <v>16</v>
      </c>
      <c r="D22">
        <v>8</v>
      </c>
      <c r="E22">
        <v>0</v>
      </c>
      <c r="F22">
        <v>109877</v>
      </c>
      <c r="G22">
        <v>1479500</v>
      </c>
      <c r="H22" s="3">
        <v>609092</v>
      </c>
      <c r="I22" s="1" t="s">
        <v>17</v>
      </c>
      <c r="J22">
        <v>750</v>
      </c>
      <c r="K22">
        <v>1690848</v>
      </c>
      <c r="L22" s="1" t="s">
        <v>27</v>
      </c>
      <c r="M22" s="1" t="s">
        <v>29</v>
      </c>
      <c r="N22" s="1" t="s">
        <v>23</v>
      </c>
      <c r="O22" s="2">
        <v>17049.46</v>
      </c>
      <c r="P22">
        <v>23.6</v>
      </c>
      <c r="R22">
        <f>Кредиты_2000_0__2[[#This Row],[Годовой доход]]/12</f>
        <v>140904</v>
      </c>
      <c r="S22">
        <f>Кредиты_2000_0__2[[#This Row],[Ежемесячный платеж]]/Кредиты_2000_0__2[[#This Row],[Мес доход]]</f>
        <v>0.12100053937432577</v>
      </c>
    </row>
    <row r="23" spans="1:19" x14ac:dyDescent="0.45">
      <c r="A23">
        <v>1734</v>
      </c>
      <c r="B23" s="1" t="s">
        <v>1218</v>
      </c>
      <c r="C23" s="1" t="s">
        <v>16</v>
      </c>
      <c r="D23">
        <v>6</v>
      </c>
      <c r="E23">
        <v>0</v>
      </c>
      <c r="F23">
        <v>35682</v>
      </c>
      <c r="G23">
        <v>60654</v>
      </c>
      <c r="H23" s="3">
        <v>86592</v>
      </c>
      <c r="I23" s="1" t="s">
        <v>17</v>
      </c>
      <c r="J23">
        <v>750</v>
      </c>
      <c r="K23">
        <v>1065786</v>
      </c>
      <c r="L23" s="1" t="s">
        <v>53</v>
      </c>
      <c r="M23" s="1" t="s">
        <v>29</v>
      </c>
      <c r="N23" s="1" t="s">
        <v>23</v>
      </c>
      <c r="O23" s="2">
        <v>17407.8</v>
      </c>
      <c r="P23">
        <v>11.8</v>
      </c>
      <c r="R23">
        <f>Кредиты_2000_0__2[[#This Row],[Годовой доход]]/12</f>
        <v>88815.5</v>
      </c>
      <c r="S23">
        <f>Кредиты_2000_0__2[[#This Row],[Ежемесячный платеж]]/Кредиты_2000_0__2[[#This Row],[Мес доход]]</f>
        <v>0.19599957214675365</v>
      </c>
    </row>
    <row r="24" spans="1:19" x14ac:dyDescent="0.45">
      <c r="A24">
        <v>1921</v>
      </c>
      <c r="B24" s="1" t="s">
        <v>1355</v>
      </c>
      <c r="C24" s="1" t="s">
        <v>16</v>
      </c>
      <c r="D24">
        <v>14</v>
      </c>
      <c r="E24">
        <v>0</v>
      </c>
      <c r="F24">
        <v>870504</v>
      </c>
      <c r="G24">
        <v>14822676</v>
      </c>
      <c r="H24" s="3">
        <v>133848</v>
      </c>
      <c r="I24" s="1" t="s">
        <v>17</v>
      </c>
      <c r="J24">
        <v>750</v>
      </c>
      <c r="K24">
        <v>2620176</v>
      </c>
      <c r="L24" s="1" t="s">
        <v>22</v>
      </c>
      <c r="M24" s="1" t="s">
        <v>19</v>
      </c>
      <c r="N24" s="1" t="s">
        <v>23</v>
      </c>
      <c r="O24" s="2">
        <v>6681.54</v>
      </c>
      <c r="P24">
        <v>25</v>
      </c>
      <c r="R24">
        <f>Кредиты_2000_0__2[[#This Row],[Годовой доход]]/12</f>
        <v>218348</v>
      </c>
      <c r="S24">
        <f>Кредиты_2000_0__2[[#This Row],[Ежемесячный платеж]]/Кредиты_2000_0__2[[#This Row],[Мес доход]]</f>
        <v>3.0600417681865645E-2</v>
      </c>
    </row>
    <row r="25" spans="1:19" x14ac:dyDescent="0.45">
      <c r="A25">
        <v>28</v>
      </c>
      <c r="B25" s="1" t="s">
        <v>51</v>
      </c>
      <c r="C25" s="1" t="s">
        <v>16</v>
      </c>
      <c r="D25">
        <v>15</v>
      </c>
      <c r="E25">
        <v>0</v>
      </c>
      <c r="F25">
        <v>342475</v>
      </c>
      <c r="G25">
        <v>905344</v>
      </c>
      <c r="H25" s="3">
        <v>443960</v>
      </c>
      <c r="I25" s="1" t="s">
        <v>17</v>
      </c>
      <c r="J25">
        <v>749</v>
      </c>
      <c r="K25">
        <v>1432391</v>
      </c>
      <c r="L25" s="1" t="s">
        <v>36</v>
      </c>
      <c r="M25" s="1" t="s">
        <v>19</v>
      </c>
      <c r="N25" s="1" t="s">
        <v>23</v>
      </c>
      <c r="O25" s="2">
        <v>25186.21</v>
      </c>
      <c r="P25">
        <v>14</v>
      </c>
      <c r="R25">
        <f>Кредиты_2000_0__2[[#This Row],[Годовой доход]]/12</f>
        <v>119365.91666666667</v>
      </c>
      <c r="S25">
        <f>Кредиты_2000_0__2[[#This Row],[Ежемесячный платеж]]/Кредиты_2000_0__2[[#This Row],[Мес доход]]</f>
        <v>0.2110000132645346</v>
      </c>
    </row>
    <row r="26" spans="1:19" x14ac:dyDescent="0.45">
      <c r="A26">
        <v>195</v>
      </c>
      <c r="B26" s="1" t="s">
        <v>177</v>
      </c>
      <c r="C26" s="1" t="s">
        <v>16</v>
      </c>
      <c r="D26">
        <v>7</v>
      </c>
      <c r="E26">
        <v>0</v>
      </c>
      <c r="F26">
        <v>326496</v>
      </c>
      <c r="G26">
        <v>562584</v>
      </c>
      <c r="H26" s="3">
        <v>437668</v>
      </c>
      <c r="I26" s="1" t="s">
        <v>17</v>
      </c>
      <c r="J26">
        <v>749</v>
      </c>
      <c r="K26">
        <v>2683693</v>
      </c>
      <c r="L26" s="1" t="s">
        <v>28</v>
      </c>
      <c r="M26" s="1" t="s">
        <v>19</v>
      </c>
      <c r="N26" s="1" t="s">
        <v>23</v>
      </c>
      <c r="O26" s="2">
        <v>5993.55</v>
      </c>
      <c r="P26">
        <v>21.5</v>
      </c>
      <c r="R26">
        <f>Кредиты_2000_0__2[[#This Row],[Годовой доход]]/12</f>
        <v>223641.08333333334</v>
      </c>
      <c r="S26">
        <f>Кредиты_2000_0__2[[#This Row],[Ежемесячный платеж]]/Кредиты_2000_0__2[[#This Row],[Мес доход]]</f>
        <v>2.6799861235990853E-2</v>
      </c>
    </row>
    <row r="27" spans="1:19" x14ac:dyDescent="0.45">
      <c r="A27">
        <v>277</v>
      </c>
      <c r="B27" s="1" t="s">
        <v>243</v>
      </c>
      <c r="C27" s="1" t="s">
        <v>31</v>
      </c>
      <c r="D27">
        <v>15</v>
      </c>
      <c r="E27">
        <v>0</v>
      </c>
      <c r="F27">
        <v>271928</v>
      </c>
      <c r="G27">
        <v>1363098</v>
      </c>
      <c r="H27" s="3">
        <v>334356</v>
      </c>
      <c r="I27" s="1" t="s">
        <v>17</v>
      </c>
      <c r="J27">
        <v>749</v>
      </c>
      <c r="K27">
        <v>1636318</v>
      </c>
      <c r="L27" s="1" t="s">
        <v>36</v>
      </c>
      <c r="M27" s="1" t="s">
        <v>24</v>
      </c>
      <c r="N27" s="1" t="s">
        <v>20</v>
      </c>
      <c r="O27" s="2">
        <v>25635.75</v>
      </c>
      <c r="P27">
        <v>11.7</v>
      </c>
      <c r="R27">
        <f>Кредиты_2000_0__2[[#This Row],[Годовой доход]]/12</f>
        <v>136359.83333333334</v>
      </c>
      <c r="S27">
        <f>Кредиты_2000_0__2[[#This Row],[Ежемесячный платеж]]/Кредиты_2000_0__2[[#This Row],[Мес доход]]</f>
        <v>0.18800074313183621</v>
      </c>
    </row>
    <row r="28" spans="1:19" x14ac:dyDescent="0.45">
      <c r="A28">
        <v>381</v>
      </c>
      <c r="B28" s="1" t="s">
        <v>315</v>
      </c>
      <c r="C28" s="1" t="s">
        <v>16</v>
      </c>
      <c r="D28">
        <v>8</v>
      </c>
      <c r="E28">
        <v>0</v>
      </c>
      <c r="F28">
        <v>299725</v>
      </c>
      <c r="G28">
        <v>778140</v>
      </c>
      <c r="H28" s="3">
        <v>319726</v>
      </c>
      <c r="I28" s="1" t="s">
        <v>17</v>
      </c>
      <c r="J28">
        <v>749</v>
      </c>
      <c r="K28">
        <v>952185</v>
      </c>
      <c r="L28" s="1" t="s">
        <v>36</v>
      </c>
      <c r="M28" s="1" t="s">
        <v>19</v>
      </c>
      <c r="N28" s="1" t="s">
        <v>23</v>
      </c>
      <c r="O28" s="2">
        <v>17059.91</v>
      </c>
      <c r="P28">
        <v>21.2</v>
      </c>
      <c r="R28">
        <f>Кредиты_2000_0__2[[#This Row],[Годовой доход]]/12</f>
        <v>79348.75</v>
      </c>
      <c r="S28">
        <f>Кредиты_2000_0__2[[#This Row],[Ежемесячный платеж]]/Кредиты_2000_0__2[[#This Row],[Мес доход]]</f>
        <v>0.21499910206524991</v>
      </c>
    </row>
    <row r="29" spans="1:19" x14ac:dyDescent="0.45">
      <c r="A29">
        <v>392</v>
      </c>
      <c r="B29" s="1" t="s">
        <v>324</v>
      </c>
      <c r="C29" s="1" t="s">
        <v>16</v>
      </c>
      <c r="D29">
        <v>10</v>
      </c>
      <c r="E29">
        <v>0</v>
      </c>
      <c r="F29">
        <v>159676</v>
      </c>
      <c r="G29">
        <v>394218</v>
      </c>
      <c r="H29" s="3">
        <v>161656</v>
      </c>
      <c r="I29" s="1" t="s">
        <v>17</v>
      </c>
      <c r="J29">
        <v>749</v>
      </c>
      <c r="K29">
        <v>874874</v>
      </c>
      <c r="L29" s="1" t="s">
        <v>40</v>
      </c>
      <c r="M29" s="1" t="s">
        <v>19</v>
      </c>
      <c r="N29" s="1" t="s">
        <v>23</v>
      </c>
      <c r="O29" s="2">
        <v>12226.5</v>
      </c>
      <c r="P29">
        <v>16.100000000000001</v>
      </c>
      <c r="Q29">
        <v>19</v>
      </c>
      <c r="R29">
        <f>Кредиты_2000_0__2[[#This Row],[Годовой доход]]/12</f>
        <v>72906.166666666672</v>
      </c>
      <c r="S29">
        <f>Кредиты_2000_0__2[[#This Row],[Ежемесячный платеж]]/Кредиты_2000_0__2[[#This Row],[Мес доход]]</f>
        <v>0.16770186335403725</v>
      </c>
    </row>
    <row r="30" spans="1:19" x14ac:dyDescent="0.45">
      <c r="A30">
        <v>500</v>
      </c>
      <c r="B30" s="1" t="s">
        <v>394</v>
      </c>
      <c r="C30" s="1" t="s">
        <v>16</v>
      </c>
      <c r="D30">
        <v>11</v>
      </c>
      <c r="E30">
        <v>0</v>
      </c>
      <c r="F30">
        <v>710334</v>
      </c>
      <c r="G30">
        <v>1815682</v>
      </c>
      <c r="H30" s="3">
        <v>462792</v>
      </c>
      <c r="I30" s="1" t="s">
        <v>17</v>
      </c>
      <c r="J30">
        <v>749</v>
      </c>
      <c r="K30">
        <v>2207743</v>
      </c>
      <c r="L30" s="1" t="s">
        <v>22</v>
      </c>
      <c r="M30" s="1" t="s">
        <v>19</v>
      </c>
      <c r="N30" s="1" t="s">
        <v>23</v>
      </c>
      <c r="O30" s="2">
        <v>19869.63</v>
      </c>
      <c r="P30">
        <v>24.3</v>
      </c>
      <c r="R30">
        <f>Кредиты_2000_0__2[[#This Row],[Годовой доход]]/12</f>
        <v>183978.58333333334</v>
      </c>
      <c r="S30">
        <f>Кредиты_2000_0__2[[#This Row],[Ежемесячный платеж]]/Кредиты_2000_0__2[[#This Row],[Мес доход]]</f>
        <v>0.10799969018132999</v>
      </c>
    </row>
    <row r="31" spans="1:19" x14ac:dyDescent="0.45">
      <c r="A31">
        <v>562</v>
      </c>
      <c r="B31" s="1" t="s">
        <v>431</v>
      </c>
      <c r="C31" s="1" t="s">
        <v>16</v>
      </c>
      <c r="D31">
        <v>17</v>
      </c>
      <c r="E31">
        <v>0</v>
      </c>
      <c r="F31">
        <v>234346</v>
      </c>
      <c r="G31">
        <v>673332</v>
      </c>
      <c r="H31" s="3">
        <v>266926</v>
      </c>
      <c r="I31" s="1" t="s">
        <v>17</v>
      </c>
      <c r="J31">
        <v>749</v>
      </c>
      <c r="K31">
        <v>922127</v>
      </c>
      <c r="L31" s="1" t="s">
        <v>53</v>
      </c>
      <c r="M31" s="1" t="s">
        <v>19</v>
      </c>
      <c r="N31" s="1" t="s">
        <v>23</v>
      </c>
      <c r="O31" s="2">
        <v>10066.58</v>
      </c>
      <c r="P31">
        <v>38.299999999999997</v>
      </c>
      <c r="Q31">
        <v>70</v>
      </c>
      <c r="R31">
        <f>Кредиты_2000_0__2[[#This Row],[Годовой доход]]/12</f>
        <v>76843.916666666672</v>
      </c>
      <c r="S31">
        <f>Кредиты_2000_0__2[[#This Row],[Ежемесячный платеж]]/Кредиты_2000_0__2[[#This Row],[Мес доход]]</f>
        <v>0.13100035027713103</v>
      </c>
    </row>
    <row r="32" spans="1:19" x14ac:dyDescent="0.45">
      <c r="A32">
        <v>667</v>
      </c>
      <c r="B32" s="1" t="s">
        <v>495</v>
      </c>
      <c r="C32" s="1" t="s">
        <v>16</v>
      </c>
      <c r="D32">
        <v>6</v>
      </c>
      <c r="E32">
        <v>0</v>
      </c>
      <c r="F32">
        <v>213199</v>
      </c>
      <c r="G32">
        <v>599192</v>
      </c>
      <c r="H32" s="3">
        <v>318538</v>
      </c>
      <c r="I32" s="1" t="s">
        <v>17</v>
      </c>
      <c r="J32">
        <v>749</v>
      </c>
      <c r="K32">
        <v>1623892</v>
      </c>
      <c r="L32" s="1" t="s">
        <v>18</v>
      </c>
      <c r="M32" s="1" t="s">
        <v>29</v>
      </c>
      <c r="N32" s="1" t="s">
        <v>23</v>
      </c>
      <c r="O32" s="2">
        <v>5264.14</v>
      </c>
      <c r="P32">
        <v>16.8</v>
      </c>
      <c r="R32">
        <f>Кредиты_2000_0__2[[#This Row],[Годовой доход]]/12</f>
        <v>135324.33333333334</v>
      </c>
      <c r="S32">
        <f>Кредиты_2000_0__2[[#This Row],[Ежемесячный платеж]]/Кредиты_2000_0__2[[#This Row],[Мес доход]]</f>
        <v>3.8900173164225206E-2</v>
      </c>
    </row>
    <row r="33" spans="1:19" x14ac:dyDescent="0.45">
      <c r="A33">
        <v>748</v>
      </c>
      <c r="B33" s="1" t="s">
        <v>547</v>
      </c>
      <c r="C33" s="1" t="s">
        <v>16</v>
      </c>
      <c r="D33">
        <v>9</v>
      </c>
      <c r="E33">
        <v>0</v>
      </c>
      <c r="F33">
        <v>168511</v>
      </c>
      <c r="G33">
        <v>1283700</v>
      </c>
      <c r="H33" s="3">
        <v>175956</v>
      </c>
      <c r="I33" s="1" t="s">
        <v>17</v>
      </c>
      <c r="J33">
        <v>749</v>
      </c>
      <c r="K33">
        <v>664867</v>
      </c>
      <c r="L33" s="1" t="s">
        <v>21</v>
      </c>
      <c r="M33" s="1" t="s">
        <v>19</v>
      </c>
      <c r="N33" s="1" t="s">
        <v>23</v>
      </c>
      <c r="O33" s="2">
        <v>13962.15</v>
      </c>
      <c r="P33">
        <v>42.4</v>
      </c>
      <c r="R33">
        <f>Кредиты_2000_0__2[[#This Row],[Годовой доход]]/12</f>
        <v>55405.583333333336</v>
      </c>
      <c r="S33">
        <f>Кредиты_2000_0__2[[#This Row],[Ежемесячный платеж]]/Кредиты_2000_0__2[[#This Row],[Мес доход]]</f>
        <v>0.25199897122281595</v>
      </c>
    </row>
    <row r="34" spans="1:19" x14ac:dyDescent="0.45">
      <c r="A34">
        <v>1497</v>
      </c>
      <c r="B34" s="1" t="s">
        <v>1045</v>
      </c>
      <c r="C34" s="1" t="s">
        <v>31</v>
      </c>
      <c r="D34">
        <v>12</v>
      </c>
      <c r="E34">
        <v>0</v>
      </c>
      <c r="F34">
        <v>380114</v>
      </c>
      <c r="G34">
        <v>1202542</v>
      </c>
      <c r="H34" s="3">
        <v>531850</v>
      </c>
      <c r="I34" s="1" t="s">
        <v>17</v>
      </c>
      <c r="J34">
        <v>749</v>
      </c>
      <c r="K34">
        <v>1626799</v>
      </c>
      <c r="L34" s="1" t="s">
        <v>40</v>
      </c>
      <c r="M34" s="1" t="s">
        <v>19</v>
      </c>
      <c r="N34" s="1" t="s">
        <v>23</v>
      </c>
      <c r="O34" s="2">
        <v>6547.97</v>
      </c>
      <c r="P34">
        <v>15.8</v>
      </c>
      <c r="Q34">
        <v>70</v>
      </c>
      <c r="R34">
        <f>Кредиты_2000_0__2[[#This Row],[Годовой доход]]/12</f>
        <v>135566.58333333334</v>
      </c>
      <c r="S34">
        <f>Кредиты_2000_0__2[[#This Row],[Ежемесячный платеж]]/Кредиты_2000_0__2[[#This Row],[Мес доход]]</f>
        <v>4.830076733511638E-2</v>
      </c>
    </row>
    <row r="35" spans="1:19" x14ac:dyDescent="0.45">
      <c r="A35">
        <v>1503</v>
      </c>
      <c r="B35" s="1" t="s">
        <v>1049</v>
      </c>
      <c r="C35" s="1" t="s">
        <v>16</v>
      </c>
      <c r="D35">
        <v>12</v>
      </c>
      <c r="E35">
        <v>0</v>
      </c>
      <c r="F35">
        <v>232579</v>
      </c>
      <c r="G35">
        <v>1235366</v>
      </c>
      <c r="H35" s="3">
        <v>483010</v>
      </c>
      <c r="I35" s="1" t="s">
        <v>17</v>
      </c>
      <c r="J35">
        <v>749</v>
      </c>
      <c r="K35">
        <v>1536112</v>
      </c>
      <c r="L35" s="1" t="s">
        <v>22</v>
      </c>
      <c r="M35" s="1" t="s">
        <v>29</v>
      </c>
      <c r="N35" s="1" t="s">
        <v>23</v>
      </c>
      <c r="O35" s="2">
        <v>27394.01</v>
      </c>
      <c r="P35">
        <v>16</v>
      </c>
      <c r="R35">
        <f>Кредиты_2000_0__2[[#This Row],[Годовой доход]]/12</f>
        <v>128009.33333333333</v>
      </c>
      <c r="S35">
        <f>Кредиты_2000_0__2[[#This Row],[Ежемесячный платеж]]/Кредиты_2000_0__2[[#This Row],[Мес доход]]</f>
        <v>0.21400009895111816</v>
      </c>
    </row>
    <row r="36" spans="1:19" x14ac:dyDescent="0.45">
      <c r="A36">
        <v>1534</v>
      </c>
      <c r="B36" s="1" t="s">
        <v>1070</v>
      </c>
      <c r="C36" s="1" t="s">
        <v>16</v>
      </c>
      <c r="D36">
        <v>14</v>
      </c>
      <c r="E36">
        <v>0</v>
      </c>
      <c r="F36">
        <v>290776</v>
      </c>
      <c r="G36">
        <v>1058750</v>
      </c>
      <c r="H36" s="3">
        <v>327800</v>
      </c>
      <c r="I36" s="1" t="s">
        <v>17</v>
      </c>
      <c r="J36">
        <v>749</v>
      </c>
      <c r="K36">
        <v>1226735</v>
      </c>
      <c r="L36" s="1" t="s">
        <v>36</v>
      </c>
      <c r="M36" s="1" t="s">
        <v>19</v>
      </c>
      <c r="N36" s="1" t="s">
        <v>23</v>
      </c>
      <c r="O36" s="2">
        <v>19627.57</v>
      </c>
      <c r="P36">
        <v>14.1</v>
      </c>
      <c r="Q36">
        <v>79</v>
      </c>
      <c r="R36">
        <f>Кредиты_2000_0__2[[#This Row],[Годовой доход]]/12</f>
        <v>102227.91666666667</v>
      </c>
      <c r="S36">
        <f>Кредиты_2000_0__2[[#This Row],[Ежемесячный платеж]]/Кредиты_2000_0__2[[#This Row],[Мес доход]]</f>
        <v>0.19199814140788352</v>
      </c>
    </row>
    <row r="37" spans="1:19" x14ac:dyDescent="0.45">
      <c r="A37">
        <v>1567</v>
      </c>
      <c r="B37" s="1" t="s">
        <v>1092</v>
      </c>
      <c r="C37" s="1" t="s">
        <v>16</v>
      </c>
      <c r="D37">
        <v>5</v>
      </c>
      <c r="E37">
        <v>0</v>
      </c>
      <c r="F37">
        <v>67735</v>
      </c>
      <c r="G37">
        <v>122540</v>
      </c>
      <c r="H37" s="3">
        <v>112904</v>
      </c>
      <c r="I37" s="1" t="s">
        <v>17</v>
      </c>
      <c r="J37">
        <v>749</v>
      </c>
      <c r="K37">
        <v>1337353</v>
      </c>
      <c r="L37" s="1" t="s">
        <v>28</v>
      </c>
      <c r="M37" s="1" t="s">
        <v>19</v>
      </c>
      <c r="N37" s="1" t="s">
        <v>23</v>
      </c>
      <c r="O37" s="2">
        <v>12259.18</v>
      </c>
      <c r="P37">
        <v>11.5</v>
      </c>
      <c r="R37">
        <f>Кредиты_2000_0__2[[#This Row],[Годовой доход]]/12</f>
        <v>111446.08333333333</v>
      </c>
      <c r="S37">
        <f>Кредиты_2000_0__2[[#This Row],[Ежемесячный платеж]]/Кредиты_2000_0__2[[#This Row],[Мес доход]]</f>
        <v>0.11000099450182563</v>
      </c>
    </row>
    <row r="38" spans="1:19" x14ac:dyDescent="0.45">
      <c r="A38">
        <v>1580</v>
      </c>
      <c r="B38" s="1" t="s">
        <v>1101</v>
      </c>
      <c r="C38" s="1" t="s">
        <v>16</v>
      </c>
      <c r="D38">
        <v>19</v>
      </c>
      <c r="E38">
        <v>0</v>
      </c>
      <c r="F38">
        <v>92625</v>
      </c>
      <c r="G38">
        <v>957638</v>
      </c>
      <c r="H38" s="3">
        <v>43890</v>
      </c>
      <c r="I38" s="1" t="s">
        <v>17</v>
      </c>
      <c r="J38">
        <v>749</v>
      </c>
      <c r="K38">
        <v>1326808</v>
      </c>
      <c r="L38" s="1" t="s">
        <v>50</v>
      </c>
      <c r="M38" s="1" t="s">
        <v>19</v>
      </c>
      <c r="N38" s="1" t="s">
        <v>52</v>
      </c>
      <c r="O38" s="2">
        <v>6269.24</v>
      </c>
      <c r="P38">
        <v>33.5</v>
      </c>
      <c r="R38">
        <f>Кредиты_2000_0__2[[#This Row],[Годовой доход]]/12</f>
        <v>110567.33333333333</v>
      </c>
      <c r="S38">
        <f>Кредиты_2000_0__2[[#This Row],[Ежемесячный платеж]]/Кредиты_2000_0__2[[#This Row],[Мес доход]]</f>
        <v>5.6700652995761255E-2</v>
      </c>
    </row>
    <row r="39" spans="1:19" x14ac:dyDescent="0.45">
      <c r="A39">
        <v>1672</v>
      </c>
      <c r="B39" s="1" t="s">
        <v>1170</v>
      </c>
      <c r="C39" s="1" t="s">
        <v>16</v>
      </c>
      <c r="D39">
        <v>7</v>
      </c>
      <c r="E39">
        <v>0</v>
      </c>
      <c r="F39">
        <v>217322</v>
      </c>
      <c r="G39">
        <v>793804</v>
      </c>
      <c r="H39" s="3">
        <v>264924</v>
      </c>
      <c r="I39" s="1" t="s">
        <v>17</v>
      </c>
      <c r="J39">
        <v>749</v>
      </c>
      <c r="K39">
        <v>2497721</v>
      </c>
      <c r="L39" s="1" t="s">
        <v>22</v>
      </c>
      <c r="M39" s="1" t="s">
        <v>19</v>
      </c>
      <c r="N39" s="1" t="s">
        <v>20</v>
      </c>
      <c r="O39" s="2">
        <v>16713.919999999998</v>
      </c>
      <c r="P39">
        <v>19.899999999999999</v>
      </c>
      <c r="R39">
        <f>Кредиты_2000_0__2[[#This Row],[Годовой доход]]/12</f>
        <v>208143.41666666666</v>
      </c>
      <c r="S39">
        <f>Кредиты_2000_0__2[[#This Row],[Ежемесячный платеж]]/Кредиты_2000_0__2[[#This Row],[Мес доход]]</f>
        <v>8.0300017495949297E-2</v>
      </c>
    </row>
    <row r="40" spans="1:19" x14ac:dyDescent="0.45">
      <c r="A40">
        <v>1681</v>
      </c>
      <c r="B40" s="1" t="s">
        <v>1177</v>
      </c>
      <c r="C40" s="1" t="s">
        <v>16</v>
      </c>
      <c r="D40">
        <v>9</v>
      </c>
      <c r="E40">
        <v>0</v>
      </c>
      <c r="F40">
        <v>263359</v>
      </c>
      <c r="G40">
        <v>1040798</v>
      </c>
      <c r="H40" s="3">
        <v>454058</v>
      </c>
      <c r="I40" s="1" t="s">
        <v>17</v>
      </c>
      <c r="J40">
        <v>749</v>
      </c>
      <c r="K40">
        <v>2644116</v>
      </c>
      <c r="L40" s="1" t="s">
        <v>38</v>
      </c>
      <c r="M40" s="1" t="s">
        <v>19</v>
      </c>
      <c r="N40" s="1" t="s">
        <v>23</v>
      </c>
      <c r="O40" s="2">
        <v>9805.33</v>
      </c>
      <c r="P40">
        <v>29.5</v>
      </c>
      <c r="R40">
        <f>Кредиты_2000_0__2[[#This Row],[Годовой доход]]/12</f>
        <v>220343</v>
      </c>
      <c r="S40">
        <f>Кредиты_2000_0__2[[#This Row],[Ежемесячный платеж]]/Кредиты_2000_0__2[[#This Row],[Мес доход]]</f>
        <v>4.4500301802190223E-2</v>
      </c>
    </row>
    <row r="41" spans="1:19" x14ac:dyDescent="0.45">
      <c r="A41">
        <v>1756</v>
      </c>
      <c r="B41" s="1" t="s">
        <v>1236</v>
      </c>
      <c r="C41" s="1" t="s">
        <v>16</v>
      </c>
      <c r="D41">
        <v>18</v>
      </c>
      <c r="E41">
        <v>0</v>
      </c>
      <c r="F41">
        <v>140999</v>
      </c>
      <c r="G41">
        <v>519970</v>
      </c>
      <c r="H41" s="3">
        <v>261008</v>
      </c>
      <c r="I41" s="1" t="s">
        <v>17</v>
      </c>
      <c r="J41">
        <v>749</v>
      </c>
      <c r="K41">
        <v>1744029</v>
      </c>
      <c r="L41" s="1" t="s">
        <v>36</v>
      </c>
      <c r="M41" s="1" t="s">
        <v>19</v>
      </c>
      <c r="N41" s="1" t="s">
        <v>23</v>
      </c>
      <c r="O41" s="2">
        <v>38368.6</v>
      </c>
      <c r="P41">
        <v>13.2</v>
      </c>
      <c r="Q41">
        <v>46</v>
      </c>
      <c r="R41">
        <f>Кредиты_2000_0__2[[#This Row],[Годовой доход]]/12</f>
        <v>145335.75</v>
      </c>
      <c r="S41">
        <f>Кредиты_2000_0__2[[#This Row],[Ежемесячный платеж]]/Кредиты_2000_0__2[[#This Row],[Мес доход]]</f>
        <v>0.26399973853645781</v>
      </c>
    </row>
    <row r="42" spans="1:19" x14ac:dyDescent="0.45">
      <c r="A42">
        <v>1796</v>
      </c>
      <c r="B42" s="1" t="s">
        <v>1263</v>
      </c>
      <c r="C42" s="1" t="s">
        <v>16</v>
      </c>
      <c r="D42">
        <v>15</v>
      </c>
      <c r="E42">
        <v>0</v>
      </c>
      <c r="F42">
        <v>605777</v>
      </c>
      <c r="G42">
        <v>1209362</v>
      </c>
      <c r="H42" s="3">
        <v>270204</v>
      </c>
      <c r="I42" s="1" t="s">
        <v>17</v>
      </c>
      <c r="J42">
        <v>749</v>
      </c>
      <c r="K42">
        <v>1633506</v>
      </c>
      <c r="L42" s="1" t="s">
        <v>40</v>
      </c>
      <c r="M42" s="1" t="s">
        <v>19</v>
      </c>
      <c r="N42" s="1" t="s">
        <v>23</v>
      </c>
      <c r="O42" s="2">
        <v>31308.959999999999</v>
      </c>
      <c r="P42">
        <v>19.5</v>
      </c>
      <c r="Q42">
        <v>14</v>
      </c>
      <c r="R42">
        <f>Кредиты_2000_0__2[[#This Row],[Годовой доход]]/12</f>
        <v>136125.5</v>
      </c>
      <c r="S42">
        <f>Кредиты_2000_0__2[[#This Row],[Ежемесячный платеж]]/Кредиты_2000_0__2[[#This Row],[Мес доход]]</f>
        <v>0.2300006978854072</v>
      </c>
    </row>
    <row r="43" spans="1:19" x14ac:dyDescent="0.45">
      <c r="A43">
        <v>1993</v>
      </c>
      <c r="B43" s="1" t="s">
        <v>1411</v>
      </c>
      <c r="C43" s="1" t="s">
        <v>16</v>
      </c>
      <c r="D43">
        <v>10</v>
      </c>
      <c r="E43">
        <v>0</v>
      </c>
      <c r="F43">
        <v>784871</v>
      </c>
      <c r="G43">
        <v>11957990</v>
      </c>
      <c r="H43" s="3">
        <v>431420</v>
      </c>
      <c r="I43" s="1" t="s">
        <v>17</v>
      </c>
      <c r="J43">
        <v>749</v>
      </c>
      <c r="K43">
        <v>1490360</v>
      </c>
      <c r="L43" s="1" t="s">
        <v>28</v>
      </c>
      <c r="M43" s="1" t="s">
        <v>19</v>
      </c>
      <c r="N43" s="1" t="s">
        <v>20</v>
      </c>
      <c r="O43" s="2">
        <v>2744.74</v>
      </c>
      <c r="P43">
        <v>30.8</v>
      </c>
      <c r="R43">
        <f>Кредиты_2000_0__2[[#This Row],[Годовой доход]]/12</f>
        <v>124196.66666666667</v>
      </c>
      <c r="S43">
        <f>Кредиты_2000_0__2[[#This Row],[Ежемесячный платеж]]/Кредиты_2000_0__2[[#This Row],[Мес доход]]</f>
        <v>2.2099949005609382E-2</v>
      </c>
    </row>
    <row r="44" spans="1:19" x14ac:dyDescent="0.45">
      <c r="A44">
        <v>82</v>
      </c>
      <c r="B44" s="1" t="s">
        <v>94</v>
      </c>
      <c r="C44" s="1" t="s">
        <v>16</v>
      </c>
      <c r="D44">
        <v>6</v>
      </c>
      <c r="E44">
        <v>0</v>
      </c>
      <c r="F44">
        <v>127946</v>
      </c>
      <c r="G44">
        <v>216260</v>
      </c>
      <c r="H44" s="3">
        <v>89320</v>
      </c>
      <c r="I44" s="1" t="s">
        <v>17</v>
      </c>
      <c r="J44">
        <v>748</v>
      </c>
      <c r="K44">
        <v>1832075</v>
      </c>
      <c r="L44" s="1" t="s">
        <v>33</v>
      </c>
      <c r="M44" s="1" t="s">
        <v>19</v>
      </c>
      <c r="N44" s="1" t="s">
        <v>52</v>
      </c>
      <c r="O44" s="2">
        <v>13312.92</v>
      </c>
      <c r="P44">
        <v>19</v>
      </c>
      <c r="R44">
        <f>Кредиты_2000_0__2[[#This Row],[Годовой доход]]/12</f>
        <v>152672.91666666666</v>
      </c>
      <c r="S44">
        <f>Кредиты_2000_0__2[[#This Row],[Ежемесячный платеж]]/Кредиты_2000_0__2[[#This Row],[Мес доход]]</f>
        <v>8.7198962924552773E-2</v>
      </c>
    </row>
    <row r="45" spans="1:19" x14ac:dyDescent="0.45">
      <c r="A45">
        <v>94</v>
      </c>
      <c r="B45" s="1" t="s">
        <v>101</v>
      </c>
      <c r="C45" s="1" t="s">
        <v>16</v>
      </c>
      <c r="D45">
        <v>10</v>
      </c>
      <c r="E45">
        <v>0</v>
      </c>
      <c r="F45">
        <v>38456</v>
      </c>
      <c r="G45">
        <v>251548</v>
      </c>
      <c r="H45" s="3">
        <v>156772</v>
      </c>
      <c r="I45" s="1" t="s">
        <v>17</v>
      </c>
      <c r="J45">
        <v>748</v>
      </c>
      <c r="K45">
        <v>1411966</v>
      </c>
      <c r="L45" s="1" t="s">
        <v>53</v>
      </c>
      <c r="M45" s="1" t="s">
        <v>19</v>
      </c>
      <c r="N45" s="1" t="s">
        <v>20</v>
      </c>
      <c r="O45" s="2">
        <v>22591.38</v>
      </c>
      <c r="P45">
        <v>18</v>
      </c>
      <c r="Q45">
        <v>73</v>
      </c>
      <c r="R45">
        <f>Кредиты_2000_0__2[[#This Row],[Годовой доход]]/12</f>
        <v>117663.83333333333</v>
      </c>
      <c r="S45">
        <f>Кредиты_2000_0__2[[#This Row],[Ежемесячный платеж]]/Кредиты_2000_0__2[[#This Row],[Мес доход]]</f>
        <v>0.19199935409209573</v>
      </c>
    </row>
    <row r="46" spans="1:19" x14ac:dyDescent="0.45">
      <c r="A46">
        <v>164</v>
      </c>
      <c r="B46" s="1" t="s">
        <v>154</v>
      </c>
      <c r="C46" s="1" t="s">
        <v>16</v>
      </c>
      <c r="D46">
        <v>10</v>
      </c>
      <c r="E46">
        <v>0</v>
      </c>
      <c r="F46">
        <v>378423</v>
      </c>
      <c r="G46">
        <v>475772</v>
      </c>
      <c r="H46" s="3">
        <v>605726</v>
      </c>
      <c r="I46" s="1" t="s">
        <v>17</v>
      </c>
      <c r="J46">
        <v>748</v>
      </c>
      <c r="K46">
        <v>3609145</v>
      </c>
      <c r="L46" s="1" t="s">
        <v>22</v>
      </c>
      <c r="M46" s="1" t="s">
        <v>19</v>
      </c>
      <c r="N46" s="1" t="s">
        <v>23</v>
      </c>
      <c r="O46" s="2">
        <v>43610.7</v>
      </c>
      <c r="P46">
        <v>23</v>
      </c>
      <c r="Q46">
        <v>59</v>
      </c>
      <c r="R46">
        <f>Кредиты_2000_0__2[[#This Row],[Годовой доход]]/12</f>
        <v>300762.08333333331</v>
      </c>
      <c r="S46">
        <f>Кредиты_2000_0__2[[#This Row],[Ежемесячный платеж]]/Кредиты_2000_0__2[[#This Row],[Мес доход]]</f>
        <v>0.14500065805059092</v>
      </c>
    </row>
    <row r="47" spans="1:19" x14ac:dyDescent="0.45">
      <c r="A47">
        <v>240</v>
      </c>
      <c r="B47" s="1" t="s">
        <v>216</v>
      </c>
      <c r="C47" s="1" t="s">
        <v>16</v>
      </c>
      <c r="D47">
        <v>12</v>
      </c>
      <c r="E47">
        <v>0</v>
      </c>
      <c r="F47">
        <v>30590</v>
      </c>
      <c r="G47">
        <v>492008</v>
      </c>
      <c r="H47" s="3">
        <v>25894</v>
      </c>
      <c r="I47" s="1" t="s">
        <v>17</v>
      </c>
      <c r="J47">
        <v>748</v>
      </c>
      <c r="K47">
        <v>1024727</v>
      </c>
      <c r="L47" s="1" t="s">
        <v>18</v>
      </c>
      <c r="M47" s="1" t="s">
        <v>29</v>
      </c>
      <c r="N47" s="1" t="s">
        <v>23</v>
      </c>
      <c r="O47" s="2">
        <v>12723.73</v>
      </c>
      <c r="P47">
        <v>10.199999999999999</v>
      </c>
      <c r="R47">
        <f>Кредиты_2000_0__2[[#This Row],[Годовой доход]]/12</f>
        <v>85393.916666666672</v>
      </c>
      <c r="S47">
        <f>Кредиты_2000_0__2[[#This Row],[Ежемесячный платеж]]/Кредиты_2000_0__2[[#This Row],[Мес доход]]</f>
        <v>0.14900042645504608</v>
      </c>
    </row>
    <row r="48" spans="1:19" x14ac:dyDescent="0.45">
      <c r="A48">
        <v>291</v>
      </c>
      <c r="B48" s="1" t="s">
        <v>253</v>
      </c>
      <c r="C48" s="1" t="s">
        <v>16</v>
      </c>
      <c r="D48">
        <v>11</v>
      </c>
      <c r="E48">
        <v>0</v>
      </c>
      <c r="F48">
        <v>281618</v>
      </c>
      <c r="G48">
        <v>939708</v>
      </c>
      <c r="H48" s="3">
        <v>219186</v>
      </c>
      <c r="I48" s="1" t="s">
        <v>17</v>
      </c>
      <c r="J48">
        <v>748</v>
      </c>
      <c r="K48">
        <v>2233697</v>
      </c>
      <c r="L48" s="1" t="s">
        <v>27</v>
      </c>
      <c r="M48" s="1" t="s">
        <v>19</v>
      </c>
      <c r="N48" s="1" t="s">
        <v>23</v>
      </c>
      <c r="O48" s="2">
        <v>14779.72</v>
      </c>
      <c r="P48">
        <v>20.6</v>
      </c>
      <c r="Q48">
        <v>37</v>
      </c>
      <c r="R48">
        <f>Кредиты_2000_0__2[[#This Row],[Годовой доход]]/12</f>
        <v>186141.41666666666</v>
      </c>
      <c r="S48">
        <f>Кредиты_2000_0__2[[#This Row],[Ежемесячный платеж]]/Кредиты_2000_0__2[[#This Row],[Мес доход]]</f>
        <v>7.9400491651284849E-2</v>
      </c>
    </row>
    <row r="49" spans="1:19" x14ac:dyDescent="0.45">
      <c r="A49">
        <v>324</v>
      </c>
      <c r="B49" s="1" t="s">
        <v>276</v>
      </c>
      <c r="C49" s="1" t="s">
        <v>16</v>
      </c>
      <c r="D49">
        <v>11</v>
      </c>
      <c r="E49">
        <v>0</v>
      </c>
      <c r="F49">
        <v>9842</v>
      </c>
      <c r="G49">
        <v>1425820</v>
      </c>
      <c r="H49" s="3">
        <v>154748</v>
      </c>
      <c r="I49" s="1" t="s">
        <v>17</v>
      </c>
      <c r="J49">
        <v>748</v>
      </c>
      <c r="K49">
        <v>1603657</v>
      </c>
      <c r="L49" s="1" t="s">
        <v>18</v>
      </c>
      <c r="M49" s="1" t="s">
        <v>19</v>
      </c>
      <c r="N49" s="1" t="s">
        <v>52</v>
      </c>
      <c r="O49" s="2">
        <v>8539.5499999999993</v>
      </c>
      <c r="P49">
        <v>29.2</v>
      </c>
      <c r="R49">
        <f>Кредиты_2000_0__2[[#This Row],[Годовой доход]]/12</f>
        <v>133638.08333333334</v>
      </c>
      <c r="S49">
        <f>Кредиты_2000_0__2[[#This Row],[Ежемесячный платеж]]/Кредиты_2000_0__2[[#This Row],[Мес доход]]</f>
        <v>6.3900572254540711E-2</v>
      </c>
    </row>
    <row r="50" spans="1:19" x14ac:dyDescent="0.45">
      <c r="A50">
        <v>358</v>
      </c>
      <c r="B50" s="1" t="s">
        <v>299</v>
      </c>
      <c r="C50" s="1" t="s">
        <v>31</v>
      </c>
      <c r="D50">
        <v>20</v>
      </c>
      <c r="E50">
        <v>0</v>
      </c>
      <c r="F50">
        <v>88939</v>
      </c>
      <c r="G50">
        <v>357588</v>
      </c>
      <c r="H50" s="3">
        <v>147576</v>
      </c>
      <c r="I50" s="1" t="s">
        <v>17</v>
      </c>
      <c r="J50">
        <v>748</v>
      </c>
      <c r="K50">
        <v>463429</v>
      </c>
      <c r="L50" s="1" t="s">
        <v>36</v>
      </c>
      <c r="M50" s="1" t="s">
        <v>29</v>
      </c>
      <c r="N50" s="1" t="s">
        <v>23</v>
      </c>
      <c r="O50" s="2">
        <v>8573.56</v>
      </c>
      <c r="P50">
        <v>12.9</v>
      </c>
      <c r="Q50">
        <v>36</v>
      </c>
      <c r="R50">
        <f>Кредиты_2000_0__2[[#This Row],[Годовой доход]]/12</f>
        <v>38619.083333333336</v>
      </c>
      <c r="S50">
        <f>Кредиты_2000_0__2[[#This Row],[Ежемесячный платеж]]/Кредиты_2000_0__2[[#This Row],[Мес доход]]</f>
        <v>0.22200319790086503</v>
      </c>
    </row>
    <row r="51" spans="1:19" x14ac:dyDescent="0.45">
      <c r="A51">
        <v>570</v>
      </c>
      <c r="B51" s="1" t="s">
        <v>435</v>
      </c>
      <c r="C51" s="1" t="s">
        <v>16</v>
      </c>
      <c r="D51">
        <v>6</v>
      </c>
      <c r="E51">
        <v>0</v>
      </c>
      <c r="F51">
        <v>12901</v>
      </c>
      <c r="G51">
        <v>164186</v>
      </c>
      <c r="H51" s="3">
        <v>172040</v>
      </c>
      <c r="I51" s="1" t="s">
        <v>17</v>
      </c>
      <c r="J51">
        <v>748</v>
      </c>
      <c r="K51">
        <v>670985</v>
      </c>
      <c r="L51" s="1" t="s">
        <v>22</v>
      </c>
      <c r="M51" s="1" t="s">
        <v>19</v>
      </c>
      <c r="N51" s="1" t="s">
        <v>34</v>
      </c>
      <c r="O51" s="2">
        <v>10847.48</v>
      </c>
      <c r="P51">
        <v>14.7</v>
      </c>
      <c r="R51">
        <f>Кредиты_2000_0__2[[#This Row],[Годовой доход]]/12</f>
        <v>55915.416666666664</v>
      </c>
      <c r="S51">
        <f>Кредиты_2000_0__2[[#This Row],[Ежемесячный платеж]]/Кредиты_2000_0__2[[#This Row],[Мес доход]]</f>
        <v>0.19399801783944501</v>
      </c>
    </row>
    <row r="52" spans="1:19" x14ac:dyDescent="0.45">
      <c r="A52">
        <v>614</v>
      </c>
      <c r="B52" s="1" t="s">
        <v>466</v>
      </c>
      <c r="C52" s="1" t="s">
        <v>16</v>
      </c>
      <c r="D52">
        <v>4</v>
      </c>
      <c r="E52">
        <v>1</v>
      </c>
      <c r="F52">
        <v>14383</v>
      </c>
      <c r="G52">
        <v>333058</v>
      </c>
      <c r="H52" s="3">
        <v>77814</v>
      </c>
      <c r="I52" s="1" t="s">
        <v>17</v>
      </c>
      <c r="J52">
        <v>748</v>
      </c>
      <c r="K52">
        <v>529967</v>
      </c>
      <c r="L52" s="1" t="s">
        <v>36</v>
      </c>
      <c r="M52" s="1" t="s">
        <v>19</v>
      </c>
      <c r="N52" s="1" t="s">
        <v>23</v>
      </c>
      <c r="O52" s="2">
        <v>2534.98</v>
      </c>
      <c r="P52">
        <v>18</v>
      </c>
      <c r="Q52">
        <v>80</v>
      </c>
      <c r="R52">
        <f>Кредиты_2000_0__2[[#This Row],[Годовой доход]]/12</f>
        <v>44163.916666666664</v>
      </c>
      <c r="S52">
        <f>Кредиты_2000_0__2[[#This Row],[Ежемесячный платеж]]/Кредиты_2000_0__2[[#This Row],[Мес доход]]</f>
        <v>5.7399347506542867E-2</v>
      </c>
    </row>
    <row r="53" spans="1:19" x14ac:dyDescent="0.45">
      <c r="A53">
        <v>765</v>
      </c>
      <c r="B53" s="1" t="s">
        <v>560</v>
      </c>
      <c r="C53" s="1" t="s">
        <v>16</v>
      </c>
      <c r="D53">
        <v>13</v>
      </c>
      <c r="E53">
        <v>0</v>
      </c>
      <c r="F53">
        <v>211831</v>
      </c>
      <c r="G53">
        <v>1075800</v>
      </c>
      <c r="H53" s="3">
        <v>247786</v>
      </c>
      <c r="I53" s="1" t="s">
        <v>17</v>
      </c>
      <c r="J53">
        <v>748</v>
      </c>
      <c r="K53">
        <v>1361787</v>
      </c>
      <c r="L53" s="1" t="s">
        <v>36</v>
      </c>
      <c r="M53" s="1" t="s">
        <v>19</v>
      </c>
      <c r="N53" s="1" t="s">
        <v>23</v>
      </c>
      <c r="O53" s="2">
        <v>13288.79</v>
      </c>
      <c r="P53">
        <v>14.3</v>
      </c>
      <c r="R53">
        <f>Кредиты_2000_0__2[[#This Row],[Годовой доход]]/12</f>
        <v>113482.25</v>
      </c>
      <c r="S53">
        <f>Кредиты_2000_0__2[[#This Row],[Ежемесячный платеж]]/Кредиты_2000_0__2[[#This Row],[Мес доход]]</f>
        <v>0.11710016324138797</v>
      </c>
    </row>
    <row r="54" spans="1:19" x14ac:dyDescent="0.45">
      <c r="A54">
        <v>932</v>
      </c>
      <c r="B54" s="1" t="s">
        <v>676</v>
      </c>
      <c r="C54" s="1" t="s">
        <v>31</v>
      </c>
      <c r="D54">
        <v>10</v>
      </c>
      <c r="E54">
        <v>0</v>
      </c>
      <c r="F54">
        <v>183844</v>
      </c>
      <c r="G54">
        <v>716738</v>
      </c>
      <c r="H54" s="3">
        <v>171644</v>
      </c>
      <c r="I54" s="1" t="s">
        <v>17</v>
      </c>
      <c r="J54">
        <v>748</v>
      </c>
      <c r="K54">
        <v>1111728</v>
      </c>
      <c r="L54" s="1" t="s">
        <v>22</v>
      </c>
      <c r="M54" s="1" t="s">
        <v>29</v>
      </c>
      <c r="N54" s="1" t="s">
        <v>23</v>
      </c>
      <c r="O54" s="2">
        <v>26959.48</v>
      </c>
      <c r="P54">
        <v>17.2</v>
      </c>
      <c r="Q54">
        <v>36</v>
      </c>
      <c r="R54">
        <f>Кредиты_2000_0__2[[#This Row],[Годовой доход]]/12</f>
        <v>92644</v>
      </c>
      <c r="S54">
        <f>Кредиты_2000_0__2[[#This Row],[Ежемесячный платеж]]/Кредиты_2000_0__2[[#This Row],[Мес доход]]</f>
        <v>0.29100082034454472</v>
      </c>
    </row>
    <row r="55" spans="1:19" x14ac:dyDescent="0.45">
      <c r="A55">
        <v>947</v>
      </c>
      <c r="B55" s="1" t="s">
        <v>685</v>
      </c>
      <c r="C55" s="1" t="s">
        <v>16</v>
      </c>
      <c r="D55">
        <v>8</v>
      </c>
      <c r="E55">
        <v>0</v>
      </c>
      <c r="F55">
        <v>139555</v>
      </c>
      <c r="G55">
        <v>299244</v>
      </c>
      <c r="H55" s="3">
        <v>162932</v>
      </c>
      <c r="I55" s="1" t="s">
        <v>17</v>
      </c>
      <c r="J55">
        <v>748</v>
      </c>
      <c r="K55">
        <v>844227</v>
      </c>
      <c r="L55" s="1" t="s">
        <v>53</v>
      </c>
      <c r="M55" s="1" t="s">
        <v>19</v>
      </c>
      <c r="N55" s="1" t="s">
        <v>20</v>
      </c>
      <c r="O55" s="2">
        <v>13380.94</v>
      </c>
      <c r="P55">
        <v>19.399999999999999</v>
      </c>
      <c r="R55">
        <f>Кредиты_2000_0__2[[#This Row],[Годовой доход]]/12</f>
        <v>70352.25</v>
      </c>
      <c r="S55">
        <f>Кредиты_2000_0__2[[#This Row],[Ежемесячный платеж]]/Кредиты_2000_0__2[[#This Row],[Мес доход]]</f>
        <v>0.19019917628789415</v>
      </c>
    </row>
    <row r="56" spans="1:19" x14ac:dyDescent="0.45">
      <c r="A56">
        <v>1017</v>
      </c>
      <c r="B56" s="1" t="s">
        <v>728</v>
      </c>
      <c r="C56" s="1" t="s">
        <v>16</v>
      </c>
      <c r="D56">
        <v>9</v>
      </c>
      <c r="E56">
        <v>0</v>
      </c>
      <c r="F56">
        <v>171551</v>
      </c>
      <c r="G56">
        <v>928180</v>
      </c>
      <c r="H56" s="3">
        <v>218900</v>
      </c>
      <c r="I56" s="1" t="s">
        <v>17</v>
      </c>
      <c r="J56">
        <v>748</v>
      </c>
      <c r="K56">
        <v>1890500</v>
      </c>
      <c r="L56" s="1" t="s">
        <v>50</v>
      </c>
      <c r="M56" s="1" t="s">
        <v>29</v>
      </c>
      <c r="N56" s="1" t="s">
        <v>23</v>
      </c>
      <c r="O56" s="2">
        <v>12745.2</v>
      </c>
      <c r="P56">
        <v>10.8</v>
      </c>
      <c r="Q56">
        <v>39</v>
      </c>
      <c r="R56">
        <f>Кредиты_2000_0__2[[#This Row],[Годовой доход]]/12</f>
        <v>157541.66666666666</v>
      </c>
      <c r="S56">
        <f>Кредиты_2000_0__2[[#This Row],[Ежемесячный платеж]]/Кредиты_2000_0__2[[#This Row],[Мес доход]]</f>
        <v>8.0900502512562825E-2</v>
      </c>
    </row>
    <row r="57" spans="1:19" x14ac:dyDescent="0.45">
      <c r="A57">
        <v>1174</v>
      </c>
      <c r="B57" s="1" t="s">
        <v>826</v>
      </c>
      <c r="C57" s="1" t="s">
        <v>31</v>
      </c>
      <c r="D57">
        <v>7</v>
      </c>
      <c r="E57">
        <v>0</v>
      </c>
      <c r="F57">
        <v>172140</v>
      </c>
      <c r="G57">
        <v>476872</v>
      </c>
      <c r="H57" s="3">
        <v>525096</v>
      </c>
      <c r="I57" s="1" t="s">
        <v>17</v>
      </c>
      <c r="J57">
        <v>748</v>
      </c>
      <c r="K57">
        <v>1011028</v>
      </c>
      <c r="L57" s="1" t="s">
        <v>53</v>
      </c>
      <c r="M57" s="1" t="s">
        <v>19</v>
      </c>
      <c r="N57" s="1" t="s">
        <v>23</v>
      </c>
      <c r="O57" s="2">
        <v>13985.71</v>
      </c>
      <c r="P57">
        <v>22.4</v>
      </c>
      <c r="Q57">
        <v>42</v>
      </c>
      <c r="R57">
        <f>Кредиты_2000_0__2[[#This Row],[Годовой доход]]/12</f>
        <v>84252.333333333328</v>
      </c>
      <c r="S57">
        <f>Кредиты_2000_0__2[[#This Row],[Ежемесячный платеж]]/Кредиты_2000_0__2[[#This Row],[Мес доход]]</f>
        <v>0.16599789521160641</v>
      </c>
    </row>
    <row r="58" spans="1:19" x14ac:dyDescent="0.45">
      <c r="A58">
        <v>1223</v>
      </c>
      <c r="B58" s="1" t="s">
        <v>857</v>
      </c>
      <c r="C58" s="1" t="s">
        <v>16</v>
      </c>
      <c r="D58">
        <v>6</v>
      </c>
      <c r="E58">
        <v>0</v>
      </c>
      <c r="F58">
        <v>15333</v>
      </c>
      <c r="G58">
        <v>21824</v>
      </c>
      <c r="H58" s="3">
        <v>21824</v>
      </c>
      <c r="I58" s="1" t="s">
        <v>17</v>
      </c>
      <c r="J58">
        <v>748</v>
      </c>
      <c r="K58">
        <v>622041</v>
      </c>
      <c r="L58" s="1" t="s">
        <v>33</v>
      </c>
      <c r="M58" s="1" t="s">
        <v>29</v>
      </c>
      <c r="N58" s="1" t="s">
        <v>75</v>
      </c>
      <c r="O58" s="2">
        <v>6163.6</v>
      </c>
      <c r="P58">
        <v>15</v>
      </c>
      <c r="R58">
        <f>Кредиты_2000_0__2[[#This Row],[Годовой доход]]/12</f>
        <v>51836.75</v>
      </c>
      <c r="S58">
        <f>Кредиты_2000_0__2[[#This Row],[Ежемесячный платеж]]/Кредиты_2000_0__2[[#This Row],[Мес доход]]</f>
        <v>0.11890405937872263</v>
      </c>
    </row>
    <row r="59" spans="1:19" x14ac:dyDescent="0.45">
      <c r="A59">
        <v>1339</v>
      </c>
      <c r="B59" s="1" t="s">
        <v>942</v>
      </c>
      <c r="C59" s="1" t="s">
        <v>16</v>
      </c>
      <c r="D59">
        <v>9</v>
      </c>
      <c r="E59">
        <v>0</v>
      </c>
      <c r="F59">
        <v>197657</v>
      </c>
      <c r="G59">
        <v>908182</v>
      </c>
      <c r="H59" s="3">
        <v>543466</v>
      </c>
      <c r="I59" s="1" t="s">
        <v>17</v>
      </c>
      <c r="J59">
        <v>748</v>
      </c>
      <c r="K59">
        <v>1163978</v>
      </c>
      <c r="L59" s="1" t="s">
        <v>22</v>
      </c>
      <c r="M59" s="1" t="s">
        <v>19</v>
      </c>
      <c r="N59" s="1" t="s">
        <v>23</v>
      </c>
      <c r="O59" s="2">
        <v>10572.93</v>
      </c>
      <c r="P59">
        <v>25</v>
      </c>
      <c r="R59">
        <f>Кредиты_2000_0__2[[#This Row],[Годовой доход]]/12</f>
        <v>96998.166666666672</v>
      </c>
      <c r="S59">
        <f>Кредиты_2000_0__2[[#This Row],[Ежемесячный платеж]]/Кредиты_2000_0__2[[#This Row],[Мес доход]]</f>
        <v>0.10900133851327087</v>
      </c>
    </row>
    <row r="60" spans="1:19" x14ac:dyDescent="0.45">
      <c r="A60">
        <v>1407</v>
      </c>
      <c r="B60" s="1" t="s">
        <v>991</v>
      </c>
      <c r="C60" s="1" t="s">
        <v>31</v>
      </c>
      <c r="D60">
        <v>18</v>
      </c>
      <c r="E60">
        <v>0</v>
      </c>
      <c r="F60">
        <v>120498</v>
      </c>
      <c r="G60">
        <v>375056</v>
      </c>
      <c r="H60" s="3">
        <v>392722</v>
      </c>
      <c r="I60" s="1" t="s">
        <v>17</v>
      </c>
      <c r="J60">
        <v>748</v>
      </c>
      <c r="K60">
        <v>1168215</v>
      </c>
      <c r="L60" s="1" t="s">
        <v>33</v>
      </c>
      <c r="M60" s="1" t="s">
        <v>24</v>
      </c>
      <c r="N60" s="1" t="s">
        <v>23</v>
      </c>
      <c r="O60" s="2">
        <v>15089.42</v>
      </c>
      <c r="P60">
        <v>30.9</v>
      </c>
      <c r="Q60">
        <v>30</v>
      </c>
      <c r="R60">
        <f>Кредиты_2000_0__2[[#This Row],[Годовой доход]]/12</f>
        <v>97351.25</v>
      </c>
      <c r="S60">
        <f>Кредиты_2000_0__2[[#This Row],[Ежемесячный платеж]]/Кредиты_2000_0__2[[#This Row],[Мес доход]]</f>
        <v>0.15499975603805807</v>
      </c>
    </row>
    <row r="61" spans="1:19" x14ac:dyDescent="0.45">
      <c r="A61">
        <v>1703</v>
      </c>
      <c r="B61" s="1" t="s">
        <v>1195</v>
      </c>
      <c r="C61" s="1" t="s">
        <v>16</v>
      </c>
      <c r="D61">
        <v>25</v>
      </c>
      <c r="E61">
        <v>0</v>
      </c>
      <c r="F61">
        <v>674918</v>
      </c>
      <c r="G61">
        <v>3256132</v>
      </c>
      <c r="H61" s="3">
        <v>520608</v>
      </c>
      <c r="I61" s="1" t="s">
        <v>17</v>
      </c>
      <c r="J61">
        <v>748</v>
      </c>
      <c r="K61">
        <v>1386316</v>
      </c>
      <c r="L61" s="1" t="s">
        <v>22</v>
      </c>
      <c r="M61" s="1" t="s">
        <v>19</v>
      </c>
      <c r="N61" s="1" t="s">
        <v>23</v>
      </c>
      <c r="O61" s="2">
        <v>23913.97</v>
      </c>
      <c r="P61">
        <v>29</v>
      </c>
      <c r="Q61">
        <v>40</v>
      </c>
      <c r="R61">
        <f>Кредиты_2000_0__2[[#This Row],[Годовой доход]]/12</f>
        <v>115526.33333333333</v>
      </c>
      <c r="S61">
        <f>Кредиты_2000_0__2[[#This Row],[Ежемесячный платеж]]/Кредиты_2000_0__2[[#This Row],[Мес доход]]</f>
        <v>0.20700016446466751</v>
      </c>
    </row>
    <row r="62" spans="1:19" x14ac:dyDescent="0.45">
      <c r="A62">
        <v>1720</v>
      </c>
      <c r="B62" s="1" t="s">
        <v>1207</v>
      </c>
      <c r="C62" s="1" t="s">
        <v>16</v>
      </c>
      <c r="D62">
        <v>6</v>
      </c>
      <c r="E62">
        <v>0</v>
      </c>
      <c r="F62">
        <v>270370</v>
      </c>
      <c r="G62">
        <v>692648</v>
      </c>
      <c r="H62" s="3">
        <v>404404</v>
      </c>
      <c r="I62" s="1" t="s">
        <v>17</v>
      </c>
      <c r="J62">
        <v>748</v>
      </c>
      <c r="K62">
        <v>2522364</v>
      </c>
      <c r="L62" s="1" t="s">
        <v>40</v>
      </c>
      <c r="M62" s="1" t="s">
        <v>19</v>
      </c>
      <c r="N62" s="1" t="s">
        <v>23</v>
      </c>
      <c r="O62" s="2">
        <v>6852.54</v>
      </c>
      <c r="P62">
        <v>24.9</v>
      </c>
      <c r="R62">
        <f>Кредиты_2000_0__2[[#This Row],[Годовой доход]]/12</f>
        <v>210197</v>
      </c>
      <c r="S62">
        <f>Кредиты_2000_0__2[[#This Row],[Ежемесячный платеж]]/Кредиты_2000_0__2[[#This Row],[Мес доход]]</f>
        <v>3.2600560426647385E-2</v>
      </c>
    </row>
    <row r="63" spans="1:19" x14ac:dyDescent="0.45">
      <c r="A63">
        <v>1761</v>
      </c>
      <c r="B63" s="1" t="s">
        <v>1241</v>
      </c>
      <c r="C63" s="1" t="s">
        <v>16</v>
      </c>
      <c r="D63">
        <v>27</v>
      </c>
      <c r="E63">
        <v>0</v>
      </c>
      <c r="F63">
        <v>1261334</v>
      </c>
      <c r="G63">
        <v>3502400</v>
      </c>
      <c r="H63" s="3">
        <v>626098</v>
      </c>
      <c r="I63" s="1" t="s">
        <v>17</v>
      </c>
      <c r="J63">
        <v>748</v>
      </c>
      <c r="K63">
        <v>2413950</v>
      </c>
      <c r="L63" s="1" t="s">
        <v>22</v>
      </c>
      <c r="M63" s="1" t="s">
        <v>19</v>
      </c>
      <c r="N63" s="1" t="s">
        <v>23</v>
      </c>
      <c r="O63" s="2">
        <v>21323.32</v>
      </c>
      <c r="P63">
        <v>39.6</v>
      </c>
      <c r="R63">
        <f>Кредиты_2000_0__2[[#This Row],[Годовой доход]]/12</f>
        <v>201162.5</v>
      </c>
      <c r="S63">
        <f>Кредиты_2000_0__2[[#This Row],[Ежемесячный платеж]]/Кредиты_2000_0__2[[#This Row],[Мес доход]]</f>
        <v>0.10600047225501771</v>
      </c>
    </row>
    <row r="64" spans="1:19" x14ac:dyDescent="0.45">
      <c r="A64">
        <v>1801</v>
      </c>
      <c r="B64" s="1" t="s">
        <v>1267</v>
      </c>
      <c r="C64" s="1" t="s">
        <v>16</v>
      </c>
      <c r="D64">
        <v>12</v>
      </c>
      <c r="E64">
        <v>0</v>
      </c>
      <c r="F64">
        <v>1617375</v>
      </c>
      <c r="G64">
        <v>3885398</v>
      </c>
      <c r="H64" s="3">
        <v>109780</v>
      </c>
      <c r="I64" s="1" t="s">
        <v>17</v>
      </c>
      <c r="J64">
        <v>748</v>
      </c>
      <c r="K64">
        <v>2028934</v>
      </c>
      <c r="L64" s="1" t="s">
        <v>22</v>
      </c>
      <c r="M64" s="1" t="s">
        <v>24</v>
      </c>
      <c r="N64" s="1" t="s">
        <v>23</v>
      </c>
      <c r="O64" s="2">
        <v>45989.120000000003</v>
      </c>
      <c r="P64">
        <v>22.2</v>
      </c>
      <c r="R64">
        <f>Кредиты_2000_0__2[[#This Row],[Годовой доход]]/12</f>
        <v>169077.83333333334</v>
      </c>
      <c r="S64">
        <f>Кредиты_2000_0__2[[#This Row],[Ежемесячный платеж]]/Кредиты_2000_0__2[[#This Row],[Мес доход]]</f>
        <v>0.27199970033524995</v>
      </c>
    </row>
    <row r="65" spans="1:19" x14ac:dyDescent="0.45">
      <c r="A65">
        <v>1802</v>
      </c>
      <c r="B65" s="1" t="s">
        <v>1268</v>
      </c>
      <c r="C65" s="1" t="s">
        <v>16</v>
      </c>
      <c r="D65">
        <v>11</v>
      </c>
      <c r="E65">
        <v>0</v>
      </c>
      <c r="F65">
        <v>255683</v>
      </c>
      <c r="G65">
        <v>627198</v>
      </c>
      <c r="H65" s="3">
        <v>433466</v>
      </c>
      <c r="I65" s="1" t="s">
        <v>17</v>
      </c>
      <c r="J65">
        <v>748</v>
      </c>
      <c r="K65">
        <v>947720</v>
      </c>
      <c r="L65" s="1" t="s">
        <v>53</v>
      </c>
      <c r="M65" s="1" t="s">
        <v>19</v>
      </c>
      <c r="N65" s="1" t="s">
        <v>23</v>
      </c>
      <c r="O65" s="2">
        <v>12162.47</v>
      </c>
      <c r="P65">
        <v>15.9</v>
      </c>
      <c r="Q65">
        <v>58</v>
      </c>
      <c r="R65">
        <f>Кредиты_2000_0__2[[#This Row],[Годовой доход]]/12</f>
        <v>78976.666666666672</v>
      </c>
      <c r="S65">
        <f>Кредиты_2000_0__2[[#This Row],[Ежемесячный платеж]]/Кредиты_2000_0__2[[#This Row],[Мес доход]]</f>
        <v>0.15400080192461907</v>
      </c>
    </row>
    <row r="66" spans="1:19" x14ac:dyDescent="0.45">
      <c r="A66">
        <v>1907</v>
      </c>
      <c r="B66" s="1" t="s">
        <v>1342</v>
      </c>
      <c r="C66" s="1" t="s">
        <v>16</v>
      </c>
      <c r="D66">
        <v>22</v>
      </c>
      <c r="E66">
        <v>0</v>
      </c>
      <c r="F66">
        <v>302575</v>
      </c>
      <c r="G66">
        <v>1283348</v>
      </c>
      <c r="H66" s="3">
        <v>429880</v>
      </c>
      <c r="I66" s="1" t="s">
        <v>17</v>
      </c>
      <c r="J66">
        <v>748</v>
      </c>
      <c r="K66">
        <v>1949115</v>
      </c>
      <c r="L66" s="1" t="s">
        <v>22</v>
      </c>
      <c r="M66" s="1" t="s">
        <v>19</v>
      </c>
      <c r="N66" s="1" t="s">
        <v>23</v>
      </c>
      <c r="O66" s="2">
        <v>22252.42</v>
      </c>
      <c r="P66">
        <v>22.2</v>
      </c>
      <c r="R66">
        <f>Кредиты_2000_0__2[[#This Row],[Годовой доход]]/12</f>
        <v>162426.25</v>
      </c>
      <c r="S66">
        <f>Кредиты_2000_0__2[[#This Row],[Ежемесячный платеж]]/Кредиты_2000_0__2[[#This Row],[Мес доход]]</f>
        <v>0.13700014622020762</v>
      </c>
    </row>
    <row r="67" spans="1:19" x14ac:dyDescent="0.45">
      <c r="A67">
        <v>20</v>
      </c>
      <c r="B67" s="1" t="s">
        <v>43</v>
      </c>
      <c r="C67" s="1" t="s">
        <v>16</v>
      </c>
      <c r="D67">
        <v>6</v>
      </c>
      <c r="E67">
        <v>0</v>
      </c>
      <c r="F67">
        <v>121182</v>
      </c>
      <c r="G67">
        <v>801812</v>
      </c>
      <c r="H67" s="3">
        <v>390390</v>
      </c>
      <c r="I67" s="1" t="s">
        <v>17</v>
      </c>
      <c r="J67">
        <v>747</v>
      </c>
      <c r="K67">
        <v>1791738</v>
      </c>
      <c r="L67" s="1" t="s">
        <v>18</v>
      </c>
      <c r="M67" s="1" t="s">
        <v>19</v>
      </c>
      <c r="N67" s="1" t="s">
        <v>20</v>
      </c>
      <c r="O67" s="2">
        <v>2478.5500000000002</v>
      </c>
      <c r="P67">
        <v>22.7</v>
      </c>
      <c r="R67">
        <f>Кредиты_2000_0__2[[#This Row],[Годовой доход]]/12</f>
        <v>149311.5</v>
      </c>
      <c r="S67">
        <f>Кредиты_2000_0__2[[#This Row],[Ежемесячный платеж]]/Кредиты_2000_0__2[[#This Row],[Мес доход]]</f>
        <v>1.6599860024177644E-2</v>
      </c>
    </row>
    <row r="68" spans="1:19" x14ac:dyDescent="0.45">
      <c r="A68">
        <v>59</v>
      </c>
      <c r="B68" s="1" t="s">
        <v>77</v>
      </c>
      <c r="C68" s="1" t="s">
        <v>16</v>
      </c>
      <c r="D68">
        <v>6</v>
      </c>
      <c r="E68">
        <v>0</v>
      </c>
      <c r="F68">
        <v>110428</v>
      </c>
      <c r="G68">
        <v>235488</v>
      </c>
      <c r="H68" s="3">
        <v>130922</v>
      </c>
      <c r="I68" s="1" t="s">
        <v>17</v>
      </c>
      <c r="J68">
        <v>747</v>
      </c>
      <c r="K68">
        <v>2261304</v>
      </c>
      <c r="L68" s="1" t="s">
        <v>36</v>
      </c>
      <c r="M68" s="1" t="s">
        <v>29</v>
      </c>
      <c r="N68" s="1" t="s">
        <v>23</v>
      </c>
      <c r="O68" s="2">
        <v>9761.25</v>
      </c>
      <c r="P68">
        <v>16.100000000000001</v>
      </c>
      <c r="Q68">
        <v>30</v>
      </c>
      <c r="R68">
        <f>Кредиты_2000_0__2[[#This Row],[Годовой доход]]/12</f>
        <v>188442</v>
      </c>
      <c r="S68">
        <f>Кредиты_2000_0__2[[#This Row],[Ежемесячный платеж]]/Кредиты_2000_0__2[[#This Row],[Мес доход]]</f>
        <v>5.1799758015728975E-2</v>
      </c>
    </row>
    <row r="69" spans="1:19" x14ac:dyDescent="0.45">
      <c r="A69">
        <v>65</v>
      </c>
      <c r="B69" s="1" t="s">
        <v>83</v>
      </c>
      <c r="C69" s="1" t="s">
        <v>16</v>
      </c>
      <c r="D69">
        <v>11</v>
      </c>
      <c r="E69">
        <v>0</v>
      </c>
      <c r="F69">
        <v>25460</v>
      </c>
      <c r="G69">
        <v>151140</v>
      </c>
      <c r="H69" s="3">
        <v>171248</v>
      </c>
      <c r="I69" s="1" t="s">
        <v>17</v>
      </c>
      <c r="J69">
        <v>747</v>
      </c>
      <c r="K69">
        <v>3035725</v>
      </c>
      <c r="L69" s="1" t="s">
        <v>22</v>
      </c>
      <c r="M69" s="1" t="s">
        <v>19</v>
      </c>
      <c r="N69" s="1" t="s">
        <v>23</v>
      </c>
      <c r="O69" s="2">
        <v>42500.15</v>
      </c>
      <c r="P69">
        <v>31.5</v>
      </c>
      <c r="Q69">
        <v>17</v>
      </c>
      <c r="R69">
        <f>Кредиты_2000_0__2[[#This Row],[Годовой доход]]/12</f>
        <v>252977.08333333334</v>
      </c>
      <c r="S69">
        <f>Кредиты_2000_0__2[[#This Row],[Ежемесячный платеж]]/Кредиты_2000_0__2[[#This Row],[Мес доход]]</f>
        <v>0.16800000000000001</v>
      </c>
    </row>
    <row r="70" spans="1:19" x14ac:dyDescent="0.45">
      <c r="A70">
        <v>185</v>
      </c>
      <c r="B70" s="1" t="s">
        <v>171</v>
      </c>
      <c r="C70" s="1" t="s">
        <v>16</v>
      </c>
      <c r="D70">
        <v>14</v>
      </c>
      <c r="E70">
        <v>0</v>
      </c>
      <c r="F70">
        <v>678851</v>
      </c>
      <c r="G70">
        <v>2245848</v>
      </c>
      <c r="H70" s="3">
        <v>441276</v>
      </c>
      <c r="I70" s="1" t="s">
        <v>17</v>
      </c>
      <c r="J70">
        <v>747</v>
      </c>
      <c r="K70">
        <v>2305669</v>
      </c>
      <c r="L70" s="1" t="s">
        <v>22</v>
      </c>
      <c r="M70" s="1" t="s">
        <v>19</v>
      </c>
      <c r="N70" s="1" t="s">
        <v>23</v>
      </c>
      <c r="O70" s="2">
        <v>24017.52</v>
      </c>
      <c r="P70">
        <v>17.8</v>
      </c>
      <c r="R70">
        <f>Кредиты_2000_0__2[[#This Row],[Годовой доход]]/12</f>
        <v>192139.08333333334</v>
      </c>
      <c r="S70">
        <f>Кредиты_2000_0__2[[#This Row],[Ежемесячный платеж]]/Кредиты_2000_0__2[[#This Row],[Мес доход]]</f>
        <v>0.12500070044746231</v>
      </c>
    </row>
    <row r="71" spans="1:19" x14ac:dyDescent="0.45">
      <c r="A71">
        <v>355</v>
      </c>
      <c r="B71" s="1" t="s">
        <v>297</v>
      </c>
      <c r="C71" s="1" t="s">
        <v>16</v>
      </c>
      <c r="D71">
        <v>8</v>
      </c>
      <c r="E71">
        <v>0</v>
      </c>
      <c r="F71">
        <v>72257</v>
      </c>
      <c r="G71">
        <v>172128</v>
      </c>
      <c r="H71" s="3">
        <v>64526</v>
      </c>
      <c r="I71" s="1" t="s">
        <v>17</v>
      </c>
      <c r="J71">
        <v>747</v>
      </c>
      <c r="K71">
        <v>185782</v>
      </c>
      <c r="L71" s="1" t="s">
        <v>33</v>
      </c>
      <c r="M71" s="1" t="s">
        <v>29</v>
      </c>
      <c r="N71" s="1" t="s">
        <v>23</v>
      </c>
      <c r="O71" s="2">
        <v>4799.3999999999996</v>
      </c>
      <c r="P71">
        <v>10.1</v>
      </c>
      <c r="R71">
        <f>Кредиты_2000_0__2[[#This Row],[Годовой доход]]/12</f>
        <v>15481.833333333334</v>
      </c>
      <c r="S71">
        <f>Кредиты_2000_0__2[[#This Row],[Ежемесячный платеж]]/Кредиты_2000_0__2[[#This Row],[Мес доход]]</f>
        <v>0.31000204540805887</v>
      </c>
    </row>
    <row r="72" spans="1:19" x14ac:dyDescent="0.45">
      <c r="A72">
        <v>437</v>
      </c>
      <c r="B72" s="1" t="s">
        <v>350</v>
      </c>
      <c r="C72" s="1" t="s">
        <v>16</v>
      </c>
      <c r="D72">
        <v>7</v>
      </c>
      <c r="E72">
        <v>1</v>
      </c>
      <c r="F72">
        <v>85975</v>
      </c>
      <c r="G72">
        <v>143440</v>
      </c>
      <c r="H72" s="3">
        <v>188166</v>
      </c>
      <c r="I72" s="1" t="s">
        <v>17</v>
      </c>
      <c r="J72">
        <v>747</v>
      </c>
      <c r="K72">
        <v>2408554</v>
      </c>
      <c r="L72" s="1" t="s">
        <v>22</v>
      </c>
      <c r="M72" s="1" t="s">
        <v>29</v>
      </c>
      <c r="N72" s="1" t="s">
        <v>23</v>
      </c>
      <c r="O72" s="2">
        <v>7587.08</v>
      </c>
      <c r="P72">
        <v>16.5</v>
      </c>
      <c r="R72">
        <f>Кредиты_2000_0__2[[#This Row],[Годовой доход]]/12</f>
        <v>200712.83333333334</v>
      </c>
      <c r="S72">
        <f>Кредиты_2000_0__2[[#This Row],[Ежемесячный платеж]]/Кредиты_2000_0__2[[#This Row],[Мес доход]]</f>
        <v>3.7800672104507514E-2</v>
      </c>
    </row>
    <row r="73" spans="1:19" x14ac:dyDescent="0.45">
      <c r="A73">
        <v>489</v>
      </c>
      <c r="B73" s="1" t="s">
        <v>385</v>
      </c>
      <c r="C73" s="1" t="s">
        <v>16</v>
      </c>
      <c r="D73">
        <v>4</v>
      </c>
      <c r="E73">
        <v>0</v>
      </c>
      <c r="F73">
        <v>82270</v>
      </c>
      <c r="G73">
        <v>118030</v>
      </c>
      <c r="H73" s="3">
        <v>171776</v>
      </c>
      <c r="I73" s="1" t="s">
        <v>17</v>
      </c>
      <c r="J73">
        <v>747</v>
      </c>
      <c r="K73">
        <v>1168272</v>
      </c>
      <c r="L73" s="1" t="s">
        <v>50</v>
      </c>
      <c r="M73" s="1" t="s">
        <v>29</v>
      </c>
      <c r="N73" s="1" t="s">
        <v>23</v>
      </c>
      <c r="O73" s="2">
        <v>11293.22</v>
      </c>
      <c r="P73">
        <v>11.4</v>
      </c>
      <c r="R73">
        <f>Кредиты_2000_0__2[[#This Row],[Годовой доход]]/12</f>
        <v>97356</v>
      </c>
      <c r="S73">
        <f>Кредиты_2000_0__2[[#This Row],[Ежемесячный платеж]]/Кредиты_2000_0__2[[#This Row],[Мес доход]]</f>
        <v>0.11599921935987509</v>
      </c>
    </row>
    <row r="74" spans="1:19" x14ac:dyDescent="0.45">
      <c r="A74">
        <v>499</v>
      </c>
      <c r="B74" s="1" t="s">
        <v>393</v>
      </c>
      <c r="C74" s="1" t="s">
        <v>16</v>
      </c>
      <c r="D74">
        <v>7</v>
      </c>
      <c r="E74">
        <v>0</v>
      </c>
      <c r="F74">
        <v>16302</v>
      </c>
      <c r="G74">
        <v>132990</v>
      </c>
      <c r="H74" s="3">
        <v>66572</v>
      </c>
      <c r="I74" s="1" t="s">
        <v>17</v>
      </c>
      <c r="J74">
        <v>747</v>
      </c>
      <c r="K74">
        <v>785707</v>
      </c>
      <c r="L74" s="1" t="s">
        <v>36</v>
      </c>
      <c r="M74" s="1" t="s">
        <v>19</v>
      </c>
      <c r="N74" s="1" t="s">
        <v>52</v>
      </c>
      <c r="O74" s="2">
        <v>13618.82</v>
      </c>
      <c r="P74">
        <v>8.3000000000000007</v>
      </c>
      <c r="R74">
        <f>Кредиты_2000_0__2[[#This Row],[Годовой доход]]/12</f>
        <v>65475.583333333336</v>
      </c>
      <c r="S74">
        <f>Кредиты_2000_0__2[[#This Row],[Ежемесячный платеж]]/Кредиты_2000_0__2[[#This Row],[Мес доход]]</f>
        <v>0.20799845234928541</v>
      </c>
    </row>
    <row r="75" spans="1:19" x14ac:dyDescent="0.45">
      <c r="A75">
        <v>509</v>
      </c>
      <c r="B75" s="1" t="s">
        <v>400</v>
      </c>
      <c r="C75" s="1" t="s">
        <v>16</v>
      </c>
      <c r="D75">
        <v>10</v>
      </c>
      <c r="E75">
        <v>0</v>
      </c>
      <c r="F75">
        <v>75962</v>
      </c>
      <c r="G75">
        <v>240988</v>
      </c>
      <c r="H75" s="3">
        <v>43054</v>
      </c>
      <c r="I75" s="1" t="s">
        <v>17</v>
      </c>
      <c r="J75">
        <v>747</v>
      </c>
      <c r="K75">
        <v>490713</v>
      </c>
      <c r="L75" s="1" t="s">
        <v>36</v>
      </c>
      <c r="M75" s="1" t="s">
        <v>29</v>
      </c>
      <c r="N75" s="1" t="s">
        <v>23</v>
      </c>
      <c r="O75" s="2">
        <v>8346.32</v>
      </c>
      <c r="P75">
        <v>21.7</v>
      </c>
      <c r="Q75">
        <v>81</v>
      </c>
      <c r="R75">
        <f>Кредиты_2000_0__2[[#This Row],[Годовой доход]]/12</f>
        <v>40892.75</v>
      </c>
      <c r="S75">
        <f>Кредиты_2000_0__2[[#This Row],[Ежемесячный платеж]]/Кредиты_2000_0__2[[#This Row],[Мес доход]]</f>
        <v>0.20410268323847136</v>
      </c>
    </row>
    <row r="76" spans="1:19" x14ac:dyDescent="0.45">
      <c r="A76">
        <v>519</v>
      </c>
      <c r="B76" s="1" t="s">
        <v>404</v>
      </c>
      <c r="C76" s="1" t="s">
        <v>16</v>
      </c>
      <c r="D76">
        <v>9</v>
      </c>
      <c r="E76">
        <v>0</v>
      </c>
      <c r="F76">
        <v>278103</v>
      </c>
      <c r="G76">
        <v>615692</v>
      </c>
      <c r="H76" s="3">
        <v>268752</v>
      </c>
      <c r="I76" s="1" t="s">
        <v>17</v>
      </c>
      <c r="J76">
        <v>747</v>
      </c>
      <c r="K76">
        <v>812364</v>
      </c>
      <c r="L76" s="1" t="s">
        <v>27</v>
      </c>
      <c r="M76" s="1" t="s">
        <v>19</v>
      </c>
      <c r="N76" s="1" t="s">
        <v>23</v>
      </c>
      <c r="O76" s="2">
        <v>6654.56</v>
      </c>
      <c r="P76">
        <v>15.3</v>
      </c>
      <c r="R76">
        <f>Кредиты_2000_0__2[[#This Row],[Годовой доход]]/12</f>
        <v>67697</v>
      </c>
      <c r="S76">
        <f>Кредиты_2000_0__2[[#This Row],[Ежемесячный платеж]]/Кредиты_2000_0__2[[#This Row],[Мес доход]]</f>
        <v>9.8299186079146797E-2</v>
      </c>
    </row>
    <row r="77" spans="1:19" x14ac:dyDescent="0.45">
      <c r="A77">
        <v>599</v>
      </c>
      <c r="B77" s="1" t="s">
        <v>456</v>
      </c>
      <c r="C77" s="1" t="s">
        <v>16</v>
      </c>
      <c r="D77">
        <v>9</v>
      </c>
      <c r="E77">
        <v>1</v>
      </c>
      <c r="F77">
        <v>120118</v>
      </c>
      <c r="G77">
        <v>221122</v>
      </c>
      <c r="H77" s="3">
        <v>152416</v>
      </c>
      <c r="I77" s="1" t="s">
        <v>17</v>
      </c>
      <c r="J77">
        <v>747</v>
      </c>
      <c r="K77">
        <v>637241</v>
      </c>
      <c r="L77" s="1" t="s">
        <v>28</v>
      </c>
      <c r="M77" s="1" t="s">
        <v>19</v>
      </c>
      <c r="N77" s="1" t="s">
        <v>23</v>
      </c>
      <c r="O77" s="2">
        <v>12521.76</v>
      </c>
      <c r="P77">
        <v>19.8</v>
      </c>
      <c r="R77">
        <f>Кредиты_2000_0__2[[#This Row],[Годовой доход]]/12</f>
        <v>53103.416666666664</v>
      </c>
      <c r="S77">
        <f>Кредиты_2000_0__2[[#This Row],[Ежемесячный платеж]]/Кредиты_2000_0__2[[#This Row],[Мес доход]]</f>
        <v>0.23579951698023199</v>
      </c>
    </row>
    <row r="78" spans="1:19" x14ac:dyDescent="0.45">
      <c r="A78">
        <v>618</v>
      </c>
      <c r="B78" s="1" t="s">
        <v>468</v>
      </c>
      <c r="C78" s="1" t="s">
        <v>16</v>
      </c>
      <c r="D78">
        <v>6</v>
      </c>
      <c r="E78">
        <v>0</v>
      </c>
      <c r="F78">
        <v>142766</v>
      </c>
      <c r="G78">
        <v>188716</v>
      </c>
      <c r="H78" s="3">
        <v>148214</v>
      </c>
      <c r="I78" s="1" t="s">
        <v>17</v>
      </c>
      <c r="J78">
        <v>747</v>
      </c>
      <c r="K78">
        <v>911487</v>
      </c>
      <c r="L78" s="1" t="s">
        <v>28</v>
      </c>
      <c r="M78" s="1" t="s">
        <v>19</v>
      </c>
      <c r="N78" s="1" t="s">
        <v>20</v>
      </c>
      <c r="O78" s="2">
        <v>20424.810000000001</v>
      </c>
      <c r="P78">
        <v>20.5</v>
      </c>
      <c r="R78">
        <f>Кредиты_2000_0__2[[#This Row],[Годовой доход]]/12</f>
        <v>75957.25</v>
      </c>
      <c r="S78">
        <f>Кредиты_2000_0__2[[#This Row],[Ежемесячный платеж]]/Кредиты_2000_0__2[[#This Row],[Мес доход]]</f>
        <v>0.26889875554999687</v>
      </c>
    </row>
    <row r="79" spans="1:19" x14ac:dyDescent="0.45">
      <c r="A79">
        <v>767</v>
      </c>
      <c r="B79" s="1" t="s">
        <v>562</v>
      </c>
      <c r="C79" s="1" t="s">
        <v>16</v>
      </c>
      <c r="D79">
        <v>13</v>
      </c>
      <c r="E79">
        <v>0</v>
      </c>
      <c r="F79">
        <v>76665</v>
      </c>
      <c r="G79">
        <v>1431650</v>
      </c>
      <c r="H79" s="3">
        <v>54824</v>
      </c>
      <c r="I79" s="1" t="s">
        <v>26</v>
      </c>
      <c r="J79">
        <v>747</v>
      </c>
      <c r="K79">
        <v>830813</v>
      </c>
      <c r="L79" s="1" t="s">
        <v>22</v>
      </c>
      <c r="M79" s="1" t="s">
        <v>19</v>
      </c>
      <c r="N79" s="1" t="s">
        <v>58</v>
      </c>
      <c r="O79" s="2">
        <v>5130.38</v>
      </c>
      <c r="P79">
        <v>24.2</v>
      </c>
      <c r="R79">
        <f>Кредиты_2000_0__2[[#This Row],[Годовой доход]]/12</f>
        <v>69234.416666666672</v>
      </c>
      <c r="S79">
        <f>Кредиты_2000_0__2[[#This Row],[Ежемесячный платеж]]/Кредиты_2000_0__2[[#This Row],[Мес доход]]</f>
        <v>7.4101584833169434E-2</v>
      </c>
    </row>
    <row r="80" spans="1:19" x14ac:dyDescent="0.45">
      <c r="A80">
        <v>913</v>
      </c>
      <c r="B80" s="1" t="s">
        <v>664</v>
      </c>
      <c r="C80" s="1" t="s">
        <v>16</v>
      </c>
      <c r="D80">
        <v>6</v>
      </c>
      <c r="E80">
        <v>0</v>
      </c>
      <c r="F80">
        <v>3059</v>
      </c>
      <c r="G80">
        <v>354574</v>
      </c>
      <c r="H80" s="3">
        <v>171380</v>
      </c>
      <c r="I80" s="1" t="s">
        <v>17</v>
      </c>
      <c r="J80">
        <v>747</v>
      </c>
      <c r="K80">
        <v>801762</v>
      </c>
      <c r="L80" s="1" t="s">
        <v>21</v>
      </c>
      <c r="M80" s="1" t="s">
        <v>19</v>
      </c>
      <c r="N80" s="1" t="s">
        <v>20</v>
      </c>
      <c r="O80" s="2">
        <v>9393.98</v>
      </c>
      <c r="P80">
        <v>26.1</v>
      </c>
      <c r="Q80">
        <v>44</v>
      </c>
      <c r="R80">
        <f>Кредиты_2000_0__2[[#This Row],[Годовой доход]]/12</f>
        <v>66813.5</v>
      </c>
      <c r="S80">
        <f>Кредиты_2000_0__2[[#This Row],[Ежемесячный платеж]]/Кредиты_2000_0__2[[#This Row],[Мес доход]]</f>
        <v>0.14060002843736669</v>
      </c>
    </row>
    <row r="81" spans="1:19" x14ac:dyDescent="0.45">
      <c r="A81">
        <v>929</v>
      </c>
      <c r="B81" s="1" t="s">
        <v>674</v>
      </c>
      <c r="C81" s="1" t="s">
        <v>16</v>
      </c>
      <c r="D81">
        <v>8</v>
      </c>
      <c r="E81">
        <v>1</v>
      </c>
      <c r="F81">
        <v>101004</v>
      </c>
      <c r="G81">
        <v>622072</v>
      </c>
      <c r="H81" s="3">
        <v>151096</v>
      </c>
      <c r="I81" s="1" t="s">
        <v>17</v>
      </c>
      <c r="J81">
        <v>747</v>
      </c>
      <c r="K81">
        <v>1134642</v>
      </c>
      <c r="L81" s="1" t="s">
        <v>40</v>
      </c>
      <c r="M81" s="1" t="s">
        <v>29</v>
      </c>
      <c r="N81" s="1" t="s">
        <v>23</v>
      </c>
      <c r="O81" s="2">
        <v>18437.98</v>
      </c>
      <c r="P81">
        <v>16.5</v>
      </c>
      <c r="R81">
        <f>Кредиты_2000_0__2[[#This Row],[Годовой доход]]/12</f>
        <v>94553.5</v>
      </c>
      <c r="S81">
        <f>Кредиты_2000_0__2[[#This Row],[Ежемесячный платеж]]/Кредиты_2000_0__2[[#This Row],[Мес доход]]</f>
        <v>0.19500050236109714</v>
      </c>
    </row>
    <row r="82" spans="1:19" x14ac:dyDescent="0.45">
      <c r="A82">
        <v>991</v>
      </c>
      <c r="B82" s="1" t="s">
        <v>712</v>
      </c>
      <c r="C82" s="1" t="s">
        <v>16</v>
      </c>
      <c r="D82">
        <v>16</v>
      </c>
      <c r="E82">
        <v>0</v>
      </c>
      <c r="F82">
        <v>240103</v>
      </c>
      <c r="G82">
        <v>476080</v>
      </c>
      <c r="H82" s="3">
        <v>46486</v>
      </c>
      <c r="I82" s="1" t="s">
        <v>17</v>
      </c>
      <c r="J82">
        <v>747</v>
      </c>
      <c r="K82">
        <v>420679</v>
      </c>
      <c r="L82" s="1" t="s">
        <v>50</v>
      </c>
      <c r="M82" s="1" t="s">
        <v>19</v>
      </c>
      <c r="N82" s="1" t="s">
        <v>23</v>
      </c>
      <c r="O82" s="2">
        <v>8974.27</v>
      </c>
      <c r="P82">
        <v>26.1</v>
      </c>
      <c r="R82">
        <f>Кредиты_2000_0__2[[#This Row],[Годовой доход]]/12</f>
        <v>35056.583333333336</v>
      </c>
      <c r="S82">
        <f>Кредиты_2000_0__2[[#This Row],[Ежемесячный платеж]]/Кредиты_2000_0__2[[#This Row],[Мес доход]]</f>
        <v>0.25599385754934284</v>
      </c>
    </row>
    <row r="83" spans="1:19" x14ac:dyDescent="0.45">
      <c r="A83">
        <v>1002</v>
      </c>
      <c r="B83" s="1" t="s">
        <v>719</v>
      </c>
      <c r="C83" s="1" t="s">
        <v>16</v>
      </c>
      <c r="D83">
        <v>10</v>
      </c>
      <c r="E83">
        <v>0</v>
      </c>
      <c r="F83">
        <v>104538</v>
      </c>
      <c r="G83">
        <v>500170</v>
      </c>
      <c r="H83" s="3">
        <v>274274</v>
      </c>
      <c r="I83" s="1" t="s">
        <v>17</v>
      </c>
      <c r="J83">
        <v>747</v>
      </c>
      <c r="K83">
        <v>1540672</v>
      </c>
      <c r="L83" s="1" t="s">
        <v>27</v>
      </c>
      <c r="M83" s="1" t="s">
        <v>29</v>
      </c>
      <c r="N83" s="1" t="s">
        <v>23</v>
      </c>
      <c r="O83" s="2">
        <v>8640.6299999999992</v>
      </c>
      <c r="P83">
        <v>7.8</v>
      </c>
      <c r="R83">
        <f>Кредиты_2000_0__2[[#This Row],[Годовой доход]]/12</f>
        <v>128389.33333333333</v>
      </c>
      <c r="S83">
        <f>Кредиты_2000_0__2[[#This Row],[Ежемесячный платеж]]/Кредиты_2000_0__2[[#This Row],[Мес доход]]</f>
        <v>6.7300217048145219E-2</v>
      </c>
    </row>
    <row r="84" spans="1:19" x14ac:dyDescent="0.45">
      <c r="A84">
        <v>1101</v>
      </c>
      <c r="B84" s="1" t="s">
        <v>778</v>
      </c>
      <c r="C84" s="1" t="s">
        <v>16</v>
      </c>
      <c r="D84">
        <v>11</v>
      </c>
      <c r="E84">
        <v>0</v>
      </c>
      <c r="F84">
        <v>78926</v>
      </c>
      <c r="G84">
        <v>613360</v>
      </c>
      <c r="H84" s="3">
        <v>437580</v>
      </c>
      <c r="I84" s="1" t="s">
        <v>17</v>
      </c>
      <c r="J84">
        <v>747</v>
      </c>
      <c r="K84">
        <v>982566</v>
      </c>
      <c r="L84" s="1" t="s">
        <v>33</v>
      </c>
      <c r="M84" s="1" t="s">
        <v>29</v>
      </c>
      <c r="N84" s="1" t="s">
        <v>54</v>
      </c>
      <c r="O84" s="2">
        <v>17931.82</v>
      </c>
      <c r="P84">
        <v>14.1</v>
      </c>
      <c r="Q84">
        <v>72</v>
      </c>
      <c r="R84">
        <f>Кредиты_2000_0__2[[#This Row],[Годовой доход]]/12</f>
        <v>81880.5</v>
      </c>
      <c r="S84">
        <f>Кредиты_2000_0__2[[#This Row],[Ежемесячный платеж]]/Кредиты_2000_0__2[[#This Row],[Мес доход]]</f>
        <v>0.21899988397725953</v>
      </c>
    </row>
    <row r="85" spans="1:19" x14ac:dyDescent="0.45">
      <c r="A85">
        <v>1151</v>
      </c>
      <c r="B85" s="1" t="s">
        <v>812</v>
      </c>
      <c r="C85" s="1" t="s">
        <v>16</v>
      </c>
      <c r="D85">
        <v>6</v>
      </c>
      <c r="E85">
        <v>0</v>
      </c>
      <c r="F85">
        <v>217493</v>
      </c>
      <c r="G85">
        <v>431222</v>
      </c>
      <c r="H85" s="3">
        <v>287408</v>
      </c>
      <c r="I85" s="1" t="s">
        <v>17</v>
      </c>
      <c r="J85">
        <v>747</v>
      </c>
      <c r="K85">
        <v>754566</v>
      </c>
      <c r="L85" s="1" t="s">
        <v>38</v>
      </c>
      <c r="M85" s="1" t="s">
        <v>29</v>
      </c>
      <c r="N85" s="1" t="s">
        <v>23</v>
      </c>
      <c r="O85" s="2">
        <v>5652.88</v>
      </c>
      <c r="P85">
        <v>15.4</v>
      </c>
      <c r="R85">
        <f>Кредиты_2000_0__2[[#This Row],[Годовой доход]]/12</f>
        <v>62880.5</v>
      </c>
      <c r="S85">
        <f>Кредиты_2000_0__2[[#This Row],[Ежемесячный платеж]]/Кредиты_2000_0__2[[#This Row],[Мес доход]]</f>
        <v>8.9898776250188855E-2</v>
      </c>
    </row>
    <row r="86" spans="1:19" x14ac:dyDescent="0.45">
      <c r="A86">
        <v>1185</v>
      </c>
      <c r="B86" s="1" t="s">
        <v>836</v>
      </c>
      <c r="C86" s="1" t="s">
        <v>16</v>
      </c>
      <c r="D86">
        <v>9</v>
      </c>
      <c r="E86">
        <v>0</v>
      </c>
      <c r="F86">
        <v>510720</v>
      </c>
      <c r="G86">
        <v>1411344</v>
      </c>
      <c r="H86" s="3">
        <v>612304</v>
      </c>
      <c r="I86" s="1" t="s">
        <v>17</v>
      </c>
      <c r="J86">
        <v>747</v>
      </c>
      <c r="K86">
        <v>1794170</v>
      </c>
      <c r="L86" s="1" t="s">
        <v>38</v>
      </c>
      <c r="M86" s="1" t="s">
        <v>19</v>
      </c>
      <c r="N86" s="1" t="s">
        <v>23</v>
      </c>
      <c r="O86" s="2">
        <v>14248.67</v>
      </c>
      <c r="P86">
        <v>29.9</v>
      </c>
      <c r="Q86">
        <v>24</v>
      </c>
      <c r="R86">
        <f>Кредиты_2000_0__2[[#This Row],[Годовой доход]]/12</f>
        <v>149514.16666666666</v>
      </c>
      <c r="S86">
        <f>Кредиты_2000_0__2[[#This Row],[Ежемесячный платеж]]/Кредиты_2000_0__2[[#This Row],[Мес доход]]</f>
        <v>9.5299798792756546E-2</v>
      </c>
    </row>
    <row r="87" spans="1:19" x14ac:dyDescent="0.45">
      <c r="A87">
        <v>1237</v>
      </c>
      <c r="B87" s="1" t="s">
        <v>870</v>
      </c>
      <c r="C87" s="1" t="s">
        <v>31</v>
      </c>
      <c r="D87">
        <v>10</v>
      </c>
      <c r="E87">
        <v>0</v>
      </c>
      <c r="F87">
        <v>28994</v>
      </c>
      <c r="G87">
        <v>107910</v>
      </c>
      <c r="H87" s="3">
        <v>128986</v>
      </c>
      <c r="I87" s="1" t="s">
        <v>17</v>
      </c>
      <c r="J87">
        <v>747</v>
      </c>
      <c r="K87">
        <v>1142622</v>
      </c>
      <c r="L87" s="1" t="s">
        <v>33</v>
      </c>
      <c r="M87" s="1" t="s">
        <v>24</v>
      </c>
      <c r="N87" s="1" t="s">
        <v>23</v>
      </c>
      <c r="O87" s="2">
        <v>16472.810000000001</v>
      </c>
      <c r="P87">
        <v>11.4</v>
      </c>
      <c r="R87">
        <f>Кредиты_2000_0__2[[#This Row],[Годовой доход]]/12</f>
        <v>95218.5</v>
      </c>
      <c r="S87">
        <f>Кредиты_2000_0__2[[#This Row],[Ежемесячный платеж]]/Кредиты_2000_0__2[[#This Row],[Мес доход]]</f>
        <v>0.1730000997705278</v>
      </c>
    </row>
    <row r="88" spans="1:19" x14ac:dyDescent="0.45">
      <c r="A88">
        <v>1254</v>
      </c>
      <c r="B88" s="1" t="s">
        <v>882</v>
      </c>
      <c r="C88" s="1" t="s">
        <v>16</v>
      </c>
      <c r="D88">
        <v>14</v>
      </c>
      <c r="E88">
        <v>0</v>
      </c>
      <c r="F88">
        <v>308693</v>
      </c>
      <c r="G88">
        <v>981948</v>
      </c>
      <c r="H88" s="3">
        <v>120274</v>
      </c>
      <c r="I88" s="1" t="s">
        <v>17</v>
      </c>
      <c r="J88">
        <v>747</v>
      </c>
      <c r="K88">
        <v>779095</v>
      </c>
      <c r="L88" s="1" t="s">
        <v>22</v>
      </c>
      <c r="M88" s="1" t="s">
        <v>19</v>
      </c>
      <c r="N88" s="1" t="s">
        <v>23</v>
      </c>
      <c r="O88" s="2">
        <v>13504.25</v>
      </c>
      <c r="P88">
        <v>16.5</v>
      </c>
      <c r="R88">
        <f>Кредиты_2000_0__2[[#This Row],[Годовой доход]]/12</f>
        <v>64924.583333333336</v>
      </c>
      <c r="S88">
        <f>Кредиты_2000_0__2[[#This Row],[Ежемесячный платеж]]/Кредиты_2000_0__2[[#This Row],[Мес доход]]</f>
        <v>0.20799902450920618</v>
      </c>
    </row>
    <row r="89" spans="1:19" x14ac:dyDescent="0.45">
      <c r="A89">
        <v>1255</v>
      </c>
      <c r="B89" s="1" t="s">
        <v>883</v>
      </c>
      <c r="C89" s="1" t="s">
        <v>16</v>
      </c>
      <c r="D89">
        <v>9</v>
      </c>
      <c r="E89">
        <v>0</v>
      </c>
      <c r="F89">
        <v>15086</v>
      </c>
      <c r="G89">
        <v>356466</v>
      </c>
      <c r="H89" s="3">
        <v>218878</v>
      </c>
      <c r="I89" s="1" t="s">
        <v>17</v>
      </c>
      <c r="J89">
        <v>747</v>
      </c>
      <c r="K89">
        <v>1058642</v>
      </c>
      <c r="L89" s="1" t="s">
        <v>36</v>
      </c>
      <c r="M89" s="1" t="s">
        <v>24</v>
      </c>
      <c r="N89" s="1" t="s">
        <v>20</v>
      </c>
      <c r="O89" s="2">
        <v>11115.76</v>
      </c>
      <c r="P89">
        <v>16.2</v>
      </c>
      <c r="R89">
        <f>Кредиты_2000_0__2[[#This Row],[Годовой доход]]/12</f>
        <v>88220.166666666672</v>
      </c>
      <c r="S89">
        <f>Кредиты_2000_0__2[[#This Row],[Ежемесячный платеж]]/Кредиты_2000_0__2[[#This Row],[Мес доход]]</f>
        <v>0.12600021537025735</v>
      </c>
    </row>
    <row r="90" spans="1:19" x14ac:dyDescent="0.45">
      <c r="A90">
        <v>1300</v>
      </c>
      <c r="B90" s="1" t="s">
        <v>915</v>
      </c>
      <c r="C90" s="1" t="s">
        <v>16</v>
      </c>
      <c r="D90">
        <v>12</v>
      </c>
      <c r="E90">
        <v>0</v>
      </c>
      <c r="F90">
        <v>8987</v>
      </c>
      <c r="G90">
        <v>611688</v>
      </c>
      <c r="H90" s="3">
        <v>394900</v>
      </c>
      <c r="I90" s="1" t="s">
        <v>17</v>
      </c>
      <c r="J90">
        <v>747</v>
      </c>
      <c r="K90">
        <v>1686269</v>
      </c>
      <c r="L90" s="1" t="s">
        <v>53</v>
      </c>
      <c r="M90" s="1" t="s">
        <v>29</v>
      </c>
      <c r="N90" s="1" t="s">
        <v>23</v>
      </c>
      <c r="O90" s="2">
        <v>15878.87</v>
      </c>
      <c r="P90">
        <v>9.1</v>
      </c>
      <c r="Q90">
        <v>54</v>
      </c>
      <c r="R90">
        <f>Кредиты_2000_0__2[[#This Row],[Годовой доход]]/12</f>
        <v>140522.41666666666</v>
      </c>
      <c r="S90">
        <f>Кредиты_2000_0__2[[#This Row],[Ежемесячный платеж]]/Кредиты_2000_0__2[[#This Row],[Мес доход]]</f>
        <v>0.11299883944969635</v>
      </c>
    </row>
    <row r="91" spans="1:19" x14ac:dyDescent="0.45">
      <c r="A91">
        <v>1332</v>
      </c>
      <c r="B91" s="1" t="s">
        <v>936</v>
      </c>
      <c r="C91" s="1" t="s">
        <v>16</v>
      </c>
      <c r="D91">
        <v>10</v>
      </c>
      <c r="E91">
        <v>0</v>
      </c>
      <c r="F91">
        <v>8474</v>
      </c>
      <c r="G91">
        <v>755326</v>
      </c>
      <c r="H91" s="3">
        <v>213752</v>
      </c>
      <c r="I91" s="1" t="s">
        <v>17</v>
      </c>
      <c r="J91">
        <v>747</v>
      </c>
      <c r="K91">
        <v>1153794</v>
      </c>
      <c r="L91" s="1" t="s">
        <v>22</v>
      </c>
      <c r="M91" s="1" t="s">
        <v>29</v>
      </c>
      <c r="N91" s="1" t="s">
        <v>23</v>
      </c>
      <c r="O91" s="2">
        <v>19056.810000000001</v>
      </c>
      <c r="P91">
        <v>17</v>
      </c>
      <c r="Q91">
        <v>19</v>
      </c>
      <c r="R91">
        <f>Кредиты_2000_0__2[[#This Row],[Годовой доход]]/12</f>
        <v>96149.5</v>
      </c>
      <c r="S91">
        <f>Кредиты_2000_0__2[[#This Row],[Ежемесячный платеж]]/Кредиты_2000_0__2[[#This Row],[Мес доход]]</f>
        <v>0.1981997826301749</v>
      </c>
    </row>
    <row r="92" spans="1:19" x14ac:dyDescent="0.45">
      <c r="A92">
        <v>1363</v>
      </c>
      <c r="B92" s="1" t="s">
        <v>960</v>
      </c>
      <c r="C92" s="1" t="s">
        <v>31</v>
      </c>
      <c r="D92">
        <v>23</v>
      </c>
      <c r="E92">
        <v>0</v>
      </c>
      <c r="F92">
        <v>160265</v>
      </c>
      <c r="G92">
        <v>751322</v>
      </c>
      <c r="H92" s="3">
        <v>261052</v>
      </c>
      <c r="I92" s="1" t="s">
        <v>17</v>
      </c>
      <c r="J92">
        <v>747</v>
      </c>
      <c r="K92">
        <v>2160528</v>
      </c>
      <c r="L92" s="1" t="s">
        <v>40</v>
      </c>
      <c r="M92" s="1" t="s">
        <v>29</v>
      </c>
      <c r="N92" s="1" t="s">
        <v>23</v>
      </c>
      <c r="O92" s="2">
        <v>24305.94</v>
      </c>
      <c r="P92">
        <v>20.399999999999999</v>
      </c>
      <c r="Q92">
        <v>50</v>
      </c>
      <c r="R92">
        <f>Кредиты_2000_0__2[[#This Row],[Годовой доход]]/12</f>
        <v>180044</v>
      </c>
      <c r="S92">
        <f>Кредиты_2000_0__2[[#This Row],[Ежемесячный платеж]]/Кредиты_2000_0__2[[#This Row],[Мес доход]]</f>
        <v>0.13499999999999998</v>
      </c>
    </row>
    <row r="93" spans="1:19" x14ac:dyDescent="0.45">
      <c r="A93">
        <v>1367</v>
      </c>
      <c r="B93" s="1" t="s">
        <v>962</v>
      </c>
      <c r="C93" s="1" t="s">
        <v>16</v>
      </c>
      <c r="D93">
        <v>22</v>
      </c>
      <c r="E93">
        <v>0</v>
      </c>
      <c r="F93">
        <v>407968</v>
      </c>
      <c r="G93">
        <v>1769240</v>
      </c>
      <c r="H93" s="3">
        <v>217470</v>
      </c>
      <c r="I93" s="1" t="s">
        <v>17</v>
      </c>
      <c r="J93">
        <v>747</v>
      </c>
      <c r="K93">
        <v>1877219</v>
      </c>
      <c r="L93" s="1" t="s">
        <v>22</v>
      </c>
      <c r="M93" s="1" t="s">
        <v>19</v>
      </c>
      <c r="N93" s="1" t="s">
        <v>23</v>
      </c>
      <c r="O93" s="2">
        <v>12201.99</v>
      </c>
      <c r="P93">
        <v>30</v>
      </c>
      <c r="Q93">
        <v>12</v>
      </c>
      <c r="R93">
        <f>Кредиты_2000_0__2[[#This Row],[Годовой доход]]/12</f>
        <v>156434.91666666666</v>
      </c>
      <c r="S93">
        <f>Кредиты_2000_0__2[[#This Row],[Ежемесячный платеж]]/Кредиты_2000_0__2[[#This Row],[Мес доход]]</f>
        <v>7.8000425096911977E-2</v>
      </c>
    </row>
    <row r="94" spans="1:19" x14ac:dyDescent="0.45">
      <c r="A94">
        <v>1378</v>
      </c>
      <c r="B94" s="1" t="s">
        <v>971</v>
      </c>
      <c r="C94" s="1" t="s">
        <v>16</v>
      </c>
      <c r="D94">
        <v>26</v>
      </c>
      <c r="E94">
        <v>0</v>
      </c>
      <c r="F94">
        <v>674785</v>
      </c>
      <c r="G94">
        <v>1676642</v>
      </c>
      <c r="H94" s="3">
        <v>505912</v>
      </c>
      <c r="I94" s="1" t="s">
        <v>17</v>
      </c>
      <c r="J94">
        <v>747</v>
      </c>
      <c r="K94">
        <v>1238952</v>
      </c>
      <c r="L94" s="1" t="s">
        <v>22</v>
      </c>
      <c r="M94" s="1" t="s">
        <v>19</v>
      </c>
      <c r="N94" s="1" t="s">
        <v>23</v>
      </c>
      <c r="O94" s="2">
        <v>13835.04</v>
      </c>
      <c r="P94">
        <v>21.9</v>
      </c>
      <c r="R94">
        <f>Кредиты_2000_0__2[[#This Row],[Годовой доход]]/12</f>
        <v>103246</v>
      </c>
      <c r="S94">
        <f>Кредиты_2000_0__2[[#This Row],[Ежемесячный платеж]]/Кредиты_2000_0__2[[#This Row],[Мес доход]]</f>
        <v>0.13400073610599927</v>
      </c>
    </row>
    <row r="95" spans="1:19" x14ac:dyDescent="0.45">
      <c r="A95">
        <v>1390</v>
      </c>
      <c r="B95" s="1" t="s">
        <v>977</v>
      </c>
      <c r="C95" s="1" t="s">
        <v>16</v>
      </c>
      <c r="D95">
        <v>12</v>
      </c>
      <c r="E95">
        <v>0</v>
      </c>
      <c r="F95">
        <v>86070</v>
      </c>
      <c r="G95">
        <v>324676</v>
      </c>
      <c r="H95" s="3">
        <v>178178</v>
      </c>
      <c r="I95" s="1" t="s">
        <v>17</v>
      </c>
      <c r="J95">
        <v>747</v>
      </c>
      <c r="K95">
        <v>827127</v>
      </c>
      <c r="L95" s="1" t="s">
        <v>21</v>
      </c>
      <c r="M95" s="1" t="s">
        <v>19</v>
      </c>
      <c r="N95" s="1" t="s">
        <v>23</v>
      </c>
      <c r="O95" s="2">
        <v>4446</v>
      </c>
      <c r="P95">
        <v>39.6</v>
      </c>
      <c r="Q95">
        <v>34</v>
      </c>
      <c r="R95">
        <f>Кредиты_2000_0__2[[#This Row],[Годовой доход]]/12</f>
        <v>68927.25</v>
      </c>
      <c r="S95">
        <f>Кредиты_2000_0__2[[#This Row],[Ежемесячный платеж]]/Кредиты_2000_0__2[[#This Row],[Мес доход]]</f>
        <v>6.4502790986148445E-2</v>
      </c>
    </row>
    <row r="96" spans="1:19" x14ac:dyDescent="0.45">
      <c r="A96">
        <v>1429</v>
      </c>
      <c r="B96" s="1" t="s">
        <v>1008</v>
      </c>
      <c r="C96" s="1" t="s">
        <v>31</v>
      </c>
      <c r="D96">
        <v>7</v>
      </c>
      <c r="E96">
        <v>0</v>
      </c>
      <c r="F96">
        <v>207138</v>
      </c>
      <c r="G96">
        <v>329890</v>
      </c>
      <c r="H96" s="3">
        <v>325578</v>
      </c>
      <c r="I96" s="1" t="s">
        <v>17</v>
      </c>
      <c r="J96">
        <v>747</v>
      </c>
      <c r="K96">
        <v>749816</v>
      </c>
      <c r="L96" s="1" t="s">
        <v>40</v>
      </c>
      <c r="M96" s="1" t="s">
        <v>29</v>
      </c>
      <c r="N96" s="1" t="s">
        <v>58</v>
      </c>
      <c r="O96" s="2">
        <v>12934.25</v>
      </c>
      <c r="P96">
        <v>14.5</v>
      </c>
      <c r="R96">
        <f>Кредиты_2000_0__2[[#This Row],[Годовой доход]]/12</f>
        <v>62484.666666666664</v>
      </c>
      <c r="S96">
        <f>Кредиты_2000_0__2[[#This Row],[Ежемесячный платеж]]/Кредиты_2000_0__2[[#This Row],[Мес доход]]</f>
        <v>0.20699878370160146</v>
      </c>
    </row>
    <row r="97" spans="1:19" x14ac:dyDescent="0.45">
      <c r="A97">
        <v>1527</v>
      </c>
      <c r="B97" s="1" t="s">
        <v>1066</v>
      </c>
      <c r="C97" s="1" t="s">
        <v>16</v>
      </c>
      <c r="D97">
        <v>9</v>
      </c>
      <c r="E97">
        <v>0</v>
      </c>
      <c r="F97">
        <v>277134</v>
      </c>
      <c r="G97">
        <v>438372</v>
      </c>
      <c r="H97" s="3">
        <v>479490</v>
      </c>
      <c r="I97" s="1" t="s">
        <v>17</v>
      </c>
      <c r="J97">
        <v>747</v>
      </c>
      <c r="K97">
        <v>1223524</v>
      </c>
      <c r="L97" s="1" t="s">
        <v>41</v>
      </c>
      <c r="M97" s="1" t="s">
        <v>19</v>
      </c>
      <c r="N97" s="1" t="s">
        <v>23</v>
      </c>
      <c r="O97" s="2">
        <v>28344.77</v>
      </c>
      <c r="P97">
        <v>25.9</v>
      </c>
      <c r="Q97">
        <v>78</v>
      </c>
      <c r="R97">
        <f>Кредиты_2000_0__2[[#This Row],[Годовой доход]]/12</f>
        <v>101960.33333333333</v>
      </c>
      <c r="S97">
        <f>Кредиты_2000_0__2[[#This Row],[Ежемесячный платеж]]/Кредиты_2000_0__2[[#This Row],[Мес доход]]</f>
        <v>0.27799801229890059</v>
      </c>
    </row>
    <row r="98" spans="1:19" x14ac:dyDescent="0.45">
      <c r="A98">
        <v>1652</v>
      </c>
      <c r="B98" s="1" t="s">
        <v>1155</v>
      </c>
      <c r="C98" s="1" t="s">
        <v>16</v>
      </c>
      <c r="D98">
        <v>7</v>
      </c>
      <c r="E98">
        <v>0</v>
      </c>
      <c r="F98">
        <v>264708</v>
      </c>
      <c r="G98">
        <v>1001660</v>
      </c>
      <c r="H98" s="3">
        <v>433928</v>
      </c>
      <c r="I98" s="1" t="s">
        <v>17</v>
      </c>
      <c r="J98">
        <v>747</v>
      </c>
      <c r="K98">
        <v>1030579</v>
      </c>
      <c r="L98" s="1" t="s">
        <v>50</v>
      </c>
      <c r="M98" s="1" t="s">
        <v>24</v>
      </c>
      <c r="N98" s="1" t="s">
        <v>23</v>
      </c>
      <c r="O98" s="2">
        <v>13740.99</v>
      </c>
      <c r="P98">
        <v>20</v>
      </c>
      <c r="R98">
        <f>Кредиты_2000_0__2[[#This Row],[Годовой доход]]/12</f>
        <v>85881.583333333328</v>
      </c>
      <c r="S98">
        <f>Кредиты_2000_0__2[[#This Row],[Ежемесячный платеж]]/Кредиты_2000_0__2[[#This Row],[Мес доход]]</f>
        <v>0.1599992625504692</v>
      </c>
    </row>
    <row r="99" spans="1:19" x14ac:dyDescent="0.45">
      <c r="A99">
        <v>1691</v>
      </c>
      <c r="B99" s="1" t="s">
        <v>1185</v>
      </c>
      <c r="C99" s="1" t="s">
        <v>16</v>
      </c>
      <c r="D99">
        <v>11</v>
      </c>
      <c r="E99">
        <v>0</v>
      </c>
      <c r="F99">
        <v>110523</v>
      </c>
      <c r="G99">
        <v>699248</v>
      </c>
      <c r="H99" s="3">
        <v>472450</v>
      </c>
      <c r="I99" s="1" t="s">
        <v>17</v>
      </c>
      <c r="J99">
        <v>747</v>
      </c>
      <c r="K99">
        <v>1398913</v>
      </c>
      <c r="L99" s="1" t="s">
        <v>22</v>
      </c>
      <c r="M99" s="1" t="s">
        <v>19</v>
      </c>
      <c r="N99" s="1" t="s">
        <v>23</v>
      </c>
      <c r="O99" s="2">
        <v>17952.72</v>
      </c>
      <c r="P99">
        <v>23.8</v>
      </c>
      <c r="Q99">
        <v>4</v>
      </c>
      <c r="R99">
        <f>Кредиты_2000_0__2[[#This Row],[Годовой доход]]/12</f>
        <v>116576.08333333333</v>
      </c>
      <c r="S99">
        <f>Кредиты_2000_0__2[[#This Row],[Ежемесячный платеж]]/Кредиты_2000_0__2[[#This Row],[Мес доход]]</f>
        <v>0.15400002716394803</v>
      </c>
    </row>
    <row r="100" spans="1:19" x14ac:dyDescent="0.45">
      <c r="A100">
        <v>1696</v>
      </c>
      <c r="B100" s="1" t="s">
        <v>1190</v>
      </c>
      <c r="C100" s="1" t="s">
        <v>16</v>
      </c>
      <c r="D100">
        <v>17</v>
      </c>
      <c r="E100">
        <v>0</v>
      </c>
      <c r="F100">
        <v>116033</v>
      </c>
      <c r="G100">
        <v>574112</v>
      </c>
      <c r="H100" s="3">
        <v>224730</v>
      </c>
      <c r="I100" s="1" t="s">
        <v>17</v>
      </c>
      <c r="J100">
        <v>747</v>
      </c>
      <c r="K100">
        <v>873392</v>
      </c>
      <c r="L100" s="1" t="s">
        <v>41</v>
      </c>
      <c r="M100" s="1" t="s">
        <v>19</v>
      </c>
      <c r="N100" s="1" t="s">
        <v>23</v>
      </c>
      <c r="O100" s="2">
        <v>3879.42</v>
      </c>
      <c r="P100">
        <v>10.9</v>
      </c>
      <c r="R100">
        <f>Кредиты_2000_0__2[[#This Row],[Годовой доход]]/12</f>
        <v>72782.666666666672</v>
      </c>
      <c r="S100">
        <f>Кредиты_2000_0__2[[#This Row],[Ежемесячный платеж]]/Кредиты_2000_0__2[[#This Row],[Мес доход]]</f>
        <v>5.3301427079707621E-2</v>
      </c>
    </row>
    <row r="101" spans="1:19" x14ac:dyDescent="0.45">
      <c r="A101">
        <v>1721</v>
      </c>
      <c r="B101" s="1" t="s">
        <v>1208</v>
      </c>
      <c r="C101" s="1" t="s">
        <v>31</v>
      </c>
      <c r="D101">
        <v>4</v>
      </c>
      <c r="E101">
        <v>0</v>
      </c>
      <c r="F101">
        <v>109212</v>
      </c>
      <c r="G101">
        <v>239030</v>
      </c>
      <c r="H101" s="3">
        <v>22198</v>
      </c>
      <c r="I101" s="1" t="s">
        <v>17</v>
      </c>
      <c r="J101">
        <v>747</v>
      </c>
      <c r="K101">
        <v>1437407</v>
      </c>
      <c r="L101" s="1" t="s">
        <v>33</v>
      </c>
      <c r="M101" s="1" t="s">
        <v>29</v>
      </c>
      <c r="N101" s="1" t="s">
        <v>1420</v>
      </c>
      <c r="O101" s="2">
        <v>2898.83</v>
      </c>
      <c r="P101">
        <v>23</v>
      </c>
      <c r="R101">
        <f>Кредиты_2000_0__2[[#This Row],[Годовой доход]]/12</f>
        <v>119783.91666666667</v>
      </c>
      <c r="S101">
        <f>Кредиты_2000_0__2[[#This Row],[Ежемесячный платеж]]/Кредиты_2000_0__2[[#This Row],[Мес доход]]</f>
        <v>2.420049436241788E-2</v>
      </c>
    </row>
    <row r="102" spans="1:19" x14ac:dyDescent="0.45">
      <c r="A102">
        <v>1758</v>
      </c>
      <c r="B102" s="1" t="s">
        <v>1238</v>
      </c>
      <c r="C102" s="1" t="s">
        <v>31</v>
      </c>
      <c r="D102">
        <v>18</v>
      </c>
      <c r="E102">
        <v>1</v>
      </c>
      <c r="F102">
        <v>333830</v>
      </c>
      <c r="G102">
        <v>686576</v>
      </c>
      <c r="H102" s="3">
        <v>313698</v>
      </c>
      <c r="I102" s="1" t="s">
        <v>17</v>
      </c>
      <c r="J102">
        <v>747</v>
      </c>
      <c r="K102">
        <v>1411035</v>
      </c>
      <c r="L102" s="1" t="s">
        <v>38</v>
      </c>
      <c r="M102" s="1" t="s">
        <v>29</v>
      </c>
      <c r="N102" s="1" t="s">
        <v>23</v>
      </c>
      <c r="O102" s="2">
        <v>19049.02</v>
      </c>
      <c r="P102">
        <v>22.5</v>
      </c>
      <c r="Q102">
        <v>68</v>
      </c>
      <c r="R102">
        <f>Кредиты_2000_0__2[[#This Row],[Годовой доход]]/12</f>
        <v>117586.25</v>
      </c>
      <c r="S102">
        <f>Кредиты_2000_0__2[[#This Row],[Ежемесячный платеж]]/Кредиты_2000_0__2[[#This Row],[Мес доход]]</f>
        <v>0.1620004039587962</v>
      </c>
    </row>
    <row r="103" spans="1:19" x14ac:dyDescent="0.45">
      <c r="A103">
        <v>1773</v>
      </c>
      <c r="B103" s="1" t="s">
        <v>1250</v>
      </c>
      <c r="C103" s="1" t="s">
        <v>16</v>
      </c>
      <c r="D103">
        <v>7</v>
      </c>
      <c r="E103">
        <v>0</v>
      </c>
      <c r="F103">
        <v>198778</v>
      </c>
      <c r="G103">
        <v>582692</v>
      </c>
      <c r="H103" s="3">
        <v>80102</v>
      </c>
      <c r="I103" s="1" t="s">
        <v>17</v>
      </c>
      <c r="J103">
        <v>747</v>
      </c>
      <c r="K103">
        <v>1479530</v>
      </c>
      <c r="L103" s="1" t="s">
        <v>36</v>
      </c>
      <c r="M103" s="1" t="s">
        <v>29</v>
      </c>
      <c r="N103" s="1" t="s">
        <v>23</v>
      </c>
      <c r="O103" s="2">
        <v>12452.6</v>
      </c>
      <c r="P103">
        <v>15.2</v>
      </c>
      <c r="R103">
        <f>Кредиты_2000_0__2[[#This Row],[Годовой доход]]/12</f>
        <v>123294.16666666667</v>
      </c>
      <c r="S103">
        <f>Кредиты_2000_0__2[[#This Row],[Ежемесячный платеж]]/Кредиты_2000_0__2[[#This Row],[Мес доход]]</f>
        <v>0.10099910106587903</v>
      </c>
    </row>
    <row r="104" spans="1:19" x14ac:dyDescent="0.45">
      <c r="A104">
        <v>1799</v>
      </c>
      <c r="B104" s="1" t="s">
        <v>1265</v>
      </c>
      <c r="C104" s="1" t="s">
        <v>16</v>
      </c>
      <c r="D104">
        <v>14</v>
      </c>
      <c r="E104">
        <v>1</v>
      </c>
      <c r="F104">
        <v>444448</v>
      </c>
      <c r="G104">
        <v>1111484</v>
      </c>
      <c r="H104" s="3">
        <v>220176</v>
      </c>
      <c r="I104" s="1" t="s">
        <v>17</v>
      </c>
      <c r="J104">
        <v>747</v>
      </c>
      <c r="K104">
        <v>1357683</v>
      </c>
      <c r="L104" s="1" t="s">
        <v>22</v>
      </c>
      <c r="M104" s="1" t="s">
        <v>19</v>
      </c>
      <c r="N104" s="1" t="s">
        <v>23</v>
      </c>
      <c r="O104" s="2">
        <v>10420.36</v>
      </c>
      <c r="P104">
        <v>23.7</v>
      </c>
      <c r="R104">
        <f>Кредиты_2000_0__2[[#This Row],[Годовой доход]]/12</f>
        <v>113140.25</v>
      </c>
      <c r="S104">
        <f>Кредиты_2000_0__2[[#This Row],[Ежемесячный платеж]]/Кредиты_2000_0__2[[#This Row],[Мес доход]]</f>
        <v>9.2101263697048574E-2</v>
      </c>
    </row>
    <row r="105" spans="1:19" x14ac:dyDescent="0.45">
      <c r="A105">
        <v>1911</v>
      </c>
      <c r="B105" s="1" t="s">
        <v>1345</v>
      </c>
      <c r="C105" s="1" t="s">
        <v>16</v>
      </c>
      <c r="D105">
        <v>7</v>
      </c>
      <c r="E105">
        <v>0</v>
      </c>
      <c r="F105">
        <v>232940</v>
      </c>
      <c r="G105">
        <v>322256</v>
      </c>
      <c r="H105" s="3">
        <v>159962</v>
      </c>
      <c r="I105" s="1" t="s">
        <v>17</v>
      </c>
      <c r="J105">
        <v>747</v>
      </c>
      <c r="K105">
        <v>690764</v>
      </c>
      <c r="L105" s="1" t="s">
        <v>50</v>
      </c>
      <c r="M105" s="1" t="s">
        <v>29</v>
      </c>
      <c r="N105" s="1" t="s">
        <v>58</v>
      </c>
      <c r="O105" s="2">
        <v>8001.47</v>
      </c>
      <c r="P105">
        <v>17.2</v>
      </c>
      <c r="R105">
        <f>Кредиты_2000_0__2[[#This Row],[Годовой доход]]/12</f>
        <v>57563.666666666664</v>
      </c>
      <c r="S105">
        <f>Кредиты_2000_0__2[[#This Row],[Ежемесячный платеж]]/Кредиты_2000_0__2[[#This Row],[Мес доход]]</f>
        <v>0.1390020904389922</v>
      </c>
    </row>
    <row r="106" spans="1:19" x14ac:dyDescent="0.45">
      <c r="A106">
        <v>1914</v>
      </c>
      <c r="B106" s="1" t="s">
        <v>1348</v>
      </c>
      <c r="C106" s="1" t="s">
        <v>16</v>
      </c>
      <c r="D106">
        <v>17</v>
      </c>
      <c r="E106">
        <v>0</v>
      </c>
      <c r="F106">
        <v>446424</v>
      </c>
      <c r="G106">
        <v>1872838</v>
      </c>
      <c r="H106" s="3">
        <v>698236</v>
      </c>
      <c r="I106" s="1" t="s">
        <v>17</v>
      </c>
      <c r="J106">
        <v>747</v>
      </c>
      <c r="K106">
        <v>3203514</v>
      </c>
      <c r="L106" s="1" t="s">
        <v>22</v>
      </c>
      <c r="M106" s="1" t="s">
        <v>19</v>
      </c>
      <c r="N106" s="1" t="s">
        <v>23</v>
      </c>
      <c r="O106" s="2">
        <v>24159.83</v>
      </c>
      <c r="P106">
        <v>21.6</v>
      </c>
      <c r="R106">
        <f>Кредиты_2000_0__2[[#This Row],[Годовой доход]]/12</f>
        <v>266959.5</v>
      </c>
      <c r="S106">
        <f>Кредиты_2000_0__2[[#This Row],[Ежемесячный платеж]]/Кредиты_2000_0__2[[#This Row],[Мес доход]]</f>
        <v>9.0499982207038907E-2</v>
      </c>
    </row>
    <row r="107" spans="1:19" x14ac:dyDescent="0.45">
      <c r="A107">
        <v>1982</v>
      </c>
      <c r="B107" s="1" t="s">
        <v>1401</v>
      </c>
      <c r="C107" s="1" t="s">
        <v>16</v>
      </c>
      <c r="D107">
        <v>8</v>
      </c>
      <c r="E107">
        <v>0</v>
      </c>
      <c r="F107">
        <v>753882</v>
      </c>
      <c r="G107">
        <v>1142548</v>
      </c>
      <c r="H107" s="3">
        <v>474166</v>
      </c>
      <c r="I107" s="1" t="s">
        <v>17</v>
      </c>
      <c r="J107">
        <v>747</v>
      </c>
      <c r="K107">
        <v>2885226</v>
      </c>
      <c r="L107" s="1" t="s">
        <v>38</v>
      </c>
      <c r="M107" s="1" t="s">
        <v>29</v>
      </c>
      <c r="N107" s="1" t="s">
        <v>23</v>
      </c>
      <c r="O107" s="2">
        <v>35824.69</v>
      </c>
      <c r="P107">
        <v>20.100000000000001</v>
      </c>
      <c r="R107">
        <f>Кредиты_2000_0__2[[#This Row],[Годовой доход]]/12</f>
        <v>240435.5</v>
      </c>
      <c r="S107">
        <f>Кредиты_2000_0__2[[#This Row],[Ежемесячный платеж]]/Кредиты_2000_0__2[[#This Row],[Мес доход]]</f>
        <v>0.1489991702556403</v>
      </c>
    </row>
    <row r="108" spans="1:19" x14ac:dyDescent="0.45">
      <c r="A108">
        <v>1988</v>
      </c>
      <c r="B108" s="1" t="s">
        <v>1407</v>
      </c>
      <c r="C108" s="1" t="s">
        <v>16</v>
      </c>
      <c r="D108">
        <v>5</v>
      </c>
      <c r="E108">
        <v>0</v>
      </c>
      <c r="F108">
        <v>94620</v>
      </c>
      <c r="G108">
        <v>258412</v>
      </c>
      <c r="H108" s="3">
        <v>108702</v>
      </c>
      <c r="I108" s="1" t="s">
        <v>17</v>
      </c>
      <c r="J108">
        <v>747</v>
      </c>
      <c r="K108">
        <v>600761</v>
      </c>
      <c r="L108" s="1" t="s">
        <v>28</v>
      </c>
      <c r="M108" s="1" t="s">
        <v>29</v>
      </c>
      <c r="N108" s="1" t="s">
        <v>23</v>
      </c>
      <c r="O108" s="2">
        <v>8711.1200000000008</v>
      </c>
      <c r="P108">
        <v>10.4</v>
      </c>
      <c r="R108">
        <f>Кредиты_2000_0__2[[#This Row],[Годовой доход]]/12</f>
        <v>50063.416666666664</v>
      </c>
      <c r="S108">
        <f>Кредиты_2000_0__2[[#This Row],[Ежемесячный платеж]]/Кредиты_2000_0__2[[#This Row],[Мес доход]]</f>
        <v>0.17400170783389737</v>
      </c>
    </row>
    <row r="109" spans="1:19" x14ac:dyDescent="0.45">
      <c r="A109">
        <v>123</v>
      </c>
      <c r="B109" s="1" t="s">
        <v>125</v>
      </c>
      <c r="C109" s="1" t="s">
        <v>16</v>
      </c>
      <c r="D109">
        <v>10</v>
      </c>
      <c r="E109">
        <v>0</v>
      </c>
      <c r="F109">
        <v>229463</v>
      </c>
      <c r="G109">
        <v>472758</v>
      </c>
      <c r="H109" s="3">
        <v>328262</v>
      </c>
      <c r="I109" s="1" t="s">
        <v>17</v>
      </c>
      <c r="J109">
        <v>746</v>
      </c>
      <c r="K109">
        <v>1133958</v>
      </c>
      <c r="L109" s="1" t="s">
        <v>50</v>
      </c>
      <c r="M109" s="1" t="s">
        <v>29</v>
      </c>
      <c r="N109" s="1" t="s">
        <v>23</v>
      </c>
      <c r="O109" s="2">
        <v>20411.32</v>
      </c>
      <c r="P109">
        <v>10.199999999999999</v>
      </c>
      <c r="R109">
        <f>Кредиты_2000_0__2[[#This Row],[Годовой доход]]/12</f>
        <v>94496.5</v>
      </c>
      <c r="S109">
        <f>Кредиты_2000_0__2[[#This Row],[Ежемесячный платеж]]/Кредиты_2000_0__2[[#This Row],[Мес доход]]</f>
        <v>0.21600080426259174</v>
      </c>
    </row>
    <row r="110" spans="1:19" x14ac:dyDescent="0.45">
      <c r="A110">
        <v>146</v>
      </c>
      <c r="B110" s="1" t="s">
        <v>138</v>
      </c>
      <c r="C110" s="1" t="s">
        <v>16</v>
      </c>
      <c r="D110">
        <v>8</v>
      </c>
      <c r="E110">
        <v>0</v>
      </c>
      <c r="F110">
        <v>138700</v>
      </c>
      <c r="G110">
        <v>410718</v>
      </c>
      <c r="H110" s="3">
        <v>196460</v>
      </c>
      <c r="I110" s="1" t="s">
        <v>17</v>
      </c>
      <c r="J110">
        <v>746</v>
      </c>
      <c r="K110">
        <v>942590</v>
      </c>
      <c r="L110" s="1" t="s">
        <v>36</v>
      </c>
      <c r="M110" s="1" t="s">
        <v>19</v>
      </c>
      <c r="N110" s="1" t="s">
        <v>23</v>
      </c>
      <c r="O110" s="2">
        <v>15160.1</v>
      </c>
      <c r="P110">
        <v>23.5</v>
      </c>
      <c r="R110">
        <f>Кредиты_2000_0__2[[#This Row],[Годовой доход]]/12</f>
        <v>78549.166666666672</v>
      </c>
      <c r="S110">
        <f>Кредиты_2000_0__2[[#This Row],[Ежемесячный платеж]]/Кредиты_2000_0__2[[#This Row],[Мес доход]]</f>
        <v>0.19300141100584559</v>
      </c>
    </row>
    <row r="111" spans="1:19" x14ac:dyDescent="0.45">
      <c r="A111">
        <v>199</v>
      </c>
      <c r="B111" s="1" t="s">
        <v>181</v>
      </c>
      <c r="C111" s="1" t="s">
        <v>31</v>
      </c>
      <c r="D111">
        <v>9</v>
      </c>
      <c r="E111">
        <v>0</v>
      </c>
      <c r="F111">
        <v>314830</v>
      </c>
      <c r="G111">
        <v>619982</v>
      </c>
      <c r="H111" s="3">
        <v>304590</v>
      </c>
      <c r="I111" s="1" t="s">
        <v>17</v>
      </c>
      <c r="J111">
        <v>746</v>
      </c>
      <c r="K111">
        <v>1202510</v>
      </c>
      <c r="L111" s="1" t="s">
        <v>50</v>
      </c>
      <c r="M111" s="1" t="s">
        <v>29</v>
      </c>
      <c r="N111" s="1" t="s">
        <v>23</v>
      </c>
      <c r="O111" s="2">
        <v>28960.18</v>
      </c>
      <c r="P111">
        <v>19.7</v>
      </c>
      <c r="R111">
        <f>Кредиты_2000_0__2[[#This Row],[Годовой доход]]/12</f>
        <v>100209.16666666667</v>
      </c>
      <c r="S111">
        <f>Кредиты_2000_0__2[[#This Row],[Ежемесячный платеж]]/Кредиты_2000_0__2[[#This Row],[Мес доход]]</f>
        <v>0.28899731395165112</v>
      </c>
    </row>
    <row r="112" spans="1:19" x14ac:dyDescent="0.45">
      <c r="A112">
        <v>256</v>
      </c>
      <c r="B112" s="1" t="s">
        <v>228</v>
      </c>
      <c r="C112" s="1" t="s">
        <v>31</v>
      </c>
      <c r="D112">
        <v>17</v>
      </c>
      <c r="E112">
        <v>0</v>
      </c>
      <c r="F112">
        <v>306907</v>
      </c>
      <c r="G112">
        <v>504064</v>
      </c>
      <c r="H112" s="3">
        <v>448404</v>
      </c>
      <c r="I112" s="1" t="s">
        <v>17</v>
      </c>
      <c r="J112">
        <v>746</v>
      </c>
      <c r="K112">
        <v>1166220</v>
      </c>
      <c r="L112" s="1" t="s">
        <v>22</v>
      </c>
      <c r="M112" s="1" t="s">
        <v>19</v>
      </c>
      <c r="N112" s="1" t="s">
        <v>23</v>
      </c>
      <c r="O112" s="2">
        <v>19339.72</v>
      </c>
      <c r="P112">
        <v>14.9</v>
      </c>
      <c r="Q112">
        <v>20</v>
      </c>
      <c r="R112">
        <f>Кредиты_2000_0__2[[#This Row],[Годовой доход]]/12</f>
        <v>97185</v>
      </c>
      <c r="S112">
        <f>Кредиты_2000_0__2[[#This Row],[Ежемесячный платеж]]/Кредиты_2000_0__2[[#This Row],[Мес доход]]</f>
        <v>0.19899902248289347</v>
      </c>
    </row>
    <row r="113" spans="1:19" x14ac:dyDescent="0.45">
      <c r="A113">
        <v>296</v>
      </c>
      <c r="B113" s="1" t="s">
        <v>257</v>
      </c>
      <c r="C113" s="1" t="s">
        <v>31</v>
      </c>
      <c r="D113">
        <v>17</v>
      </c>
      <c r="E113">
        <v>0</v>
      </c>
      <c r="F113">
        <v>202540</v>
      </c>
      <c r="G113">
        <v>1061170</v>
      </c>
      <c r="H113" s="3">
        <v>134618</v>
      </c>
      <c r="I113" s="1" t="s">
        <v>17</v>
      </c>
      <c r="J113">
        <v>746</v>
      </c>
      <c r="K113">
        <v>968905</v>
      </c>
      <c r="L113" s="1" t="s">
        <v>33</v>
      </c>
      <c r="M113" s="1" t="s">
        <v>29</v>
      </c>
      <c r="N113" s="1" t="s">
        <v>23</v>
      </c>
      <c r="O113" s="2">
        <v>16196.74</v>
      </c>
      <c r="P113">
        <v>17</v>
      </c>
      <c r="R113">
        <f>Кредиты_2000_0__2[[#This Row],[Годовой доход]]/12</f>
        <v>80742.083333333328</v>
      </c>
      <c r="S113">
        <f>Кредиты_2000_0__2[[#This Row],[Ежемесячный платеж]]/Кредиты_2000_0__2[[#This Row],[Мес доход]]</f>
        <v>0.20059849004804395</v>
      </c>
    </row>
    <row r="114" spans="1:19" x14ac:dyDescent="0.45">
      <c r="A114">
        <v>335</v>
      </c>
      <c r="B114" s="1" t="s">
        <v>281</v>
      </c>
      <c r="C114" s="1" t="s">
        <v>16</v>
      </c>
      <c r="D114">
        <v>9</v>
      </c>
      <c r="E114">
        <v>0</v>
      </c>
      <c r="F114">
        <v>293683</v>
      </c>
      <c r="G114">
        <v>717420</v>
      </c>
      <c r="H114" s="3">
        <v>332222</v>
      </c>
      <c r="I114" s="1" t="s">
        <v>17</v>
      </c>
      <c r="J114">
        <v>746</v>
      </c>
      <c r="K114">
        <v>891119</v>
      </c>
      <c r="L114" s="1" t="s">
        <v>27</v>
      </c>
      <c r="M114" s="1" t="s">
        <v>29</v>
      </c>
      <c r="N114" s="1" t="s">
        <v>23</v>
      </c>
      <c r="O114" s="2">
        <v>11733.07</v>
      </c>
      <c r="P114">
        <v>23.8</v>
      </c>
      <c r="Q114">
        <v>42</v>
      </c>
      <c r="R114">
        <f>Кредиты_2000_0__2[[#This Row],[Годовой доход]]/12</f>
        <v>74259.916666666672</v>
      </c>
      <c r="S114">
        <f>Кредиты_2000_0__2[[#This Row],[Ежемесячный платеж]]/Кредиты_2000_0__2[[#This Row],[Мес доход]]</f>
        <v>0.15800004264301398</v>
      </c>
    </row>
    <row r="115" spans="1:19" x14ac:dyDescent="0.45">
      <c r="A115">
        <v>371</v>
      </c>
      <c r="B115" s="1" t="s">
        <v>310</v>
      </c>
      <c r="C115" s="1" t="s">
        <v>16</v>
      </c>
      <c r="D115">
        <v>12</v>
      </c>
      <c r="E115">
        <v>0</v>
      </c>
      <c r="F115">
        <v>332918</v>
      </c>
      <c r="G115">
        <v>687126</v>
      </c>
      <c r="H115" s="3">
        <v>450384</v>
      </c>
      <c r="I115" s="1" t="s">
        <v>17</v>
      </c>
      <c r="J115">
        <v>746</v>
      </c>
      <c r="K115">
        <v>1166904</v>
      </c>
      <c r="L115" s="1" t="s">
        <v>22</v>
      </c>
      <c r="M115" s="1" t="s">
        <v>19</v>
      </c>
      <c r="N115" s="1" t="s">
        <v>20</v>
      </c>
      <c r="O115" s="2">
        <v>31506.37</v>
      </c>
      <c r="P115">
        <v>20.2</v>
      </c>
      <c r="R115">
        <f>Кредиты_2000_0__2[[#This Row],[Годовой доход]]/12</f>
        <v>97242</v>
      </c>
      <c r="S115">
        <f>Кредиты_2000_0__2[[#This Row],[Ежемесячный платеж]]/Кредиты_2000_0__2[[#This Row],[Мес доход]]</f>
        <v>0.32399960922235249</v>
      </c>
    </row>
    <row r="116" spans="1:19" x14ac:dyDescent="0.45">
      <c r="A116">
        <v>449</v>
      </c>
      <c r="B116" s="1" t="s">
        <v>360</v>
      </c>
      <c r="C116" s="1" t="s">
        <v>16</v>
      </c>
      <c r="D116">
        <v>8</v>
      </c>
      <c r="E116">
        <v>0</v>
      </c>
      <c r="F116">
        <v>473708</v>
      </c>
      <c r="G116">
        <v>746240</v>
      </c>
      <c r="H116" s="3">
        <v>429000</v>
      </c>
      <c r="I116" s="1" t="s">
        <v>17</v>
      </c>
      <c r="J116">
        <v>746</v>
      </c>
      <c r="K116">
        <v>926250</v>
      </c>
      <c r="L116" s="1" t="s">
        <v>22</v>
      </c>
      <c r="M116" s="1" t="s">
        <v>19</v>
      </c>
      <c r="N116" s="1" t="s">
        <v>23</v>
      </c>
      <c r="O116" s="2">
        <v>27015.53</v>
      </c>
      <c r="P116">
        <v>28.5</v>
      </c>
      <c r="R116">
        <f>Кредиты_2000_0__2[[#This Row],[Годовой доход]]/12</f>
        <v>77187.5</v>
      </c>
      <c r="S116">
        <f>Кредиты_2000_0__2[[#This Row],[Ежемесячный платеж]]/Кредиты_2000_0__2[[#This Row],[Мес доход]]</f>
        <v>0.34999876923076922</v>
      </c>
    </row>
    <row r="117" spans="1:19" x14ac:dyDescent="0.45">
      <c r="A117">
        <v>586</v>
      </c>
      <c r="B117" s="1" t="s">
        <v>444</v>
      </c>
      <c r="C117" s="1" t="s">
        <v>16</v>
      </c>
      <c r="D117">
        <v>11</v>
      </c>
      <c r="E117">
        <v>0</v>
      </c>
      <c r="F117">
        <v>129808</v>
      </c>
      <c r="G117">
        <v>356158</v>
      </c>
      <c r="H117" s="3">
        <v>132704</v>
      </c>
      <c r="I117" s="1" t="s">
        <v>17</v>
      </c>
      <c r="J117">
        <v>746</v>
      </c>
      <c r="K117">
        <v>1375391</v>
      </c>
      <c r="L117" s="1" t="s">
        <v>33</v>
      </c>
      <c r="M117" s="1" t="s">
        <v>29</v>
      </c>
      <c r="N117" s="1" t="s">
        <v>23</v>
      </c>
      <c r="O117" s="2">
        <v>12493.07</v>
      </c>
      <c r="P117">
        <v>15.5</v>
      </c>
      <c r="Q117">
        <v>53</v>
      </c>
      <c r="R117">
        <f>Кредиты_2000_0__2[[#This Row],[Годовой доход]]/12</f>
        <v>114615.91666666667</v>
      </c>
      <c r="S117">
        <f>Кредиты_2000_0__2[[#This Row],[Ежемесячный платеж]]/Кредиты_2000_0__2[[#This Row],[Мес доход]]</f>
        <v>0.10899943361560457</v>
      </c>
    </row>
    <row r="118" spans="1:19" x14ac:dyDescent="0.45">
      <c r="A118">
        <v>696</v>
      </c>
      <c r="B118" s="1" t="s">
        <v>515</v>
      </c>
      <c r="C118" s="1" t="s">
        <v>31</v>
      </c>
      <c r="D118">
        <v>10</v>
      </c>
      <c r="E118">
        <v>0</v>
      </c>
      <c r="F118">
        <v>349999</v>
      </c>
      <c r="G118">
        <v>927366</v>
      </c>
      <c r="H118" s="3">
        <v>246774</v>
      </c>
      <c r="I118" s="1" t="s">
        <v>17</v>
      </c>
      <c r="J118">
        <v>746</v>
      </c>
      <c r="K118">
        <v>968715</v>
      </c>
      <c r="L118" s="1" t="s">
        <v>36</v>
      </c>
      <c r="M118" s="1" t="s">
        <v>29</v>
      </c>
      <c r="N118" s="1" t="s">
        <v>23</v>
      </c>
      <c r="O118" s="2">
        <v>22684.1</v>
      </c>
      <c r="P118">
        <v>15.4</v>
      </c>
      <c r="R118">
        <f>Кредиты_2000_0__2[[#This Row],[Годовой доход]]/12</f>
        <v>80726.25</v>
      </c>
      <c r="S118">
        <f>Кредиты_2000_0__2[[#This Row],[Ежемесячный платеж]]/Кредиты_2000_0__2[[#This Row],[Мес доход]]</f>
        <v>0.28100029420417766</v>
      </c>
    </row>
    <row r="119" spans="1:19" x14ac:dyDescent="0.45">
      <c r="A119">
        <v>831</v>
      </c>
      <c r="B119" s="1" t="s">
        <v>611</v>
      </c>
      <c r="C119" s="1" t="s">
        <v>16</v>
      </c>
      <c r="D119">
        <v>11</v>
      </c>
      <c r="E119">
        <v>0</v>
      </c>
      <c r="F119">
        <v>195966</v>
      </c>
      <c r="G119">
        <v>387882</v>
      </c>
      <c r="H119" s="3">
        <v>267542</v>
      </c>
      <c r="I119" s="1" t="s">
        <v>17</v>
      </c>
      <c r="J119">
        <v>746</v>
      </c>
      <c r="K119">
        <v>1578881</v>
      </c>
      <c r="L119" s="1" t="s">
        <v>50</v>
      </c>
      <c r="M119" s="1" t="s">
        <v>29</v>
      </c>
      <c r="N119" s="1" t="s">
        <v>23</v>
      </c>
      <c r="O119" s="2">
        <v>15657.33</v>
      </c>
      <c r="P119">
        <v>10</v>
      </c>
      <c r="Q119">
        <v>71</v>
      </c>
      <c r="R119">
        <f>Кредиты_2000_0__2[[#This Row],[Годовой доход]]/12</f>
        <v>131573.41666666666</v>
      </c>
      <c r="S119">
        <f>Кредиты_2000_0__2[[#This Row],[Ежемесячный платеж]]/Кредиты_2000_0__2[[#This Row],[Мес доход]]</f>
        <v>0.11900070999651019</v>
      </c>
    </row>
    <row r="120" spans="1:19" x14ac:dyDescent="0.45">
      <c r="A120">
        <v>903</v>
      </c>
      <c r="B120" s="1" t="s">
        <v>655</v>
      </c>
      <c r="C120" s="1" t="s">
        <v>31</v>
      </c>
      <c r="D120">
        <v>13</v>
      </c>
      <c r="E120">
        <v>0</v>
      </c>
      <c r="F120">
        <v>250268</v>
      </c>
      <c r="G120">
        <v>1038708</v>
      </c>
      <c r="H120" s="3">
        <v>192214</v>
      </c>
      <c r="I120" s="1" t="s">
        <v>17</v>
      </c>
      <c r="J120">
        <v>746</v>
      </c>
      <c r="K120">
        <v>1131792</v>
      </c>
      <c r="L120" s="1" t="s">
        <v>22</v>
      </c>
      <c r="M120" s="1" t="s">
        <v>19</v>
      </c>
      <c r="N120" s="1" t="s">
        <v>23</v>
      </c>
      <c r="O120" s="2">
        <v>16127.96</v>
      </c>
      <c r="P120">
        <v>17.8</v>
      </c>
      <c r="Q120">
        <v>23</v>
      </c>
      <c r="R120">
        <f>Кредиты_2000_0__2[[#This Row],[Годовой доход]]/12</f>
        <v>94316</v>
      </c>
      <c r="S120">
        <f>Кредиты_2000_0__2[[#This Row],[Ежемесячный платеж]]/Кредиты_2000_0__2[[#This Row],[Мес доход]]</f>
        <v>0.17099919419822723</v>
      </c>
    </row>
    <row r="121" spans="1:19" x14ac:dyDescent="0.45">
      <c r="A121">
        <v>972</v>
      </c>
      <c r="B121" s="1" t="s">
        <v>700</v>
      </c>
      <c r="C121" s="1" t="s">
        <v>16</v>
      </c>
      <c r="D121">
        <v>9</v>
      </c>
      <c r="E121">
        <v>0</v>
      </c>
      <c r="F121">
        <v>315609</v>
      </c>
      <c r="G121">
        <v>609070</v>
      </c>
      <c r="H121" s="3">
        <v>87252</v>
      </c>
      <c r="I121" s="1" t="s">
        <v>17</v>
      </c>
      <c r="J121">
        <v>746</v>
      </c>
      <c r="K121">
        <v>1789667</v>
      </c>
      <c r="L121" s="1" t="s">
        <v>36</v>
      </c>
      <c r="M121" s="1" t="s">
        <v>19</v>
      </c>
      <c r="N121" s="1" t="s">
        <v>23</v>
      </c>
      <c r="O121" s="2">
        <v>16121.88</v>
      </c>
      <c r="P121">
        <v>14.6</v>
      </c>
      <c r="R121">
        <f>Кредиты_2000_0__2[[#This Row],[Годовой доход]]/12</f>
        <v>149138.91666666666</v>
      </c>
      <c r="S121">
        <f>Кредиты_2000_0__2[[#This Row],[Ежемесячный платеж]]/Кредиты_2000_0__2[[#This Row],[Мес доход]]</f>
        <v>0.10809975263554616</v>
      </c>
    </row>
    <row r="122" spans="1:19" x14ac:dyDescent="0.45">
      <c r="A122">
        <v>1081</v>
      </c>
      <c r="B122" s="1" t="s">
        <v>765</v>
      </c>
      <c r="C122" s="1" t="s">
        <v>16</v>
      </c>
      <c r="D122">
        <v>11</v>
      </c>
      <c r="E122">
        <v>0</v>
      </c>
      <c r="F122">
        <v>104462</v>
      </c>
      <c r="G122">
        <v>326018</v>
      </c>
      <c r="H122" s="3">
        <v>217338</v>
      </c>
      <c r="I122" s="1" t="s">
        <v>17</v>
      </c>
      <c r="J122">
        <v>746</v>
      </c>
      <c r="K122">
        <v>1595468</v>
      </c>
      <c r="L122" s="1" t="s">
        <v>50</v>
      </c>
      <c r="M122" s="1" t="s">
        <v>19</v>
      </c>
      <c r="N122" s="1" t="s">
        <v>23</v>
      </c>
      <c r="O122" s="2">
        <v>33504.6</v>
      </c>
      <c r="P122">
        <v>12.7</v>
      </c>
      <c r="R122">
        <f>Кредиты_2000_0__2[[#This Row],[Годовой доход]]/12</f>
        <v>132955.66666666666</v>
      </c>
      <c r="S122">
        <f>Кредиты_2000_0__2[[#This Row],[Ежемесячный платеж]]/Кредиты_2000_0__2[[#This Row],[Мес доход]]</f>
        <v>0.25199828514266659</v>
      </c>
    </row>
    <row r="123" spans="1:19" x14ac:dyDescent="0.45">
      <c r="A123">
        <v>1173</v>
      </c>
      <c r="B123" s="1" t="s">
        <v>825</v>
      </c>
      <c r="C123" s="1" t="s">
        <v>31</v>
      </c>
      <c r="D123">
        <v>5</v>
      </c>
      <c r="E123">
        <v>0</v>
      </c>
      <c r="F123">
        <v>144818</v>
      </c>
      <c r="G123">
        <v>574222</v>
      </c>
      <c r="H123" s="3">
        <v>60962</v>
      </c>
      <c r="I123" s="1" t="s">
        <v>17</v>
      </c>
      <c r="J123">
        <v>746</v>
      </c>
      <c r="K123">
        <v>285893</v>
      </c>
      <c r="L123" s="1" t="s">
        <v>21</v>
      </c>
      <c r="M123" s="1" t="s">
        <v>19</v>
      </c>
      <c r="N123" s="1" t="s">
        <v>52</v>
      </c>
      <c r="O123" s="2">
        <v>5396.38</v>
      </c>
      <c r="P123">
        <v>10.4</v>
      </c>
      <c r="R123">
        <f>Кредиты_2000_0__2[[#This Row],[Годовой доход]]/12</f>
        <v>23824.416666666668</v>
      </c>
      <c r="S123">
        <f>Кредиты_2000_0__2[[#This Row],[Ежемесячный платеж]]/Кредиты_2000_0__2[[#This Row],[Мес доход]]</f>
        <v>0.22650628032165879</v>
      </c>
    </row>
    <row r="124" spans="1:19" x14ac:dyDescent="0.45">
      <c r="A124">
        <v>1194</v>
      </c>
      <c r="B124" s="1" t="s">
        <v>841</v>
      </c>
      <c r="C124" s="1" t="s">
        <v>16</v>
      </c>
      <c r="D124">
        <v>10</v>
      </c>
      <c r="E124">
        <v>0</v>
      </c>
      <c r="F124">
        <v>972154</v>
      </c>
      <c r="G124">
        <v>1437612</v>
      </c>
      <c r="H124" s="3">
        <v>605836</v>
      </c>
      <c r="I124" s="1" t="s">
        <v>17</v>
      </c>
      <c r="J124">
        <v>746</v>
      </c>
      <c r="K124">
        <v>1950863</v>
      </c>
      <c r="L124" s="1" t="s">
        <v>22</v>
      </c>
      <c r="M124" s="1" t="s">
        <v>19</v>
      </c>
      <c r="N124" s="1" t="s">
        <v>23</v>
      </c>
      <c r="O124" s="2">
        <v>39505.18</v>
      </c>
      <c r="P124">
        <v>14</v>
      </c>
      <c r="R124">
        <f>Кредиты_2000_0__2[[#This Row],[Годовой доход]]/12</f>
        <v>162571.91666666666</v>
      </c>
      <c r="S124">
        <f>Кредиты_2000_0__2[[#This Row],[Ежемесячный платеж]]/Кредиты_2000_0__2[[#This Row],[Мес доход]]</f>
        <v>0.24300125636705397</v>
      </c>
    </row>
    <row r="125" spans="1:19" x14ac:dyDescent="0.45">
      <c r="A125">
        <v>1229</v>
      </c>
      <c r="B125" s="1" t="s">
        <v>862</v>
      </c>
      <c r="C125" s="1" t="s">
        <v>16</v>
      </c>
      <c r="D125">
        <v>10</v>
      </c>
      <c r="E125">
        <v>0</v>
      </c>
      <c r="F125">
        <v>0</v>
      </c>
      <c r="G125">
        <v>0</v>
      </c>
      <c r="H125" s="3">
        <v>112508</v>
      </c>
      <c r="I125" s="1" t="s">
        <v>17</v>
      </c>
      <c r="J125">
        <v>746</v>
      </c>
      <c r="K125">
        <v>2055515</v>
      </c>
      <c r="L125" s="1" t="s">
        <v>22</v>
      </c>
      <c r="M125" s="1" t="s">
        <v>19</v>
      </c>
      <c r="N125" s="1" t="s">
        <v>52</v>
      </c>
      <c r="O125" s="2">
        <v>5549.9</v>
      </c>
      <c r="P125">
        <v>20.3</v>
      </c>
      <c r="R125">
        <f>Кредиты_2000_0__2[[#This Row],[Годовой доход]]/12</f>
        <v>171292.91666666666</v>
      </c>
      <c r="S125">
        <f>Кредиты_2000_0__2[[#This Row],[Ежемесячный платеж]]/Кредиты_2000_0__2[[#This Row],[Мес доход]]</f>
        <v>3.2400055460553683E-2</v>
      </c>
    </row>
    <row r="126" spans="1:19" x14ac:dyDescent="0.45">
      <c r="A126">
        <v>1356</v>
      </c>
      <c r="B126" s="1" t="s">
        <v>956</v>
      </c>
      <c r="C126" s="1" t="s">
        <v>16</v>
      </c>
      <c r="D126">
        <v>8</v>
      </c>
      <c r="E126">
        <v>0</v>
      </c>
      <c r="F126">
        <v>468806</v>
      </c>
      <c r="G126">
        <v>714252</v>
      </c>
      <c r="H126" s="3">
        <v>153362</v>
      </c>
      <c r="I126" s="1" t="s">
        <v>17</v>
      </c>
      <c r="J126">
        <v>746</v>
      </c>
      <c r="K126">
        <v>1892210</v>
      </c>
      <c r="L126" s="1" t="s">
        <v>38</v>
      </c>
      <c r="M126" s="1" t="s">
        <v>19</v>
      </c>
      <c r="N126" s="1" t="s">
        <v>23</v>
      </c>
      <c r="O126" s="2">
        <v>19174.419999999998</v>
      </c>
      <c r="P126">
        <v>31.7</v>
      </c>
      <c r="Q126">
        <v>18</v>
      </c>
      <c r="R126">
        <f>Кредиты_2000_0__2[[#This Row],[Годовой доход]]/12</f>
        <v>157684.16666666666</v>
      </c>
      <c r="S126">
        <f>Кредиты_2000_0__2[[#This Row],[Ежемесячный платеж]]/Кредиты_2000_0__2[[#This Row],[Мес доход]]</f>
        <v>0.12160016065870066</v>
      </c>
    </row>
    <row r="127" spans="1:19" x14ac:dyDescent="0.45">
      <c r="A127">
        <v>1431</v>
      </c>
      <c r="B127" s="1" t="s">
        <v>1010</v>
      </c>
      <c r="C127" s="1" t="s">
        <v>31</v>
      </c>
      <c r="D127">
        <v>10</v>
      </c>
      <c r="E127">
        <v>0</v>
      </c>
      <c r="F127">
        <v>235505</v>
      </c>
      <c r="G127">
        <v>529474</v>
      </c>
      <c r="H127" s="3">
        <v>420684</v>
      </c>
      <c r="I127" s="1" t="s">
        <v>17</v>
      </c>
      <c r="J127">
        <v>746</v>
      </c>
      <c r="K127">
        <v>810616</v>
      </c>
      <c r="L127" s="1" t="s">
        <v>21</v>
      </c>
      <c r="M127" s="1" t="s">
        <v>19</v>
      </c>
      <c r="N127" s="1" t="s">
        <v>23</v>
      </c>
      <c r="O127" s="2">
        <v>15469.04</v>
      </c>
      <c r="P127">
        <v>17.100000000000001</v>
      </c>
      <c r="Q127">
        <v>7</v>
      </c>
      <c r="R127">
        <f>Кредиты_2000_0__2[[#This Row],[Годовой доход]]/12</f>
        <v>67551.333333333328</v>
      </c>
      <c r="S127">
        <f>Кредиты_2000_0__2[[#This Row],[Ежемесячный платеж]]/Кредиты_2000_0__2[[#This Row],[Мес доход]]</f>
        <v>0.22899681230076882</v>
      </c>
    </row>
    <row r="128" spans="1:19" x14ac:dyDescent="0.45">
      <c r="A128">
        <v>1451</v>
      </c>
      <c r="B128" s="1" t="s">
        <v>1023</v>
      </c>
      <c r="C128" s="1" t="s">
        <v>16</v>
      </c>
      <c r="D128">
        <v>7</v>
      </c>
      <c r="E128">
        <v>0</v>
      </c>
      <c r="F128">
        <v>261402</v>
      </c>
      <c r="G128">
        <v>441232</v>
      </c>
      <c r="H128" s="3">
        <v>270116</v>
      </c>
      <c r="I128" s="1" t="s">
        <v>17</v>
      </c>
      <c r="J128">
        <v>746</v>
      </c>
      <c r="K128">
        <v>1652468</v>
      </c>
      <c r="L128" s="1" t="s">
        <v>22</v>
      </c>
      <c r="M128" s="1" t="s">
        <v>19</v>
      </c>
      <c r="N128" s="1" t="s">
        <v>23</v>
      </c>
      <c r="O128" s="2">
        <v>16937.740000000002</v>
      </c>
      <c r="P128">
        <v>14.7</v>
      </c>
      <c r="R128">
        <f>Кредиты_2000_0__2[[#This Row],[Годовой доход]]/12</f>
        <v>137705.66666666666</v>
      </c>
      <c r="S128">
        <f>Кредиты_2000_0__2[[#This Row],[Ежемесячный платеж]]/Кредиты_2000_0__2[[#This Row],[Мес доход]]</f>
        <v>0.1229995860736789</v>
      </c>
    </row>
    <row r="129" spans="1:19" x14ac:dyDescent="0.45">
      <c r="A129">
        <v>1515</v>
      </c>
      <c r="B129" s="1" t="s">
        <v>1059</v>
      </c>
      <c r="C129" s="1" t="s">
        <v>16</v>
      </c>
      <c r="D129">
        <v>3</v>
      </c>
      <c r="E129">
        <v>0</v>
      </c>
      <c r="F129">
        <v>120498</v>
      </c>
      <c r="G129">
        <v>356840</v>
      </c>
      <c r="H129" s="3">
        <v>87648</v>
      </c>
      <c r="I129" s="1" t="s">
        <v>17</v>
      </c>
      <c r="J129">
        <v>746</v>
      </c>
      <c r="K129">
        <v>305102</v>
      </c>
      <c r="L129" s="1" t="s">
        <v>53</v>
      </c>
      <c r="M129" s="1" t="s">
        <v>29</v>
      </c>
      <c r="N129" s="1" t="s">
        <v>23</v>
      </c>
      <c r="O129" s="2">
        <v>5313.73</v>
      </c>
      <c r="P129">
        <v>11.4</v>
      </c>
      <c r="R129">
        <f>Кредиты_2000_0__2[[#This Row],[Годовой доход]]/12</f>
        <v>25425.166666666668</v>
      </c>
      <c r="S129">
        <f>Кредиты_2000_0__2[[#This Row],[Ежемесячный платеж]]/Кредиты_2000_0__2[[#This Row],[Мес доход]]</f>
        <v>0.20899489351102252</v>
      </c>
    </row>
    <row r="130" spans="1:19" x14ac:dyDescent="0.45">
      <c r="A130">
        <v>1587</v>
      </c>
      <c r="B130" s="1" t="s">
        <v>1107</v>
      </c>
      <c r="C130" s="1" t="s">
        <v>16</v>
      </c>
      <c r="D130">
        <v>10</v>
      </c>
      <c r="E130">
        <v>0</v>
      </c>
      <c r="F130">
        <v>334704</v>
      </c>
      <c r="G130">
        <v>1203598</v>
      </c>
      <c r="H130" s="3">
        <v>337766</v>
      </c>
      <c r="I130" s="1" t="s">
        <v>17</v>
      </c>
      <c r="J130">
        <v>746</v>
      </c>
      <c r="K130">
        <v>1050111</v>
      </c>
      <c r="L130" s="1" t="s">
        <v>41</v>
      </c>
      <c r="M130" s="1" t="s">
        <v>19</v>
      </c>
      <c r="N130" s="1" t="s">
        <v>23</v>
      </c>
      <c r="O130" s="2">
        <v>16276.73</v>
      </c>
      <c r="P130">
        <v>19.2</v>
      </c>
      <c r="R130">
        <f>Кредиты_2000_0__2[[#This Row],[Годовой доход]]/12</f>
        <v>87509.25</v>
      </c>
      <c r="S130">
        <f>Кредиты_2000_0__2[[#This Row],[Ежемесячный платеж]]/Кредиты_2000_0__2[[#This Row],[Мес доход]]</f>
        <v>0.18600010855995222</v>
      </c>
    </row>
    <row r="131" spans="1:19" x14ac:dyDescent="0.45">
      <c r="A131">
        <v>1710</v>
      </c>
      <c r="B131" s="1" t="s">
        <v>1201</v>
      </c>
      <c r="C131" s="1" t="s">
        <v>16</v>
      </c>
      <c r="D131">
        <v>14</v>
      </c>
      <c r="E131">
        <v>0</v>
      </c>
      <c r="F131">
        <v>101479</v>
      </c>
      <c r="G131">
        <v>1129722</v>
      </c>
      <c r="H131" s="3">
        <v>197714</v>
      </c>
      <c r="I131" s="1" t="s">
        <v>26</v>
      </c>
      <c r="J131">
        <v>746</v>
      </c>
      <c r="K131">
        <v>1081480</v>
      </c>
      <c r="L131" s="1" t="s">
        <v>22</v>
      </c>
      <c r="M131" s="1" t="s">
        <v>19</v>
      </c>
      <c r="N131" s="1" t="s">
        <v>52</v>
      </c>
      <c r="O131" s="2">
        <v>7209.93</v>
      </c>
      <c r="P131">
        <v>20.5</v>
      </c>
      <c r="R131">
        <f>Кредиты_2000_0__2[[#This Row],[Годовой доход]]/12</f>
        <v>90123.333333333328</v>
      </c>
      <c r="S131">
        <f>Кредиты_2000_0__2[[#This Row],[Ежемесячный платеж]]/Кредиты_2000_0__2[[#This Row],[Мес доход]]</f>
        <v>8.0000702740688698E-2</v>
      </c>
    </row>
    <row r="132" spans="1:19" x14ac:dyDescent="0.45">
      <c r="A132">
        <v>1824</v>
      </c>
      <c r="B132" s="1" t="s">
        <v>1285</v>
      </c>
      <c r="C132" s="1" t="s">
        <v>16</v>
      </c>
      <c r="D132">
        <v>7</v>
      </c>
      <c r="E132">
        <v>2</v>
      </c>
      <c r="F132">
        <v>189601</v>
      </c>
      <c r="G132">
        <v>381128</v>
      </c>
      <c r="H132" s="3">
        <v>262966</v>
      </c>
      <c r="I132" s="1" t="s">
        <v>17</v>
      </c>
      <c r="J132">
        <v>746</v>
      </c>
      <c r="K132">
        <v>757036</v>
      </c>
      <c r="L132" s="1" t="s">
        <v>41</v>
      </c>
      <c r="M132" s="1" t="s">
        <v>19</v>
      </c>
      <c r="N132" s="1" t="s">
        <v>23</v>
      </c>
      <c r="O132" s="2">
        <v>7128.8</v>
      </c>
      <c r="P132">
        <v>16.8</v>
      </c>
      <c r="R132">
        <f>Кредиты_2000_0__2[[#This Row],[Годовой доход]]/12</f>
        <v>63086.333333333336</v>
      </c>
      <c r="S132">
        <f>Кредиты_2000_0__2[[#This Row],[Ежемесячный платеж]]/Кредиты_2000_0__2[[#This Row],[Мес доход]]</f>
        <v>0.11300070274068869</v>
      </c>
    </row>
    <row r="133" spans="1:19" x14ac:dyDescent="0.45">
      <c r="A133">
        <v>1902</v>
      </c>
      <c r="B133" s="1" t="s">
        <v>1337</v>
      </c>
      <c r="C133" s="1" t="s">
        <v>16</v>
      </c>
      <c r="D133">
        <v>11</v>
      </c>
      <c r="E133">
        <v>0</v>
      </c>
      <c r="F133">
        <v>57437</v>
      </c>
      <c r="G133">
        <v>588522</v>
      </c>
      <c r="H133" s="3">
        <v>264946</v>
      </c>
      <c r="I133" s="1" t="s">
        <v>17</v>
      </c>
      <c r="J133">
        <v>746</v>
      </c>
      <c r="K133">
        <v>858078</v>
      </c>
      <c r="L133" s="1" t="s">
        <v>33</v>
      </c>
      <c r="M133" s="1" t="s">
        <v>24</v>
      </c>
      <c r="N133" s="1" t="s">
        <v>23</v>
      </c>
      <c r="O133" s="2">
        <v>11155.09</v>
      </c>
      <c r="P133">
        <v>13.7</v>
      </c>
      <c r="R133">
        <f>Кредиты_2000_0__2[[#This Row],[Годовой доход]]/12</f>
        <v>71506.5</v>
      </c>
      <c r="S133">
        <f>Кредиты_2000_0__2[[#This Row],[Ежемесячный платеж]]/Кредиты_2000_0__2[[#This Row],[Мес доход]]</f>
        <v>0.15600106284044107</v>
      </c>
    </row>
    <row r="134" spans="1:19" x14ac:dyDescent="0.45">
      <c r="A134">
        <v>36</v>
      </c>
      <c r="B134" s="1" t="s">
        <v>59</v>
      </c>
      <c r="C134" s="1" t="s">
        <v>16</v>
      </c>
      <c r="D134">
        <v>13</v>
      </c>
      <c r="E134">
        <v>0</v>
      </c>
      <c r="F134">
        <v>684817</v>
      </c>
      <c r="G134">
        <v>997414</v>
      </c>
      <c r="H134" s="3">
        <v>125796</v>
      </c>
      <c r="I134" s="1" t="s">
        <v>17</v>
      </c>
      <c r="J134">
        <v>745</v>
      </c>
      <c r="K134">
        <v>1261068</v>
      </c>
      <c r="L134" s="1" t="s">
        <v>28</v>
      </c>
      <c r="M134" s="1" t="s">
        <v>19</v>
      </c>
      <c r="N134" s="1" t="s">
        <v>23</v>
      </c>
      <c r="O134" s="2">
        <v>20597.330000000002</v>
      </c>
      <c r="P134">
        <v>24.5</v>
      </c>
      <c r="R134">
        <f>Кредиты_2000_0__2[[#This Row],[Годовой доход]]/12</f>
        <v>105089</v>
      </c>
      <c r="S134">
        <f>Кредиты_2000_0__2[[#This Row],[Ежемесячный платеж]]/Кредиты_2000_0__2[[#This Row],[Мес доход]]</f>
        <v>0.19599891520520704</v>
      </c>
    </row>
    <row r="135" spans="1:19" x14ac:dyDescent="0.45">
      <c r="A135">
        <v>103</v>
      </c>
      <c r="B135" s="1" t="s">
        <v>108</v>
      </c>
      <c r="C135" s="1" t="s">
        <v>31</v>
      </c>
      <c r="D135">
        <v>11</v>
      </c>
      <c r="E135">
        <v>0</v>
      </c>
      <c r="F135">
        <v>32300</v>
      </c>
      <c r="G135">
        <v>104170</v>
      </c>
      <c r="H135" s="3">
        <v>119504</v>
      </c>
      <c r="I135" s="1" t="s">
        <v>17</v>
      </c>
      <c r="J135">
        <v>745</v>
      </c>
      <c r="K135">
        <v>938315</v>
      </c>
      <c r="L135" s="1" t="s">
        <v>36</v>
      </c>
      <c r="M135" s="1" t="s">
        <v>19</v>
      </c>
      <c r="N135" s="1" t="s">
        <v>34</v>
      </c>
      <c r="O135" s="2">
        <v>11807.17</v>
      </c>
      <c r="P135">
        <v>13</v>
      </c>
      <c r="Q135">
        <v>9</v>
      </c>
      <c r="R135">
        <f>Кредиты_2000_0__2[[#This Row],[Годовой доход]]/12</f>
        <v>78192.916666666672</v>
      </c>
      <c r="S135">
        <f>Кредиты_2000_0__2[[#This Row],[Ежемесячный платеж]]/Кредиты_2000_0__2[[#This Row],[Мес доход]]</f>
        <v>0.15100050622658701</v>
      </c>
    </row>
    <row r="136" spans="1:19" x14ac:dyDescent="0.45">
      <c r="A136">
        <v>112</v>
      </c>
      <c r="B136" s="1" t="s">
        <v>117</v>
      </c>
      <c r="C136" s="1" t="s">
        <v>31</v>
      </c>
      <c r="D136">
        <v>2</v>
      </c>
      <c r="E136">
        <v>0</v>
      </c>
      <c r="F136">
        <v>91048</v>
      </c>
      <c r="G136">
        <v>186604</v>
      </c>
      <c r="H136" s="3">
        <v>109802</v>
      </c>
      <c r="I136" s="1" t="s">
        <v>17</v>
      </c>
      <c r="J136">
        <v>745</v>
      </c>
      <c r="K136">
        <v>474069</v>
      </c>
      <c r="L136" s="1" t="s">
        <v>33</v>
      </c>
      <c r="M136" s="1" t="s">
        <v>29</v>
      </c>
      <c r="N136" s="1" t="s">
        <v>23</v>
      </c>
      <c r="O136" s="2">
        <v>1497.39</v>
      </c>
      <c r="P136">
        <v>11</v>
      </c>
      <c r="R136">
        <f>Кредиты_2000_0__2[[#This Row],[Годовой доход]]/12</f>
        <v>39505.75</v>
      </c>
      <c r="S136">
        <f>Кредиты_2000_0__2[[#This Row],[Ежемесячный платеж]]/Кредиты_2000_0__2[[#This Row],[Мес доход]]</f>
        <v>3.7903090056510762E-2</v>
      </c>
    </row>
    <row r="137" spans="1:19" x14ac:dyDescent="0.45">
      <c r="A137">
        <v>387</v>
      </c>
      <c r="B137" s="1" t="s">
        <v>320</v>
      </c>
      <c r="C137" s="1" t="s">
        <v>16</v>
      </c>
      <c r="D137">
        <v>7</v>
      </c>
      <c r="E137">
        <v>0</v>
      </c>
      <c r="F137">
        <v>373958</v>
      </c>
      <c r="G137">
        <v>600578</v>
      </c>
      <c r="H137" s="3">
        <v>328350</v>
      </c>
      <c r="I137" s="1" t="s">
        <v>17</v>
      </c>
      <c r="J137">
        <v>745</v>
      </c>
      <c r="K137">
        <v>1343243</v>
      </c>
      <c r="L137" s="1" t="s">
        <v>22</v>
      </c>
      <c r="M137" s="1" t="s">
        <v>19</v>
      </c>
      <c r="N137" s="1" t="s">
        <v>23</v>
      </c>
      <c r="O137" s="2">
        <v>11529.39</v>
      </c>
      <c r="P137">
        <v>19.399999999999999</v>
      </c>
      <c r="R137">
        <f>Кредиты_2000_0__2[[#This Row],[Годовой доход]]/12</f>
        <v>111936.91666666667</v>
      </c>
      <c r="S137">
        <f>Кредиты_2000_0__2[[#This Row],[Ежемесячный платеж]]/Кредиты_2000_0__2[[#This Row],[Мес доход]]</f>
        <v>0.10299899571410384</v>
      </c>
    </row>
    <row r="138" spans="1:19" x14ac:dyDescent="0.45">
      <c r="A138">
        <v>491</v>
      </c>
      <c r="B138" s="1" t="s">
        <v>387</v>
      </c>
      <c r="C138" s="1" t="s">
        <v>16</v>
      </c>
      <c r="D138">
        <v>7</v>
      </c>
      <c r="E138">
        <v>0</v>
      </c>
      <c r="F138">
        <v>114247</v>
      </c>
      <c r="G138">
        <v>399652</v>
      </c>
      <c r="H138" s="3">
        <v>214962</v>
      </c>
      <c r="I138" s="1" t="s">
        <v>17</v>
      </c>
      <c r="J138">
        <v>745</v>
      </c>
      <c r="K138">
        <v>540607</v>
      </c>
      <c r="L138" s="1" t="s">
        <v>22</v>
      </c>
      <c r="M138" s="1" t="s">
        <v>19</v>
      </c>
      <c r="N138" s="1" t="s">
        <v>23</v>
      </c>
      <c r="O138" s="2">
        <v>7703.74</v>
      </c>
      <c r="P138">
        <v>19.399999999999999</v>
      </c>
      <c r="R138">
        <f>Кредиты_2000_0__2[[#This Row],[Годовой доход]]/12</f>
        <v>45050.583333333336</v>
      </c>
      <c r="S138">
        <f>Кредиты_2000_0__2[[#This Row],[Ежемесячный платеж]]/Кредиты_2000_0__2[[#This Row],[Мес доход]]</f>
        <v>0.17100200330369381</v>
      </c>
    </row>
    <row r="139" spans="1:19" x14ac:dyDescent="0.45">
      <c r="A139">
        <v>497</v>
      </c>
      <c r="B139" s="1" t="s">
        <v>391</v>
      </c>
      <c r="C139" s="1" t="s">
        <v>31</v>
      </c>
      <c r="D139">
        <v>9</v>
      </c>
      <c r="E139">
        <v>0</v>
      </c>
      <c r="F139">
        <v>684893</v>
      </c>
      <c r="G139">
        <v>858242</v>
      </c>
      <c r="H139" s="3">
        <v>129756</v>
      </c>
      <c r="I139" s="1" t="s">
        <v>17</v>
      </c>
      <c r="J139">
        <v>745</v>
      </c>
      <c r="K139">
        <v>1270036</v>
      </c>
      <c r="L139" s="1" t="s">
        <v>50</v>
      </c>
      <c r="M139" s="1" t="s">
        <v>19</v>
      </c>
      <c r="N139" s="1" t="s">
        <v>20</v>
      </c>
      <c r="O139" s="2">
        <v>25675.84</v>
      </c>
      <c r="P139">
        <v>26.5</v>
      </c>
      <c r="R139">
        <f>Кредиты_2000_0__2[[#This Row],[Годовой доход]]/12</f>
        <v>105836.33333333333</v>
      </c>
      <c r="S139">
        <f>Кредиты_2000_0__2[[#This Row],[Ежемесячный платеж]]/Кредиты_2000_0__2[[#This Row],[Мес доход]]</f>
        <v>0.24259948536891868</v>
      </c>
    </row>
    <row r="140" spans="1:19" x14ac:dyDescent="0.45">
      <c r="A140">
        <v>510</v>
      </c>
      <c r="B140" s="1" t="s">
        <v>401</v>
      </c>
      <c r="C140" s="1" t="s">
        <v>31</v>
      </c>
      <c r="D140">
        <v>4</v>
      </c>
      <c r="E140">
        <v>0</v>
      </c>
      <c r="F140">
        <v>121657</v>
      </c>
      <c r="G140">
        <v>145068</v>
      </c>
      <c r="H140" s="3">
        <v>321420</v>
      </c>
      <c r="I140" s="1" t="s">
        <v>17</v>
      </c>
      <c r="J140">
        <v>745</v>
      </c>
      <c r="K140">
        <v>1542192</v>
      </c>
      <c r="L140" s="1" t="s">
        <v>27</v>
      </c>
      <c r="M140" s="1" t="s">
        <v>19</v>
      </c>
      <c r="N140" s="1" t="s">
        <v>23</v>
      </c>
      <c r="O140" s="2">
        <v>12106.23</v>
      </c>
      <c r="P140">
        <v>21.4</v>
      </c>
      <c r="Q140">
        <v>39</v>
      </c>
      <c r="R140">
        <f>Кредиты_2000_0__2[[#This Row],[Годовой доход]]/12</f>
        <v>128516</v>
      </c>
      <c r="S140">
        <f>Кредиты_2000_0__2[[#This Row],[Ежемесячный платеж]]/Кредиты_2000_0__2[[#This Row],[Мес доход]]</f>
        <v>9.4200177409816677E-2</v>
      </c>
    </row>
    <row r="141" spans="1:19" x14ac:dyDescent="0.45">
      <c r="A141">
        <v>520</v>
      </c>
      <c r="B141" s="1" t="s">
        <v>405</v>
      </c>
      <c r="C141" s="1" t="s">
        <v>16</v>
      </c>
      <c r="D141">
        <v>8</v>
      </c>
      <c r="E141">
        <v>0</v>
      </c>
      <c r="F141">
        <v>40603</v>
      </c>
      <c r="G141">
        <v>528198</v>
      </c>
      <c r="H141" s="3">
        <v>147400</v>
      </c>
      <c r="I141" s="1" t="s">
        <v>17</v>
      </c>
      <c r="J141">
        <v>745</v>
      </c>
      <c r="K141">
        <v>2314428</v>
      </c>
      <c r="L141" s="1" t="s">
        <v>38</v>
      </c>
      <c r="M141" s="1" t="s">
        <v>29</v>
      </c>
      <c r="N141" s="1" t="s">
        <v>23</v>
      </c>
      <c r="O141" s="2">
        <v>20058.3</v>
      </c>
      <c r="P141">
        <v>19.8</v>
      </c>
      <c r="R141">
        <f>Кредиты_2000_0__2[[#This Row],[Годовой доход]]/12</f>
        <v>192869</v>
      </c>
      <c r="S141">
        <f>Кредиты_2000_0__2[[#This Row],[Ежемесячный платеж]]/Кредиты_2000_0__2[[#This Row],[Мес доход]]</f>
        <v>0.10399960595015269</v>
      </c>
    </row>
    <row r="142" spans="1:19" x14ac:dyDescent="0.45">
      <c r="A142">
        <v>628</v>
      </c>
      <c r="B142" s="1" t="s">
        <v>476</v>
      </c>
      <c r="C142" s="1" t="s">
        <v>31</v>
      </c>
      <c r="D142">
        <v>7</v>
      </c>
      <c r="E142">
        <v>0</v>
      </c>
      <c r="F142">
        <v>296286</v>
      </c>
      <c r="G142">
        <v>536074</v>
      </c>
      <c r="H142" s="3">
        <v>432520</v>
      </c>
      <c r="I142" s="1" t="s">
        <v>17</v>
      </c>
      <c r="J142">
        <v>745</v>
      </c>
      <c r="K142">
        <v>1029477</v>
      </c>
      <c r="L142" s="1" t="s">
        <v>22</v>
      </c>
      <c r="M142" s="1" t="s">
        <v>19</v>
      </c>
      <c r="N142" s="1" t="s">
        <v>23</v>
      </c>
      <c r="O142" s="2">
        <v>17758.54</v>
      </c>
      <c r="P142">
        <v>15.4</v>
      </c>
      <c r="R142">
        <f>Кредиты_2000_0__2[[#This Row],[Годовой доход]]/12</f>
        <v>85789.75</v>
      </c>
      <c r="S142">
        <f>Кредиты_2000_0__2[[#This Row],[Ежемесячный платеж]]/Кредиты_2000_0__2[[#This Row],[Мес доход]]</f>
        <v>0.20700071978295775</v>
      </c>
    </row>
    <row r="143" spans="1:19" x14ac:dyDescent="0.45">
      <c r="A143">
        <v>821</v>
      </c>
      <c r="B143" s="1" t="s">
        <v>602</v>
      </c>
      <c r="C143" s="1" t="s">
        <v>16</v>
      </c>
      <c r="D143">
        <v>9</v>
      </c>
      <c r="E143">
        <v>0</v>
      </c>
      <c r="F143">
        <v>242801</v>
      </c>
      <c r="G143">
        <v>594396</v>
      </c>
      <c r="H143" s="3">
        <v>435512</v>
      </c>
      <c r="I143" s="1" t="s">
        <v>17</v>
      </c>
      <c r="J143">
        <v>745</v>
      </c>
      <c r="K143">
        <v>1128372</v>
      </c>
      <c r="L143" s="1" t="s">
        <v>22</v>
      </c>
      <c r="M143" s="1" t="s">
        <v>19</v>
      </c>
      <c r="N143" s="1" t="s">
        <v>23</v>
      </c>
      <c r="O143" s="2">
        <v>16925.580000000002</v>
      </c>
      <c r="P143">
        <v>27</v>
      </c>
      <c r="R143">
        <f>Кредиты_2000_0__2[[#This Row],[Годовой доход]]/12</f>
        <v>94031</v>
      </c>
      <c r="S143">
        <f>Кредиты_2000_0__2[[#This Row],[Ежемесячный платеж]]/Кредиты_2000_0__2[[#This Row],[Мес доход]]</f>
        <v>0.18000000000000002</v>
      </c>
    </row>
    <row r="144" spans="1:19" x14ac:dyDescent="0.45">
      <c r="A144">
        <v>1233</v>
      </c>
      <c r="B144" s="1" t="s">
        <v>866</v>
      </c>
      <c r="C144" s="1" t="s">
        <v>16</v>
      </c>
      <c r="D144">
        <v>14</v>
      </c>
      <c r="E144">
        <v>0</v>
      </c>
      <c r="F144">
        <v>265164</v>
      </c>
      <c r="G144">
        <v>864886</v>
      </c>
      <c r="H144" s="3">
        <v>66550</v>
      </c>
      <c r="I144" s="1" t="s">
        <v>17</v>
      </c>
      <c r="J144">
        <v>745</v>
      </c>
      <c r="K144">
        <v>1245374</v>
      </c>
      <c r="L144" s="1" t="s">
        <v>22</v>
      </c>
      <c r="M144" s="1" t="s">
        <v>19</v>
      </c>
      <c r="N144" s="1" t="s">
        <v>20</v>
      </c>
      <c r="O144" s="2">
        <v>31756.98</v>
      </c>
      <c r="P144">
        <v>14.8</v>
      </c>
      <c r="R144">
        <f>Кредиты_2000_0__2[[#This Row],[Годовой доход]]/12</f>
        <v>103781.16666666667</v>
      </c>
      <c r="S144">
        <f>Кредиты_2000_0__2[[#This Row],[Ежемесячный платеж]]/Кредиты_2000_0__2[[#This Row],[Мес доход]]</f>
        <v>0.30599945076739998</v>
      </c>
    </row>
    <row r="145" spans="1:19" x14ac:dyDescent="0.45">
      <c r="A145">
        <v>1292</v>
      </c>
      <c r="B145" s="1" t="s">
        <v>908</v>
      </c>
      <c r="C145" s="1" t="s">
        <v>16</v>
      </c>
      <c r="D145">
        <v>11</v>
      </c>
      <c r="E145">
        <v>1</v>
      </c>
      <c r="F145">
        <v>98496</v>
      </c>
      <c r="G145">
        <v>349844</v>
      </c>
      <c r="H145" s="3">
        <v>155078</v>
      </c>
      <c r="I145" s="1" t="s">
        <v>17</v>
      </c>
      <c r="J145">
        <v>745</v>
      </c>
      <c r="K145">
        <v>1626305</v>
      </c>
      <c r="L145" s="1" t="s">
        <v>21</v>
      </c>
      <c r="M145" s="1" t="s">
        <v>19</v>
      </c>
      <c r="N145" s="1" t="s">
        <v>23</v>
      </c>
      <c r="O145" s="2">
        <v>30357.82</v>
      </c>
      <c r="P145">
        <v>28.2</v>
      </c>
      <c r="R145">
        <f>Кредиты_2000_0__2[[#This Row],[Годовой доход]]/12</f>
        <v>135525.41666666666</v>
      </c>
      <c r="S145">
        <f>Кредиты_2000_0__2[[#This Row],[Ежемесячный платеж]]/Кредиты_2000_0__2[[#This Row],[Мес доход]]</f>
        <v>0.22400093463403237</v>
      </c>
    </row>
    <row r="146" spans="1:19" x14ac:dyDescent="0.45">
      <c r="A146">
        <v>1388</v>
      </c>
      <c r="B146" s="1" t="s">
        <v>975</v>
      </c>
      <c r="C146" s="1" t="s">
        <v>16</v>
      </c>
      <c r="D146">
        <v>16</v>
      </c>
      <c r="E146">
        <v>1</v>
      </c>
      <c r="F146">
        <v>526870</v>
      </c>
      <c r="G146">
        <v>1289772</v>
      </c>
      <c r="H146" s="3">
        <v>111078</v>
      </c>
      <c r="I146" s="1" t="s">
        <v>17</v>
      </c>
      <c r="J146">
        <v>745</v>
      </c>
      <c r="K146">
        <v>1841879</v>
      </c>
      <c r="L146" s="1" t="s">
        <v>33</v>
      </c>
      <c r="M146" s="1" t="s">
        <v>24</v>
      </c>
      <c r="N146" s="1" t="s">
        <v>23</v>
      </c>
      <c r="O146" s="2">
        <v>9454.9699999999993</v>
      </c>
      <c r="P146">
        <v>24.4</v>
      </c>
      <c r="R146">
        <f>Кредиты_2000_0__2[[#This Row],[Годовой доход]]/12</f>
        <v>153489.91666666666</v>
      </c>
      <c r="S146">
        <f>Кредиты_2000_0__2[[#This Row],[Ежемесячный платеж]]/Кредиты_2000_0__2[[#This Row],[Мес доход]]</f>
        <v>6.1599942232904548E-2</v>
      </c>
    </row>
    <row r="147" spans="1:19" x14ac:dyDescent="0.45">
      <c r="A147">
        <v>1509</v>
      </c>
      <c r="B147" s="1" t="s">
        <v>1053</v>
      </c>
      <c r="C147" s="1" t="s">
        <v>16</v>
      </c>
      <c r="D147">
        <v>13</v>
      </c>
      <c r="E147">
        <v>0</v>
      </c>
      <c r="F147">
        <v>344831</v>
      </c>
      <c r="G147">
        <v>413314</v>
      </c>
      <c r="H147" s="3">
        <v>384648</v>
      </c>
      <c r="I147" s="1" t="s">
        <v>17</v>
      </c>
      <c r="J147">
        <v>745</v>
      </c>
      <c r="K147">
        <v>1267110</v>
      </c>
      <c r="L147" s="1" t="s">
        <v>22</v>
      </c>
      <c r="M147" s="1" t="s">
        <v>29</v>
      </c>
      <c r="N147" s="1" t="s">
        <v>23</v>
      </c>
      <c r="O147" s="2">
        <v>26081.3</v>
      </c>
      <c r="P147">
        <v>20.9</v>
      </c>
      <c r="R147">
        <f>Кредиты_2000_0__2[[#This Row],[Годовой доход]]/12</f>
        <v>105592.5</v>
      </c>
      <c r="S147">
        <f>Кредиты_2000_0__2[[#This Row],[Ежемесячный платеж]]/Кредиты_2000_0__2[[#This Row],[Мес доход]]</f>
        <v>0.24699955015744487</v>
      </c>
    </row>
    <row r="148" spans="1:19" x14ac:dyDescent="0.45">
      <c r="A148">
        <v>1531</v>
      </c>
      <c r="B148" s="1" t="s">
        <v>1067</v>
      </c>
      <c r="C148" s="1" t="s">
        <v>16</v>
      </c>
      <c r="D148">
        <v>9</v>
      </c>
      <c r="E148">
        <v>0</v>
      </c>
      <c r="F148">
        <v>283708</v>
      </c>
      <c r="G148">
        <v>585574</v>
      </c>
      <c r="H148" s="3">
        <v>352418</v>
      </c>
      <c r="I148" s="1" t="s">
        <v>17</v>
      </c>
      <c r="J148">
        <v>745</v>
      </c>
      <c r="K148">
        <v>1512305</v>
      </c>
      <c r="L148" s="1" t="s">
        <v>22</v>
      </c>
      <c r="M148" s="1" t="s">
        <v>29</v>
      </c>
      <c r="N148" s="1" t="s">
        <v>23</v>
      </c>
      <c r="O148" s="2">
        <v>8204.39</v>
      </c>
      <c r="P148">
        <v>25.9</v>
      </c>
      <c r="R148">
        <f>Кредиты_2000_0__2[[#This Row],[Годовой доход]]/12</f>
        <v>126025.41666666667</v>
      </c>
      <c r="S148">
        <f>Кредиты_2000_0__2[[#This Row],[Ежемесячный платеж]]/Кредиты_2000_0__2[[#This Row],[Мес доход]]</f>
        <v>6.5101074188077132E-2</v>
      </c>
    </row>
    <row r="149" spans="1:19" x14ac:dyDescent="0.45">
      <c r="A149">
        <v>1668</v>
      </c>
      <c r="B149" s="1" t="s">
        <v>1168</v>
      </c>
      <c r="C149" s="1" t="s">
        <v>16</v>
      </c>
      <c r="D149">
        <v>13</v>
      </c>
      <c r="E149">
        <v>0</v>
      </c>
      <c r="F149">
        <v>261231</v>
      </c>
      <c r="G149">
        <v>598972</v>
      </c>
      <c r="H149" s="3">
        <v>445456</v>
      </c>
      <c r="I149" s="1" t="s">
        <v>17</v>
      </c>
      <c r="J149">
        <v>745</v>
      </c>
      <c r="K149">
        <v>2885340</v>
      </c>
      <c r="L149" s="1" t="s">
        <v>27</v>
      </c>
      <c r="M149" s="1" t="s">
        <v>19</v>
      </c>
      <c r="N149" s="1" t="s">
        <v>23</v>
      </c>
      <c r="O149" s="2">
        <v>53859.68</v>
      </c>
      <c r="P149">
        <v>15.6</v>
      </c>
      <c r="R149">
        <f>Кредиты_2000_0__2[[#This Row],[Годовой доход]]/12</f>
        <v>240445</v>
      </c>
      <c r="S149">
        <f>Кредиты_2000_0__2[[#This Row],[Ежемесячный платеж]]/Кредиты_2000_0__2[[#This Row],[Мес доход]]</f>
        <v>0.224</v>
      </c>
    </row>
    <row r="150" spans="1:19" x14ac:dyDescent="0.45">
      <c r="A150">
        <v>1684</v>
      </c>
      <c r="B150" s="1" t="s">
        <v>1180</v>
      </c>
      <c r="C150" s="1" t="s">
        <v>16</v>
      </c>
      <c r="D150">
        <v>8</v>
      </c>
      <c r="E150">
        <v>1</v>
      </c>
      <c r="F150">
        <v>31008</v>
      </c>
      <c r="G150">
        <v>398992</v>
      </c>
      <c r="H150" s="3">
        <v>266992</v>
      </c>
      <c r="I150" s="1" t="s">
        <v>17</v>
      </c>
      <c r="J150">
        <v>745</v>
      </c>
      <c r="K150">
        <v>864671</v>
      </c>
      <c r="L150" s="1" t="s">
        <v>36</v>
      </c>
      <c r="M150" s="1" t="s">
        <v>29</v>
      </c>
      <c r="N150" s="1" t="s">
        <v>23</v>
      </c>
      <c r="O150" s="2">
        <v>1441.15</v>
      </c>
      <c r="P150">
        <v>17.2</v>
      </c>
      <c r="R150">
        <f>Кредиты_2000_0__2[[#This Row],[Годовой доход]]/12</f>
        <v>72055.916666666672</v>
      </c>
      <c r="S150">
        <f>Кредиты_2000_0__2[[#This Row],[Ежемесячный платеж]]/Кредиты_2000_0__2[[#This Row],[Мес доход]]</f>
        <v>2.0000439473510732E-2</v>
      </c>
    </row>
    <row r="151" spans="1:19" x14ac:dyDescent="0.45">
      <c r="A151">
        <v>1769</v>
      </c>
      <c r="B151" s="1" t="s">
        <v>1246</v>
      </c>
      <c r="C151" s="1" t="s">
        <v>16</v>
      </c>
      <c r="D151">
        <v>22</v>
      </c>
      <c r="E151">
        <v>0</v>
      </c>
      <c r="F151">
        <v>640338</v>
      </c>
      <c r="G151">
        <v>924484</v>
      </c>
      <c r="H151" s="3">
        <v>457666</v>
      </c>
      <c r="I151" s="1" t="s">
        <v>17</v>
      </c>
      <c r="J151">
        <v>745</v>
      </c>
      <c r="K151">
        <v>3293745</v>
      </c>
      <c r="L151" s="1" t="s">
        <v>50</v>
      </c>
      <c r="M151" s="1" t="s">
        <v>19</v>
      </c>
      <c r="N151" s="1" t="s">
        <v>23</v>
      </c>
      <c r="O151" s="2">
        <v>51602.1</v>
      </c>
      <c r="P151">
        <v>19.7</v>
      </c>
      <c r="Q151">
        <v>76</v>
      </c>
      <c r="R151">
        <f>Кредиты_2000_0__2[[#This Row],[Годовой доход]]/12</f>
        <v>274478.75</v>
      </c>
      <c r="S151">
        <f>Кредиты_2000_0__2[[#This Row],[Ежемесячный платеж]]/Кредиты_2000_0__2[[#This Row],[Мес доход]]</f>
        <v>0.18800034611058233</v>
      </c>
    </row>
    <row r="152" spans="1:19" x14ac:dyDescent="0.45">
      <c r="A152">
        <v>1772</v>
      </c>
      <c r="B152" s="1" t="s">
        <v>1249</v>
      </c>
      <c r="C152" s="1" t="s">
        <v>16</v>
      </c>
      <c r="D152">
        <v>12</v>
      </c>
      <c r="E152">
        <v>0</v>
      </c>
      <c r="F152">
        <v>80940</v>
      </c>
      <c r="G152">
        <v>737924</v>
      </c>
      <c r="H152" s="3">
        <v>267388</v>
      </c>
      <c r="I152" s="1" t="s">
        <v>17</v>
      </c>
      <c r="J152">
        <v>745</v>
      </c>
      <c r="K152">
        <v>2309184</v>
      </c>
      <c r="L152" s="1" t="s">
        <v>27</v>
      </c>
      <c r="M152" s="1" t="s">
        <v>29</v>
      </c>
      <c r="N152" s="1" t="s">
        <v>52</v>
      </c>
      <c r="O152" s="2">
        <v>20205.36</v>
      </c>
      <c r="P152">
        <v>9.8000000000000007</v>
      </c>
      <c r="R152">
        <f>Кредиты_2000_0__2[[#This Row],[Годовой доход]]/12</f>
        <v>192432</v>
      </c>
      <c r="S152">
        <f>Кредиты_2000_0__2[[#This Row],[Ежемесячный платеж]]/Кредиты_2000_0__2[[#This Row],[Мес доход]]</f>
        <v>0.105</v>
      </c>
    </row>
    <row r="153" spans="1:19" x14ac:dyDescent="0.45">
      <c r="A153">
        <v>1916</v>
      </c>
      <c r="B153" s="1" t="s">
        <v>1350</v>
      </c>
      <c r="C153" s="1" t="s">
        <v>16</v>
      </c>
      <c r="D153">
        <v>10</v>
      </c>
      <c r="E153">
        <v>0</v>
      </c>
      <c r="F153">
        <v>66120</v>
      </c>
      <c r="G153">
        <v>204732</v>
      </c>
      <c r="H153" s="3">
        <v>440044</v>
      </c>
      <c r="I153" s="1" t="s">
        <v>17</v>
      </c>
      <c r="J153">
        <v>745</v>
      </c>
      <c r="K153">
        <v>1900190</v>
      </c>
      <c r="L153" s="1" t="s">
        <v>53</v>
      </c>
      <c r="M153" s="1" t="s">
        <v>24</v>
      </c>
      <c r="N153" s="1" t="s">
        <v>23</v>
      </c>
      <c r="O153" s="2">
        <v>24860.74</v>
      </c>
      <c r="P153">
        <v>20.6</v>
      </c>
      <c r="Q153">
        <v>33</v>
      </c>
      <c r="R153">
        <f>Кредиты_2000_0__2[[#This Row],[Годовой доход]]/12</f>
        <v>158349.16666666666</v>
      </c>
      <c r="S153">
        <f>Кредиты_2000_0__2[[#This Row],[Ежемесячный платеж]]/Кредиты_2000_0__2[[#This Row],[Мес доход]]</f>
        <v>0.15699950004999502</v>
      </c>
    </row>
    <row r="154" spans="1:19" x14ac:dyDescent="0.45">
      <c r="A154">
        <v>1929</v>
      </c>
      <c r="B154" s="1" t="s">
        <v>1360</v>
      </c>
      <c r="C154" s="1" t="s">
        <v>16</v>
      </c>
      <c r="D154">
        <v>10</v>
      </c>
      <c r="E154">
        <v>0</v>
      </c>
      <c r="F154">
        <v>391457</v>
      </c>
      <c r="G154">
        <v>1076614</v>
      </c>
      <c r="H154" s="3">
        <v>219208</v>
      </c>
      <c r="I154" s="1" t="s">
        <v>17</v>
      </c>
      <c r="J154">
        <v>745</v>
      </c>
      <c r="K154">
        <v>1448275</v>
      </c>
      <c r="L154" s="1" t="s">
        <v>50</v>
      </c>
      <c r="M154" s="1" t="s">
        <v>19</v>
      </c>
      <c r="N154" s="1" t="s">
        <v>23</v>
      </c>
      <c r="O154" s="2">
        <v>17499.95</v>
      </c>
      <c r="P154">
        <v>13.8</v>
      </c>
      <c r="R154">
        <f>Кредиты_2000_0__2[[#This Row],[Годовой доход]]/12</f>
        <v>120689.58333333333</v>
      </c>
      <c r="S154">
        <f>Кредиты_2000_0__2[[#This Row],[Ежемесячный платеж]]/Кредиты_2000_0__2[[#This Row],[Мес доход]]</f>
        <v>0.1449996720236143</v>
      </c>
    </row>
    <row r="155" spans="1:19" x14ac:dyDescent="0.45">
      <c r="A155">
        <v>1968</v>
      </c>
      <c r="B155" s="1" t="s">
        <v>1389</v>
      </c>
      <c r="C155" s="1" t="s">
        <v>16</v>
      </c>
      <c r="D155">
        <v>14</v>
      </c>
      <c r="E155">
        <v>0</v>
      </c>
      <c r="F155">
        <v>292087</v>
      </c>
      <c r="G155">
        <v>1142614</v>
      </c>
      <c r="H155" s="3">
        <v>402094</v>
      </c>
      <c r="I155" s="1" t="s">
        <v>26</v>
      </c>
      <c r="J155">
        <v>745</v>
      </c>
      <c r="K155">
        <v>1504819</v>
      </c>
      <c r="L155" s="1" t="s">
        <v>28</v>
      </c>
      <c r="M155" s="1" t="s">
        <v>19</v>
      </c>
      <c r="N155" s="1" t="s">
        <v>23</v>
      </c>
      <c r="O155" s="2">
        <v>14170.39</v>
      </c>
      <c r="P155">
        <v>22.8</v>
      </c>
      <c r="Q155">
        <v>51</v>
      </c>
      <c r="R155">
        <f>Кредиты_2000_0__2[[#This Row],[Годовой доход]]/12</f>
        <v>125401.58333333333</v>
      </c>
      <c r="S155">
        <f>Кредиты_2000_0__2[[#This Row],[Ежемесячный платеж]]/Кредиты_2000_0__2[[#This Row],[Мес доход]]</f>
        <v>0.11300008838272244</v>
      </c>
    </row>
    <row r="156" spans="1:19" x14ac:dyDescent="0.45">
      <c r="A156">
        <v>134</v>
      </c>
      <c r="B156" s="1" t="s">
        <v>130</v>
      </c>
      <c r="C156" s="1" t="s">
        <v>16</v>
      </c>
      <c r="D156">
        <v>6</v>
      </c>
      <c r="E156">
        <v>0</v>
      </c>
      <c r="F156">
        <v>19988</v>
      </c>
      <c r="G156">
        <v>282260</v>
      </c>
      <c r="H156" s="3">
        <v>54076</v>
      </c>
      <c r="I156" s="1" t="s">
        <v>17</v>
      </c>
      <c r="J156">
        <v>744</v>
      </c>
      <c r="K156">
        <v>485697</v>
      </c>
      <c r="L156" s="1" t="s">
        <v>50</v>
      </c>
      <c r="M156" s="1" t="s">
        <v>29</v>
      </c>
      <c r="N156" s="1" t="s">
        <v>23</v>
      </c>
      <c r="O156" s="2">
        <v>2655.06</v>
      </c>
      <c r="P156">
        <v>9</v>
      </c>
      <c r="R156">
        <f>Кредиты_2000_0__2[[#This Row],[Годовой доход]]/12</f>
        <v>40474.75</v>
      </c>
      <c r="S156">
        <f>Кредиты_2000_0__2[[#This Row],[Ежемесячный платеж]]/Кредиты_2000_0__2[[#This Row],[Мес доход]]</f>
        <v>6.5597934514728312E-2</v>
      </c>
    </row>
    <row r="157" spans="1:19" x14ac:dyDescent="0.45">
      <c r="A157">
        <v>260</v>
      </c>
      <c r="B157" s="1" t="s">
        <v>232</v>
      </c>
      <c r="C157" s="1" t="s">
        <v>16</v>
      </c>
      <c r="D157">
        <v>6</v>
      </c>
      <c r="E157">
        <v>0</v>
      </c>
      <c r="F157">
        <v>41876</v>
      </c>
      <c r="G157">
        <v>119416</v>
      </c>
      <c r="H157" s="3">
        <v>337656</v>
      </c>
      <c r="I157" s="1" t="s">
        <v>17</v>
      </c>
      <c r="J157">
        <v>744</v>
      </c>
      <c r="K157">
        <v>1205322</v>
      </c>
      <c r="L157" s="1" t="s">
        <v>22</v>
      </c>
      <c r="M157" s="1" t="s">
        <v>19</v>
      </c>
      <c r="N157" s="1" t="s">
        <v>23</v>
      </c>
      <c r="O157" s="2">
        <v>12254.05</v>
      </c>
      <c r="P157">
        <v>11.4</v>
      </c>
      <c r="R157">
        <f>Кредиты_2000_0__2[[#This Row],[Годовой доход]]/12</f>
        <v>100443.5</v>
      </c>
      <c r="S157">
        <f>Кредиты_2000_0__2[[#This Row],[Ежемесячный платеж]]/Кредиты_2000_0__2[[#This Row],[Мес доход]]</f>
        <v>0.12199943251678803</v>
      </c>
    </row>
    <row r="158" spans="1:19" x14ac:dyDescent="0.45">
      <c r="A158">
        <v>266</v>
      </c>
      <c r="B158" s="1" t="s">
        <v>236</v>
      </c>
      <c r="C158" s="1" t="s">
        <v>16</v>
      </c>
      <c r="D158">
        <v>19</v>
      </c>
      <c r="E158">
        <v>0</v>
      </c>
      <c r="F158">
        <v>387315</v>
      </c>
      <c r="G158">
        <v>2156110</v>
      </c>
      <c r="H158" s="3">
        <v>436172</v>
      </c>
      <c r="I158" s="1" t="s">
        <v>26</v>
      </c>
      <c r="J158">
        <v>744</v>
      </c>
      <c r="K158">
        <v>1054747</v>
      </c>
      <c r="L158" s="1" t="s">
        <v>38</v>
      </c>
      <c r="M158" s="1" t="s">
        <v>19</v>
      </c>
      <c r="N158" s="1" t="s">
        <v>20</v>
      </c>
      <c r="O158" s="2">
        <v>13623.76</v>
      </c>
      <c r="P158">
        <v>22.2</v>
      </c>
      <c r="R158">
        <f>Кредиты_2000_0__2[[#This Row],[Годовой доход]]/12</f>
        <v>87895.583333333328</v>
      </c>
      <c r="S158">
        <f>Кредиты_2000_0__2[[#This Row],[Ежемесячный платеж]]/Кредиты_2000_0__2[[#This Row],[Мес доход]]</f>
        <v>0.15499936951705007</v>
      </c>
    </row>
    <row r="159" spans="1:19" x14ac:dyDescent="0.45">
      <c r="A159">
        <v>319</v>
      </c>
      <c r="B159" s="1" t="s">
        <v>272</v>
      </c>
      <c r="C159" s="1" t="s">
        <v>31</v>
      </c>
      <c r="D159">
        <v>15</v>
      </c>
      <c r="E159">
        <v>0</v>
      </c>
      <c r="F159">
        <v>263321</v>
      </c>
      <c r="G159">
        <v>671572</v>
      </c>
      <c r="H159" s="3">
        <v>107712</v>
      </c>
      <c r="I159" s="1" t="s">
        <v>17</v>
      </c>
      <c r="J159">
        <v>744</v>
      </c>
      <c r="K159">
        <v>576688</v>
      </c>
      <c r="L159" s="1" t="s">
        <v>22</v>
      </c>
      <c r="M159" s="1" t="s">
        <v>29</v>
      </c>
      <c r="N159" s="1" t="s">
        <v>23</v>
      </c>
      <c r="O159" s="2">
        <v>7256.67</v>
      </c>
      <c r="P159">
        <v>13.5</v>
      </c>
      <c r="R159">
        <f>Кредиты_2000_0__2[[#This Row],[Годовой доход]]/12</f>
        <v>48057.333333333336</v>
      </c>
      <c r="S159">
        <f>Кредиты_2000_0__2[[#This Row],[Ежемесячный платеж]]/Кредиты_2000_0__2[[#This Row],[Мес доход]]</f>
        <v>0.15100026357406432</v>
      </c>
    </row>
    <row r="160" spans="1:19" x14ac:dyDescent="0.45">
      <c r="A160">
        <v>320</v>
      </c>
      <c r="B160" s="1" t="s">
        <v>273</v>
      </c>
      <c r="C160" s="1" t="s">
        <v>16</v>
      </c>
      <c r="D160">
        <v>8</v>
      </c>
      <c r="E160">
        <v>0</v>
      </c>
      <c r="F160">
        <v>492841</v>
      </c>
      <c r="G160">
        <v>640464</v>
      </c>
      <c r="H160" s="3">
        <v>155210</v>
      </c>
      <c r="I160" s="1" t="s">
        <v>17</v>
      </c>
      <c r="J160">
        <v>744</v>
      </c>
      <c r="K160">
        <v>1053265</v>
      </c>
      <c r="L160" s="1" t="s">
        <v>53</v>
      </c>
      <c r="M160" s="1" t="s">
        <v>19</v>
      </c>
      <c r="N160" s="1" t="s">
        <v>23</v>
      </c>
      <c r="O160" s="2">
        <v>17466.509999999998</v>
      </c>
      <c r="P160">
        <v>13.3</v>
      </c>
      <c r="R160">
        <f>Кредиты_2000_0__2[[#This Row],[Годовой доход]]/12</f>
        <v>87772.083333333328</v>
      </c>
      <c r="S160">
        <f>Кредиты_2000_0__2[[#This Row],[Ежемесячный платеж]]/Кредиты_2000_0__2[[#This Row],[Мес доход]]</f>
        <v>0.1989984666726797</v>
      </c>
    </row>
    <row r="161" spans="1:19" x14ac:dyDescent="0.45">
      <c r="A161">
        <v>353</v>
      </c>
      <c r="B161" s="1" t="s">
        <v>295</v>
      </c>
      <c r="C161" s="1" t="s">
        <v>16</v>
      </c>
      <c r="D161">
        <v>5</v>
      </c>
      <c r="E161">
        <v>0</v>
      </c>
      <c r="F161">
        <v>327541</v>
      </c>
      <c r="G161">
        <v>780384</v>
      </c>
      <c r="H161" s="3">
        <v>173316</v>
      </c>
      <c r="I161" s="1" t="s">
        <v>17</v>
      </c>
      <c r="J161">
        <v>744</v>
      </c>
      <c r="K161">
        <v>954275</v>
      </c>
      <c r="L161" s="1" t="s">
        <v>36</v>
      </c>
      <c r="M161" s="1" t="s">
        <v>19</v>
      </c>
      <c r="N161" s="1" t="s">
        <v>23</v>
      </c>
      <c r="O161" s="2">
        <v>6457.15</v>
      </c>
      <c r="P161">
        <v>13.2</v>
      </c>
      <c r="R161">
        <f>Кредиты_2000_0__2[[#This Row],[Годовой доход]]/12</f>
        <v>79522.916666666672</v>
      </c>
      <c r="S161">
        <f>Кредиты_2000_0__2[[#This Row],[Ежемесячный платеж]]/Кредиты_2000_0__2[[#This Row],[Мес доход]]</f>
        <v>8.1198606271776996E-2</v>
      </c>
    </row>
    <row r="162" spans="1:19" x14ac:dyDescent="0.45">
      <c r="A162">
        <v>396</v>
      </c>
      <c r="B162" s="1" t="s">
        <v>326</v>
      </c>
      <c r="C162" s="1" t="s">
        <v>16</v>
      </c>
      <c r="D162">
        <v>12</v>
      </c>
      <c r="E162">
        <v>0</v>
      </c>
      <c r="F162">
        <v>229007</v>
      </c>
      <c r="G162">
        <v>433290</v>
      </c>
      <c r="H162" s="3">
        <v>294580</v>
      </c>
      <c r="I162" s="1" t="s">
        <v>17</v>
      </c>
      <c r="J162">
        <v>744</v>
      </c>
      <c r="K162">
        <v>1734624</v>
      </c>
      <c r="L162" s="1" t="s">
        <v>22</v>
      </c>
      <c r="M162" s="1" t="s">
        <v>29</v>
      </c>
      <c r="N162" s="1" t="s">
        <v>23</v>
      </c>
      <c r="O162" s="2">
        <v>8051.63</v>
      </c>
      <c r="P162">
        <v>17.8</v>
      </c>
      <c r="Q162">
        <v>6</v>
      </c>
      <c r="R162">
        <f>Кредиты_2000_0__2[[#This Row],[Годовой доход]]/12</f>
        <v>144552</v>
      </c>
      <c r="S162">
        <f>Кредиты_2000_0__2[[#This Row],[Ежемесячный платеж]]/Кредиты_2000_0__2[[#This Row],[Мес доход]]</f>
        <v>5.5700578338590954E-2</v>
      </c>
    </row>
    <row r="163" spans="1:19" x14ac:dyDescent="0.45">
      <c r="A163">
        <v>410</v>
      </c>
      <c r="B163" s="1" t="s">
        <v>333</v>
      </c>
      <c r="C163" s="1" t="s">
        <v>31</v>
      </c>
      <c r="D163">
        <v>10</v>
      </c>
      <c r="E163">
        <v>0</v>
      </c>
      <c r="F163">
        <v>212306</v>
      </c>
      <c r="G163">
        <v>836154</v>
      </c>
      <c r="H163" s="3">
        <v>242264</v>
      </c>
      <c r="I163" s="1" t="s">
        <v>17</v>
      </c>
      <c r="J163">
        <v>744</v>
      </c>
      <c r="K163">
        <v>584345</v>
      </c>
      <c r="L163" s="1" t="s">
        <v>28</v>
      </c>
      <c r="M163" s="1" t="s">
        <v>19</v>
      </c>
      <c r="N163" s="1" t="s">
        <v>23</v>
      </c>
      <c r="O163" s="2">
        <v>12417.45</v>
      </c>
      <c r="P163">
        <v>21.7</v>
      </c>
      <c r="R163">
        <f>Кредиты_2000_0__2[[#This Row],[Годовой доход]]/12</f>
        <v>48695.416666666664</v>
      </c>
      <c r="S163">
        <f>Кредиты_2000_0__2[[#This Row],[Ежемесячный платеж]]/Кредиты_2000_0__2[[#This Row],[Мес доход]]</f>
        <v>0.25500243862786542</v>
      </c>
    </row>
    <row r="164" spans="1:19" x14ac:dyDescent="0.45">
      <c r="A164">
        <v>441</v>
      </c>
      <c r="B164" s="1" t="s">
        <v>354</v>
      </c>
      <c r="C164" s="1" t="s">
        <v>16</v>
      </c>
      <c r="D164">
        <v>11</v>
      </c>
      <c r="E164">
        <v>0</v>
      </c>
      <c r="F164">
        <v>389101</v>
      </c>
      <c r="G164">
        <v>843678</v>
      </c>
      <c r="H164" s="3">
        <v>403964</v>
      </c>
      <c r="I164" s="1" t="s">
        <v>17</v>
      </c>
      <c r="J164">
        <v>744</v>
      </c>
      <c r="K164">
        <v>1763561</v>
      </c>
      <c r="L164" s="1" t="s">
        <v>22</v>
      </c>
      <c r="M164" s="1" t="s">
        <v>19</v>
      </c>
      <c r="N164" s="1" t="s">
        <v>23</v>
      </c>
      <c r="O164" s="2">
        <v>17929.349999999999</v>
      </c>
      <c r="P164">
        <v>18.399999999999999</v>
      </c>
      <c r="R164">
        <f>Кредиты_2000_0__2[[#This Row],[Годовой доход]]/12</f>
        <v>146963.41666666666</v>
      </c>
      <c r="S164">
        <f>Кредиты_2000_0__2[[#This Row],[Ежемесячный платеж]]/Кредиты_2000_0__2[[#This Row],[Мес доход]]</f>
        <v>0.12199872870856182</v>
      </c>
    </row>
    <row r="165" spans="1:19" x14ac:dyDescent="0.45">
      <c r="A165">
        <v>486</v>
      </c>
      <c r="B165" s="1" t="s">
        <v>383</v>
      </c>
      <c r="C165" s="1" t="s">
        <v>31</v>
      </c>
      <c r="D165">
        <v>9</v>
      </c>
      <c r="E165">
        <v>0</v>
      </c>
      <c r="F165">
        <v>681587</v>
      </c>
      <c r="G165">
        <v>896852</v>
      </c>
      <c r="H165" s="3">
        <v>388168</v>
      </c>
      <c r="I165" s="1" t="s">
        <v>17</v>
      </c>
      <c r="J165">
        <v>744</v>
      </c>
      <c r="K165">
        <v>2234856</v>
      </c>
      <c r="L165" s="1" t="s">
        <v>22</v>
      </c>
      <c r="M165" s="1" t="s">
        <v>19</v>
      </c>
      <c r="N165" s="1" t="s">
        <v>23</v>
      </c>
      <c r="O165" s="2">
        <v>40041.17</v>
      </c>
      <c r="P165">
        <v>21</v>
      </c>
      <c r="Q165">
        <v>18</v>
      </c>
      <c r="R165">
        <f>Кредиты_2000_0__2[[#This Row],[Годовой доход]]/12</f>
        <v>186238</v>
      </c>
      <c r="S165">
        <f>Кредиты_2000_0__2[[#This Row],[Ежемесячный платеж]]/Кредиты_2000_0__2[[#This Row],[Мес доход]]</f>
        <v>0.215</v>
      </c>
    </row>
    <row r="166" spans="1:19" x14ac:dyDescent="0.45">
      <c r="A166">
        <v>554</v>
      </c>
      <c r="B166" s="1" t="s">
        <v>425</v>
      </c>
      <c r="C166" s="1" t="s">
        <v>16</v>
      </c>
      <c r="D166">
        <v>6</v>
      </c>
      <c r="E166">
        <v>0</v>
      </c>
      <c r="F166">
        <v>188423</v>
      </c>
      <c r="G166">
        <v>571142</v>
      </c>
      <c r="H166" s="3">
        <v>109714</v>
      </c>
      <c r="I166" s="1" t="s">
        <v>17</v>
      </c>
      <c r="J166">
        <v>744</v>
      </c>
      <c r="K166">
        <v>1629744</v>
      </c>
      <c r="L166" s="1" t="s">
        <v>38</v>
      </c>
      <c r="M166" s="1" t="s">
        <v>24</v>
      </c>
      <c r="N166" s="1" t="s">
        <v>23</v>
      </c>
      <c r="O166" s="2">
        <v>4875.59</v>
      </c>
      <c r="P166">
        <v>14.5</v>
      </c>
      <c r="R166">
        <f>Кредиты_2000_0__2[[#This Row],[Годовой доход]]/12</f>
        <v>135812</v>
      </c>
      <c r="S166">
        <f>Кредиты_2000_0__2[[#This Row],[Ежемесячный платеж]]/Кредиты_2000_0__2[[#This Row],[Мес доход]]</f>
        <v>3.5899552322327923E-2</v>
      </c>
    </row>
    <row r="167" spans="1:19" x14ac:dyDescent="0.45">
      <c r="A167">
        <v>596</v>
      </c>
      <c r="B167" s="1" t="s">
        <v>453</v>
      </c>
      <c r="C167" s="1" t="s">
        <v>16</v>
      </c>
      <c r="D167">
        <v>7</v>
      </c>
      <c r="E167">
        <v>0</v>
      </c>
      <c r="F167">
        <v>23294</v>
      </c>
      <c r="G167">
        <v>85382</v>
      </c>
      <c r="H167" s="3">
        <v>109582</v>
      </c>
      <c r="I167" s="1" t="s">
        <v>17</v>
      </c>
      <c r="J167">
        <v>744</v>
      </c>
      <c r="K167">
        <v>1514224</v>
      </c>
      <c r="L167" s="1" t="s">
        <v>38</v>
      </c>
      <c r="M167" s="1" t="s">
        <v>19</v>
      </c>
      <c r="N167" s="1" t="s">
        <v>23</v>
      </c>
      <c r="O167" s="2">
        <v>10637.34</v>
      </c>
      <c r="P167">
        <v>10.1</v>
      </c>
      <c r="R167">
        <f>Кредиты_2000_0__2[[#This Row],[Годовой доход]]/12</f>
        <v>126185.33333333333</v>
      </c>
      <c r="S167">
        <f>Кредиты_2000_0__2[[#This Row],[Ежемесячный платеж]]/Кредиты_2000_0__2[[#This Row],[Мес доход]]</f>
        <v>8.4299337482433248E-2</v>
      </c>
    </row>
    <row r="168" spans="1:19" x14ac:dyDescent="0.45">
      <c r="A168">
        <v>804</v>
      </c>
      <c r="B168" s="1" t="s">
        <v>590</v>
      </c>
      <c r="C168" s="1" t="s">
        <v>16</v>
      </c>
      <c r="D168">
        <v>6</v>
      </c>
      <c r="E168">
        <v>0</v>
      </c>
      <c r="F168">
        <v>16910</v>
      </c>
      <c r="G168">
        <v>89760</v>
      </c>
      <c r="H168" s="3">
        <v>109582</v>
      </c>
      <c r="I168" s="1" t="s">
        <v>17</v>
      </c>
      <c r="J168">
        <v>744</v>
      </c>
      <c r="K168">
        <v>813903</v>
      </c>
      <c r="L168" s="1" t="s">
        <v>36</v>
      </c>
      <c r="M168" s="1" t="s">
        <v>29</v>
      </c>
      <c r="N168" s="1" t="s">
        <v>23</v>
      </c>
      <c r="O168" s="2">
        <v>11665.81</v>
      </c>
      <c r="P168">
        <v>8.6999999999999993</v>
      </c>
      <c r="R168">
        <f>Кредиты_2000_0__2[[#This Row],[Годовой доход]]/12</f>
        <v>67825.25</v>
      </c>
      <c r="S168">
        <f>Кредиты_2000_0__2[[#This Row],[Ежемесячный платеж]]/Кредиты_2000_0__2[[#This Row],[Мес доход]]</f>
        <v>0.17199803907836683</v>
      </c>
    </row>
    <row r="169" spans="1:19" x14ac:dyDescent="0.45">
      <c r="A169">
        <v>920</v>
      </c>
      <c r="B169" s="1" t="s">
        <v>669</v>
      </c>
      <c r="C169" s="1" t="s">
        <v>16</v>
      </c>
      <c r="D169">
        <v>10</v>
      </c>
      <c r="E169">
        <v>0</v>
      </c>
      <c r="F169">
        <v>192907</v>
      </c>
      <c r="G169">
        <v>474232</v>
      </c>
      <c r="H169" s="3">
        <v>285670</v>
      </c>
      <c r="I169" s="1" t="s">
        <v>17</v>
      </c>
      <c r="J169">
        <v>744</v>
      </c>
      <c r="K169">
        <v>934515</v>
      </c>
      <c r="L169" s="1" t="s">
        <v>38</v>
      </c>
      <c r="M169" s="1" t="s">
        <v>29</v>
      </c>
      <c r="N169" s="1" t="s">
        <v>23</v>
      </c>
      <c r="O169" s="2">
        <v>6074.3</v>
      </c>
      <c r="P169">
        <v>14.4</v>
      </c>
      <c r="R169">
        <f>Кредиты_2000_0__2[[#This Row],[Годовой доход]]/12</f>
        <v>77876.25</v>
      </c>
      <c r="S169">
        <f>Кредиты_2000_0__2[[#This Row],[Ежемесячный платеж]]/Кредиты_2000_0__2[[#This Row],[Мес доход]]</f>
        <v>7.7999390057944498E-2</v>
      </c>
    </row>
    <row r="170" spans="1:19" x14ac:dyDescent="0.45">
      <c r="A170">
        <v>1074</v>
      </c>
      <c r="B170" s="1" t="s">
        <v>761</v>
      </c>
      <c r="C170" s="1" t="s">
        <v>16</v>
      </c>
      <c r="D170">
        <v>11</v>
      </c>
      <c r="E170">
        <v>0</v>
      </c>
      <c r="F170">
        <v>631161</v>
      </c>
      <c r="G170">
        <v>1163734</v>
      </c>
      <c r="H170" s="3">
        <v>533126</v>
      </c>
      <c r="I170" s="1" t="s">
        <v>26</v>
      </c>
      <c r="J170">
        <v>744</v>
      </c>
      <c r="K170">
        <v>3069488</v>
      </c>
      <c r="L170" s="1" t="s">
        <v>22</v>
      </c>
      <c r="M170" s="1" t="s">
        <v>19</v>
      </c>
      <c r="N170" s="1" t="s">
        <v>23</v>
      </c>
      <c r="O170" s="2">
        <v>27369.69</v>
      </c>
      <c r="P170">
        <v>16.7</v>
      </c>
      <c r="R170">
        <f>Кредиты_2000_0__2[[#This Row],[Годовой доход]]/12</f>
        <v>255790.66666666666</v>
      </c>
      <c r="S170">
        <f>Кредиты_2000_0__2[[#This Row],[Ежемесячный платеж]]/Кредиты_2000_0__2[[#This Row],[Мес доход]]</f>
        <v>0.10700034663761514</v>
      </c>
    </row>
    <row r="171" spans="1:19" x14ac:dyDescent="0.45">
      <c r="A171">
        <v>1087</v>
      </c>
      <c r="B171" s="1" t="s">
        <v>768</v>
      </c>
      <c r="C171" s="1" t="s">
        <v>16</v>
      </c>
      <c r="D171">
        <v>15</v>
      </c>
      <c r="E171">
        <v>0</v>
      </c>
      <c r="F171">
        <v>565307</v>
      </c>
      <c r="G171">
        <v>1228084</v>
      </c>
      <c r="H171" s="3">
        <v>439692</v>
      </c>
      <c r="I171" s="1" t="s">
        <v>17</v>
      </c>
      <c r="J171">
        <v>744</v>
      </c>
      <c r="K171">
        <v>2278404</v>
      </c>
      <c r="L171" s="1" t="s">
        <v>53</v>
      </c>
      <c r="M171" s="1" t="s">
        <v>19</v>
      </c>
      <c r="N171" s="1" t="s">
        <v>23</v>
      </c>
      <c r="O171" s="2">
        <v>26201.57</v>
      </c>
      <c r="P171">
        <v>30.5</v>
      </c>
      <c r="Q171">
        <v>20</v>
      </c>
      <c r="R171">
        <f>Кредиты_2000_0__2[[#This Row],[Годовой доход]]/12</f>
        <v>189867</v>
      </c>
      <c r="S171">
        <f>Кредиты_2000_0__2[[#This Row],[Ежемесячный платеж]]/Кредиты_2000_0__2[[#This Row],[Мес доход]]</f>
        <v>0.13799959971980386</v>
      </c>
    </row>
    <row r="172" spans="1:19" x14ac:dyDescent="0.45">
      <c r="A172">
        <v>1110</v>
      </c>
      <c r="B172" s="1" t="s">
        <v>784</v>
      </c>
      <c r="C172" s="1" t="s">
        <v>16</v>
      </c>
      <c r="D172">
        <v>12</v>
      </c>
      <c r="E172">
        <v>0</v>
      </c>
      <c r="F172">
        <v>528390</v>
      </c>
      <c r="G172">
        <v>1477828</v>
      </c>
      <c r="H172" s="3">
        <v>222750</v>
      </c>
      <c r="I172" s="1" t="s">
        <v>17</v>
      </c>
      <c r="J172">
        <v>744</v>
      </c>
      <c r="K172">
        <v>1442822</v>
      </c>
      <c r="L172" s="1" t="s">
        <v>53</v>
      </c>
      <c r="M172" s="1" t="s">
        <v>19</v>
      </c>
      <c r="N172" s="1" t="s">
        <v>23</v>
      </c>
      <c r="O172" s="2">
        <v>21161.25</v>
      </c>
      <c r="P172">
        <v>29</v>
      </c>
      <c r="Q172">
        <v>31</v>
      </c>
      <c r="R172">
        <f>Кредиты_2000_0__2[[#This Row],[Годовой доход]]/12</f>
        <v>120235.16666666667</v>
      </c>
      <c r="S172">
        <f>Кредиты_2000_0__2[[#This Row],[Ежемесячный платеж]]/Кредиты_2000_0__2[[#This Row],[Мес доход]]</f>
        <v>0.17599884115989359</v>
      </c>
    </row>
    <row r="173" spans="1:19" x14ac:dyDescent="0.45">
      <c r="A173">
        <v>1182</v>
      </c>
      <c r="B173" s="1" t="s">
        <v>833</v>
      </c>
      <c r="C173" s="1" t="s">
        <v>16</v>
      </c>
      <c r="D173">
        <v>10</v>
      </c>
      <c r="E173">
        <v>0</v>
      </c>
      <c r="F173">
        <v>965903</v>
      </c>
      <c r="G173">
        <v>1686894</v>
      </c>
      <c r="H173" s="3">
        <v>272646</v>
      </c>
      <c r="I173" s="1" t="s">
        <v>17</v>
      </c>
      <c r="J173">
        <v>744</v>
      </c>
      <c r="K173">
        <v>1506928</v>
      </c>
      <c r="L173" s="1" t="s">
        <v>22</v>
      </c>
      <c r="M173" s="1" t="s">
        <v>19</v>
      </c>
      <c r="N173" s="1" t="s">
        <v>23</v>
      </c>
      <c r="O173" s="2">
        <v>26120.06</v>
      </c>
      <c r="P173">
        <v>21.3</v>
      </c>
      <c r="Q173">
        <v>40</v>
      </c>
      <c r="R173">
        <f>Кредиты_2000_0__2[[#This Row],[Годовой доход]]/12</f>
        <v>125577.33333333333</v>
      </c>
      <c r="S173">
        <f>Кредиты_2000_0__2[[#This Row],[Ежемесячный платеж]]/Кредиты_2000_0__2[[#This Row],[Мес доход]]</f>
        <v>0.20799979826507969</v>
      </c>
    </row>
    <row r="174" spans="1:19" x14ac:dyDescent="0.45">
      <c r="A174">
        <v>1234</v>
      </c>
      <c r="B174" s="1" t="s">
        <v>867</v>
      </c>
      <c r="C174" s="1" t="s">
        <v>31</v>
      </c>
      <c r="D174">
        <v>9</v>
      </c>
      <c r="E174">
        <v>0</v>
      </c>
      <c r="F174">
        <v>129789</v>
      </c>
      <c r="G174">
        <v>198770</v>
      </c>
      <c r="H174" s="3">
        <v>129668</v>
      </c>
      <c r="I174" s="1" t="s">
        <v>17</v>
      </c>
      <c r="J174">
        <v>744</v>
      </c>
      <c r="K174">
        <v>466602</v>
      </c>
      <c r="L174" s="1" t="s">
        <v>21</v>
      </c>
      <c r="M174" s="1" t="s">
        <v>29</v>
      </c>
      <c r="N174" s="1" t="s">
        <v>23</v>
      </c>
      <c r="O174" s="2">
        <v>10887.19</v>
      </c>
      <c r="P174">
        <v>23.4</v>
      </c>
      <c r="R174">
        <f>Кредиты_2000_0__2[[#This Row],[Годовой доход]]/12</f>
        <v>38883.5</v>
      </c>
      <c r="S174">
        <f>Кредиты_2000_0__2[[#This Row],[Ежемесячный платеж]]/Кредиты_2000_0__2[[#This Row],[Мес доход]]</f>
        <v>0.27999511360860008</v>
      </c>
    </row>
    <row r="175" spans="1:19" x14ac:dyDescent="0.45">
      <c r="A175">
        <v>1248</v>
      </c>
      <c r="B175" s="1" t="s">
        <v>877</v>
      </c>
      <c r="C175" s="1" t="s">
        <v>16</v>
      </c>
      <c r="D175">
        <v>7</v>
      </c>
      <c r="E175">
        <v>0</v>
      </c>
      <c r="F175">
        <v>27360</v>
      </c>
      <c r="G175">
        <v>94006</v>
      </c>
      <c r="H175" s="3">
        <v>51414</v>
      </c>
      <c r="I175" s="1" t="s">
        <v>17</v>
      </c>
      <c r="J175">
        <v>744</v>
      </c>
      <c r="K175">
        <v>386118</v>
      </c>
      <c r="L175" s="1" t="s">
        <v>38</v>
      </c>
      <c r="M175" s="1" t="s">
        <v>29</v>
      </c>
      <c r="N175" s="1" t="s">
        <v>23</v>
      </c>
      <c r="O175" s="2">
        <v>6885.79</v>
      </c>
      <c r="P175">
        <v>28.8</v>
      </c>
      <c r="Q175">
        <v>29</v>
      </c>
      <c r="R175">
        <f>Кредиты_2000_0__2[[#This Row],[Годовой доход]]/12</f>
        <v>32176.5</v>
      </c>
      <c r="S175">
        <f>Кредиты_2000_0__2[[#This Row],[Ежемесячный платеж]]/Кредиты_2000_0__2[[#This Row],[Мес доход]]</f>
        <v>0.21400059049306169</v>
      </c>
    </row>
    <row r="176" spans="1:19" x14ac:dyDescent="0.45">
      <c r="A176">
        <v>1269</v>
      </c>
      <c r="B176" s="1" t="s">
        <v>891</v>
      </c>
      <c r="C176" s="1" t="s">
        <v>16</v>
      </c>
      <c r="D176">
        <v>10</v>
      </c>
      <c r="E176">
        <v>0</v>
      </c>
      <c r="F176">
        <v>275443</v>
      </c>
      <c r="G176">
        <v>540584</v>
      </c>
      <c r="H176" s="3">
        <v>264748</v>
      </c>
      <c r="I176" s="1" t="s">
        <v>17</v>
      </c>
      <c r="J176">
        <v>744</v>
      </c>
      <c r="K176">
        <v>1238458</v>
      </c>
      <c r="L176" s="1" t="s">
        <v>33</v>
      </c>
      <c r="M176" s="1" t="s">
        <v>29</v>
      </c>
      <c r="N176" s="1" t="s">
        <v>23</v>
      </c>
      <c r="O176" s="2">
        <v>11971.71</v>
      </c>
      <c r="P176">
        <v>11.8</v>
      </c>
      <c r="Q176">
        <v>44</v>
      </c>
      <c r="R176">
        <f>Кредиты_2000_0__2[[#This Row],[Годовой доход]]/12</f>
        <v>103204.83333333333</v>
      </c>
      <c r="S176">
        <f>Кредиты_2000_0__2[[#This Row],[Ежемесячный платеж]]/Кредиты_2000_0__2[[#This Row],[Мес доход]]</f>
        <v>0.11599950906692032</v>
      </c>
    </row>
    <row r="177" spans="1:19" x14ac:dyDescent="0.45">
      <c r="A177">
        <v>1333</v>
      </c>
      <c r="B177" s="1" t="s">
        <v>937</v>
      </c>
      <c r="C177" s="1" t="s">
        <v>16</v>
      </c>
      <c r="D177">
        <v>9</v>
      </c>
      <c r="E177">
        <v>0</v>
      </c>
      <c r="F177">
        <v>99750</v>
      </c>
      <c r="G177">
        <v>220814</v>
      </c>
      <c r="H177" s="3">
        <v>112706</v>
      </c>
      <c r="I177" s="1" t="s">
        <v>17</v>
      </c>
      <c r="J177">
        <v>744</v>
      </c>
      <c r="K177">
        <v>973275</v>
      </c>
      <c r="L177" s="1" t="s">
        <v>22</v>
      </c>
      <c r="M177" s="1" t="s">
        <v>19</v>
      </c>
      <c r="N177" s="1" t="s">
        <v>23</v>
      </c>
      <c r="O177" s="2">
        <v>7688.92</v>
      </c>
      <c r="P177">
        <v>13</v>
      </c>
      <c r="Q177">
        <v>14</v>
      </c>
      <c r="R177">
        <f>Кредиты_2000_0__2[[#This Row],[Годовой доход]]/12</f>
        <v>81106.25</v>
      </c>
      <c r="S177">
        <f>Кредиты_2000_0__2[[#This Row],[Ежемесячный платеж]]/Кредиты_2000_0__2[[#This Row],[Мес доход]]</f>
        <v>9.4800585651537331E-2</v>
      </c>
    </row>
    <row r="178" spans="1:19" x14ac:dyDescent="0.45">
      <c r="A178">
        <v>1425</v>
      </c>
      <c r="B178" s="1" t="s">
        <v>1004</v>
      </c>
      <c r="C178" s="1" t="s">
        <v>16</v>
      </c>
      <c r="D178">
        <v>4</v>
      </c>
      <c r="E178">
        <v>1</v>
      </c>
      <c r="F178">
        <v>42370</v>
      </c>
      <c r="G178">
        <v>225038</v>
      </c>
      <c r="H178" s="3">
        <v>220880</v>
      </c>
      <c r="I178" s="1" t="s">
        <v>17</v>
      </c>
      <c r="J178">
        <v>744</v>
      </c>
      <c r="K178">
        <v>1239940</v>
      </c>
      <c r="L178" s="1" t="s">
        <v>22</v>
      </c>
      <c r="M178" s="1" t="s">
        <v>24</v>
      </c>
      <c r="N178" s="1" t="s">
        <v>20</v>
      </c>
      <c r="O178" s="2">
        <v>1797.97</v>
      </c>
      <c r="P178">
        <v>13</v>
      </c>
      <c r="Q178">
        <v>51</v>
      </c>
      <c r="R178">
        <f>Кредиты_2000_0__2[[#This Row],[Годовой доход]]/12</f>
        <v>103328.33333333333</v>
      </c>
      <c r="S178">
        <f>Кредиты_2000_0__2[[#This Row],[Ежемесячный платеж]]/Кредиты_2000_0__2[[#This Row],[Мес доход]]</f>
        <v>1.7400551639595467E-2</v>
      </c>
    </row>
    <row r="179" spans="1:19" x14ac:dyDescent="0.45">
      <c r="A179">
        <v>1437</v>
      </c>
      <c r="B179" s="1" t="s">
        <v>1016</v>
      </c>
      <c r="C179" s="1" t="s">
        <v>16</v>
      </c>
      <c r="D179">
        <v>5</v>
      </c>
      <c r="E179">
        <v>0</v>
      </c>
      <c r="F179">
        <v>712994</v>
      </c>
      <c r="G179">
        <v>1120196</v>
      </c>
      <c r="H179" s="3">
        <v>676170</v>
      </c>
      <c r="I179" s="1" t="s">
        <v>17</v>
      </c>
      <c r="J179">
        <v>744</v>
      </c>
      <c r="K179">
        <v>1557240</v>
      </c>
      <c r="L179" s="1" t="s">
        <v>22</v>
      </c>
      <c r="M179" s="1" t="s">
        <v>29</v>
      </c>
      <c r="N179" s="1" t="s">
        <v>23</v>
      </c>
      <c r="O179" s="2">
        <v>18297.57</v>
      </c>
      <c r="P179">
        <v>24.7</v>
      </c>
      <c r="R179">
        <f>Кредиты_2000_0__2[[#This Row],[Годовой доход]]/12</f>
        <v>129770</v>
      </c>
      <c r="S179">
        <f>Кредиты_2000_0__2[[#This Row],[Ежемесячный платеж]]/Кредиты_2000_0__2[[#This Row],[Мес доход]]</f>
        <v>0.14099999999999999</v>
      </c>
    </row>
    <row r="180" spans="1:19" x14ac:dyDescent="0.45">
      <c r="A180">
        <v>1455</v>
      </c>
      <c r="B180" s="1" t="s">
        <v>1025</v>
      </c>
      <c r="C180" s="1" t="s">
        <v>16</v>
      </c>
      <c r="D180">
        <v>8</v>
      </c>
      <c r="E180">
        <v>0</v>
      </c>
      <c r="F180">
        <v>183198</v>
      </c>
      <c r="G180">
        <v>564168</v>
      </c>
      <c r="H180" s="3">
        <v>265320</v>
      </c>
      <c r="I180" s="1" t="s">
        <v>17</v>
      </c>
      <c r="J180">
        <v>744</v>
      </c>
      <c r="K180">
        <v>916560</v>
      </c>
      <c r="L180" s="1" t="s">
        <v>27</v>
      </c>
      <c r="M180" s="1" t="s">
        <v>29</v>
      </c>
      <c r="N180" s="1" t="s">
        <v>23</v>
      </c>
      <c r="O180" s="2">
        <v>13137.36</v>
      </c>
      <c r="P180">
        <v>9.5</v>
      </c>
      <c r="R180">
        <f>Кредиты_2000_0__2[[#This Row],[Годовой доход]]/12</f>
        <v>76380</v>
      </c>
      <c r="S180">
        <f>Кредиты_2000_0__2[[#This Row],[Ежемесячный платеж]]/Кредиты_2000_0__2[[#This Row],[Мес доход]]</f>
        <v>0.17200000000000001</v>
      </c>
    </row>
    <row r="181" spans="1:19" x14ac:dyDescent="0.45">
      <c r="A181">
        <v>1671</v>
      </c>
      <c r="B181" s="1" t="s">
        <v>1169</v>
      </c>
      <c r="C181" s="1" t="s">
        <v>16</v>
      </c>
      <c r="D181">
        <v>16</v>
      </c>
      <c r="E181">
        <v>0</v>
      </c>
      <c r="F181">
        <v>359138</v>
      </c>
      <c r="G181">
        <v>973852</v>
      </c>
      <c r="H181" s="3">
        <v>263626</v>
      </c>
      <c r="I181" s="1" t="s">
        <v>17</v>
      </c>
      <c r="J181">
        <v>744</v>
      </c>
      <c r="K181">
        <v>1290195</v>
      </c>
      <c r="L181" s="1" t="s">
        <v>53</v>
      </c>
      <c r="M181" s="1" t="s">
        <v>19</v>
      </c>
      <c r="N181" s="1" t="s">
        <v>23</v>
      </c>
      <c r="O181" s="2">
        <v>29459.5</v>
      </c>
      <c r="P181">
        <v>11.2</v>
      </c>
      <c r="R181">
        <f>Кредиты_2000_0__2[[#This Row],[Годовой доход]]/12</f>
        <v>107516.25</v>
      </c>
      <c r="S181">
        <f>Кредиты_2000_0__2[[#This Row],[Ежемесячный платеж]]/Кредиты_2000_0__2[[#This Row],[Мес доход]]</f>
        <v>0.27400044179368233</v>
      </c>
    </row>
    <row r="182" spans="1:19" x14ac:dyDescent="0.45">
      <c r="A182">
        <v>1819</v>
      </c>
      <c r="B182" s="1" t="s">
        <v>1281</v>
      </c>
      <c r="C182" s="1" t="s">
        <v>16</v>
      </c>
      <c r="D182">
        <v>7</v>
      </c>
      <c r="E182">
        <v>0</v>
      </c>
      <c r="F182">
        <v>78394</v>
      </c>
      <c r="G182">
        <v>174592</v>
      </c>
      <c r="H182" s="3">
        <v>111826</v>
      </c>
      <c r="I182" s="1" t="s">
        <v>17</v>
      </c>
      <c r="J182">
        <v>744</v>
      </c>
      <c r="K182">
        <v>521512</v>
      </c>
      <c r="L182" s="1" t="s">
        <v>36</v>
      </c>
      <c r="M182" s="1" t="s">
        <v>19</v>
      </c>
      <c r="N182" s="1" t="s">
        <v>20</v>
      </c>
      <c r="O182" s="2">
        <v>12472.93</v>
      </c>
      <c r="P182">
        <v>4.5</v>
      </c>
      <c r="R182">
        <f>Кредиты_2000_0__2[[#This Row],[Годовой доход]]/12</f>
        <v>43459.333333333336</v>
      </c>
      <c r="S182">
        <f>Кредиты_2000_0__2[[#This Row],[Ежемесячный платеж]]/Кредиты_2000_0__2[[#This Row],[Мес доход]]</f>
        <v>0.28700233168172545</v>
      </c>
    </row>
    <row r="183" spans="1:19" x14ac:dyDescent="0.45">
      <c r="A183">
        <v>1941</v>
      </c>
      <c r="B183" s="1" t="s">
        <v>1371</v>
      </c>
      <c r="C183" s="1" t="s">
        <v>16</v>
      </c>
      <c r="D183">
        <v>16</v>
      </c>
      <c r="E183">
        <v>4</v>
      </c>
      <c r="F183">
        <v>220704</v>
      </c>
      <c r="G183">
        <v>443652</v>
      </c>
      <c r="H183" s="3">
        <v>346478</v>
      </c>
      <c r="I183" s="1" t="s">
        <v>26</v>
      </c>
      <c r="J183">
        <v>744</v>
      </c>
      <c r="K183">
        <v>2094598</v>
      </c>
      <c r="L183" s="1" t="s">
        <v>40</v>
      </c>
      <c r="M183" s="1" t="s">
        <v>19</v>
      </c>
      <c r="N183" s="1" t="s">
        <v>20</v>
      </c>
      <c r="O183" s="2">
        <v>13806.92</v>
      </c>
      <c r="P183">
        <v>20.5</v>
      </c>
      <c r="Q183">
        <v>59</v>
      </c>
      <c r="R183">
        <f>Кредиты_2000_0__2[[#This Row],[Годовой доход]]/12</f>
        <v>174549.83333333334</v>
      </c>
      <c r="S183">
        <f>Кредиты_2000_0__2[[#This Row],[Ежемесячный платеж]]/Кредиты_2000_0__2[[#This Row],[Мес доход]]</f>
        <v>7.9100161462963295E-2</v>
      </c>
    </row>
    <row r="184" spans="1:19" x14ac:dyDescent="0.45">
      <c r="A184">
        <v>85</v>
      </c>
      <c r="B184" s="1" t="s">
        <v>96</v>
      </c>
      <c r="C184" s="1" t="s">
        <v>16</v>
      </c>
      <c r="D184">
        <v>9</v>
      </c>
      <c r="E184">
        <v>0</v>
      </c>
      <c r="F184">
        <v>499548</v>
      </c>
      <c r="G184">
        <v>681296</v>
      </c>
      <c r="H184" s="3">
        <v>262988</v>
      </c>
      <c r="I184" s="1" t="s">
        <v>17</v>
      </c>
      <c r="J184">
        <v>743</v>
      </c>
      <c r="K184">
        <v>1340279</v>
      </c>
      <c r="L184" s="1" t="s">
        <v>21</v>
      </c>
      <c r="M184" s="1" t="s">
        <v>29</v>
      </c>
      <c r="N184" s="1" t="s">
        <v>23</v>
      </c>
      <c r="O184" s="2">
        <v>9348.3799999999992</v>
      </c>
      <c r="P184">
        <v>28.2</v>
      </c>
      <c r="Q184">
        <v>35</v>
      </c>
      <c r="R184">
        <f>Кредиты_2000_0__2[[#This Row],[Годовой доход]]/12</f>
        <v>111689.91666666667</v>
      </c>
      <c r="S184">
        <f>Кредиты_2000_0__2[[#This Row],[Ежемесячный платеж]]/Кредиты_2000_0__2[[#This Row],[Мес доход]]</f>
        <v>8.3699408854425075E-2</v>
      </c>
    </row>
    <row r="185" spans="1:19" x14ac:dyDescent="0.45">
      <c r="A185">
        <v>145</v>
      </c>
      <c r="B185" s="1" t="s">
        <v>137</v>
      </c>
      <c r="C185" s="1" t="s">
        <v>16</v>
      </c>
      <c r="D185">
        <v>12</v>
      </c>
      <c r="E185">
        <v>0</v>
      </c>
      <c r="F185">
        <v>249223</v>
      </c>
      <c r="G185">
        <v>515306</v>
      </c>
      <c r="H185" s="3">
        <v>537878</v>
      </c>
      <c r="I185" s="1" t="s">
        <v>17</v>
      </c>
      <c r="J185">
        <v>743</v>
      </c>
      <c r="K185">
        <v>1296807</v>
      </c>
      <c r="L185" s="1" t="s">
        <v>50</v>
      </c>
      <c r="M185" s="1" t="s">
        <v>19</v>
      </c>
      <c r="N185" s="1" t="s">
        <v>23</v>
      </c>
      <c r="O185" s="2">
        <v>24963.53</v>
      </c>
      <c r="P185">
        <v>18.399999999999999</v>
      </c>
      <c r="Q185">
        <v>70</v>
      </c>
      <c r="R185">
        <f>Кредиты_2000_0__2[[#This Row],[Годовой доход]]/12</f>
        <v>108067.25</v>
      </c>
      <c r="S185">
        <f>Кредиты_2000_0__2[[#This Row],[Ежемесячный платеж]]/Кредиты_2000_0__2[[#This Row],[Мес доход]]</f>
        <v>0.23099995604588808</v>
      </c>
    </row>
    <row r="186" spans="1:19" x14ac:dyDescent="0.45">
      <c r="A186">
        <v>221</v>
      </c>
      <c r="B186" s="1" t="s">
        <v>202</v>
      </c>
      <c r="C186" s="1" t="s">
        <v>16</v>
      </c>
      <c r="D186">
        <v>5</v>
      </c>
      <c r="E186">
        <v>1</v>
      </c>
      <c r="F186">
        <v>119510</v>
      </c>
      <c r="G186">
        <v>229086</v>
      </c>
      <c r="H186" s="3">
        <v>152790</v>
      </c>
      <c r="I186" s="1" t="s">
        <v>17</v>
      </c>
      <c r="J186">
        <v>743</v>
      </c>
      <c r="K186">
        <v>678661</v>
      </c>
      <c r="L186" s="1" t="s">
        <v>22</v>
      </c>
      <c r="M186" s="1" t="s">
        <v>29</v>
      </c>
      <c r="N186" s="1" t="s">
        <v>23</v>
      </c>
      <c r="O186" s="2">
        <v>4450.9399999999996</v>
      </c>
      <c r="P186">
        <v>14</v>
      </c>
      <c r="Q186">
        <v>8</v>
      </c>
      <c r="R186">
        <f>Кредиты_2000_0__2[[#This Row],[Годовой доход]]/12</f>
        <v>56555.083333333336</v>
      </c>
      <c r="S186">
        <f>Кредиты_2000_0__2[[#This Row],[Ежемесячный платеж]]/Кредиты_2000_0__2[[#This Row],[Мес доход]]</f>
        <v>7.8700971471765718E-2</v>
      </c>
    </row>
    <row r="187" spans="1:19" x14ac:dyDescent="0.45">
      <c r="A187">
        <v>293</v>
      </c>
      <c r="B187" s="1" t="s">
        <v>255</v>
      </c>
      <c r="C187" s="1" t="s">
        <v>16</v>
      </c>
      <c r="D187">
        <v>10</v>
      </c>
      <c r="E187">
        <v>1</v>
      </c>
      <c r="F187">
        <v>71953</v>
      </c>
      <c r="G187">
        <v>108504</v>
      </c>
      <c r="H187" s="3">
        <v>108526</v>
      </c>
      <c r="I187" s="1" t="s">
        <v>17</v>
      </c>
      <c r="J187">
        <v>743</v>
      </c>
      <c r="K187">
        <v>1312045</v>
      </c>
      <c r="L187" s="1" t="s">
        <v>41</v>
      </c>
      <c r="M187" s="1" t="s">
        <v>19</v>
      </c>
      <c r="N187" s="1" t="s">
        <v>52</v>
      </c>
      <c r="O187" s="2">
        <v>7380.17</v>
      </c>
      <c r="P187">
        <v>19</v>
      </c>
      <c r="Q187">
        <v>56</v>
      </c>
      <c r="R187">
        <f>Кредиты_2000_0__2[[#This Row],[Годовой доход]]/12</f>
        <v>109337.08333333333</v>
      </c>
      <c r="S187">
        <f>Кредиты_2000_0__2[[#This Row],[Ежемесячный платеж]]/Кредиты_2000_0__2[[#This Row],[Мес доход]]</f>
        <v>6.7499239736441966E-2</v>
      </c>
    </row>
    <row r="188" spans="1:19" x14ac:dyDescent="0.45">
      <c r="A188">
        <v>506</v>
      </c>
      <c r="B188" s="1" t="s">
        <v>397</v>
      </c>
      <c r="C188" s="1" t="s">
        <v>16</v>
      </c>
      <c r="D188">
        <v>16</v>
      </c>
      <c r="E188">
        <v>0</v>
      </c>
      <c r="F188">
        <v>159030</v>
      </c>
      <c r="G188">
        <v>814770</v>
      </c>
      <c r="H188" s="3">
        <v>132616</v>
      </c>
      <c r="I188" s="1" t="s">
        <v>17</v>
      </c>
      <c r="J188">
        <v>743</v>
      </c>
      <c r="K188">
        <v>1527144</v>
      </c>
      <c r="L188" s="1" t="s">
        <v>22</v>
      </c>
      <c r="M188" s="1" t="s">
        <v>19</v>
      </c>
      <c r="N188" s="1" t="s">
        <v>23</v>
      </c>
      <c r="O188" s="2">
        <v>40342.32</v>
      </c>
      <c r="P188">
        <v>22.4</v>
      </c>
      <c r="Q188">
        <v>25</v>
      </c>
      <c r="R188">
        <f>Кредиты_2000_0__2[[#This Row],[Годовой доход]]/12</f>
        <v>127262</v>
      </c>
      <c r="S188">
        <f>Кредиты_2000_0__2[[#This Row],[Ежемесячный платеж]]/Кредиты_2000_0__2[[#This Row],[Мес доход]]</f>
        <v>0.31700209017617198</v>
      </c>
    </row>
    <row r="189" spans="1:19" x14ac:dyDescent="0.45">
      <c r="A189">
        <v>582</v>
      </c>
      <c r="B189" s="1" t="s">
        <v>442</v>
      </c>
      <c r="C189" s="1" t="s">
        <v>16</v>
      </c>
      <c r="D189">
        <v>15</v>
      </c>
      <c r="E189">
        <v>0</v>
      </c>
      <c r="F189">
        <v>106799</v>
      </c>
      <c r="G189">
        <v>464882</v>
      </c>
      <c r="H189" s="3">
        <v>87428</v>
      </c>
      <c r="I189" s="1" t="s">
        <v>17</v>
      </c>
      <c r="J189">
        <v>743</v>
      </c>
      <c r="K189">
        <v>692474</v>
      </c>
      <c r="L189" s="1" t="s">
        <v>33</v>
      </c>
      <c r="M189" s="1" t="s">
        <v>29</v>
      </c>
      <c r="N189" s="1" t="s">
        <v>52</v>
      </c>
      <c r="O189" s="2">
        <v>7444.2</v>
      </c>
      <c r="P189">
        <v>10.7</v>
      </c>
      <c r="R189">
        <f>Кредиты_2000_0__2[[#This Row],[Годовой доход]]/12</f>
        <v>57706.166666666664</v>
      </c>
      <c r="S189">
        <f>Кредиты_2000_0__2[[#This Row],[Ежемесячный платеж]]/Кредиты_2000_0__2[[#This Row],[Мес доход]]</f>
        <v>0.12900181089831531</v>
      </c>
    </row>
    <row r="190" spans="1:19" x14ac:dyDescent="0.45">
      <c r="A190">
        <v>603</v>
      </c>
      <c r="B190" s="1" t="s">
        <v>459</v>
      </c>
      <c r="C190" s="1" t="s">
        <v>31</v>
      </c>
      <c r="D190">
        <v>16</v>
      </c>
      <c r="E190">
        <v>0</v>
      </c>
      <c r="F190">
        <v>478857</v>
      </c>
      <c r="G190">
        <v>2291212</v>
      </c>
      <c r="H190" s="3">
        <v>535920</v>
      </c>
      <c r="I190" s="1" t="s">
        <v>26</v>
      </c>
      <c r="J190">
        <v>743</v>
      </c>
      <c r="K190">
        <v>1253525</v>
      </c>
      <c r="L190" s="1" t="s">
        <v>28</v>
      </c>
      <c r="M190" s="1" t="s">
        <v>29</v>
      </c>
      <c r="N190" s="1" t="s">
        <v>23</v>
      </c>
      <c r="O190" s="2">
        <v>14310.99</v>
      </c>
      <c r="P190">
        <v>27.5</v>
      </c>
      <c r="R190">
        <f>Кредиты_2000_0__2[[#This Row],[Годовой доход]]/12</f>
        <v>104460.41666666667</v>
      </c>
      <c r="S190">
        <f>Кредиты_2000_0__2[[#This Row],[Ежемесячный платеж]]/Кредиты_2000_0__2[[#This Row],[Мес доход]]</f>
        <v>0.13699916635089049</v>
      </c>
    </row>
    <row r="191" spans="1:19" x14ac:dyDescent="0.45">
      <c r="A191">
        <v>653</v>
      </c>
      <c r="B191" s="1" t="s">
        <v>487</v>
      </c>
      <c r="C191" s="1" t="s">
        <v>16</v>
      </c>
      <c r="D191">
        <v>18</v>
      </c>
      <c r="E191">
        <v>0</v>
      </c>
      <c r="F191">
        <v>294481</v>
      </c>
      <c r="G191">
        <v>538670</v>
      </c>
      <c r="H191" s="3">
        <v>389620</v>
      </c>
      <c r="I191" s="1" t="s">
        <v>17</v>
      </c>
      <c r="J191">
        <v>743</v>
      </c>
      <c r="K191">
        <v>985530</v>
      </c>
      <c r="L191" s="1" t="s">
        <v>33</v>
      </c>
      <c r="M191" s="1" t="s">
        <v>29</v>
      </c>
      <c r="N191" s="1" t="s">
        <v>23</v>
      </c>
      <c r="O191" s="2">
        <v>20942.560000000001</v>
      </c>
      <c r="P191">
        <v>13</v>
      </c>
      <c r="R191">
        <f>Кредиты_2000_0__2[[#This Row],[Годовой доход]]/12</f>
        <v>82127.5</v>
      </c>
      <c r="S191">
        <f>Кредиты_2000_0__2[[#This Row],[Ежемесячный платеж]]/Кредиты_2000_0__2[[#This Row],[Мес доход]]</f>
        <v>0.25500057836899942</v>
      </c>
    </row>
    <row r="192" spans="1:19" x14ac:dyDescent="0.45">
      <c r="A192">
        <v>660</v>
      </c>
      <c r="B192" s="1" t="s">
        <v>492</v>
      </c>
      <c r="C192" s="1" t="s">
        <v>16</v>
      </c>
      <c r="D192">
        <v>13</v>
      </c>
      <c r="E192">
        <v>0</v>
      </c>
      <c r="F192">
        <v>324235</v>
      </c>
      <c r="G192">
        <v>1191806</v>
      </c>
      <c r="H192" s="3">
        <v>215622</v>
      </c>
      <c r="I192" s="1" t="s">
        <v>17</v>
      </c>
      <c r="J192">
        <v>743</v>
      </c>
      <c r="K192">
        <v>1899430</v>
      </c>
      <c r="L192" s="1" t="s">
        <v>18</v>
      </c>
      <c r="M192" s="1" t="s">
        <v>19</v>
      </c>
      <c r="N192" s="1" t="s">
        <v>23</v>
      </c>
      <c r="O192" s="2">
        <v>34189.74</v>
      </c>
      <c r="P192">
        <v>19.399999999999999</v>
      </c>
      <c r="Q192">
        <v>20</v>
      </c>
      <c r="R192">
        <f>Кредиты_2000_0__2[[#This Row],[Годовой доход]]/12</f>
        <v>158285.83333333334</v>
      </c>
      <c r="S192">
        <f>Кредиты_2000_0__2[[#This Row],[Ежемесячный платеж]]/Кредиты_2000_0__2[[#This Row],[Мес доход]]</f>
        <v>0.21599999999999997</v>
      </c>
    </row>
    <row r="193" spans="1:19" x14ac:dyDescent="0.45">
      <c r="A193">
        <v>757</v>
      </c>
      <c r="B193" s="1" t="s">
        <v>555</v>
      </c>
      <c r="C193" s="1" t="s">
        <v>16</v>
      </c>
      <c r="D193">
        <v>13</v>
      </c>
      <c r="E193">
        <v>1</v>
      </c>
      <c r="F193">
        <v>127224</v>
      </c>
      <c r="G193">
        <v>403612</v>
      </c>
      <c r="H193" s="3">
        <v>347028</v>
      </c>
      <c r="I193" s="1" t="s">
        <v>17</v>
      </c>
      <c r="J193">
        <v>743</v>
      </c>
      <c r="K193">
        <v>1685889</v>
      </c>
      <c r="L193" s="1" t="s">
        <v>38</v>
      </c>
      <c r="M193" s="1" t="s">
        <v>19</v>
      </c>
      <c r="N193" s="1" t="s">
        <v>23</v>
      </c>
      <c r="O193" s="2">
        <v>8836.9</v>
      </c>
      <c r="P193">
        <v>16.899999999999999</v>
      </c>
      <c r="R193">
        <f>Кредиты_2000_0__2[[#This Row],[Годовой доход]]/12</f>
        <v>140490.75</v>
      </c>
      <c r="S193">
        <f>Кредиты_2000_0__2[[#This Row],[Ежемесячный платеж]]/Кредиты_2000_0__2[[#This Row],[Мес доход]]</f>
        <v>6.2900226527369235E-2</v>
      </c>
    </row>
    <row r="194" spans="1:19" x14ac:dyDescent="0.45">
      <c r="A194">
        <v>834</v>
      </c>
      <c r="B194" s="1" t="s">
        <v>612</v>
      </c>
      <c r="C194" s="1" t="s">
        <v>16</v>
      </c>
      <c r="D194">
        <v>12</v>
      </c>
      <c r="E194">
        <v>1</v>
      </c>
      <c r="F194">
        <v>74385</v>
      </c>
      <c r="G194">
        <v>206030</v>
      </c>
      <c r="H194" s="3">
        <v>221276</v>
      </c>
      <c r="I194" s="1" t="s">
        <v>17</v>
      </c>
      <c r="J194">
        <v>743</v>
      </c>
      <c r="K194">
        <v>1299486</v>
      </c>
      <c r="L194" s="1" t="s">
        <v>28</v>
      </c>
      <c r="M194" s="1" t="s">
        <v>19</v>
      </c>
      <c r="N194" s="1" t="s">
        <v>23</v>
      </c>
      <c r="O194" s="2">
        <v>12345.25</v>
      </c>
      <c r="P194">
        <v>20.8</v>
      </c>
      <c r="Q194">
        <v>37</v>
      </c>
      <c r="R194">
        <f>Кредиты_2000_0__2[[#This Row],[Годовой доход]]/12</f>
        <v>108290.5</v>
      </c>
      <c r="S194">
        <f>Кредиты_2000_0__2[[#This Row],[Ежемесячный платеж]]/Кредиты_2000_0__2[[#This Row],[Мес доход]]</f>
        <v>0.11400122817791035</v>
      </c>
    </row>
    <row r="195" spans="1:19" x14ac:dyDescent="0.45">
      <c r="A195">
        <v>917</v>
      </c>
      <c r="B195" s="1" t="s">
        <v>667</v>
      </c>
      <c r="C195" s="1" t="s">
        <v>16</v>
      </c>
      <c r="D195">
        <v>24</v>
      </c>
      <c r="E195">
        <v>0</v>
      </c>
      <c r="F195">
        <v>216999</v>
      </c>
      <c r="G195">
        <v>370612</v>
      </c>
      <c r="H195" s="3">
        <v>155452</v>
      </c>
      <c r="I195" s="1" t="s">
        <v>17</v>
      </c>
      <c r="J195">
        <v>743</v>
      </c>
      <c r="K195">
        <v>1726074</v>
      </c>
      <c r="L195" s="1" t="s">
        <v>22</v>
      </c>
      <c r="M195" s="1" t="s">
        <v>19</v>
      </c>
      <c r="N195" s="1" t="s">
        <v>23</v>
      </c>
      <c r="O195" s="2">
        <v>36822.949999999997</v>
      </c>
      <c r="P195">
        <v>23</v>
      </c>
      <c r="Q195">
        <v>36</v>
      </c>
      <c r="R195">
        <f>Кредиты_2000_0__2[[#This Row],[Годовой доход]]/12</f>
        <v>143839.5</v>
      </c>
      <c r="S195">
        <f>Кредиты_2000_0__2[[#This Row],[Ежемесячный платеж]]/Кредиты_2000_0__2[[#This Row],[Мес доход]]</f>
        <v>0.25600026418334321</v>
      </c>
    </row>
    <row r="196" spans="1:19" x14ac:dyDescent="0.45">
      <c r="A196">
        <v>948</v>
      </c>
      <c r="B196" s="1" t="s">
        <v>686</v>
      </c>
      <c r="C196" s="1" t="s">
        <v>16</v>
      </c>
      <c r="D196">
        <v>14</v>
      </c>
      <c r="E196">
        <v>0</v>
      </c>
      <c r="F196">
        <v>593769</v>
      </c>
      <c r="G196">
        <v>887128</v>
      </c>
      <c r="H196" s="3">
        <v>520542</v>
      </c>
      <c r="I196" s="1" t="s">
        <v>17</v>
      </c>
      <c r="J196">
        <v>743</v>
      </c>
      <c r="K196">
        <v>1251435</v>
      </c>
      <c r="L196" s="1" t="s">
        <v>38</v>
      </c>
      <c r="M196" s="1" t="s">
        <v>19</v>
      </c>
      <c r="N196" s="1" t="s">
        <v>23</v>
      </c>
      <c r="O196" s="2">
        <v>25132.82</v>
      </c>
      <c r="P196">
        <v>15.7</v>
      </c>
      <c r="R196">
        <f>Кредиты_2000_0__2[[#This Row],[Годовой доход]]/12</f>
        <v>104286.25</v>
      </c>
      <c r="S196">
        <f>Кредиты_2000_0__2[[#This Row],[Ежемесячный платеж]]/Кредиты_2000_0__2[[#This Row],[Мес доход]]</f>
        <v>0.24099840583010704</v>
      </c>
    </row>
    <row r="197" spans="1:19" x14ac:dyDescent="0.45">
      <c r="A197">
        <v>1113</v>
      </c>
      <c r="B197" s="1" t="s">
        <v>787</v>
      </c>
      <c r="C197" s="1" t="s">
        <v>16</v>
      </c>
      <c r="D197">
        <v>19</v>
      </c>
      <c r="E197">
        <v>1</v>
      </c>
      <c r="F197">
        <v>182457</v>
      </c>
      <c r="G197">
        <v>800206</v>
      </c>
      <c r="H197" s="3">
        <v>252648</v>
      </c>
      <c r="I197" s="1" t="s">
        <v>17</v>
      </c>
      <c r="J197">
        <v>743</v>
      </c>
      <c r="K197">
        <v>1626951</v>
      </c>
      <c r="L197" s="1" t="s">
        <v>22</v>
      </c>
      <c r="M197" s="1" t="s">
        <v>24</v>
      </c>
      <c r="N197" s="1" t="s">
        <v>23</v>
      </c>
      <c r="O197" s="2">
        <v>32810.15</v>
      </c>
      <c r="P197">
        <v>17.8</v>
      </c>
      <c r="R197">
        <f>Кредиты_2000_0__2[[#This Row],[Годовой доход]]/12</f>
        <v>135579.25</v>
      </c>
      <c r="S197">
        <f>Кредиты_2000_0__2[[#This Row],[Ежемесячный платеж]]/Кредиты_2000_0__2[[#This Row],[Мес доход]]</f>
        <v>0.24199978979084188</v>
      </c>
    </row>
    <row r="198" spans="1:19" x14ac:dyDescent="0.45">
      <c r="A198">
        <v>1126</v>
      </c>
      <c r="B198" s="1" t="s">
        <v>797</v>
      </c>
      <c r="C198" s="1" t="s">
        <v>16</v>
      </c>
      <c r="D198">
        <v>9</v>
      </c>
      <c r="E198">
        <v>1</v>
      </c>
      <c r="F198">
        <v>210577</v>
      </c>
      <c r="G198">
        <v>315436</v>
      </c>
      <c r="H198" s="3">
        <v>214698</v>
      </c>
      <c r="I198" s="1" t="s">
        <v>17</v>
      </c>
      <c r="J198">
        <v>743</v>
      </c>
      <c r="K198">
        <v>1446280</v>
      </c>
      <c r="L198" s="1" t="s">
        <v>22</v>
      </c>
      <c r="M198" s="1" t="s">
        <v>24</v>
      </c>
      <c r="N198" s="1" t="s">
        <v>23</v>
      </c>
      <c r="O198" s="2">
        <v>9666.06</v>
      </c>
      <c r="P198">
        <v>21</v>
      </c>
      <c r="Q198">
        <v>54</v>
      </c>
      <c r="R198">
        <f>Кредиты_2000_0__2[[#This Row],[Годовой доход]]/12</f>
        <v>120523.33333333333</v>
      </c>
      <c r="S198">
        <f>Кредиты_2000_0__2[[#This Row],[Ежемесячный платеж]]/Кредиты_2000_0__2[[#This Row],[Мес доход]]</f>
        <v>8.0200735680504467E-2</v>
      </c>
    </row>
    <row r="199" spans="1:19" x14ac:dyDescent="0.45">
      <c r="A199">
        <v>1293</v>
      </c>
      <c r="B199" s="1" t="s">
        <v>909</v>
      </c>
      <c r="C199" s="1" t="s">
        <v>16</v>
      </c>
      <c r="D199">
        <v>15</v>
      </c>
      <c r="E199">
        <v>0</v>
      </c>
      <c r="F199">
        <v>277856</v>
      </c>
      <c r="G199">
        <v>744744</v>
      </c>
      <c r="H199" s="3">
        <v>198484</v>
      </c>
      <c r="I199" s="1" t="s">
        <v>17</v>
      </c>
      <c r="J199">
        <v>743</v>
      </c>
      <c r="K199">
        <v>952280</v>
      </c>
      <c r="L199" s="1" t="s">
        <v>18</v>
      </c>
      <c r="M199" s="1" t="s">
        <v>19</v>
      </c>
      <c r="N199" s="1" t="s">
        <v>23</v>
      </c>
      <c r="O199" s="2">
        <v>15633.2</v>
      </c>
      <c r="P199">
        <v>17</v>
      </c>
      <c r="Q199">
        <v>18</v>
      </c>
      <c r="R199">
        <f>Кредиты_2000_0__2[[#This Row],[Годовой доход]]/12</f>
        <v>79356.666666666672</v>
      </c>
      <c r="S199">
        <f>Кредиты_2000_0__2[[#This Row],[Ежемесячный платеж]]/Кредиты_2000_0__2[[#This Row],[Мес доход]]</f>
        <v>0.19699920191540302</v>
      </c>
    </row>
    <row r="200" spans="1:19" x14ac:dyDescent="0.45">
      <c r="A200">
        <v>1569</v>
      </c>
      <c r="B200" s="1" t="s">
        <v>1093</v>
      </c>
      <c r="C200" s="1" t="s">
        <v>16</v>
      </c>
      <c r="D200">
        <v>19</v>
      </c>
      <c r="E200">
        <v>0</v>
      </c>
      <c r="F200">
        <v>334267</v>
      </c>
      <c r="G200">
        <v>716760</v>
      </c>
      <c r="H200" s="3">
        <v>244310</v>
      </c>
      <c r="I200" s="1" t="s">
        <v>17</v>
      </c>
      <c r="J200">
        <v>743</v>
      </c>
      <c r="K200">
        <v>1216361</v>
      </c>
      <c r="L200" s="1" t="s">
        <v>53</v>
      </c>
      <c r="M200" s="1" t="s">
        <v>29</v>
      </c>
      <c r="N200" s="1" t="s">
        <v>23</v>
      </c>
      <c r="O200" s="2">
        <v>24732.49</v>
      </c>
      <c r="P200">
        <v>28</v>
      </c>
      <c r="Q200">
        <v>44</v>
      </c>
      <c r="R200">
        <f>Кредиты_2000_0__2[[#This Row],[Годовой доход]]/12</f>
        <v>101363.41666666667</v>
      </c>
      <c r="S200">
        <f>Кредиты_2000_0__2[[#This Row],[Ежемесячный платеж]]/Кредиты_2000_0__2[[#This Row],[Мес доход]]</f>
        <v>0.24399818803792625</v>
      </c>
    </row>
    <row r="201" spans="1:19" x14ac:dyDescent="0.45">
      <c r="A201">
        <v>1649</v>
      </c>
      <c r="B201" s="1" t="s">
        <v>1152</v>
      </c>
      <c r="C201" s="1" t="s">
        <v>16</v>
      </c>
      <c r="D201">
        <v>9</v>
      </c>
      <c r="E201">
        <v>0</v>
      </c>
      <c r="F201">
        <v>271966</v>
      </c>
      <c r="G201">
        <v>775654</v>
      </c>
      <c r="H201" s="3">
        <v>263714</v>
      </c>
      <c r="I201" s="1" t="s">
        <v>17</v>
      </c>
      <c r="J201">
        <v>743</v>
      </c>
      <c r="K201">
        <v>3416238</v>
      </c>
      <c r="L201" s="1" t="s">
        <v>22</v>
      </c>
      <c r="M201" s="1" t="s">
        <v>19</v>
      </c>
      <c r="N201" s="1" t="s">
        <v>20</v>
      </c>
      <c r="O201" s="2">
        <v>14547.54</v>
      </c>
      <c r="P201">
        <v>13.8</v>
      </c>
      <c r="R201">
        <f>Кредиты_2000_0__2[[#This Row],[Годовой доход]]/12</f>
        <v>284686.5</v>
      </c>
      <c r="S201">
        <f>Кредиты_2000_0__2[[#This Row],[Ежемесячный платеж]]/Кредиты_2000_0__2[[#This Row],[Мес доход]]</f>
        <v>5.1100210231254384E-2</v>
      </c>
    </row>
    <row r="202" spans="1:19" x14ac:dyDescent="0.45">
      <c r="A202">
        <v>1690</v>
      </c>
      <c r="B202" s="1" t="s">
        <v>1184</v>
      </c>
      <c r="C202" s="1" t="s">
        <v>16</v>
      </c>
      <c r="D202">
        <v>6</v>
      </c>
      <c r="E202">
        <v>0</v>
      </c>
      <c r="F202">
        <v>60306</v>
      </c>
      <c r="G202">
        <v>114664</v>
      </c>
      <c r="H202" s="3">
        <v>157410</v>
      </c>
      <c r="I202" s="1" t="s">
        <v>17</v>
      </c>
      <c r="J202">
        <v>743</v>
      </c>
      <c r="K202">
        <v>699124</v>
      </c>
      <c r="L202" s="1" t="s">
        <v>28</v>
      </c>
      <c r="M202" s="1" t="s">
        <v>19</v>
      </c>
      <c r="N202" s="1" t="s">
        <v>23</v>
      </c>
      <c r="O202" s="2">
        <v>8739.0499999999993</v>
      </c>
      <c r="P202">
        <v>9.6999999999999993</v>
      </c>
      <c r="R202">
        <f>Кредиты_2000_0__2[[#This Row],[Годовой доход]]/12</f>
        <v>58260.333333333336</v>
      </c>
      <c r="S202">
        <f>Кредиты_2000_0__2[[#This Row],[Ежемесячный платеж]]/Кредиты_2000_0__2[[#This Row],[Мес доход]]</f>
        <v>0.15</v>
      </c>
    </row>
    <row r="203" spans="1:19" x14ac:dyDescent="0.45">
      <c r="A203">
        <v>1694</v>
      </c>
      <c r="B203" s="1" t="s">
        <v>1188</v>
      </c>
      <c r="C203" s="1" t="s">
        <v>16</v>
      </c>
      <c r="D203">
        <v>11</v>
      </c>
      <c r="E203">
        <v>1</v>
      </c>
      <c r="F203">
        <v>203889</v>
      </c>
      <c r="G203">
        <v>618002</v>
      </c>
      <c r="H203" s="3">
        <v>240240</v>
      </c>
      <c r="I203" s="1" t="s">
        <v>17</v>
      </c>
      <c r="J203">
        <v>743</v>
      </c>
      <c r="K203">
        <v>1400566</v>
      </c>
      <c r="L203" s="1" t="s">
        <v>50</v>
      </c>
      <c r="M203" s="1" t="s">
        <v>19</v>
      </c>
      <c r="N203" s="1" t="s">
        <v>23</v>
      </c>
      <c r="O203" s="2">
        <v>19689.7</v>
      </c>
      <c r="P203">
        <v>22.1</v>
      </c>
      <c r="Q203">
        <v>6</v>
      </c>
      <c r="R203">
        <f>Кредиты_2000_0__2[[#This Row],[Годовой доход]]/12</f>
        <v>116713.83333333333</v>
      </c>
      <c r="S203">
        <f>Кредиты_2000_0__2[[#This Row],[Ежемесячный платеж]]/Кредиты_2000_0__2[[#This Row],[Мес доход]]</f>
        <v>0.16870065387850341</v>
      </c>
    </row>
    <row r="204" spans="1:19" x14ac:dyDescent="0.45">
      <c r="A204">
        <v>1699</v>
      </c>
      <c r="B204" s="1" t="s">
        <v>1191</v>
      </c>
      <c r="C204" s="1" t="s">
        <v>16</v>
      </c>
      <c r="D204">
        <v>9</v>
      </c>
      <c r="E204">
        <v>0</v>
      </c>
      <c r="F204">
        <v>253232</v>
      </c>
      <c r="G204">
        <v>430584</v>
      </c>
      <c r="H204" s="3">
        <v>225280</v>
      </c>
      <c r="I204" s="1" t="s">
        <v>17</v>
      </c>
      <c r="J204">
        <v>743</v>
      </c>
      <c r="K204">
        <v>778240</v>
      </c>
      <c r="L204" s="1" t="s">
        <v>27</v>
      </c>
      <c r="M204" s="1" t="s">
        <v>19</v>
      </c>
      <c r="N204" s="1" t="s">
        <v>23</v>
      </c>
      <c r="O204" s="2">
        <v>7717.61</v>
      </c>
      <c r="P204">
        <v>24</v>
      </c>
      <c r="Q204">
        <v>15</v>
      </c>
      <c r="R204">
        <f>Кредиты_2000_0__2[[#This Row],[Годовой доход]]/12</f>
        <v>64853.333333333336</v>
      </c>
      <c r="S204">
        <f>Кредиты_2000_0__2[[#This Row],[Ежемесячный платеж]]/Кредиты_2000_0__2[[#This Row],[Мес доход]]</f>
        <v>0.11900097656249999</v>
      </c>
    </row>
    <row r="205" spans="1:19" x14ac:dyDescent="0.45">
      <c r="A205">
        <v>89</v>
      </c>
      <c r="B205" s="1" t="s">
        <v>99</v>
      </c>
      <c r="C205" s="1" t="s">
        <v>31</v>
      </c>
      <c r="D205">
        <v>13</v>
      </c>
      <c r="E205">
        <v>1</v>
      </c>
      <c r="F205">
        <v>176396</v>
      </c>
      <c r="G205">
        <v>339834</v>
      </c>
      <c r="H205" s="3">
        <v>194942</v>
      </c>
      <c r="I205" s="1" t="s">
        <v>17</v>
      </c>
      <c r="J205">
        <v>742</v>
      </c>
      <c r="K205">
        <v>1212238</v>
      </c>
      <c r="L205" s="1" t="s">
        <v>50</v>
      </c>
      <c r="M205" s="1" t="s">
        <v>29</v>
      </c>
      <c r="N205" s="1" t="s">
        <v>23</v>
      </c>
      <c r="O205" s="2">
        <v>25254.99</v>
      </c>
      <c r="P205">
        <v>27.4</v>
      </c>
      <c r="Q205">
        <v>19</v>
      </c>
      <c r="R205">
        <f>Кредиты_2000_0__2[[#This Row],[Годовой доход]]/12</f>
        <v>101019.83333333333</v>
      </c>
      <c r="S205">
        <f>Кредиты_2000_0__2[[#This Row],[Ежемесячный платеж]]/Кредиты_2000_0__2[[#This Row],[Мес доход]]</f>
        <v>0.25000031346979723</v>
      </c>
    </row>
    <row r="206" spans="1:19" x14ac:dyDescent="0.45">
      <c r="A206">
        <v>105</v>
      </c>
      <c r="B206" s="1" t="s">
        <v>110</v>
      </c>
      <c r="C206" s="1" t="s">
        <v>16</v>
      </c>
      <c r="D206">
        <v>7</v>
      </c>
      <c r="E206">
        <v>0</v>
      </c>
      <c r="F206">
        <v>486001</v>
      </c>
      <c r="G206">
        <v>1253340</v>
      </c>
      <c r="H206" s="3">
        <v>448976</v>
      </c>
      <c r="I206" s="1" t="s">
        <v>17</v>
      </c>
      <c r="J206">
        <v>742</v>
      </c>
      <c r="K206">
        <v>4071396</v>
      </c>
      <c r="L206" s="1" t="s">
        <v>22</v>
      </c>
      <c r="M206" s="1" t="s">
        <v>19</v>
      </c>
      <c r="N206" s="1" t="s">
        <v>23</v>
      </c>
      <c r="O206" s="2">
        <v>10348.16</v>
      </c>
      <c r="P206">
        <v>19.7</v>
      </c>
      <c r="R206">
        <f>Кредиты_2000_0__2[[#This Row],[Годовой доход]]/12</f>
        <v>339283</v>
      </c>
      <c r="S206">
        <f>Кредиты_2000_0__2[[#This Row],[Ежемесячный платеж]]/Кредиты_2000_0__2[[#This Row],[Мес доход]]</f>
        <v>3.0500084000672004E-2</v>
      </c>
    </row>
    <row r="207" spans="1:19" x14ac:dyDescent="0.45">
      <c r="A207">
        <v>228</v>
      </c>
      <c r="B207" s="1" t="s">
        <v>207</v>
      </c>
      <c r="C207" s="1" t="s">
        <v>16</v>
      </c>
      <c r="D207">
        <v>9</v>
      </c>
      <c r="E207">
        <v>0</v>
      </c>
      <c r="F207">
        <v>606461</v>
      </c>
      <c r="G207">
        <v>1141800</v>
      </c>
      <c r="H207" s="3">
        <v>763840</v>
      </c>
      <c r="I207" s="1" t="s">
        <v>17</v>
      </c>
      <c r="J207">
        <v>742</v>
      </c>
      <c r="K207">
        <v>1639776</v>
      </c>
      <c r="L207" s="1" t="s">
        <v>22</v>
      </c>
      <c r="M207" s="1" t="s">
        <v>19</v>
      </c>
      <c r="N207" s="1" t="s">
        <v>23</v>
      </c>
      <c r="O207" s="2">
        <v>23640.18</v>
      </c>
      <c r="P207">
        <v>21.4</v>
      </c>
      <c r="R207">
        <f>Кредиты_2000_0__2[[#This Row],[Годовой доход]]/12</f>
        <v>136648</v>
      </c>
      <c r="S207">
        <f>Кредиты_2000_0__2[[#This Row],[Ежемесячный платеж]]/Кредиты_2000_0__2[[#This Row],[Мес доход]]</f>
        <v>0.17300055617352614</v>
      </c>
    </row>
    <row r="208" spans="1:19" x14ac:dyDescent="0.45">
      <c r="A208">
        <v>302</v>
      </c>
      <c r="B208" s="1" t="s">
        <v>261</v>
      </c>
      <c r="C208" s="1" t="s">
        <v>16</v>
      </c>
      <c r="D208">
        <v>8</v>
      </c>
      <c r="E208">
        <v>0</v>
      </c>
      <c r="F208">
        <v>57570</v>
      </c>
      <c r="G208">
        <v>169620</v>
      </c>
      <c r="H208" s="3">
        <v>391468</v>
      </c>
      <c r="I208" s="1" t="s">
        <v>17</v>
      </c>
      <c r="J208">
        <v>742</v>
      </c>
      <c r="K208">
        <v>629850</v>
      </c>
      <c r="L208" s="1" t="s">
        <v>33</v>
      </c>
      <c r="M208" s="1" t="s">
        <v>29</v>
      </c>
      <c r="N208" s="1" t="s">
        <v>23</v>
      </c>
      <c r="O208" s="2">
        <v>10025.16</v>
      </c>
      <c r="P208">
        <v>17.8</v>
      </c>
      <c r="Q208">
        <v>14</v>
      </c>
      <c r="R208">
        <f>Кредиты_2000_0__2[[#This Row],[Годовой доход]]/12</f>
        <v>52487.5</v>
      </c>
      <c r="S208">
        <f>Кредиты_2000_0__2[[#This Row],[Ежемесячный платеж]]/Кредиты_2000_0__2[[#This Row],[Мес доход]]</f>
        <v>0.19100090497737557</v>
      </c>
    </row>
    <row r="209" spans="1:19" x14ac:dyDescent="0.45">
      <c r="A209">
        <v>314</v>
      </c>
      <c r="B209" s="1" t="s">
        <v>270</v>
      </c>
      <c r="C209" s="1" t="s">
        <v>16</v>
      </c>
      <c r="D209">
        <v>15</v>
      </c>
      <c r="E209">
        <v>0</v>
      </c>
      <c r="F209">
        <v>406220</v>
      </c>
      <c r="G209">
        <v>863060</v>
      </c>
      <c r="H209" s="3">
        <v>334686</v>
      </c>
      <c r="I209" s="1" t="s">
        <v>17</v>
      </c>
      <c r="J209">
        <v>742</v>
      </c>
      <c r="K209">
        <v>963490</v>
      </c>
      <c r="L209" s="1" t="s">
        <v>22</v>
      </c>
      <c r="M209" s="1" t="s">
        <v>19</v>
      </c>
      <c r="N209" s="1" t="s">
        <v>23</v>
      </c>
      <c r="O209" s="2">
        <v>12284.45</v>
      </c>
      <c r="P209">
        <v>20.5</v>
      </c>
      <c r="Q209">
        <v>58</v>
      </c>
      <c r="R209">
        <f>Кредиты_2000_0__2[[#This Row],[Годовой доход]]/12</f>
        <v>80290.833333333328</v>
      </c>
      <c r="S209">
        <f>Кредиты_2000_0__2[[#This Row],[Ежемесячный платеж]]/Кредиты_2000_0__2[[#This Row],[Мес доход]]</f>
        <v>0.15299940840070994</v>
      </c>
    </row>
    <row r="210" spans="1:19" x14ac:dyDescent="0.45">
      <c r="A210">
        <v>318</v>
      </c>
      <c r="B210" s="1" t="s">
        <v>271</v>
      </c>
      <c r="C210" s="1" t="s">
        <v>16</v>
      </c>
      <c r="D210">
        <v>7</v>
      </c>
      <c r="E210">
        <v>0</v>
      </c>
      <c r="F210">
        <v>184490</v>
      </c>
      <c r="G210">
        <v>240856</v>
      </c>
      <c r="H210" s="3">
        <v>175076</v>
      </c>
      <c r="I210" s="1" t="s">
        <v>17</v>
      </c>
      <c r="J210">
        <v>742</v>
      </c>
      <c r="K210">
        <v>748486</v>
      </c>
      <c r="L210" s="1" t="s">
        <v>18</v>
      </c>
      <c r="M210" s="1" t="s">
        <v>29</v>
      </c>
      <c r="N210" s="1" t="s">
        <v>52</v>
      </c>
      <c r="O210" s="2">
        <v>7983.8</v>
      </c>
      <c r="P210">
        <v>36.4</v>
      </c>
      <c r="R210">
        <f>Кредиты_2000_0__2[[#This Row],[Годовой доход]]/12</f>
        <v>62373.833333333336</v>
      </c>
      <c r="S210">
        <f>Кредиты_2000_0__2[[#This Row],[Ежемесячный платеж]]/Кредиты_2000_0__2[[#This Row],[Мес доход]]</f>
        <v>0.12799918769355739</v>
      </c>
    </row>
    <row r="211" spans="1:19" x14ac:dyDescent="0.45">
      <c r="A211">
        <v>436</v>
      </c>
      <c r="B211" s="1" t="s">
        <v>349</v>
      </c>
      <c r="C211" s="1" t="s">
        <v>16</v>
      </c>
      <c r="D211">
        <v>9</v>
      </c>
      <c r="E211">
        <v>1</v>
      </c>
      <c r="F211">
        <v>286748</v>
      </c>
      <c r="G211">
        <v>378598</v>
      </c>
      <c r="H211" s="3">
        <v>405746</v>
      </c>
      <c r="I211" s="1" t="s">
        <v>17</v>
      </c>
      <c r="J211">
        <v>742</v>
      </c>
      <c r="K211">
        <v>1168044</v>
      </c>
      <c r="L211" s="1" t="s">
        <v>28</v>
      </c>
      <c r="M211" s="1" t="s">
        <v>19</v>
      </c>
      <c r="N211" s="1" t="s">
        <v>23</v>
      </c>
      <c r="O211" s="2">
        <v>21511.42</v>
      </c>
      <c r="P211">
        <v>13.8</v>
      </c>
      <c r="R211">
        <f>Кредиты_2000_0__2[[#This Row],[Годовой доход]]/12</f>
        <v>97337</v>
      </c>
      <c r="S211">
        <f>Кредиты_2000_0__2[[#This Row],[Ежемесячный платеж]]/Кредиты_2000_0__2[[#This Row],[Мес доход]]</f>
        <v>0.22099941440562168</v>
      </c>
    </row>
    <row r="212" spans="1:19" x14ac:dyDescent="0.45">
      <c r="A212">
        <v>480</v>
      </c>
      <c r="B212" s="1" t="s">
        <v>379</v>
      </c>
      <c r="C212" s="1" t="s">
        <v>16</v>
      </c>
      <c r="D212">
        <v>17</v>
      </c>
      <c r="E212">
        <v>0</v>
      </c>
      <c r="F212">
        <v>121448</v>
      </c>
      <c r="G212">
        <v>404096</v>
      </c>
      <c r="H212" s="3">
        <v>324346</v>
      </c>
      <c r="I212" s="1" t="s">
        <v>17</v>
      </c>
      <c r="J212">
        <v>742</v>
      </c>
      <c r="K212">
        <v>954370</v>
      </c>
      <c r="L212" s="1" t="s">
        <v>38</v>
      </c>
      <c r="M212" s="1" t="s">
        <v>29</v>
      </c>
      <c r="N212" s="1" t="s">
        <v>23</v>
      </c>
      <c r="O212" s="2">
        <v>17019.63</v>
      </c>
      <c r="P212">
        <v>10</v>
      </c>
      <c r="Q212">
        <v>34</v>
      </c>
      <c r="R212">
        <f>Кредиты_2000_0__2[[#This Row],[Годовой доход]]/12</f>
        <v>79530.833333333328</v>
      </c>
      <c r="S212">
        <f>Кредиты_2000_0__2[[#This Row],[Ежемесячный платеж]]/Кредиты_2000_0__2[[#This Row],[Мес доход]]</f>
        <v>0.21400039816842528</v>
      </c>
    </row>
    <row r="213" spans="1:19" x14ac:dyDescent="0.45">
      <c r="A213">
        <v>677</v>
      </c>
      <c r="B213" s="1" t="s">
        <v>501</v>
      </c>
      <c r="C213" s="1" t="s">
        <v>16</v>
      </c>
      <c r="D213">
        <v>20</v>
      </c>
      <c r="E213">
        <v>0</v>
      </c>
      <c r="F213">
        <v>65436</v>
      </c>
      <c r="G213">
        <v>190872</v>
      </c>
      <c r="H213" s="3">
        <v>54230</v>
      </c>
      <c r="I213" s="1" t="s">
        <v>17</v>
      </c>
      <c r="J213">
        <v>742</v>
      </c>
      <c r="K213">
        <v>842859</v>
      </c>
      <c r="L213" s="1" t="s">
        <v>38</v>
      </c>
      <c r="M213" s="1" t="s">
        <v>19</v>
      </c>
      <c r="N213" s="1" t="s">
        <v>23</v>
      </c>
      <c r="O213" s="2">
        <v>9692.85</v>
      </c>
      <c r="P213">
        <v>17.899999999999999</v>
      </c>
      <c r="Q213">
        <v>22</v>
      </c>
      <c r="R213">
        <f>Кредиты_2000_0__2[[#This Row],[Годовой доход]]/12</f>
        <v>70238.25</v>
      </c>
      <c r="S213">
        <f>Кредиты_2000_0__2[[#This Row],[Ежемесячный платеж]]/Кредиты_2000_0__2[[#This Row],[Мес доход]]</f>
        <v>0.1379995942381822</v>
      </c>
    </row>
    <row r="214" spans="1:19" x14ac:dyDescent="0.45">
      <c r="A214">
        <v>816</v>
      </c>
      <c r="B214" s="1" t="s">
        <v>598</v>
      </c>
      <c r="C214" s="1" t="s">
        <v>31</v>
      </c>
      <c r="D214">
        <v>15</v>
      </c>
      <c r="E214">
        <v>0</v>
      </c>
      <c r="F214">
        <v>125153</v>
      </c>
      <c r="G214">
        <v>296956</v>
      </c>
      <c r="H214" s="3">
        <v>110814</v>
      </c>
      <c r="I214" s="1" t="s">
        <v>17</v>
      </c>
      <c r="J214">
        <v>742</v>
      </c>
      <c r="K214">
        <v>459325</v>
      </c>
      <c r="L214" s="1" t="s">
        <v>38</v>
      </c>
      <c r="M214" s="1" t="s">
        <v>24</v>
      </c>
      <c r="N214" s="1" t="s">
        <v>23</v>
      </c>
      <c r="O214" s="2">
        <v>8306.23</v>
      </c>
      <c r="P214">
        <v>7.9</v>
      </c>
      <c r="Q214">
        <v>43</v>
      </c>
      <c r="R214">
        <f>Кредиты_2000_0__2[[#This Row],[Годовой доход]]/12</f>
        <v>38277.083333333336</v>
      </c>
      <c r="S214">
        <f>Кредиты_2000_0__2[[#This Row],[Ежемесячный платеж]]/Кредиты_2000_0__2[[#This Row],[Мес доход]]</f>
        <v>0.21700268872802481</v>
      </c>
    </row>
    <row r="215" spans="1:19" x14ac:dyDescent="0.45">
      <c r="A215">
        <v>946</v>
      </c>
      <c r="B215" s="1" t="s">
        <v>684</v>
      </c>
      <c r="C215" s="1" t="s">
        <v>16</v>
      </c>
      <c r="D215">
        <v>8</v>
      </c>
      <c r="E215">
        <v>0</v>
      </c>
      <c r="F215">
        <v>282701</v>
      </c>
      <c r="G215">
        <v>743952</v>
      </c>
      <c r="H215" s="3">
        <v>120670</v>
      </c>
      <c r="I215" s="1" t="s">
        <v>17</v>
      </c>
      <c r="J215">
        <v>742</v>
      </c>
      <c r="K215">
        <v>654227</v>
      </c>
      <c r="L215" s="1" t="s">
        <v>36</v>
      </c>
      <c r="M215" s="1" t="s">
        <v>19</v>
      </c>
      <c r="N215" s="1" t="s">
        <v>23</v>
      </c>
      <c r="O215" s="2">
        <v>6324.15</v>
      </c>
      <c r="P215">
        <v>18.3</v>
      </c>
      <c r="R215">
        <f>Кредиты_2000_0__2[[#This Row],[Годовой доход]]/12</f>
        <v>54518.916666666664</v>
      </c>
      <c r="S215">
        <f>Кредиты_2000_0__2[[#This Row],[Ежемесячный платеж]]/Кредиты_2000_0__2[[#This Row],[Мес доход]]</f>
        <v>0.11599918682659077</v>
      </c>
    </row>
    <row r="216" spans="1:19" x14ac:dyDescent="0.45">
      <c r="A216">
        <v>1015</v>
      </c>
      <c r="B216" s="1" t="s">
        <v>726</v>
      </c>
      <c r="C216" s="1" t="s">
        <v>16</v>
      </c>
      <c r="D216">
        <v>8</v>
      </c>
      <c r="E216">
        <v>0</v>
      </c>
      <c r="F216">
        <v>307724</v>
      </c>
      <c r="G216">
        <v>525514</v>
      </c>
      <c r="H216" s="3">
        <v>346258</v>
      </c>
      <c r="I216" s="1" t="s">
        <v>17</v>
      </c>
      <c r="J216">
        <v>742</v>
      </c>
      <c r="K216">
        <v>1626058</v>
      </c>
      <c r="L216" s="1" t="s">
        <v>22</v>
      </c>
      <c r="M216" s="1" t="s">
        <v>19</v>
      </c>
      <c r="N216" s="1" t="s">
        <v>23</v>
      </c>
      <c r="O216" s="2">
        <v>4634.29</v>
      </c>
      <c r="P216">
        <v>15</v>
      </c>
      <c r="Q216">
        <v>74</v>
      </c>
      <c r="R216">
        <f>Кредиты_2000_0__2[[#This Row],[Годовой доход]]/12</f>
        <v>135504.83333333334</v>
      </c>
      <c r="S216">
        <f>Кредиты_2000_0__2[[#This Row],[Ежемесячный платеж]]/Кредиты_2000_0__2[[#This Row],[Мес доход]]</f>
        <v>3.4200182281320837E-2</v>
      </c>
    </row>
    <row r="217" spans="1:19" x14ac:dyDescent="0.45">
      <c r="A217">
        <v>1091</v>
      </c>
      <c r="B217" s="1" t="s">
        <v>770</v>
      </c>
      <c r="C217" s="1" t="s">
        <v>16</v>
      </c>
      <c r="D217">
        <v>20</v>
      </c>
      <c r="E217">
        <v>0</v>
      </c>
      <c r="F217">
        <v>434131</v>
      </c>
      <c r="G217">
        <v>672914</v>
      </c>
      <c r="H217" s="3">
        <v>564498</v>
      </c>
      <c r="I217" s="1" t="s">
        <v>17</v>
      </c>
      <c r="J217">
        <v>742</v>
      </c>
      <c r="K217">
        <v>1875110</v>
      </c>
      <c r="L217" s="1" t="s">
        <v>22</v>
      </c>
      <c r="M217" s="1" t="s">
        <v>19</v>
      </c>
      <c r="N217" s="1" t="s">
        <v>23</v>
      </c>
      <c r="O217" s="2">
        <v>20001.3</v>
      </c>
      <c r="P217">
        <v>32.700000000000003</v>
      </c>
      <c r="Q217">
        <v>75</v>
      </c>
      <c r="R217">
        <f>Кредиты_2000_0__2[[#This Row],[Годовой доход]]/12</f>
        <v>156259.16666666666</v>
      </c>
      <c r="S217">
        <f>Кредиты_2000_0__2[[#This Row],[Ежемесячный платеж]]/Кредиты_2000_0__2[[#This Row],[Мес доход]]</f>
        <v>0.12800081061911034</v>
      </c>
    </row>
    <row r="218" spans="1:19" x14ac:dyDescent="0.45">
      <c r="A218">
        <v>1115</v>
      </c>
      <c r="B218" s="1" t="s">
        <v>789</v>
      </c>
      <c r="C218" s="1" t="s">
        <v>16</v>
      </c>
      <c r="D218">
        <v>6</v>
      </c>
      <c r="E218">
        <v>0</v>
      </c>
      <c r="F218">
        <v>54245</v>
      </c>
      <c r="G218">
        <v>106788</v>
      </c>
      <c r="H218" s="3">
        <v>130746</v>
      </c>
      <c r="I218" s="1" t="s">
        <v>17</v>
      </c>
      <c r="J218">
        <v>742</v>
      </c>
      <c r="K218">
        <v>1674945</v>
      </c>
      <c r="L218" s="1" t="s">
        <v>28</v>
      </c>
      <c r="M218" s="1" t="s">
        <v>19</v>
      </c>
      <c r="N218" s="1" t="s">
        <v>23</v>
      </c>
      <c r="O218" s="2">
        <v>11780.38</v>
      </c>
      <c r="P218">
        <v>14.2</v>
      </c>
      <c r="Q218">
        <v>10</v>
      </c>
      <c r="R218">
        <f>Кредиты_2000_0__2[[#This Row],[Годовой доход]]/12</f>
        <v>139578.75</v>
      </c>
      <c r="S218">
        <f>Кредиты_2000_0__2[[#This Row],[Ежемесячный платеж]]/Кредиты_2000_0__2[[#This Row],[Мес доход]]</f>
        <v>8.4399523566445464E-2</v>
      </c>
    </row>
    <row r="219" spans="1:19" x14ac:dyDescent="0.45">
      <c r="A219">
        <v>1163</v>
      </c>
      <c r="B219" s="1" t="s">
        <v>819</v>
      </c>
      <c r="C219" s="1" t="s">
        <v>16</v>
      </c>
      <c r="D219">
        <v>12</v>
      </c>
      <c r="E219">
        <v>0</v>
      </c>
      <c r="F219">
        <v>173660</v>
      </c>
      <c r="G219">
        <v>305118</v>
      </c>
      <c r="H219" s="3">
        <v>171820</v>
      </c>
      <c r="I219" s="1" t="s">
        <v>17</v>
      </c>
      <c r="J219">
        <v>742</v>
      </c>
      <c r="K219">
        <v>797639</v>
      </c>
      <c r="L219" s="1" t="s">
        <v>41</v>
      </c>
      <c r="M219" s="1" t="s">
        <v>29</v>
      </c>
      <c r="N219" s="1" t="s">
        <v>23</v>
      </c>
      <c r="O219" s="2">
        <v>14025.04</v>
      </c>
      <c r="P219">
        <v>11.9</v>
      </c>
      <c r="R219">
        <f>Кредиты_2000_0__2[[#This Row],[Годовой доход]]/12</f>
        <v>66469.916666666672</v>
      </c>
      <c r="S219">
        <f>Кредиты_2000_0__2[[#This Row],[Ежемесячный платеж]]/Кредиты_2000_0__2[[#This Row],[Мес доход]]</f>
        <v>0.21099830875872419</v>
      </c>
    </row>
    <row r="220" spans="1:19" x14ac:dyDescent="0.45">
      <c r="A220">
        <v>1235</v>
      </c>
      <c r="B220" s="1" t="s">
        <v>868</v>
      </c>
      <c r="C220" s="1" t="s">
        <v>16</v>
      </c>
      <c r="D220">
        <v>10</v>
      </c>
      <c r="E220">
        <v>0</v>
      </c>
      <c r="F220">
        <v>316160</v>
      </c>
      <c r="G220">
        <v>527494</v>
      </c>
      <c r="H220" s="3">
        <v>216106</v>
      </c>
      <c r="I220" s="1" t="s">
        <v>17</v>
      </c>
      <c r="J220">
        <v>742</v>
      </c>
      <c r="K220">
        <v>1343794</v>
      </c>
      <c r="L220" s="1" t="s">
        <v>22</v>
      </c>
      <c r="M220" s="1" t="s">
        <v>29</v>
      </c>
      <c r="N220" s="1" t="s">
        <v>23</v>
      </c>
      <c r="O220" s="2">
        <v>23202.799999999999</v>
      </c>
      <c r="P220">
        <v>21.5</v>
      </c>
      <c r="Q220">
        <v>25</v>
      </c>
      <c r="R220">
        <f>Кредиты_2000_0__2[[#This Row],[Годовой доход]]/12</f>
        <v>111982.83333333333</v>
      </c>
      <c r="S220">
        <f>Кредиты_2000_0__2[[#This Row],[Ежемесячный платеж]]/Кредиты_2000_0__2[[#This Row],[Мес доход]]</f>
        <v>0.20719961541724402</v>
      </c>
    </row>
    <row r="221" spans="1:19" x14ac:dyDescent="0.45">
      <c r="A221">
        <v>1299</v>
      </c>
      <c r="B221" s="1" t="s">
        <v>914</v>
      </c>
      <c r="C221" s="1" t="s">
        <v>31</v>
      </c>
      <c r="D221">
        <v>11</v>
      </c>
      <c r="E221">
        <v>0</v>
      </c>
      <c r="F221">
        <v>135470</v>
      </c>
      <c r="G221">
        <v>270006</v>
      </c>
      <c r="H221" s="3">
        <v>225060</v>
      </c>
      <c r="I221" s="1" t="s">
        <v>17</v>
      </c>
      <c r="J221">
        <v>742</v>
      </c>
      <c r="K221">
        <v>796917</v>
      </c>
      <c r="L221" s="1" t="s">
        <v>27</v>
      </c>
      <c r="M221" s="1" t="s">
        <v>29</v>
      </c>
      <c r="N221" s="1" t="s">
        <v>23</v>
      </c>
      <c r="O221" s="2">
        <v>17864.18</v>
      </c>
      <c r="P221">
        <v>15.5</v>
      </c>
      <c r="Q221">
        <v>14</v>
      </c>
      <c r="R221">
        <f>Кредиты_2000_0__2[[#This Row],[Годовой доход]]/12</f>
        <v>66409.75</v>
      </c>
      <c r="S221">
        <f>Кредиты_2000_0__2[[#This Row],[Ежемесячный платеж]]/Кредиты_2000_0__2[[#This Row],[Мес доход]]</f>
        <v>0.2689993562692225</v>
      </c>
    </row>
    <row r="222" spans="1:19" x14ac:dyDescent="0.45">
      <c r="A222">
        <v>1436</v>
      </c>
      <c r="B222" s="1" t="s">
        <v>1015</v>
      </c>
      <c r="C222" s="1" t="s">
        <v>16</v>
      </c>
      <c r="D222">
        <v>5</v>
      </c>
      <c r="E222">
        <v>0</v>
      </c>
      <c r="F222">
        <v>107293</v>
      </c>
      <c r="G222">
        <v>255090</v>
      </c>
      <c r="H222" s="3">
        <v>110836</v>
      </c>
      <c r="I222" s="1" t="s">
        <v>17</v>
      </c>
      <c r="J222">
        <v>742</v>
      </c>
      <c r="K222">
        <v>765700</v>
      </c>
      <c r="L222" s="1" t="s">
        <v>22</v>
      </c>
      <c r="M222" s="1" t="s">
        <v>29</v>
      </c>
      <c r="N222" s="1" t="s">
        <v>23</v>
      </c>
      <c r="O222" s="2">
        <v>3407.46</v>
      </c>
      <c r="P222">
        <v>13.9</v>
      </c>
      <c r="R222">
        <f>Кредиты_2000_0__2[[#This Row],[Годовой доход]]/12</f>
        <v>63808.333333333336</v>
      </c>
      <c r="S222">
        <f>Кредиты_2000_0__2[[#This Row],[Ежемесячный платеж]]/Кредиты_2000_0__2[[#This Row],[Мес доход]]</f>
        <v>5.3401488833746895E-2</v>
      </c>
    </row>
    <row r="223" spans="1:19" x14ac:dyDescent="0.45">
      <c r="A223">
        <v>1555</v>
      </c>
      <c r="B223" s="1" t="s">
        <v>1084</v>
      </c>
      <c r="C223" s="1" t="s">
        <v>31</v>
      </c>
      <c r="D223">
        <v>11</v>
      </c>
      <c r="E223">
        <v>0</v>
      </c>
      <c r="F223">
        <v>289180</v>
      </c>
      <c r="G223">
        <v>558052</v>
      </c>
      <c r="H223" s="3">
        <v>172370</v>
      </c>
      <c r="I223" s="1" t="s">
        <v>17</v>
      </c>
      <c r="J223">
        <v>742</v>
      </c>
      <c r="K223">
        <v>800166</v>
      </c>
      <c r="L223" s="1" t="s">
        <v>21</v>
      </c>
      <c r="M223" s="1" t="s">
        <v>19</v>
      </c>
      <c r="N223" s="1" t="s">
        <v>23</v>
      </c>
      <c r="O223" s="2">
        <v>20737.740000000002</v>
      </c>
      <c r="P223">
        <v>25.5</v>
      </c>
      <c r="R223">
        <f>Кредиты_2000_0__2[[#This Row],[Годовой доход]]/12</f>
        <v>66680.5</v>
      </c>
      <c r="S223">
        <f>Кредиты_2000_0__2[[#This Row],[Ежемесячный платеж]]/Кредиты_2000_0__2[[#This Row],[Мес доход]]</f>
        <v>0.31100156717481126</v>
      </c>
    </row>
    <row r="224" spans="1:19" x14ac:dyDescent="0.45">
      <c r="A224">
        <v>1892</v>
      </c>
      <c r="B224" s="1" t="s">
        <v>1331</v>
      </c>
      <c r="C224" s="1" t="s">
        <v>16</v>
      </c>
      <c r="D224">
        <v>8</v>
      </c>
      <c r="E224">
        <v>0</v>
      </c>
      <c r="F224">
        <v>336642</v>
      </c>
      <c r="G224">
        <v>508882</v>
      </c>
      <c r="H224" s="3">
        <v>313874</v>
      </c>
      <c r="I224" s="1" t="s">
        <v>17</v>
      </c>
      <c r="J224">
        <v>742</v>
      </c>
      <c r="K224">
        <v>2129919</v>
      </c>
      <c r="L224" s="1" t="s">
        <v>41</v>
      </c>
      <c r="M224" s="1" t="s">
        <v>29</v>
      </c>
      <c r="N224" s="1" t="s">
        <v>23</v>
      </c>
      <c r="O224" s="2">
        <v>24316.58</v>
      </c>
      <c r="P224">
        <v>12.6</v>
      </c>
      <c r="R224">
        <f>Кредиты_2000_0__2[[#This Row],[Годовой доход]]/12</f>
        <v>177493.25</v>
      </c>
      <c r="S224">
        <f>Кредиты_2000_0__2[[#This Row],[Ежемесячный платеж]]/Кредиты_2000_0__2[[#This Row],[Мес доход]]</f>
        <v>0.13700002676158107</v>
      </c>
    </row>
    <row r="225" spans="1:19" x14ac:dyDescent="0.45">
      <c r="A225">
        <v>1931</v>
      </c>
      <c r="B225" s="1" t="s">
        <v>1362</v>
      </c>
      <c r="C225" s="1" t="s">
        <v>31</v>
      </c>
      <c r="D225">
        <v>9</v>
      </c>
      <c r="E225">
        <v>0</v>
      </c>
      <c r="F225">
        <v>295830</v>
      </c>
      <c r="G225">
        <v>588566</v>
      </c>
      <c r="H225" s="3">
        <v>261734</v>
      </c>
      <c r="I225" s="1" t="s">
        <v>17</v>
      </c>
      <c r="J225">
        <v>742</v>
      </c>
      <c r="K225">
        <v>941830</v>
      </c>
      <c r="L225" s="1" t="s">
        <v>22</v>
      </c>
      <c r="M225" s="1" t="s">
        <v>29</v>
      </c>
      <c r="N225" s="1" t="s">
        <v>23</v>
      </c>
      <c r="O225" s="2">
        <v>13421.03</v>
      </c>
      <c r="P225">
        <v>17.2</v>
      </c>
      <c r="R225">
        <f>Кредиты_2000_0__2[[#This Row],[Годовой доход]]/12</f>
        <v>78485.833333333328</v>
      </c>
      <c r="S225">
        <f>Кредиты_2000_0__2[[#This Row],[Ежемесячный платеж]]/Кредиты_2000_0__2[[#This Row],[Мес доход]]</f>
        <v>0.17099939479523907</v>
      </c>
    </row>
    <row r="226" spans="1:19" x14ac:dyDescent="0.45">
      <c r="A226">
        <v>1978</v>
      </c>
      <c r="B226" s="1" t="s">
        <v>1398</v>
      </c>
      <c r="C226" s="1" t="s">
        <v>16</v>
      </c>
      <c r="D226">
        <v>8</v>
      </c>
      <c r="E226">
        <v>0</v>
      </c>
      <c r="F226">
        <v>26087</v>
      </c>
      <c r="G226">
        <v>97746</v>
      </c>
      <c r="H226" s="3">
        <v>108570</v>
      </c>
      <c r="I226" s="1" t="s">
        <v>17</v>
      </c>
      <c r="J226">
        <v>742</v>
      </c>
      <c r="K226">
        <v>720119</v>
      </c>
      <c r="L226" s="1" t="s">
        <v>22</v>
      </c>
      <c r="M226" s="1" t="s">
        <v>29</v>
      </c>
      <c r="N226" s="1" t="s">
        <v>52</v>
      </c>
      <c r="O226" s="2">
        <v>6505.03</v>
      </c>
      <c r="P226">
        <v>30.5</v>
      </c>
      <c r="Q226">
        <v>62</v>
      </c>
      <c r="R226">
        <f>Кредиты_2000_0__2[[#This Row],[Годовой доход]]/12</f>
        <v>60009.916666666664</v>
      </c>
      <c r="S226">
        <f>Кредиты_2000_0__2[[#This Row],[Ежемесячный платеж]]/Кредиты_2000_0__2[[#This Row],[Мес доход]]</f>
        <v>0.10839925067940159</v>
      </c>
    </row>
    <row r="227" spans="1:19" x14ac:dyDescent="0.45">
      <c r="A227">
        <v>64</v>
      </c>
      <c r="B227" s="1" t="s">
        <v>82</v>
      </c>
      <c r="C227" s="1" t="s">
        <v>16</v>
      </c>
      <c r="D227">
        <v>17</v>
      </c>
      <c r="E227">
        <v>0</v>
      </c>
      <c r="F227">
        <v>5246261</v>
      </c>
      <c r="G227">
        <v>11887678</v>
      </c>
      <c r="H227" s="3">
        <v>602008</v>
      </c>
      <c r="I227" s="1" t="s">
        <v>26</v>
      </c>
      <c r="J227">
        <v>741</v>
      </c>
      <c r="K227">
        <v>2896721</v>
      </c>
      <c r="L227" s="1" t="s">
        <v>36</v>
      </c>
      <c r="M227" s="1" t="s">
        <v>24</v>
      </c>
      <c r="N227" s="1" t="s">
        <v>23</v>
      </c>
      <c r="O227" s="2">
        <v>48278.62</v>
      </c>
      <c r="P227">
        <v>19.600000000000001</v>
      </c>
      <c r="Q227">
        <v>32</v>
      </c>
      <c r="R227">
        <f>Кредиты_2000_0__2[[#This Row],[Годовой доход]]/12</f>
        <v>241393.41666666666</v>
      </c>
      <c r="S227">
        <f>Кредиты_2000_0__2[[#This Row],[Ежемесячный платеж]]/Кредиты_2000_0__2[[#This Row],[Мес доход]]</f>
        <v>0.19999973763438042</v>
      </c>
    </row>
    <row r="228" spans="1:19" x14ac:dyDescent="0.45">
      <c r="A228">
        <v>139</v>
      </c>
      <c r="B228" s="1" t="s">
        <v>132</v>
      </c>
      <c r="C228" s="1" t="s">
        <v>31</v>
      </c>
      <c r="D228">
        <v>15</v>
      </c>
      <c r="E228">
        <v>0</v>
      </c>
      <c r="F228">
        <v>691467</v>
      </c>
      <c r="G228">
        <v>1332188</v>
      </c>
      <c r="H228" s="3">
        <v>402534</v>
      </c>
      <c r="I228" s="1" t="s">
        <v>17</v>
      </c>
      <c r="J228">
        <v>741</v>
      </c>
      <c r="K228">
        <v>3090160</v>
      </c>
      <c r="L228" s="1" t="s">
        <v>40</v>
      </c>
      <c r="M228" s="1" t="s">
        <v>29</v>
      </c>
      <c r="N228" s="1" t="s">
        <v>23</v>
      </c>
      <c r="O228" s="2">
        <v>23639.8</v>
      </c>
      <c r="P228">
        <v>19.600000000000001</v>
      </c>
      <c r="Q228">
        <v>6</v>
      </c>
      <c r="R228">
        <f>Кредиты_2000_0__2[[#This Row],[Годовой доход]]/12</f>
        <v>257513.33333333334</v>
      </c>
      <c r="S228">
        <f>Кредиты_2000_0__2[[#This Row],[Ежемесячный платеж]]/Кредиты_2000_0__2[[#This Row],[Мес доход]]</f>
        <v>9.1800295130349235E-2</v>
      </c>
    </row>
    <row r="229" spans="1:19" x14ac:dyDescent="0.45">
      <c r="A229">
        <v>155</v>
      </c>
      <c r="B229" s="1" t="s">
        <v>146</v>
      </c>
      <c r="C229" s="1" t="s">
        <v>16</v>
      </c>
      <c r="D229">
        <v>8</v>
      </c>
      <c r="E229">
        <v>0</v>
      </c>
      <c r="F229">
        <v>669028</v>
      </c>
      <c r="G229">
        <v>981838</v>
      </c>
      <c r="H229" s="3">
        <v>448822</v>
      </c>
      <c r="I229" s="1" t="s">
        <v>17</v>
      </c>
      <c r="J229">
        <v>741</v>
      </c>
      <c r="K229">
        <v>1027444</v>
      </c>
      <c r="L229" s="1" t="s">
        <v>50</v>
      </c>
      <c r="M229" s="1" t="s">
        <v>19</v>
      </c>
      <c r="N229" s="1" t="s">
        <v>23</v>
      </c>
      <c r="O229" s="2">
        <v>21576.400000000001</v>
      </c>
      <c r="P229">
        <v>33.1</v>
      </c>
      <c r="R229">
        <f>Кредиты_2000_0__2[[#This Row],[Годовой доход]]/12</f>
        <v>85620.333333333328</v>
      </c>
      <c r="S229">
        <f>Кредиты_2000_0__2[[#This Row],[Ежемесячный платеж]]/Кредиты_2000_0__2[[#This Row],[Мес доход]]</f>
        <v>0.25200088763961837</v>
      </c>
    </row>
    <row r="230" spans="1:19" x14ac:dyDescent="0.45">
      <c r="A230">
        <v>223</v>
      </c>
      <c r="B230" s="1" t="s">
        <v>204</v>
      </c>
      <c r="C230" s="1" t="s">
        <v>31</v>
      </c>
      <c r="D230">
        <v>7</v>
      </c>
      <c r="E230">
        <v>0</v>
      </c>
      <c r="F230">
        <v>81016</v>
      </c>
      <c r="G230">
        <v>198352</v>
      </c>
      <c r="H230" s="3">
        <v>292292</v>
      </c>
      <c r="I230" s="1" t="s">
        <v>17</v>
      </c>
      <c r="J230">
        <v>741</v>
      </c>
      <c r="K230">
        <v>666805</v>
      </c>
      <c r="L230" s="1" t="s">
        <v>36</v>
      </c>
      <c r="M230" s="1" t="s">
        <v>29</v>
      </c>
      <c r="N230" s="1" t="s">
        <v>54</v>
      </c>
      <c r="O230" s="2">
        <v>6223.45</v>
      </c>
      <c r="P230">
        <v>15</v>
      </c>
      <c r="R230">
        <f>Кредиты_2000_0__2[[#This Row],[Годовой доход]]/12</f>
        <v>55567.083333333336</v>
      </c>
      <c r="S230">
        <f>Кредиты_2000_0__2[[#This Row],[Ежемесячный платеж]]/Кредиты_2000_0__2[[#This Row],[Мес доход]]</f>
        <v>0.11199886023650092</v>
      </c>
    </row>
    <row r="231" spans="1:19" x14ac:dyDescent="0.45">
      <c r="A231">
        <v>341</v>
      </c>
      <c r="B231" s="1" t="s">
        <v>284</v>
      </c>
      <c r="C231" s="1" t="s">
        <v>16</v>
      </c>
      <c r="D231">
        <v>9</v>
      </c>
      <c r="E231">
        <v>0</v>
      </c>
      <c r="F231">
        <v>112727</v>
      </c>
      <c r="G231">
        <v>725098</v>
      </c>
      <c r="H231" s="3">
        <v>88198</v>
      </c>
      <c r="I231" s="1" t="s">
        <v>17</v>
      </c>
      <c r="J231">
        <v>741</v>
      </c>
      <c r="K231">
        <v>825968</v>
      </c>
      <c r="L231" s="1" t="s">
        <v>33</v>
      </c>
      <c r="M231" s="1" t="s">
        <v>19</v>
      </c>
      <c r="N231" s="1" t="s">
        <v>23</v>
      </c>
      <c r="O231" s="2">
        <v>3407.08</v>
      </c>
      <c r="P231">
        <v>14.2</v>
      </c>
      <c r="R231">
        <f>Кредиты_2000_0__2[[#This Row],[Годовой доход]]/12</f>
        <v>68830.666666666672</v>
      </c>
      <c r="S231">
        <f>Кредиты_2000_0__2[[#This Row],[Ежемесячный платеж]]/Кредиты_2000_0__2[[#This Row],[Мес доход]]</f>
        <v>4.9499447920500546E-2</v>
      </c>
    </row>
    <row r="232" spans="1:19" x14ac:dyDescent="0.45">
      <c r="A232">
        <v>343</v>
      </c>
      <c r="B232" s="1" t="s">
        <v>286</v>
      </c>
      <c r="C232" s="1" t="s">
        <v>16</v>
      </c>
      <c r="D232">
        <v>7</v>
      </c>
      <c r="E232">
        <v>0</v>
      </c>
      <c r="F232">
        <v>252320</v>
      </c>
      <c r="G232">
        <v>1047200</v>
      </c>
      <c r="H232" s="3">
        <v>224642</v>
      </c>
      <c r="I232" s="1" t="s">
        <v>17</v>
      </c>
      <c r="J232">
        <v>741</v>
      </c>
      <c r="K232">
        <v>1056039</v>
      </c>
      <c r="L232" s="1" t="s">
        <v>36</v>
      </c>
      <c r="M232" s="1" t="s">
        <v>29</v>
      </c>
      <c r="N232" s="1" t="s">
        <v>23</v>
      </c>
      <c r="O232" s="2">
        <v>14080.33</v>
      </c>
      <c r="P232">
        <v>38.5</v>
      </c>
      <c r="R232">
        <f>Кредиты_2000_0__2[[#This Row],[Годовой доход]]/12</f>
        <v>88003.25</v>
      </c>
      <c r="S232">
        <f>Кредиты_2000_0__2[[#This Row],[Ежемесячный платеж]]/Кредиты_2000_0__2[[#This Row],[Мес доход]]</f>
        <v>0.15999784098882711</v>
      </c>
    </row>
    <row r="233" spans="1:19" x14ac:dyDescent="0.45">
      <c r="A233">
        <v>375</v>
      </c>
      <c r="B233" s="1" t="s">
        <v>313</v>
      </c>
      <c r="C233" s="1" t="s">
        <v>16</v>
      </c>
      <c r="D233">
        <v>19</v>
      </c>
      <c r="E233">
        <v>0</v>
      </c>
      <c r="F233">
        <v>117420</v>
      </c>
      <c r="G233">
        <v>229658</v>
      </c>
      <c r="H233" s="3">
        <v>221056</v>
      </c>
      <c r="I233" s="1" t="s">
        <v>17</v>
      </c>
      <c r="J233">
        <v>741</v>
      </c>
      <c r="K233">
        <v>954560</v>
      </c>
      <c r="L233" s="1" t="s">
        <v>22</v>
      </c>
      <c r="M233" s="1" t="s">
        <v>29</v>
      </c>
      <c r="N233" s="1" t="s">
        <v>23</v>
      </c>
      <c r="O233" s="2">
        <v>9386.57</v>
      </c>
      <c r="P233">
        <v>12</v>
      </c>
      <c r="Q233">
        <v>13</v>
      </c>
      <c r="R233">
        <f>Кредиты_2000_0__2[[#This Row],[Годовой доход]]/12</f>
        <v>79546.666666666672</v>
      </c>
      <c r="S233">
        <f>Кредиты_2000_0__2[[#This Row],[Ежемесячный платеж]]/Кредиты_2000_0__2[[#This Row],[Мес доход]]</f>
        <v>0.11800079617834394</v>
      </c>
    </row>
    <row r="234" spans="1:19" x14ac:dyDescent="0.45">
      <c r="A234">
        <v>384</v>
      </c>
      <c r="B234" s="1" t="s">
        <v>318</v>
      </c>
      <c r="C234" s="1" t="s">
        <v>31</v>
      </c>
      <c r="D234">
        <v>11</v>
      </c>
      <c r="E234">
        <v>0</v>
      </c>
      <c r="F234">
        <v>110086</v>
      </c>
      <c r="G234">
        <v>242792</v>
      </c>
      <c r="H234" s="3">
        <v>79948</v>
      </c>
      <c r="I234" s="1" t="s">
        <v>17</v>
      </c>
      <c r="J234">
        <v>741</v>
      </c>
      <c r="K234">
        <v>230147</v>
      </c>
      <c r="L234" s="1" t="s">
        <v>21</v>
      </c>
      <c r="M234" s="1" t="s">
        <v>29</v>
      </c>
      <c r="N234" s="1" t="s">
        <v>23</v>
      </c>
      <c r="O234" s="2">
        <v>4372.66</v>
      </c>
      <c r="P234">
        <v>8.9</v>
      </c>
      <c r="R234">
        <f>Кредиты_2000_0__2[[#This Row],[Годовой доход]]/12</f>
        <v>19178.916666666668</v>
      </c>
      <c r="S234">
        <f>Кредиты_2000_0__2[[#This Row],[Ежемесячный платеж]]/Кредиты_2000_0__2[[#This Row],[Мес доход]]</f>
        <v>0.2279930653017419</v>
      </c>
    </row>
    <row r="235" spans="1:19" x14ac:dyDescent="0.45">
      <c r="A235">
        <v>434</v>
      </c>
      <c r="B235" s="1" t="s">
        <v>347</v>
      </c>
      <c r="C235" s="1" t="s">
        <v>16</v>
      </c>
      <c r="D235">
        <v>11</v>
      </c>
      <c r="E235">
        <v>0</v>
      </c>
      <c r="F235">
        <v>174781</v>
      </c>
      <c r="G235">
        <v>535414</v>
      </c>
      <c r="H235" s="3">
        <v>396286</v>
      </c>
      <c r="I235" s="1" t="s">
        <v>17</v>
      </c>
      <c r="J235">
        <v>741</v>
      </c>
      <c r="K235">
        <v>2528767</v>
      </c>
      <c r="L235" s="1" t="s">
        <v>22</v>
      </c>
      <c r="M235" s="1" t="s">
        <v>19</v>
      </c>
      <c r="N235" s="1" t="s">
        <v>23</v>
      </c>
      <c r="O235" s="2">
        <v>17111.400000000001</v>
      </c>
      <c r="P235">
        <v>28.9</v>
      </c>
      <c r="Q235">
        <v>4</v>
      </c>
      <c r="R235">
        <f>Кредиты_2000_0__2[[#This Row],[Годовой доход]]/12</f>
        <v>210730.58333333334</v>
      </c>
      <c r="S235">
        <f>Кредиты_2000_0__2[[#This Row],[Ежемесячный платеж]]/Кредиты_2000_0__2[[#This Row],[Мес доход]]</f>
        <v>8.1200363655489022E-2</v>
      </c>
    </row>
    <row r="236" spans="1:19" x14ac:dyDescent="0.45">
      <c r="A236">
        <v>495</v>
      </c>
      <c r="B236" s="1" t="s">
        <v>389</v>
      </c>
      <c r="C236" s="1" t="s">
        <v>16</v>
      </c>
      <c r="D236">
        <v>9</v>
      </c>
      <c r="E236">
        <v>0</v>
      </c>
      <c r="F236">
        <v>485697</v>
      </c>
      <c r="G236">
        <v>962984</v>
      </c>
      <c r="H236" s="3">
        <v>447524</v>
      </c>
      <c r="I236" s="1" t="s">
        <v>17</v>
      </c>
      <c r="J236">
        <v>741</v>
      </c>
      <c r="K236">
        <v>2705486</v>
      </c>
      <c r="L236" s="1" t="s">
        <v>22</v>
      </c>
      <c r="M236" s="1" t="s">
        <v>29</v>
      </c>
      <c r="N236" s="1" t="s">
        <v>23</v>
      </c>
      <c r="O236" s="2">
        <v>29985.8</v>
      </c>
      <c r="P236">
        <v>29</v>
      </c>
      <c r="R236">
        <f>Кредиты_2000_0__2[[#This Row],[Годовой доход]]/12</f>
        <v>225457.16666666666</v>
      </c>
      <c r="S236">
        <f>Кредиты_2000_0__2[[#This Row],[Ежемесячный платеж]]/Кредиты_2000_0__2[[#This Row],[Мес доход]]</f>
        <v>0.13299998595446438</v>
      </c>
    </row>
    <row r="237" spans="1:19" x14ac:dyDescent="0.45">
      <c r="A237">
        <v>584</v>
      </c>
      <c r="B237" s="1" t="s">
        <v>443</v>
      </c>
      <c r="C237" s="1" t="s">
        <v>16</v>
      </c>
      <c r="D237">
        <v>15</v>
      </c>
      <c r="E237">
        <v>0</v>
      </c>
      <c r="F237">
        <v>688655</v>
      </c>
      <c r="G237">
        <v>887986</v>
      </c>
      <c r="H237" s="3">
        <v>153868</v>
      </c>
      <c r="I237" s="1" t="s">
        <v>17</v>
      </c>
      <c r="J237">
        <v>741</v>
      </c>
      <c r="K237">
        <v>2183043</v>
      </c>
      <c r="L237" s="1" t="s">
        <v>40</v>
      </c>
      <c r="M237" s="1" t="s">
        <v>19</v>
      </c>
      <c r="N237" s="1" t="s">
        <v>23</v>
      </c>
      <c r="O237" s="2">
        <v>49482.080000000002</v>
      </c>
      <c r="P237">
        <v>24</v>
      </c>
      <c r="Q237">
        <v>38</v>
      </c>
      <c r="R237">
        <f>Кредиты_2000_0__2[[#This Row],[Годовой доход]]/12</f>
        <v>181920.25</v>
      </c>
      <c r="S237">
        <f>Кредиты_2000_0__2[[#This Row],[Ежемесячный платеж]]/Кредиты_2000_0__2[[#This Row],[Мес доход]]</f>
        <v>0.27199874670356927</v>
      </c>
    </row>
    <row r="238" spans="1:19" x14ac:dyDescent="0.45">
      <c r="A238">
        <v>598</v>
      </c>
      <c r="B238" s="1" t="s">
        <v>455</v>
      </c>
      <c r="C238" s="1" t="s">
        <v>31</v>
      </c>
      <c r="D238">
        <v>6</v>
      </c>
      <c r="E238">
        <v>0</v>
      </c>
      <c r="F238">
        <v>379601</v>
      </c>
      <c r="G238">
        <v>646404</v>
      </c>
      <c r="H238" s="3">
        <v>341308</v>
      </c>
      <c r="I238" s="1" t="s">
        <v>17</v>
      </c>
      <c r="J238">
        <v>741</v>
      </c>
      <c r="K238">
        <v>669503</v>
      </c>
      <c r="L238" s="1" t="s">
        <v>38</v>
      </c>
      <c r="M238" s="1" t="s">
        <v>29</v>
      </c>
      <c r="N238" s="1" t="s">
        <v>23</v>
      </c>
      <c r="O238" s="2">
        <v>9317.2199999999993</v>
      </c>
      <c r="P238">
        <v>11.4</v>
      </c>
      <c r="R238">
        <f>Кредиты_2000_0__2[[#This Row],[Годовой доход]]/12</f>
        <v>55791.916666666664</v>
      </c>
      <c r="S238">
        <f>Кредиты_2000_0__2[[#This Row],[Ежемесячный платеж]]/Кредиты_2000_0__2[[#This Row],[Мес доход]]</f>
        <v>0.1669994607940517</v>
      </c>
    </row>
    <row r="239" spans="1:19" x14ac:dyDescent="0.45">
      <c r="A239">
        <v>661</v>
      </c>
      <c r="B239" s="1" t="s">
        <v>493</v>
      </c>
      <c r="C239" s="1" t="s">
        <v>16</v>
      </c>
      <c r="D239">
        <v>26</v>
      </c>
      <c r="E239">
        <v>0</v>
      </c>
      <c r="F239">
        <v>237595</v>
      </c>
      <c r="G239">
        <v>2116224</v>
      </c>
      <c r="H239" s="3">
        <v>222112</v>
      </c>
      <c r="I239" s="1" t="s">
        <v>17</v>
      </c>
      <c r="J239">
        <v>741</v>
      </c>
      <c r="K239">
        <v>1822328</v>
      </c>
      <c r="L239" s="1" t="s">
        <v>22</v>
      </c>
      <c r="M239" s="1" t="s">
        <v>19</v>
      </c>
      <c r="N239" s="1" t="s">
        <v>23</v>
      </c>
      <c r="O239" s="2">
        <v>6499.52</v>
      </c>
      <c r="P239">
        <v>20</v>
      </c>
      <c r="Q239">
        <v>37</v>
      </c>
      <c r="R239">
        <f>Кредиты_2000_0__2[[#This Row],[Годовой доход]]/12</f>
        <v>151860.66666666666</v>
      </c>
      <c r="S239">
        <f>Кредиты_2000_0__2[[#This Row],[Ежемесячный платеж]]/Кредиты_2000_0__2[[#This Row],[Мес доход]]</f>
        <v>4.2799232629910755E-2</v>
      </c>
    </row>
    <row r="240" spans="1:19" x14ac:dyDescent="0.45">
      <c r="A240">
        <v>668</v>
      </c>
      <c r="B240" s="1" t="s">
        <v>496</v>
      </c>
      <c r="C240" s="1" t="s">
        <v>16</v>
      </c>
      <c r="D240">
        <v>8</v>
      </c>
      <c r="E240">
        <v>0</v>
      </c>
      <c r="F240">
        <v>313633</v>
      </c>
      <c r="G240">
        <v>465586</v>
      </c>
      <c r="H240" s="3">
        <v>135014</v>
      </c>
      <c r="I240" s="1" t="s">
        <v>17</v>
      </c>
      <c r="J240">
        <v>741</v>
      </c>
      <c r="K240">
        <v>1865591</v>
      </c>
      <c r="L240" s="1" t="s">
        <v>36</v>
      </c>
      <c r="M240" s="1" t="s">
        <v>19</v>
      </c>
      <c r="N240" s="1" t="s">
        <v>20</v>
      </c>
      <c r="O240" s="2">
        <v>37156.21</v>
      </c>
      <c r="P240">
        <v>25.6</v>
      </c>
      <c r="Q240">
        <v>52</v>
      </c>
      <c r="R240">
        <f>Кредиты_2000_0__2[[#This Row],[Годовой доход]]/12</f>
        <v>155465.91666666666</v>
      </c>
      <c r="S240">
        <f>Кредиты_2000_0__2[[#This Row],[Ежемесячный платеж]]/Кредиты_2000_0__2[[#This Row],[Мес доход]]</f>
        <v>0.23899907321594069</v>
      </c>
    </row>
    <row r="241" spans="1:19" x14ac:dyDescent="0.45">
      <c r="A241">
        <v>679</v>
      </c>
      <c r="B241" s="1" t="s">
        <v>503</v>
      </c>
      <c r="C241" s="1" t="s">
        <v>16</v>
      </c>
      <c r="D241">
        <v>16</v>
      </c>
      <c r="E241">
        <v>0</v>
      </c>
      <c r="F241">
        <v>307420</v>
      </c>
      <c r="G241">
        <v>908050</v>
      </c>
      <c r="H241" s="3">
        <v>152592</v>
      </c>
      <c r="I241" s="1" t="s">
        <v>17</v>
      </c>
      <c r="J241">
        <v>741</v>
      </c>
      <c r="K241">
        <v>805790</v>
      </c>
      <c r="L241" s="1" t="s">
        <v>18</v>
      </c>
      <c r="M241" s="1" t="s">
        <v>24</v>
      </c>
      <c r="N241" s="1" t="s">
        <v>23</v>
      </c>
      <c r="O241" s="2">
        <v>10273.870000000001</v>
      </c>
      <c r="P241">
        <v>14.7</v>
      </c>
      <c r="R241">
        <f>Кредиты_2000_0__2[[#This Row],[Годовой доход]]/12</f>
        <v>67149.166666666672</v>
      </c>
      <c r="S241">
        <f>Кредиты_2000_0__2[[#This Row],[Ежемесячный платеж]]/Кредиты_2000_0__2[[#This Row],[Мес доход]]</f>
        <v>0.15300070738033483</v>
      </c>
    </row>
    <row r="242" spans="1:19" x14ac:dyDescent="0.45">
      <c r="A242">
        <v>730</v>
      </c>
      <c r="B242" s="1" t="s">
        <v>536</v>
      </c>
      <c r="C242" s="1" t="s">
        <v>16</v>
      </c>
      <c r="D242">
        <v>10</v>
      </c>
      <c r="E242">
        <v>0</v>
      </c>
      <c r="F242">
        <v>498579</v>
      </c>
      <c r="G242">
        <v>607046</v>
      </c>
      <c r="H242" s="3">
        <v>259270</v>
      </c>
      <c r="I242" s="1" t="s">
        <v>17</v>
      </c>
      <c r="J242">
        <v>741</v>
      </c>
      <c r="K242">
        <v>1306193</v>
      </c>
      <c r="L242" s="1" t="s">
        <v>22</v>
      </c>
      <c r="M242" s="1" t="s">
        <v>19</v>
      </c>
      <c r="N242" s="1" t="s">
        <v>23</v>
      </c>
      <c r="O242" s="2">
        <v>33090.21</v>
      </c>
      <c r="P242">
        <v>21</v>
      </c>
      <c r="R242">
        <f>Кредиты_2000_0__2[[#This Row],[Годовой доход]]/12</f>
        <v>108849.41666666667</v>
      </c>
      <c r="S242">
        <f>Кредиты_2000_0__2[[#This Row],[Ежемесячный платеж]]/Кредиты_2000_0__2[[#This Row],[Мес доход]]</f>
        <v>0.30399988363128572</v>
      </c>
    </row>
    <row r="243" spans="1:19" x14ac:dyDescent="0.45">
      <c r="A243">
        <v>756</v>
      </c>
      <c r="B243" s="1" t="s">
        <v>554</v>
      </c>
      <c r="C243" s="1" t="s">
        <v>16</v>
      </c>
      <c r="D243">
        <v>10</v>
      </c>
      <c r="E243">
        <v>0</v>
      </c>
      <c r="F243">
        <v>235885</v>
      </c>
      <c r="G243">
        <v>537658</v>
      </c>
      <c r="H243" s="3">
        <v>446160</v>
      </c>
      <c r="I243" s="1" t="s">
        <v>26</v>
      </c>
      <c r="J243">
        <v>741</v>
      </c>
      <c r="K243">
        <v>1541280</v>
      </c>
      <c r="L243" s="1" t="s">
        <v>22</v>
      </c>
      <c r="M243" s="1" t="s">
        <v>24</v>
      </c>
      <c r="N243" s="1" t="s">
        <v>23</v>
      </c>
      <c r="O243" s="2">
        <v>28256.799999999999</v>
      </c>
      <c r="P243">
        <v>22.1</v>
      </c>
      <c r="R243">
        <f>Кредиты_2000_0__2[[#This Row],[Годовой доход]]/12</f>
        <v>128440</v>
      </c>
      <c r="S243">
        <f>Кредиты_2000_0__2[[#This Row],[Ежемесячный платеж]]/Кредиты_2000_0__2[[#This Row],[Мес доход]]</f>
        <v>0.22</v>
      </c>
    </row>
    <row r="244" spans="1:19" x14ac:dyDescent="0.45">
      <c r="A244">
        <v>789</v>
      </c>
      <c r="B244" s="1" t="s">
        <v>578</v>
      </c>
      <c r="C244" s="1" t="s">
        <v>31</v>
      </c>
      <c r="D244">
        <v>7</v>
      </c>
      <c r="E244">
        <v>0</v>
      </c>
      <c r="F244">
        <v>110865</v>
      </c>
      <c r="G244">
        <v>186604</v>
      </c>
      <c r="H244" s="3">
        <v>163878</v>
      </c>
      <c r="I244" s="1" t="s">
        <v>17</v>
      </c>
      <c r="J244">
        <v>741</v>
      </c>
      <c r="K244">
        <v>1439402</v>
      </c>
      <c r="L244" s="1" t="s">
        <v>41</v>
      </c>
      <c r="M244" s="1" t="s">
        <v>19</v>
      </c>
      <c r="N244" s="1" t="s">
        <v>23</v>
      </c>
      <c r="O244" s="2">
        <v>14034.16</v>
      </c>
      <c r="P244">
        <v>11</v>
      </c>
      <c r="Q244">
        <v>18</v>
      </c>
      <c r="R244">
        <f>Кредиты_2000_0__2[[#This Row],[Годовой доход]]/12</f>
        <v>119950.16666666667</v>
      </c>
      <c r="S244">
        <f>Кредиты_2000_0__2[[#This Row],[Ежемесячный платеж]]/Кредиты_2000_0__2[[#This Row],[Мес доход]]</f>
        <v>0.11699992080044351</v>
      </c>
    </row>
    <row r="245" spans="1:19" x14ac:dyDescent="0.45">
      <c r="A245">
        <v>847</v>
      </c>
      <c r="B245" s="1" t="s">
        <v>620</v>
      </c>
      <c r="C245" s="1" t="s">
        <v>16</v>
      </c>
      <c r="D245">
        <v>7</v>
      </c>
      <c r="E245">
        <v>0</v>
      </c>
      <c r="F245">
        <v>393585</v>
      </c>
      <c r="G245">
        <v>525646</v>
      </c>
      <c r="H245" s="3">
        <v>220770</v>
      </c>
      <c r="I245" s="1" t="s">
        <v>17</v>
      </c>
      <c r="J245">
        <v>741</v>
      </c>
      <c r="K245">
        <v>591071</v>
      </c>
      <c r="L245" s="1" t="s">
        <v>41</v>
      </c>
      <c r="M245" s="1" t="s">
        <v>29</v>
      </c>
      <c r="N245" s="1" t="s">
        <v>23</v>
      </c>
      <c r="O245" s="2">
        <v>12067.66</v>
      </c>
      <c r="P245">
        <v>18.5</v>
      </c>
      <c r="R245">
        <f>Кредиты_2000_0__2[[#This Row],[Годовой доход]]/12</f>
        <v>49255.916666666664</v>
      </c>
      <c r="S245">
        <f>Кредиты_2000_0__2[[#This Row],[Ежемесячный платеж]]/Кредиты_2000_0__2[[#This Row],[Мес доход]]</f>
        <v>0.24499919637403966</v>
      </c>
    </row>
    <row r="246" spans="1:19" x14ac:dyDescent="0.45">
      <c r="A246">
        <v>852</v>
      </c>
      <c r="B246" s="1" t="s">
        <v>624</v>
      </c>
      <c r="C246" s="1" t="s">
        <v>16</v>
      </c>
      <c r="D246">
        <v>13</v>
      </c>
      <c r="E246">
        <v>1</v>
      </c>
      <c r="F246">
        <v>191159</v>
      </c>
      <c r="G246">
        <v>799106</v>
      </c>
      <c r="H246" s="3">
        <v>180290</v>
      </c>
      <c r="I246" s="1" t="s">
        <v>17</v>
      </c>
      <c r="J246">
        <v>741</v>
      </c>
      <c r="K246">
        <v>1297548</v>
      </c>
      <c r="L246" s="1" t="s">
        <v>38</v>
      </c>
      <c r="M246" s="1" t="s">
        <v>19</v>
      </c>
      <c r="N246" s="1" t="s">
        <v>23</v>
      </c>
      <c r="O246" s="2">
        <v>16976.12</v>
      </c>
      <c r="P246">
        <v>14</v>
      </c>
      <c r="R246">
        <f>Кредиты_2000_0__2[[#This Row],[Годовой доход]]/12</f>
        <v>108129</v>
      </c>
      <c r="S246">
        <f>Кредиты_2000_0__2[[#This Row],[Ежемесячный платеж]]/Кредиты_2000_0__2[[#This Row],[Мес доход]]</f>
        <v>0.15699876998769988</v>
      </c>
    </row>
    <row r="247" spans="1:19" x14ac:dyDescent="0.45">
      <c r="A247">
        <v>1071</v>
      </c>
      <c r="B247" s="1" t="s">
        <v>759</v>
      </c>
      <c r="C247" s="1" t="s">
        <v>16</v>
      </c>
      <c r="D247">
        <v>20</v>
      </c>
      <c r="E247">
        <v>0</v>
      </c>
      <c r="F247">
        <v>578778</v>
      </c>
      <c r="G247">
        <v>820270</v>
      </c>
      <c r="H247" s="3">
        <v>111496</v>
      </c>
      <c r="I247" s="1" t="s">
        <v>17</v>
      </c>
      <c r="J247">
        <v>741</v>
      </c>
      <c r="K247">
        <v>1328822</v>
      </c>
      <c r="L247" s="1" t="s">
        <v>41</v>
      </c>
      <c r="M247" s="1" t="s">
        <v>19</v>
      </c>
      <c r="N247" s="1" t="s">
        <v>52</v>
      </c>
      <c r="O247" s="2">
        <v>20264.64</v>
      </c>
      <c r="P247">
        <v>13.9</v>
      </c>
      <c r="R247">
        <f>Кредиты_2000_0__2[[#This Row],[Годовой доход]]/12</f>
        <v>110735.16666666667</v>
      </c>
      <c r="S247">
        <f>Кредиты_2000_0__2[[#This Row],[Ежемесячный платеж]]/Кредиты_2000_0__2[[#This Row],[Мес доход]]</f>
        <v>0.1830009436929852</v>
      </c>
    </row>
    <row r="248" spans="1:19" x14ac:dyDescent="0.45">
      <c r="A248">
        <v>1093</v>
      </c>
      <c r="B248" s="1" t="s">
        <v>772</v>
      </c>
      <c r="C248" s="1" t="s">
        <v>31</v>
      </c>
      <c r="D248">
        <v>10</v>
      </c>
      <c r="E248">
        <v>0</v>
      </c>
      <c r="F248">
        <v>285361</v>
      </c>
      <c r="G248">
        <v>569690</v>
      </c>
      <c r="H248" s="3">
        <v>250866</v>
      </c>
      <c r="I248" s="1" t="s">
        <v>17</v>
      </c>
      <c r="J248">
        <v>741</v>
      </c>
      <c r="K248">
        <v>965105</v>
      </c>
      <c r="L248" s="1" t="s">
        <v>36</v>
      </c>
      <c r="M248" s="1" t="s">
        <v>19</v>
      </c>
      <c r="N248" s="1" t="s">
        <v>23</v>
      </c>
      <c r="O248" s="2">
        <v>8444.74</v>
      </c>
      <c r="P248">
        <v>10.8</v>
      </c>
      <c r="R248">
        <f>Кредиты_2000_0__2[[#This Row],[Годовой доход]]/12</f>
        <v>80425.416666666672</v>
      </c>
      <c r="S248">
        <f>Кредиты_2000_0__2[[#This Row],[Ежемесячный платеж]]/Кредиты_2000_0__2[[#This Row],[Мес доход]]</f>
        <v>0.1050008859139679</v>
      </c>
    </row>
    <row r="249" spans="1:19" x14ac:dyDescent="0.45">
      <c r="A249">
        <v>1190</v>
      </c>
      <c r="B249" s="1" t="s">
        <v>840</v>
      </c>
      <c r="C249" s="1" t="s">
        <v>31</v>
      </c>
      <c r="D249">
        <v>7</v>
      </c>
      <c r="E249">
        <v>0</v>
      </c>
      <c r="F249">
        <v>87381</v>
      </c>
      <c r="G249">
        <v>346500</v>
      </c>
      <c r="H249" s="3">
        <v>324368</v>
      </c>
      <c r="I249" s="1" t="s">
        <v>17</v>
      </c>
      <c r="J249">
        <v>741</v>
      </c>
      <c r="K249">
        <v>1792802</v>
      </c>
      <c r="L249" s="1" t="s">
        <v>38</v>
      </c>
      <c r="M249" s="1" t="s">
        <v>29</v>
      </c>
      <c r="N249" s="1" t="s">
        <v>23</v>
      </c>
      <c r="O249" s="2">
        <v>6797.82</v>
      </c>
      <c r="P249">
        <v>16</v>
      </c>
      <c r="Q249">
        <v>41</v>
      </c>
      <c r="R249">
        <f>Кредиты_2000_0__2[[#This Row],[Годовой доход]]/12</f>
        <v>149400.16666666666</v>
      </c>
      <c r="S249">
        <f>Кредиты_2000_0__2[[#This Row],[Ежемесячный платеж]]/Кредиты_2000_0__2[[#This Row],[Мес доход]]</f>
        <v>4.5500752453422076E-2</v>
      </c>
    </row>
    <row r="250" spans="1:19" x14ac:dyDescent="0.45">
      <c r="A250">
        <v>1220</v>
      </c>
      <c r="B250" s="1" t="s">
        <v>855</v>
      </c>
      <c r="C250" s="1" t="s">
        <v>16</v>
      </c>
      <c r="D250">
        <v>10</v>
      </c>
      <c r="E250">
        <v>0</v>
      </c>
      <c r="F250">
        <v>180215</v>
      </c>
      <c r="G250">
        <v>356092</v>
      </c>
      <c r="H250" s="3">
        <v>215974</v>
      </c>
      <c r="I250" s="1" t="s">
        <v>17</v>
      </c>
      <c r="J250">
        <v>741</v>
      </c>
      <c r="K250">
        <v>1865230</v>
      </c>
      <c r="L250" s="1" t="s">
        <v>53</v>
      </c>
      <c r="M250" s="1" t="s">
        <v>19</v>
      </c>
      <c r="N250" s="1" t="s">
        <v>23</v>
      </c>
      <c r="O250" s="2">
        <v>25180.7</v>
      </c>
      <c r="P250">
        <v>22.7</v>
      </c>
      <c r="Q250">
        <v>35</v>
      </c>
      <c r="R250">
        <f>Кредиты_2000_0__2[[#This Row],[Годовой доход]]/12</f>
        <v>155435.83333333334</v>
      </c>
      <c r="S250">
        <f>Кредиты_2000_0__2[[#This Row],[Ежемесячный платеж]]/Кредиты_2000_0__2[[#This Row],[Мес доход]]</f>
        <v>0.16200061118467962</v>
      </c>
    </row>
    <row r="251" spans="1:19" x14ac:dyDescent="0.45">
      <c r="A251">
        <v>1488</v>
      </c>
      <c r="B251" s="1" t="s">
        <v>1040</v>
      </c>
      <c r="C251" s="1" t="s">
        <v>16</v>
      </c>
      <c r="D251">
        <v>11</v>
      </c>
      <c r="E251">
        <v>0</v>
      </c>
      <c r="F251">
        <v>173242</v>
      </c>
      <c r="G251">
        <v>310024</v>
      </c>
      <c r="H251" s="3">
        <v>206602</v>
      </c>
      <c r="I251" s="1" t="s">
        <v>17</v>
      </c>
      <c r="J251">
        <v>741</v>
      </c>
      <c r="K251">
        <v>1607666</v>
      </c>
      <c r="L251" s="1" t="s">
        <v>22</v>
      </c>
      <c r="M251" s="1" t="s">
        <v>19</v>
      </c>
      <c r="N251" s="1" t="s">
        <v>23</v>
      </c>
      <c r="O251" s="2">
        <v>18622.28</v>
      </c>
      <c r="P251">
        <v>11</v>
      </c>
      <c r="Q251">
        <v>35</v>
      </c>
      <c r="R251">
        <f>Кредиты_2000_0__2[[#This Row],[Годовой доход]]/12</f>
        <v>133972.16666666666</v>
      </c>
      <c r="S251">
        <f>Кредиты_2000_0__2[[#This Row],[Ежемесячный платеж]]/Кредиты_2000_0__2[[#This Row],[Мес доход]]</f>
        <v>0.13900111092726972</v>
      </c>
    </row>
    <row r="252" spans="1:19" x14ac:dyDescent="0.45">
      <c r="A252">
        <v>1502</v>
      </c>
      <c r="B252" s="1" t="s">
        <v>1048</v>
      </c>
      <c r="C252" s="1" t="s">
        <v>31</v>
      </c>
      <c r="D252">
        <v>7</v>
      </c>
      <c r="E252">
        <v>0</v>
      </c>
      <c r="F252">
        <v>104329</v>
      </c>
      <c r="G252">
        <v>408078</v>
      </c>
      <c r="H252" s="3">
        <v>184492</v>
      </c>
      <c r="I252" s="1" t="s">
        <v>17</v>
      </c>
      <c r="J252">
        <v>741</v>
      </c>
      <c r="K252">
        <v>758708</v>
      </c>
      <c r="L252" s="1" t="s">
        <v>38</v>
      </c>
      <c r="M252" s="1" t="s">
        <v>29</v>
      </c>
      <c r="N252" s="1" t="s">
        <v>23</v>
      </c>
      <c r="O252" s="2">
        <v>14099.33</v>
      </c>
      <c r="P252">
        <v>10.5</v>
      </c>
      <c r="Q252">
        <v>80</v>
      </c>
      <c r="R252">
        <f>Кредиты_2000_0__2[[#This Row],[Годовой доход]]/12</f>
        <v>63225.666666666664</v>
      </c>
      <c r="S252">
        <f>Кредиты_2000_0__2[[#This Row],[Ежемесячный платеж]]/Кредиты_2000_0__2[[#This Row],[Мес доход]]</f>
        <v>0.22300010017028951</v>
      </c>
    </row>
    <row r="253" spans="1:19" x14ac:dyDescent="0.45">
      <c r="A253">
        <v>1584</v>
      </c>
      <c r="B253" s="1" t="s">
        <v>1105</v>
      </c>
      <c r="C253" s="1" t="s">
        <v>16</v>
      </c>
      <c r="D253">
        <v>12</v>
      </c>
      <c r="E253">
        <v>0</v>
      </c>
      <c r="F253">
        <v>193325</v>
      </c>
      <c r="G253">
        <v>328724</v>
      </c>
      <c r="H253" s="3">
        <v>257840</v>
      </c>
      <c r="I253" s="1" t="s">
        <v>17</v>
      </c>
      <c r="J253">
        <v>741</v>
      </c>
      <c r="K253">
        <v>835088</v>
      </c>
      <c r="L253" s="1" t="s">
        <v>41</v>
      </c>
      <c r="M253" s="1" t="s">
        <v>19</v>
      </c>
      <c r="N253" s="1" t="s">
        <v>23</v>
      </c>
      <c r="O253" s="2">
        <v>15448.9</v>
      </c>
      <c r="P253">
        <v>27.2</v>
      </c>
      <c r="Q253">
        <v>34</v>
      </c>
      <c r="R253">
        <f>Кредиты_2000_0__2[[#This Row],[Годовой доход]]/12</f>
        <v>69590.666666666672</v>
      </c>
      <c r="S253">
        <f>Кредиты_2000_0__2[[#This Row],[Ежемесячный платеж]]/Кредиты_2000_0__2[[#This Row],[Мес доход]]</f>
        <v>0.22199672369858026</v>
      </c>
    </row>
    <row r="254" spans="1:19" x14ac:dyDescent="0.45">
      <c r="A254">
        <v>1623</v>
      </c>
      <c r="B254" s="1" t="s">
        <v>1136</v>
      </c>
      <c r="C254" s="1" t="s">
        <v>16</v>
      </c>
      <c r="D254">
        <v>7</v>
      </c>
      <c r="E254">
        <v>0</v>
      </c>
      <c r="F254">
        <v>36347</v>
      </c>
      <c r="G254">
        <v>243298</v>
      </c>
      <c r="H254" s="3">
        <v>65230</v>
      </c>
      <c r="I254" s="1" t="s">
        <v>17</v>
      </c>
      <c r="J254">
        <v>741</v>
      </c>
      <c r="K254">
        <v>1107776</v>
      </c>
      <c r="L254" s="1" t="s">
        <v>22</v>
      </c>
      <c r="M254" s="1" t="s">
        <v>29</v>
      </c>
      <c r="N254" s="1" t="s">
        <v>58</v>
      </c>
      <c r="O254" s="2">
        <v>5686.7</v>
      </c>
      <c r="P254">
        <v>18.2</v>
      </c>
      <c r="R254">
        <f>Кредиты_2000_0__2[[#This Row],[Годовой доход]]/12</f>
        <v>92314.666666666672</v>
      </c>
      <c r="S254">
        <f>Кредиты_2000_0__2[[#This Row],[Ежемесячный платеж]]/Кредиты_2000_0__2[[#This Row],[Мес доход]]</f>
        <v>6.1601262349066953E-2</v>
      </c>
    </row>
    <row r="255" spans="1:19" x14ac:dyDescent="0.45">
      <c r="A255">
        <v>1930</v>
      </c>
      <c r="B255" s="1" t="s">
        <v>1361</v>
      </c>
      <c r="C255" s="1" t="s">
        <v>16</v>
      </c>
      <c r="D255">
        <v>6</v>
      </c>
      <c r="E255">
        <v>0</v>
      </c>
      <c r="F255">
        <v>22515</v>
      </c>
      <c r="G255">
        <v>30316</v>
      </c>
      <c r="H255" s="3">
        <v>99616</v>
      </c>
      <c r="I255" s="1" t="s">
        <v>17</v>
      </c>
      <c r="J255">
        <v>741</v>
      </c>
      <c r="K255">
        <v>1926467</v>
      </c>
      <c r="L255" s="1" t="s">
        <v>38</v>
      </c>
      <c r="M255" s="1" t="s">
        <v>19</v>
      </c>
      <c r="N255" s="1" t="s">
        <v>23</v>
      </c>
      <c r="O255" s="2">
        <v>10964.71</v>
      </c>
      <c r="P255">
        <v>22</v>
      </c>
      <c r="Q255">
        <v>0</v>
      </c>
      <c r="R255">
        <f>Кредиты_2000_0__2[[#This Row],[Годовой доход]]/12</f>
        <v>160538.91666666666</v>
      </c>
      <c r="S255">
        <f>Кредиты_2000_0__2[[#This Row],[Ежемесячный платеж]]/Кредиты_2000_0__2[[#This Row],[Мес доход]]</f>
        <v>6.8299389504206401E-2</v>
      </c>
    </row>
    <row r="256" spans="1:19" x14ac:dyDescent="0.45">
      <c r="A256">
        <v>121</v>
      </c>
      <c r="B256" s="1" t="s">
        <v>124</v>
      </c>
      <c r="C256" s="1" t="s">
        <v>16</v>
      </c>
      <c r="D256">
        <v>5</v>
      </c>
      <c r="E256">
        <v>0</v>
      </c>
      <c r="F256">
        <v>100206</v>
      </c>
      <c r="G256">
        <v>186230</v>
      </c>
      <c r="H256" s="3">
        <v>218988</v>
      </c>
      <c r="I256" s="1" t="s">
        <v>17</v>
      </c>
      <c r="J256">
        <v>740</v>
      </c>
      <c r="K256">
        <v>775409</v>
      </c>
      <c r="L256" s="1" t="s">
        <v>38</v>
      </c>
      <c r="M256" s="1" t="s">
        <v>19</v>
      </c>
      <c r="N256" s="1" t="s">
        <v>23</v>
      </c>
      <c r="O256" s="2">
        <v>8141.88</v>
      </c>
      <c r="P256">
        <v>14.9</v>
      </c>
      <c r="Q256">
        <v>9</v>
      </c>
      <c r="R256">
        <f>Кредиты_2000_0__2[[#This Row],[Годовой доход]]/12</f>
        <v>64617.416666666664</v>
      </c>
      <c r="S256">
        <f>Кредиты_2000_0__2[[#This Row],[Ежемесячный платеж]]/Кредиты_2000_0__2[[#This Row],[Мес доход]]</f>
        <v>0.12600132317267404</v>
      </c>
    </row>
    <row r="257" spans="1:19" x14ac:dyDescent="0.45">
      <c r="A257">
        <v>143</v>
      </c>
      <c r="B257" s="1" t="s">
        <v>135</v>
      </c>
      <c r="C257" s="1" t="s">
        <v>16</v>
      </c>
      <c r="D257">
        <v>13</v>
      </c>
      <c r="E257">
        <v>0</v>
      </c>
      <c r="F257">
        <v>308142</v>
      </c>
      <c r="G257">
        <v>587818</v>
      </c>
      <c r="H257" s="3">
        <v>223256</v>
      </c>
      <c r="I257" s="1" t="s">
        <v>17</v>
      </c>
      <c r="J257">
        <v>740</v>
      </c>
      <c r="K257">
        <v>804916</v>
      </c>
      <c r="L257" s="1" t="s">
        <v>41</v>
      </c>
      <c r="M257" s="1" t="s">
        <v>19</v>
      </c>
      <c r="N257" s="1" t="s">
        <v>23</v>
      </c>
      <c r="O257" s="2">
        <v>6774.64</v>
      </c>
      <c r="P257">
        <v>34.4</v>
      </c>
      <c r="Q257">
        <v>7</v>
      </c>
      <c r="R257">
        <f>Кредиты_2000_0__2[[#This Row],[Годовой доход]]/12</f>
        <v>67076.333333333328</v>
      </c>
      <c r="S257">
        <f>Кредиты_2000_0__2[[#This Row],[Ежемесячный платеж]]/Кредиты_2000_0__2[[#This Row],[Мес доход]]</f>
        <v>0.10099896138230574</v>
      </c>
    </row>
    <row r="258" spans="1:19" x14ac:dyDescent="0.45">
      <c r="A258">
        <v>196</v>
      </c>
      <c r="B258" s="1" t="s">
        <v>178</v>
      </c>
      <c r="C258" s="1" t="s">
        <v>16</v>
      </c>
      <c r="D258">
        <v>8</v>
      </c>
      <c r="E258">
        <v>0</v>
      </c>
      <c r="F258">
        <v>358549</v>
      </c>
      <c r="G258">
        <v>494824</v>
      </c>
      <c r="H258" s="3">
        <v>377322</v>
      </c>
      <c r="I258" s="1" t="s">
        <v>17</v>
      </c>
      <c r="J258">
        <v>740</v>
      </c>
      <c r="K258">
        <v>1288162</v>
      </c>
      <c r="L258" s="1" t="s">
        <v>33</v>
      </c>
      <c r="M258" s="1" t="s">
        <v>29</v>
      </c>
      <c r="N258" s="1" t="s">
        <v>23</v>
      </c>
      <c r="O258" s="2">
        <v>17068.080000000002</v>
      </c>
      <c r="P258">
        <v>36.299999999999997</v>
      </c>
      <c r="Q258">
        <v>16</v>
      </c>
      <c r="R258">
        <f>Кредиты_2000_0__2[[#This Row],[Годовой доход]]/12</f>
        <v>107346.83333333333</v>
      </c>
      <c r="S258">
        <f>Кредиты_2000_0__2[[#This Row],[Ежемесячный платеж]]/Кредиты_2000_0__2[[#This Row],[Мес доход]]</f>
        <v>0.15899938051269952</v>
      </c>
    </row>
    <row r="259" spans="1:19" x14ac:dyDescent="0.45">
      <c r="A259">
        <v>310</v>
      </c>
      <c r="B259" s="1" t="s">
        <v>267</v>
      </c>
      <c r="C259" s="1" t="s">
        <v>16</v>
      </c>
      <c r="D259">
        <v>12</v>
      </c>
      <c r="E259">
        <v>0</v>
      </c>
      <c r="F259">
        <v>445721</v>
      </c>
      <c r="G259">
        <v>757834</v>
      </c>
      <c r="H259" s="3">
        <v>130328</v>
      </c>
      <c r="I259" s="1" t="s">
        <v>17</v>
      </c>
      <c r="J259">
        <v>740</v>
      </c>
      <c r="K259">
        <v>1707207</v>
      </c>
      <c r="L259" s="1" t="s">
        <v>36</v>
      </c>
      <c r="M259" s="1" t="s">
        <v>29</v>
      </c>
      <c r="N259" s="1" t="s">
        <v>58</v>
      </c>
      <c r="O259" s="2">
        <v>12647.73</v>
      </c>
      <c r="P259">
        <v>23</v>
      </c>
      <c r="R259">
        <f>Кредиты_2000_0__2[[#This Row],[Годовой доход]]/12</f>
        <v>142267.25</v>
      </c>
      <c r="S259">
        <f>Кредиты_2000_0__2[[#This Row],[Ежемесячный платеж]]/Кредиты_2000_0__2[[#This Row],[Мес доход]]</f>
        <v>8.8901205301993247E-2</v>
      </c>
    </row>
    <row r="260" spans="1:19" x14ac:dyDescent="0.45">
      <c r="A260">
        <v>412</v>
      </c>
      <c r="B260" s="1" t="s">
        <v>335</v>
      </c>
      <c r="C260" s="1" t="s">
        <v>16</v>
      </c>
      <c r="D260">
        <v>16</v>
      </c>
      <c r="E260">
        <v>0</v>
      </c>
      <c r="F260">
        <v>300295</v>
      </c>
      <c r="G260">
        <v>452716</v>
      </c>
      <c r="H260" s="3">
        <v>251196</v>
      </c>
      <c r="I260" s="1" t="s">
        <v>17</v>
      </c>
      <c r="J260">
        <v>740</v>
      </c>
      <c r="K260">
        <v>1051536</v>
      </c>
      <c r="L260" s="1" t="s">
        <v>21</v>
      </c>
      <c r="M260" s="1" t="s">
        <v>19</v>
      </c>
      <c r="N260" s="1" t="s">
        <v>23</v>
      </c>
      <c r="O260" s="2">
        <v>23133.83</v>
      </c>
      <c r="P260">
        <v>48.7</v>
      </c>
      <c r="Q260">
        <v>20</v>
      </c>
      <c r="R260">
        <f>Кредиты_2000_0__2[[#This Row],[Годовой доход]]/12</f>
        <v>87628</v>
      </c>
      <c r="S260">
        <f>Кредиты_2000_0__2[[#This Row],[Ежемесячный платеж]]/Кредиты_2000_0__2[[#This Row],[Мес доход]]</f>
        <v>0.26400043365134435</v>
      </c>
    </row>
    <row r="261" spans="1:19" x14ac:dyDescent="0.45">
      <c r="A261">
        <v>498</v>
      </c>
      <c r="B261" s="1" t="s">
        <v>392</v>
      </c>
      <c r="C261" s="1" t="s">
        <v>31</v>
      </c>
      <c r="D261">
        <v>11</v>
      </c>
      <c r="E261">
        <v>1</v>
      </c>
      <c r="F261">
        <v>117952</v>
      </c>
      <c r="G261">
        <v>378334</v>
      </c>
      <c r="H261" s="3">
        <v>221320</v>
      </c>
      <c r="I261" s="1" t="s">
        <v>17</v>
      </c>
      <c r="J261">
        <v>740</v>
      </c>
      <c r="K261">
        <v>860130</v>
      </c>
      <c r="L261" s="1" t="s">
        <v>22</v>
      </c>
      <c r="M261" s="1" t="s">
        <v>19</v>
      </c>
      <c r="N261" s="1" t="s">
        <v>23</v>
      </c>
      <c r="O261" s="2">
        <v>5390.11</v>
      </c>
      <c r="P261">
        <v>14</v>
      </c>
      <c r="Q261">
        <v>21</v>
      </c>
      <c r="R261">
        <f>Кредиты_2000_0__2[[#This Row],[Годовой доход]]/12</f>
        <v>71677.5</v>
      </c>
      <c r="S261">
        <f>Кредиты_2000_0__2[[#This Row],[Ежемесячный платеж]]/Кредиты_2000_0__2[[#This Row],[Мес доход]]</f>
        <v>7.5199469847581177E-2</v>
      </c>
    </row>
    <row r="262" spans="1:19" x14ac:dyDescent="0.45">
      <c r="A262">
        <v>523</v>
      </c>
      <c r="B262" s="1" t="s">
        <v>406</v>
      </c>
      <c r="C262" s="1" t="s">
        <v>16</v>
      </c>
      <c r="D262">
        <v>12</v>
      </c>
      <c r="E262">
        <v>0</v>
      </c>
      <c r="F262">
        <v>167276</v>
      </c>
      <c r="G262">
        <v>430408</v>
      </c>
      <c r="H262" s="3">
        <v>387288</v>
      </c>
      <c r="I262" s="1" t="s">
        <v>17</v>
      </c>
      <c r="J262">
        <v>740</v>
      </c>
      <c r="K262">
        <v>2489988</v>
      </c>
      <c r="L262" s="1" t="s">
        <v>50</v>
      </c>
      <c r="M262" s="1" t="s">
        <v>29</v>
      </c>
      <c r="N262" s="1" t="s">
        <v>23</v>
      </c>
      <c r="O262" s="2">
        <v>18571.169999999998</v>
      </c>
      <c r="P262">
        <v>11.1</v>
      </c>
      <c r="R262">
        <f>Кредиты_2000_0__2[[#This Row],[Годовой доход]]/12</f>
        <v>207499</v>
      </c>
      <c r="S262">
        <f>Кредиты_2000_0__2[[#This Row],[Ежемесячный платеж]]/Кредиты_2000_0__2[[#This Row],[Мес доход]]</f>
        <v>8.950004578335316E-2</v>
      </c>
    </row>
    <row r="263" spans="1:19" x14ac:dyDescent="0.45">
      <c r="A263">
        <v>545</v>
      </c>
      <c r="B263" s="1" t="s">
        <v>420</v>
      </c>
      <c r="C263" s="1" t="s">
        <v>16</v>
      </c>
      <c r="D263">
        <v>12</v>
      </c>
      <c r="E263">
        <v>0</v>
      </c>
      <c r="F263">
        <v>194389</v>
      </c>
      <c r="G263">
        <v>389400</v>
      </c>
      <c r="H263" s="3">
        <v>306482</v>
      </c>
      <c r="I263" s="1" t="s">
        <v>17</v>
      </c>
      <c r="J263">
        <v>740</v>
      </c>
      <c r="K263">
        <v>1134414</v>
      </c>
      <c r="L263" s="1" t="s">
        <v>22</v>
      </c>
      <c r="M263" s="1" t="s">
        <v>29</v>
      </c>
      <c r="N263" s="1" t="s">
        <v>23</v>
      </c>
      <c r="O263" s="2">
        <v>22688.28</v>
      </c>
      <c r="P263">
        <v>19.600000000000001</v>
      </c>
      <c r="Q263">
        <v>41</v>
      </c>
      <c r="R263">
        <f>Кредиты_2000_0__2[[#This Row],[Годовой доход]]/12</f>
        <v>94534.5</v>
      </c>
      <c r="S263">
        <f>Кредиты_2000_0__2[[#This Row],[Ежемесячный платеж]]/Кредиты_2000_0__2[[#This Row],[Мес доход]]</f>
        <v>0.24</v>
      </c>
    </row>
    <row r="264" spans="1:19" x14ac:dyDescent="0.45">
      <c r="A264">
        <v>552</v>
      </c>
      <c r="B264" s="1" t="s">
        <v>423</v>
      </c>
      <c r="C264" s="1" t="s">
        <v>16</v>
      </c>
      <c r="D264">
        <v>25</v>
      </c>
      <c r="E264">
        <v>0</v>
      </c>
      <c r="F264">
        <v>295317</v>
      </c>
      <c r="G264">
        <v>697818</v>
      </c>
      <c r="H264" s="3">
        <v>131560</v>
      </c>
      <c r="I264" s="1" t="s">
        <v>17</v>
      </c>
      <c r="J264">
        <v>740</v>
      </c>
      <c r="K264">
        <v>1488479</v>
      </c>
      <c r="L264" s="1" t="s">
        <v>38</v>
      </c>
      <c r="M264" s="1" t="s">
        <v>24</v>
      </c>
      <c r="N264" s="1" t="s">
        <v>58</v>
      </c>
      <c r="O264" s="2">
        <v>36467.65</v>
      </c>
      <c r="P264">
        <v>21.9</v>
      </c>
      <c r="R264">
        <f>Кредиты_2000_0__2[[#This Row],[Годовой доход]]/12</f>
        <v>124039.91666666667</v>
      </c>
      <c r="S264">
        <f>Кредиты_2000_0__2[[#This Row],[Ежемесячный платеж]]/Кредиты_2000_0__2[[#This Row],[Мес доход]]</f>
        <v>0.29399931070576069</v>
      </c>
    </row>
    <row r="265" spans="1:19" x14ac:dyDescent="0.45">
      <c r="A265">
        <v>560</v>
      </c>
      <c r="B265" s="1" t="s">
        <v>429</v>
      </c>
      <c r="C265" s="1" t="s">
        <v>16</v>
      </c>
      <c r="D265">
        <v>6</v>
      </c>
      <c r="E265">
        <v>0</v>
      </c>
      <c r="F265">
        <v>204858</v>
      </c>
      <c r="G265">
        <v>422092</v>
      </c>
      <c r="H265" s="3">
        <v>351714</v>
      </c>
      <c r="I265" s="1" t="s">
        <v>17</v>
      </c>
      <c r="J265">
        <v>740</v>
      </c>
      <c r="K265">
        <v>837235</v>
      </c>
      <c r="L265" s="1" t="s">
        <v>18</v>
      </c>
      <c r="M265" s="1" t="s">
        <v>19</v>
      </c>
      <c r="N265" s="1" t="s">
        <v>23</v>
      </c>
      <c r="O265" s="2">
        <v>6551.2</v>
      </c>
      <c r="P265">
        <v>9.5</v>
      </c>
      <c r="R265">
        <f>Кредиты_2000_0__2[[#This Row],[Годовой доход]]/12</f>
        <v>69769.583333333328</v>
      </c>
      <c r="S265">
        <f>Кредиты_2000_0__2[[#This Row],[Ежемесячный платеж]]/Кредиты_2000_0__2[[#This Row],[Мес доход]]</f>
        <v>9.38976511970952E-2</v>
      </c>
    </row>
    <row r="266" spans="1:19" x14ac:dyDescent="0.45">
      <c r="A266">
        <v>658</v>
      </c>
      <c r="B266" s="1" t="s">
        <v>491</v>
      </c>
      <c r="C266" s="1" t="s">
        <v>16</v>
      </c>
      <c r="D266">
        <v>14</v>
      </c>
      <c r="E266">
        <v>0</v>
      </c>
      <c r="F266">
        <v>1385062</v>
      </c>
      <c r="G266">
        <v>2187922</v>
      </c>
      <c r="H266" s="3">
        <v>268620</v>
      </c>
      <c r="I266" s="1" t="s">
        <v>17</v>
      </c>
      <c r="J266">
        <v>740</v>
      </c>
      <c r="K266">
        <v>5316447</v>
      </c>
      <c r="L266" s="1" t="s">
        <v>22</v>
      </c>
      <c r="M266" s="1" t="s">
        <v>24</v>
      </c>
      <c r="N266" s="1" t="s">
        <v>54</v>
      </c>
      <c r="O266" s="2">
        <v>36329.14</v>
      </c>
      <c r="P266">
        <v>27.6</v>
      </c>
      <c r="R266">
        <f>Кредиты_2000_0__2[[#This Row],[Годовой доход]]/12</f>
        <v>443037.25</v>
      </c>
      <c r="S266">
        <f>Кредиты_2000_0__2[[#This Row],[Ежемесячный платеж]]/Кредиты_2000_0__2[[#This Row],[Мес доход]]</f>
        <v>8.2000192986029952E-2</v>
      </c>
    </row>
    <row r="267" spans="1:19" x14ac:dyDescent="0.45">
      <c r="A267">
        <v>731</v>
      </c>
      <c r="B267" s="1" t="s">
        <v>537</v>
      </c>
      <c r="C267" s="1" t="s">
        <v>31</v>
      </c>
      <c r="D267">
        <v>10</v>
      </c>
      <c r="E267">
        <v>0</v>
      </c>
      <c r="F267">
        <v>79952</v>
      </c>
      <c r="G267">
        <v>183304</v>
      </c>
      <c r="H267" s="3">
        <v>178948</v>
      </c>
      <c r="I267" s="1" t="s">
        <v>17</v>
      </c>
      <c r="J267">
        <v>740</v>
      </c>
      <c r="K267">
        <v>1352344</v>
      </c>
      <c r="L267" s="1" t="s">
        <v>27</v>
      </c>
      <c r="M267" s="1" t="s">
        <v>29</v>
      </c>
      <c r="N267" s="1" t="s">
        <v>52</v>
      </c>
      <c r="O267" s="2">
        <v>25581.98</v>
      </c>
      <c r="P267">
        <v>17.899999999999999</v>
      </c>
      <c r="Q267">
        <v>14</v>
      </c>
      <c r="R267">
        <f>Кредиты_2000_0__2[[#This Row],[Годовой доход]]/12</f>
        <v>112695.33333333333</v>
      </c>
      <c r="S267">
        <f>Кредиты_2000_0__2[[#This Row],[Ежемесячный платеж]]/Кредиты_2000_0__2[[#This Row],[Мес доход]]</f>
        <v>0.22700123637181072</v>
      </c>
    </row>
    <row r="268" spans="1:19" x14ac:dyDescent="0.45">
      <c r="A268">
        <v>778</v>
      </c>
      <c r="B268" s="1" t="s">
        <v>570</v>
      </c>
      <c r="C268" s="1" t="s">
        <v>16</v>
      </c>
      <c r="D268">
        <v>6</v>
      </c>
      <c r="E268">
        <v>7</v>
      </c>
      <c r="F268">
        <v>178410</v>
      </c>
      <c r="G268">
        <v>398816</v>
      </c>
      <c r="H268" s="3">
        <v>172436</v>
      </c>
      <c r="I268" s="1" t="s">
        <v>17</v>
      </c>
      <c r="J268">
        <v>740</v>
      </c>
      <c r="K268">
        <v>1340222</v>
      </c>
      <c r="L268" s="1" t="s">
        <v>41</v>
      </c>
      <c r="M268" s="1" t="s">
        <v>24</v>
      </c>
      <c r="N268" s="1" t="s">
        <v>23</v>
      </c>
      <c r="O268" s="2">
        <v>14965.92</v>
      </c>
      <c r="P268">
        <v>19.8</v>
      </c>
      <c r="R268">
        <f>Кредиты_2000_0__2[[#This Row],[Годовой доход]]/12</f>
        <v>111685.16666666667</v>
      </c>
      <c r="S268">
        <f>Кредиты_2000_0__2[[#This Row],[Ежемесячный платеж]]/Кредиты_2000_0__2[[#This Row],[Мес доход]]</f>
        <v>0.13400096401939379</v>
      </c>
    </row>
    <row r="269" spans="1:19" x14ac:dyDescent="0.45">
      <c r="A269">
        <v>839</v>
      </c>
      <c r="B269" s="1" t="s">
        <v>615</v>
      </c>
      <c r="C269" s="1" t="s">
        <v>16</v>
      </c>
      <c r="D269">
        <v>8</v>
      </c>
      <c r="E269">
        <v>0</v>
      </c>
      <c r="F269">
        <v>298756</v>
      </c>
      <c r="G269">
        <v>353694</v>
      </c>
      <c r="H269" s="3">
        <v>386694</v>
      </c>
      <c r="I269" s="1" t="s">
        <v>17</v>
      </c>
      <c r="J269">
        <v>740</v>
      </c>
      <c r="K269">
        <v>1726910</v>
      </c>
      <c r="L269" s="1" t="s">
        <v>22</v>
      </c>
      <c r="M269" s="1" t="s">
        <v>29</v>
      </c>
      <c r="N269" s="1" t="s">
        <v>23</v>
      </c>
      <c r="O269" s="2">
        <v>17412.93</v>
      </c>
      <c r="P269">
        <v>11.8</v>
      </c>
      <c r="Q269">
        <v>77</v>
      </c>
      <c r="R269">
        <f>Кредиты_2000_0__2[[#This Row],[Годовой доход]]/12</f>
        <v>143909.16666666666</v>
      </c>
      <c r="S269">
        <f>Кредиты_2000_0__2[[#This Row],[Ежемесячный платеж]]/Кредиты_2000_0__2[[#This Row],[Мес доход]]</f>
        <v>0.12099944988447575</v>
      </c>
    </row>
    <row r="270" spans="1:19" x14ac:dyDescent="0.45">
      <c r="A270">
        <v>960</v>
      </c>
      <c r="B270" s="1" t="s">
        <v>692</v>
      </c>
      <c r="C270" s="1" t="s">
        <v>16</v>
      </c>
      <c r="D270">
        <v>6</v>
      </c>
      <c r="E270">
        <v>0</v>
      </c>
      <c r="F270">
        <v>356117</v>
      </c>
      <c r="G270">
        <v>556468</v>
      </c>
      <c r="H270" s="3">
        <v>312818</v>
      </c>
      <c r="I270" s="1" t="s">
        <v>17</v>
      </c>
      <c r="J270">
        <v>740</v>
      </c>
      <c r="K270">
        <v>1088111</v>
      </c>
      <c r="L270" s="1" t="s">
        <v>53</v>
      </c>
      <c r="M270" s="1" t="s">
        <v>29</v>
      </c>
      <c r="N270" s="1" t="s">
        <v>23</v>
      </c>
      <c r="O270" s="2">
        <v>20220.75</v>
      </c>
      <c r="P270">
        <v>11.3</v>
      </c>
      <c r="R270">
        <f>Кредиты_2000_0__2[[#This Row],[Годовой доход]]/12</f>
        <v>90675.916666666672</v>
      </c>
      <c r="S270">
        <f>Кредиты_2000_0__2[[#This Row],[Ежемесячный платеж]]/Кредиты_2000_0__2[[#This Row],[Мес доход]]</f>
        <v>0.2230002269988999</v>
      </c>
    </row>
    <row r="271" spans="1:19" x14ac:dyDescent="0.45">
      <c r="A271">
        <v>961</v>
      </c>
      <c r="B271" s="1" t="s">
        <v>693</v>
      </c>
      <c r="C271" s="1" t="s">
        <v>31</v>
      </c>
      <c r="D271">
        <v>9</v>
      </c>
      <c r="E271">
        <v>0</v>
      </c>
      <c r="F271">
        <v>87286</v>
      </c>
      <c r="G271">
        <v>279202</v>
      </c>
      <c r="H271" s="3">
        <v>414414</v>
      </c>
      <c r="I271" s="1" t="s">
        <v>17</v>
      </c>
      <c r="J271">
        <v>740</v>
      </c>
      <c r="K271">
        <v>813732</v>
      </c>
      <c r="L271" s="1" t="s">
        <v>28</v>
      </c>
      <c r="M271" s="1" t="s">
        <v>19</v>
      </c>
      <c r="N271" s="1" t="s">
        <v>23</v>
      </c>
      <c r="O271" s="2">
        <v>4428.1400000000003</v>
      </c>
      <c r="P271">
        <v>9.1999999999999993</v>
      </c>
      <c r="R271">
        <f>Кредиты_2000_0__2[[#This Row],[Годовой доход]]/12</f>
        <v>67811</v>
      </c>
      <c r="S271">
        <f>Кредиты_2000_0__2[[#This Row],[Ежемесячный платеж]]/Кредиты_2000_0__2[[#This Row],[Мес доход]]</f>
        <v>6.530120481927712E-2</v>
      </c>
    </row>
    <row r="272" spans="1:19" x14ac:dyDescent="0.45">
      <c r="A272">
        <v>1064</v>
      </c>
      <c r="B272" s="1" t="s">
        <v>754</v>
      </c>
      <c r="C272" s="1" t="s">
        <v>16</v>
      </c>
      <c r="D272">
        <v>11</v>
      </c>
      <c r="E272">
        <v>0</v>
      </c>
      <c r="F272">
        <v>314222</v>
      </c>
      <c r="G272">
        <v>1467092</v>
      </c>
      <c r="H272" s="3">
        <v>540430</v>
      </c>
      <c r="I272" s="1" t="s">
        <v>17</v>
      </c>
      <c r="J272">
        <v>740</v>
      </c>
      <c r="K272">
        <v>1493552</v>
      </c>
      <c r="L272" s="1" t="s">
        <v>22</v>
      </c>
      <c r="M272" s="1" t="s">
        <v>19</v>
      </c>
      <c r="N272" s="1" t="s">
        <v>23</v>
      </c>
      <c r="O272" s="2">
        <v>16130.43</v>
      </c>
      <c r="P272">
        <v>20.5</v>
      </c>
      <c r="R272">
        <f>Кредиты_2000_0__2[[#This Row],[Годовой доход]]/12</f>
        <v>124462.66666666667</v>
      </c>
      <c r="S272">
        <f>Кредиты_2000_0__2[[#This Row],[Ежемесячный платеж]]/Кредиты_2000_0__2[[#This Row],[Мес доход]]</f>
        <v>0.12960054956238551</v>
      </c>
    </row>
    <row r="273" spans="1:19" x14ac:dyDescent="0.45">
      <c r="A273">
        <v>1336</v>
      </c>
      <c r="B273" s="1" t="s">
        <v>939</v>
      </c>
      <c r="C273" s="1" t="s">
        <v>16</v>
      </c>
      <c r="D273">
        <v>9</v>
      </c>
      <c r="E273">
        <v>0</v>
      </c>
      <c r="F273">
        <v>13129</v>
      </c>
      <c r="G273">
        <v>183040</v>
      </c>
      <c r="H273" s="3">
        <v>150216</v>
      </c>
      <c r="I273" s="1" t="s">
        <v>17</v>
      </c>
      <c r="J273">
        <v>740</v>
      </c>
      <c r="K273">
        <v>1760597</v>
      </c>
      <c r="L273" s="1" t="s">
        <v>50</v>
      </c>
      <c r="M273" s="1" t="s">
        <v>29</v>
      </c>
      <c r="N273" s="1" t="s">
        <v>23</v>
      </c>
      <c r="O273" s="2">
        <v>9551.2999999999993</v>
      </c>
      <c r="P273">
        <v>20.9</v>
      </c>
      <c r="Q273">
        <v>16</v>
      </c>
      <c r="R273">
        <f>Кредиты_2000_0__2[[#This Row],[Годовой доход]]/12</f>
        <v>146716.41666666666</v>
      </c>
      <c r="S273">
        <f>Кредиты_2000_0__2[[#This Row],[Ежемесячный платеж]]/Кредиты_2000_0__2[[#This Row],[Мес доход]]</f>
        <v>6.5100417642424704E-2</v>
      </c>
    </row>
    <row r="274" spans="1:19" x14ac:dyDescent="0.45">
      <c r="A274">
        <v>1571</v>
      </c>
      <c r="B274" s="1" t="s">
        <v>1095</v>
      </c>
      <c r="C274" s="1" t="s">
        <v>16</v>
      </c>
      <c r="D274">
        <v>6</v>
      </c>
      <c r="E274">
        <v>1</v>
      </c>
      <c r="F274">
        <v>64125</v>
      </c>
      <c r="G274">
        <v>160380</v>
      </c>
      <c r="H274" s="3">
        <v>68244</v>
      </c>
      <c r="I274" s="1" t="s">
        <v>17</v>
      </c>
      <c r="J274">
        <v>740</v>
      </c>
      <c r="K274">
        <v>1871310</v>
      </c>
      <c r="L274" s="1" t="s">
        <v>41</v>
      </c>
      <c r="M274" s="1" t="s">
        <v>24</v>
      </c>
      <c r="N274" s="1" t="s">
        <v>23</v>
      </c>
      <c r="O274" s="2">
        <v>2744.74</v>
      </c>
      <c r="P274">
        <v>20.7</v>
      </c>
      <c r="Q274">
        <v>14</v>
      </c>
      <c r="R274">
        <f>Кредиты_2000_0__2[[#This Row],[Годовой доход]]/12</f>
        <v>155942.5</v>
      </c>
      <c r="S274">
        <f>Кредиты_2000_0__2[[#This Row],[Ежемесячный платеж]]/Кредиты_2000_0__2[[#This Row],[Мес доход]]</f>
        <v>1.7600974718245507E-2</v>
      </c>
    </row>
    <row r="275" spans="1:19" x14ac:dyDescent="0.45">
      <c r="A275">
        <v>1645</v>
      </c>
      <c r="B275" s="1" t="s">
        <v>1149</v>
      </c>
      <c r="C275" s="1" t="s">
        <v>16</v>
      </c>
      <c r="D275">
        <v>9</v>
      </c>
      <c r="E275">
        <v>1</v>
      </c>
      <c r="F275">
        <v>160854</v>
      </c>
      <c r="G275">
        <v>763290</v>
      </c>
      <c r="H275" s="3">
        <v>74272</v>
      </c>
      <c r="I275" s="1" t="s">
        <v>17</v>
      </c>
      <c r="J275">
        <v>740</v>
      </c>
      <c r="K275">
        <v>1072303</v>
      </c>
      <c r="L275" s="1" t="s">
        <v>18</v>
      </c>
      <c r="M275" s="1" t="s">
        <v>19</v>
      </c>
      <c r="N275" s="1" t="s">
        <v>23</v>
      </c>
      <c r="O275" s="2">
        <v>10186.85</v>
      </c>
      <c r="P275">
        <v>27.2</v>
      </c>
      <c r="R275">
        <f>Кредиты_2000_0__2[[#This Row],[Годовой доход]]/12</f>
        <v>89358.583333333328</v>
      </c>
      <c r="S275">
        <f>Кредиты_2000_0__2[[#This Row],[Ежемесячный платеж]]/Кредиты_2000_0__2[[#This Row],[Мес доход]]</f>
        <v>0.11399968106029733</v>
      </c>
    </row>
    <row r="276" spans="1:19" x14ac:dyDescent="0.45">
      <c r="A276">
        <v>1674</v>
      </c>
      <c r="B276" s="1" t="s">
        <v>1172</v>
      </c>
      <c r="C276" s="1" t="s">
        <v>16</v>
      </c>
      <c r="D276">
        <v>13</v>
      </c>
      <c r="E276">
        <v>0</v>
      </c>
      <c r="F276">
        <v>194313</v>
      </c>
      <c r="G276">
        <v>635558</v>
      </c>
      <c r="H276" s="3">
        <v>268664</v>
      </c>
      <c r="I276" s="1" t="s">
        <v>17</v>
      </c>
      <c r="J276">
        <v>740</v>
      </c>
      <c r="K276">
        <v>1102171</v>
      </c>
      <c r="L276" s="1" t="s">
        <v>40</v>
      </c>
      <c r="M276" s="1" t="s">
        <v>19</v>
      </c>
      <c r="N276" s="1" t="s">
        <v>23</v>
      </c>
      <c r="O276" s="2">
        <v>27462.41</v>
      </c>
      <c r="P276">
        <v>13.2</v>
      </c>
      <c r="R276">
        <f>Кредиты_2000_0__2[[#This Row],[Годовой доход]]/12</f>
        <v>91847.583333333328</v>
      </c>
      <c r="S276">
        <f>Кредиты_2000_0__2[[#This Row],[Ежемесячный платеж]]/Кредиты_2000_0__2[[#This Row],[Мес доход]]</f>
        <v>0.29899981037425227</v>
      </c>
    </row>
    <row r="277" spans="1:19" x14ac:dyDescent="0.45">
      <c r="A277">
        <v>1832</v>
      </c>
      <c r="B277" s="1" t="s">
        <v>1288</v>
      </c>
      <c r="C277" s="1" t="s">
        <v>16</v>
      </c>
      <c r="D277">
        <v>16</v>
      </c>
      <c r="E277">
        <v>1</v>
      </c>
      <c r="F277">
        <v>110181</v>
      </c>
      <c r="G277">
        <v>302302</v>
      </c>
      <c r="H277" s="3">
        <v>109670</v>
      </c>
      <c r="I277" s="1" t="s">
        <v>17</v>
      </c>
      <c r="J277">
        <v>740</v>
      </c>
      <c r="K277">
        <v>852359</v>
      </c>
      <c r="L277" s="1" t="s">
        <v>38</v>
      </c>
      <c r="M277" s="1" t="s">
        <v>24</v>
      </c>
      <c r="N277" s="1" t="s">
        <v>20</v>
      </c>
      <c r="O277" s="2">
        <v>22303.15</v>
      </c>
      <c r="P277">
        <v>35.5</v>
      </c>
      <c r="R277">
        <f>Кредиты_2000_0__2[[#This Row],[Годовой доход]]/12</f>
        <v>71029.916666666672</v>
      </c>
      <c r="S277">
        <f>Кредиты_2000_0__2[[#This Row],[Ежемесячный платеж]]/Кредиты_2000_0__2[[#This Row],[Мес доход]]</f>
        <v>0.31399656717416019</v>
      </c>
    </row>
    <row r="278" spans="1:19" x14ac:dyDescent="0.45">
      <c r="A278">
        <v>1909</v>
      </c>
      <c r="B278" s="1" t="s">
        <v>1344</v>
      </c>
      <c r="C278" s="1" t="s">
        <v>16</v>
      </c>
      <c r="D278">
        <v>13</v>
      </c>
      <c r="E278">
        <v>0</v>
      </c>
      <c r="F278">
        <v>215517</v>
      </c>
      <c r="G278">
        <v>572374</v>
      </c>
      <c r="H278" s="3">
        <v>194920</v>
      </c>
      <c r="I278" s="1" t="s">
        <v>17</v>
      </c>
      <c r="J278">
        <v>740</v>
      </c>
      <c r="K278">
        <v>1253145</v>
      </c>
      <c r="L278" s="1" t="s">
        <v>36</v>
      </c>
      <c r="M278" s="1" t="s">
        <v>29</v>
      </c>
      <c r="N278" s="1" t="s">
        <v>23</v>
      </c>
      <c r="O278" s="2">
        <v>19423.7</v>
      </c>
      <c r="P278">
        <v>12</v>
      </c>
      <c r="Q278">
        <v>20</v>
      </c>
      <c r="R278">
        <f>Кредиты_2000_0__2[[#This Row],[Годовой доход]]/12</f>
        <v>104428.75</v>
      </c>
      <c r="S278">
        <f>Кредиты_2000_0__2[[#This Row],[Ежемесячный платеж]]/Кредиты_2000_0__2[[#This Row],[Мес доход]]</f>
        <v>0.18599954514441666</v>
      </c>
    </row>
    <row r="279" spans="1:19" x14ac:dyDescent="0.45">
      <c r="A279">
        <v>1927</v>
      </c>
      <c r="B279" s="1" t="s">
        <v>1359</v>
      </c>
      <c r="C279" s="1" t="s">
        <v>31</v>
      </c>
      <c r="D279">
        <v>4</v>
      </c>
      <c r="E279">
        <v>0</v>
      </c>
      <c r="F279">
        <v>24054</v>
      </c>
      <c r="G279">
        <v>66286</v>
      </c>
      <c r="H279" s="3">
        <v>165616</v>
      </c>
      <c r="I279" s="1" t="s">
        <v>26</v>
      </c>
      <c r="J279">
        <v>740</v>
      </c>
      <c r="K279">
        <v>1087009</v>
      </c>
      <c r="L279" s="1" t="s">
        <v>28</v>
      </c>
      <c r="M279" s="1" t="s">
        <v>19</v>
      </c>
      <c r="N279" s="1" t="s">
        <v>20</v>
      </c>
      <c r="O279" s="2">
        <v>4212.3</v>
      </c>
      <c r="P279">
        <v>15.2</v>
      </c>
      <c r="R279">
        <f>Кредиты_2000_0__2[[#This Row],[Годовой доход]]/12</f>
        <v>90584.083333333328</v>
      </c>
      <c r="S279">
        <f>Кредиты_2000_0__2[[#This Row],[Ежемесячный платеж]]/Кредиты_2000_0__2[[#This Row],[Мес доход]]</f>
        <v>4.6501546905315418E-2</v>
      </c>
    </row>
    <row r="280" spans="1:19" x14ac:dyDescent="0.45">
      <c r="A280">
        <v>1984</v>
      </c>
      <c r="B280" s="1" t="s">
        <v>1403</v>
      </c>
      <c r="C280" s="1" t="s">
        <v>16</v>
      </c>
      <c r="D280">
        <v>7</v>
      </c>
      <c r="E280">
        <v>0</v>
      </c>
      <c r="F280">
        <v>587879</v>
      </c>
      <c r="G280">
        <v>1409320</v>
      </c>
      <c r="H280" s="3">
        <v>765314</v>
      </c>
      <c r="I280" s="1" t="s">
        <v>17</v>
      </c>
      <c r="J280">
        <v>740</v>
      </c>
      <c r="K280">
        <v>4060091</v>
      </c>
      <c r="L280" s="1" t="s">
        <v>33</v>
      </c>
      <c r="M280" s="1" t="s">
        <v>19</v>
      </c>
      <c r="N280" s="1" t="s">
        <v>52</v>
      </c>
      <c r="O280" s="2">
        <v>22161.22</v>
      </c>
      <c r="P280">
        <v>20.9</v>
      </c>
      <c r="R280">
        <f>Кредиты_2000_0__2[[#This Row],[Годовой доход]]/12</f>
        <v>338340.91666666669</v>
      </c>
      <c r="S280">
        <f>Кредиты_2000_0__2[[#This Row],[Ежемесячный платеж]]/Кредиты_2000_0__2[[#This Row],[Мес доход]]</f>
        <v>6.5499674760984422E-2</v>
      </c>
    </row>
    <row r="281" spans="1:19" x14ac:dyDescent="0.45">
      <c r="A281">
        <v>1996</v>
      </c>
      <c r="B281" s="1" t="s">
        <v>1414</v>
      </c>
      <c r="C281" s="1" t="s">
        <v>31</v>
      </c>
      <c r="D281">
        <v>9</v>
      </c>
      <c r="E281">
        <v>0</v>
      </c>
      <c r="F281">
        <v>323</v>
      </c>
      <c r="G281">
        <v>376090</v>
      </c>
      <c r="H281" s="3">
        <v>553080</v>
      </c>
      <c r="I281" s="1" t="s">
        <v>17</v>
      </c>
      <c r="J281">
        <v>740</v>
      </c>
      <c r="K281">
        <v>1910640</v>
      </c>
      <c r="L281" s="1" t="s">
        <v>50</v>
      </c>
      <c r="M281" s="1" t="s">
        <v>29</v>
      </c>
      <c r="N281" s="1" t="s">
        <v>54</v>
      </c>
      <c r="O281" s="2">
        <v>2499.64</v>
      </c>
      <c r="P281">
        <v>26</v>
      </c>
      <c r="Q281">
        <v>28</v>
      </c>
      <c r="R281">
        <f>Кредиты_2000_0__2[[#This Row],[Годовой доход]]/12</f>
        <v>159220</v>
      </c>
      <c r="S281">
        <f>Кредиты_2000_0__2[[#This Row],[Ежемесячный платеж]]/Кредиты_2000_0__2[[#This Row],[Мес доход]]</f>
        <v>1.5699284009546538E-2</v>
      </c>
    </row>
    <row r="282" spans="1:19" x14ac:dyDescent="0.45">
      <c r="A282">
        <v>10</v>
      </c>
      <c r="B282" s="1" t="s">
        <v>37</v>
      </c>
      <c r="C282" s="1" t="s">
        <v>16</v>
      </c>
      <c r="D282">
        <v>20</v>
      </c>
      <c r="E282">
        <v>0</v>
      </c>
      <c r="F282">
        <v>669560</v>
      </c>
      <c r="G282">
        <v>1021460</v>
      </c>
      <c r="H282" s="3">
        <v>215952</v>
      </c>
      <c r="I282" s="1" t="s">
        <v>17</v>
      </c>
      <c r="J282">
        <v>739</v>
      </c>
      <c r="K282">
        <v>1454735</v>
      </c>
      <c r="L282" s="1" t="s">
        <v>33</v>
      </c>
      <c r="M282" s="1" t="s">
        <v>29</v>
      </c>
      <c r="N282" s="1" t="s">
        <v>23</v>
      </c>
      <c r="O282" s="2">
        <v>39277.75</v>
      </c>
      <c r="P282">
        <v>13.9</v>
      </c>
      <c r="R282">
        <f>Кредиты_2000_0__2[[#This Row],[Годовой доход]]/12</f>
        <v>121227.91666666667</v>
      </c>
      <c r="S282">
        <f>Кредиты_2000_0__2[[#This Row],[Ежемесячный платеж]]/Кредиты_2000_0__2[[#This Row],[Мес доход]]</f>
        <v>0.32399921635211909</v>
      </c>
    </row>
    <row r="283" spans="1:19" x14ac:dyDescent="0.45">
      <c r="A283">
        <v>272</v>
      </c>
      <c r="B283" s="1" t="s">
        <v>240</v>
      </c>
      <c r="C283" s="1" t="s">
        <v>16</v>
      </c>
      <c r="D283">
        <v>13</v>
      </c>
      <c r="E283">
        <v>0</v>
      </c>
      <c r="F283">
        <v>400178</v>
      </c>
      <c r="G283">
        <v>716188</v>
      </c>
      <c r="H283" s="3">
        <v>430100</v>
      </c>
      <c r="I283" s="1" t="s">
        <v>17</v>
      </c>
      <c r="J283">
        <v>739</v>
      </c>
      <c r="K283">
        <v>1448655</v>
      </c>
      <c r="L283" s="1" t="s">
        <v>22</v>
      </c>
      <c r="M283" s="1" t="s">
        <v>19</v>
      </c>
      <c r="N283" s="1" t="s">
        <v>23</v>
      </c>
      <c r="O283" s="2">
        <v>23782.11</v>
      </c>
      <c r="P283">
        <v>15.4</v>
      </c>
      <c r="R283">
        <f>Кредиты_2000_0__2[[#This Row],[Годовой доход]]/12</f>
        <v>120721.25</v>
      </c>
      <c r="S283">
        <f>Кредиты_2000_0__2[[#This Row],[Ежемесячный платеж]]/Кредиты_2000_0__2[[#This Row],[Мес доход]]</f>
        <v>0.1970001967342121</v>
      </c>
    </row>
    <row r="284" spans="1:19" x14ac:dyDescent="0.45">
      <c r="A284">
        <v>292</v>
      </c>
      <c r="B284" s="1" t="s">
        <v>254</v>
      </c>
      <c r="C284" s="1" t="s">
        <v>16</v>
      </c>
      <c r="D284">
        <v>11</v>
      </c>
      <c r="E284">
        <v>0</v>
      </c>
      <c r="F284">
        <v>192337</v>
      </c>
      <c r="G284">
        <v>281534</v>
      </c>
      <c r="H284" s="3">
        <v>178684</v>
      </c>
      <c r="I284" s="1" t="s">
        <v>17</v>
      </c>
      <c r="J284">
        <v>739</v>
      </c>
      <c r="K284">
        <v>1176727</v>
      </c>
      <c r="L284" s="1" t="s">
        <v>36</v>
      </c>
      <c r="M284" s="1" t="s">
        <v>29</v>
      </c>
      <c r="N284" s="1" t="s">
        <v>23</v>
      </c>
      <c r="O284" s="2">
        <v>19514.14</v>
      </c>
      <c r="P284">
        <v>20.7</v>
      </c>
      <c r="Q284">
        <v>45</v>
      </c>
      <c r="R284">
        <f>Кредиты_2000_0__2[[#This Row],[Годовой доход]]/12</f>
        <v>98060.583333333328</v>
      </c>
      <c r="S284">
        <f>Кредиты_2000_0__2[[#This Row],[Ежемесячный платеж]]/Кредиты_2000_0__2[[#This Row],[Мес доход]]</f>
        <v>0.19900085576348636</v>
      </c>
    </row>
    <row r="285" spans="1:19" x14ac:dyDescent="0.45">
      <c r="A285">
        <v>472</v>
      </c>
      <c r="B285" s="1" t="s">
        <v>376</v>
      </c>
      <c r="C285" s="1" t="s">
        <v>16</v>
      </c>
      <c r="D285">
        <v>6</v>
      </c>
      <c r="E285">
        <v>0</v>
      </c>
      <c r="F285">
        <v>69331</v>
      </c>
      <c r="G285">
        <v>395472</v>
      </c>
      <c r="H285" s="3">
        <v>151602</v>
      </c>
      <c r="I285" s="1" t="s">
        <v>17</v>
      </c>
      <c r="J285">
        <v>739</v>
      </c>
      <c r="K285">
        <v>1084805</v>
      </c>
      <c r="L285" s="1" t="s">
        <v>27</v>
      </c>
      <c r="M285" s="1" t="s">
        <v>29</v>
      </c>
      <c r="N285" s="1" t="s">
        <v>23</v>
      </c>
      <c r="O285" s="2">
        <v>7204.99</v>
      </c>
      <c r="P285">
        <v>10.7</v>
      </c>
      <c r="Q285">
        <v>61</v>
      </c>
      <c r="R285">
        <f>Кредиты_2000_0__2[[#This Row],[Годовой доход]]/12</f>
        <v>90400.416666666672</v>
      </c>
      <c r="S285">
        <f>Кредиты_2000_0__2[[#This Row],[Ежемесячный платеж]]/Кредиты_2000_0__2[[#This Row],[Мес доход]]</f>
        <v>7.9700849461423931E-2</v>
      </c>
    </row>
    <row r="286" spans="1:19" x14ac:dyDescent="0.45">
      <c r="A286">
        <v>553</v>
      </c>
      <c r="B286" s="1" t="s">
        <v>424</v>
      </c>
      <c r="C286" s="1" t="s">
        <v>16</v>
      </c>
      <c r="D286">
        <v>12</v>
      </c>
      <c r="E286">
        <v>0</v>
      </c>
      <c r="F286">
        <v>475133</v>
      </c>
      <c r="G286">
        <v>883058</v>
      </c>
      <c r="H286" s="3">
        <v>757768</v>
      </c>
      <c r="I286" s="1" t="s">
        <v>26</v>
      </c>
      <c r="J286">
        <v>739</v>
      </c>
      <c r="K286">
        <v>4674475</v>
      </c>
      <c r="L286" s="1" t="s">
        <v>40</v>
      </c>
      <c r="M286" s="1" t="s">
        <v>29</v>
      </c>
      <c r="N286" s="1" t="s">
        <v>23</v>
      </c>
      <c r="O286" s="2">
        <v>71285.72</v>
      </c>
      <c r="P286">
        <v>16</v>
      </c>
      <c r="Q286">
        <v>3</v>
      </c>
      <c r="R286">
        <f>Кредиты_2000_0__2[[#This Row],[Годовой доход]]/12</f>
        <v>389539.58333333331</v>
      </c>
      <c r="S286">
        <f>Кредиты_2000_0__2[[#This Row],[Ежемесячный платеж]]/Кредиты_2000_0__2[[#This Row],[Мес доход]]</f>
        <v>0.18299993903058634</v>
      </c>
    </row>
    <row r="287" spans="1:19" x14ac:dyDescent="0.45">
      <c r="A287">
        <v>571</v>
      </c>
      <c r="B287" s="1" t="s">
        <v>436</v>
      </c>
      <c r="C287" s="1" t="s">
        <v>16</v>
      </c>
      <c r="D287">
        <v>4</v>
      </c>
      <c r="E287">
        <v>0</v>
      </c>
      <c r="F287">
        <v>51338</v>
      </c>
      <c r="G287">
        <v>540320</v>
      </c>
      <c r="H287" s="3">
        <v>150788</v>
      </c>
      <c r="I287" s="1" t="s">
        <v>17</v>
      </c>
      <c r="J287">
        <v>739</v>
      </c>
      <c r="K287">
        <v>2009326</v>
      </c>
      <c r="L287" s="1" t="s">
        <v>50</v>
      </c>
      <c r="M287" s="1" t="s">
        <v>29</v>
      </c>
      <c r="N287" s="1" t="s">
        <v>34</v>
      </c>
      <c r="O287" s="2">
        <v>11787.98</v>
      </c>
      <c r="P287">
        <v>31</v>
      </c>
      <c r="R287">
        <f>Кредиты_2000_0__2[[#This Row],[Годовой доход]]/12</f>
        <v>167443.83333333334</v>
      </c>
      <c r="S287">
        <f>Кредиты_2000_0__2[[#This Row],[Ежемесячный платеж]]/Кредиты_2000_0__2[[#This Row],[Мес доход]]</f>
        <v>7.0399606634264422E-2</v>
      </c>
    </row>
    <row r="288" spans="1:19" x14ac:dyDescent="0.45">
      <c r="A288">
        <v>697</v>
      </c>
      <c r="B288" s="1" t="s">
        <v>516</v>
      </c>
      <c r="C288" s="1" t="s">
        <v>16</v>
      </c>
      <c r="D288">
        <v>13</v>
      </c>
      <c r="E288">
        <v>0</v>
      </c>
      <c r="F288">
        <v>427652</v>
      </c>
      <c r="G288">
        <v>868736</v>
      </c>
      <c r="H288" s="3">
        <v>265694</v>
      </c>
      <c r="I288" s="1" t="s">
        <v>17</v>
      </c>
      <c r="J288">
        <v>739</v>
      </c>
      <c r="K288">
        <v>655633</v>
      </c>
      <c r="L288" s="1" t="s">
        <v>22</v>
      </c>
      <c r="M288" s="1" t="s">
        <v>24</v>
      </c>
      <c r="N288" s="1" t="s">
        <v>23</v>
      </c>
      <c r="O288" s="2">
        <v>12620.75</v>
      </c>
      <c r="P288">
        <v>32.9</v>
      </c>
      <c r="R288">
        <f>Кредиты_2000_0__2[[#This Row],[Годовой доход]]/12</f>
        <v>54636.083333333336</v>
      </c>
      <c r="S288">
        <f>Кредиты_2000_0__2[[#This Row],[Ежемесячный платеж]]/Кредиты_2000_0__2[[#This Row],[Мес доход]]</f>
        <v>0.23099660938360331</v>
      </c>
    </row>
    <row r="289" spans="1:19" x14ac:dyDescent="0.45">
      <c r="A289">
        <v>705</v>
      </c>
      <c r="B289" s="1" t="s">
        <v>521</v>
      </c>
      <c r="C289" s="1" t="s">
        <v>16</v>
      </c>
      <c r="D289">
        <v>3</v>
      </c>
      <c r="E289">
        <v>0</v>
      </c>
      <c r="F289">
        <v>80028</v>
      </c>
      <c r="G289">
        <v>188320</v>
      </c>
      <c r="H289" s="3">
        <v>196196</v>
      </c>
      <c r="I289" s="1" t="s">
        <v>17</v>
      </c>
      <c r="J289">
        <v>739</v>
      </c>
      <c r="K289">
        <v>378632</v>
      </c>
      <c r="L289" s="1" t="s">
        <v>50</v>
      </c>
      <c r="M289" s="1" t="s">
        <v>19</v>
      </c>
      <c r="N289" s="1" t="s">
        <v>23</v>
      </c>
      <c r="O289" s="2">
        <v>2120.4</v>
      </c>
      <c r="P289">
        <v>6.8</v>
      </c>
      <c r="R289">
        <f>Кредиты_2000_0__2[[#This Row],[Годовой доход]]/12</f>
        <v>31552.666666666668</v>
      </c>
      <c r="S289">
        <f>Кредиты_2000_0__2[[#This Row],[Ежемесячный платеж]]/Кредиты_2000_0__2[[#This Row],[Мес доход]]</f>
        <v>6.7201926936973105E-2</v>
      </c>
    </row>
    <row r="290" spans="1:19" x14ac:dyDescent="0.45">
      <c r="A290">
        <v>714</v>
      </c>
      <c r="B290" s="1" t="s">
        <v>526</v>
      </c>
      <c r="C290" s="1" t="s">
        <v>31</v>
      </c>
      <c r="D290">
        <v>12</v>
      </c>
      <c r="E290">
        <v>0</v>
      </c>
      <c r="F290">
        <v>88616</v>
      </c>
      <c r="G290">
        <v>190014</v>
      </c>
      <c r="H290" s="3">
        <v>357588</v>
      </c>
      <c r="I290" s="1" t="s">
        <v>17</v>
      </c>
      <c r="J290">
        <v>739</v>
      </c>
      <c r="K290">
        <v>1374650</v>
      </c>
      <c r="L290" s="1" t="s">
        <v>36</v>
      </c>
      <c r="M290" s="1" t="s">
        <v>29</v>
      </c>
      <c r="N290" s="1" t="s">
        <v>23</v>
      </c>
      <c r="O290" s="2">
        <v>19015.96</v>
      </c>
      <c r="P290">
        <v>17.5</v>
      </c>
      <c r="Q290">
        <v>29</v>
      </c>
      <c r="R290">
        <f>Кредиты_2000_0__2[[#This Row],[Годовой доход]]/12</f>
        <v>114554.16666666667</v>
      </c>
      <c r="S290">
        <f>Кредиты_2000_0__2[[#This Row],[Ежемесячный платеж]]/Кредиты_2000_0__2[[#This Row],[Мес доход]]</f>
        <v>0.1659997235659986</v>
      </c>
    </row>
    <row r="291" spans="1:19" x14ac:dyDescent="0.45">
      <c r="A291">
        <v>910</v>
      </c>
      <c r="B291" s="1" t="s">
        <v>662</v>
      </c>
      <c r="C291" s="1" t="s">
        <v>31</v>
      </c>
      <c r="D291">
        <v>18</v>
      </c>
      <c r="E291">
        <v>0</v>
      </c>
      <c r="F291">
        <v>319143</v>
      </c>
      <c r="G291">
        <v>1144088</v>
      </c>
      <c r="H291" s="3">
        <v>325776</v>
      </c>
      <c r="I291" s="1" t="s">
        <v>17</v>
      </c>
      <c r="J291">
        <v>739</v>
      </c>
      <c r="K291">
        <v>1312976</v>
      </c>
      <c r="L291" s="1" t="s">
        <v>22</v>
      </c>
      <c r="M291" s="1" t="s">
        <v>29</v>
      </c>
      <c r="N291" s="1" t="s">
        <v>23</v>
      </c>
      <c r="O291" s="2">
        <v>23852.41</v>
      </c>
      <c r="P291">
        <v>15.6</v>
      </c>
      <c r="Q291">
        <v>20</v>
      </c>
      <c r="R291">
        <f>Кредиты_2000_0__2[[#This Row],[Годовой доход]]/12</f>
        <v>109414.66666666667</v>
      </c>
      <c r="S291">
        <f>Кредиты_2000_0__2[[#This Row],[Ежемесячный платеж]]/Кредиты_2000_0__2[[#This Row],[Мес доход]]</f>
        <v>0.21800011576753878</v>
      </c>
    </row>
    <row r="292" spans="1:19" x14ac:dyDescent="0.45">
      <c r="A292">
        <v>973</v>
      </c>
      <c r="B292" s="1" t="s">
        <v>701</v>
      </c>
      <c r="C292" s="1" t="s">
        <v>16</v>
      </c>
      <c r="D292">
        <v>12</v>
      </c>
      <c r="E292">
        <v>1</v>
      </c>
      <c r="F292">
        <v>148504</v>
      </c>
      <c r="G292">
        <v>428824</v>
      </c>
      <c r="H292" s="3">
        <v>143506</v>
      </c>
      <c r="I292" s="1" t="s">
        <v>17</v>
      </c>
      <c r="J292">
        <v>739</v>
      </c>
      <c r="K292">
        <v>896135</v>
      </c>
      <c r="L292" s="1" t="s">
        <v>40</v>
      </c>
      <c r="M292" s="1" t="s">
        <v>29</v>
      </c>
      <c r="N292" s="1" t="s">
        <v>23</v>
      </c>
      <c r="O292" s="2">
        <v>13740.61</v>
      </c>
      <c r="P292">
        <v>10.4</v>
      </c>
      <c r="R292">
        <f>Кредиты_2000_0__2[[#This Row],[Годовой доход]]/12</f>
        <v>74677.916666666672</v>
      </c>
      <c r="S292">
        <f>Кредиты_2000_0__2[[#This Row],[Ежемесячный платеж]]/Кредиты_2000_0__2[[#This Row],[Мес доход]]</f>
        <v>0.18399830382699034</v>
      </c>
    </row>
    <row r="293" spans="1:19" x14ac:dyDescent="0.45">
      <c r="A293">
        <v>1014</v>
      </c>
      <c r="B293" s="1" t="s">
        <v>725</v>
      </c>
      <c r="C293" s="1" t="s">
        <v>16</v>
      </c>
      <c r="D293">
        <v>9</v>
      </c>
      <c r="E293">
        <v>0</v>
      </c>
      <c r="F293">
        <v>134216</v>
      </c>
      <c r="G293">
        <v>636878</v>
      </c>
      <c r="H293" s="3">
        <v>178508</v>
      </c>
      <c r="I293" s="1" t="s">
        <v>17</v>
      </c>
      <c r="J293">
        <v>739</v>
      </c>
      <c r="K293">
        <v>2312604</v>
      </c>
      <c r="L293" s="1" t="s">
        <v>50</v>
      </c>
      <c r="M293" s="1" t="s">
        <v>24</v>
      </c>
      <c r="N293" s="1" t="s">
        <v>23</v>
      </c>
      <c r="O293" s="2">
        <v>21777.040000000001</v>
      </c>
      <c r="P293">
        <v>21.3</v>
      </c>
      <c r="Q293">
        <v>18</v>
      </c>
      <c r="R293">
        <f>Кредиты_2000_0__2[[#This Row],[Годовой доход]]/12</f>
        <v>192717</v>
      </c>
      <c r="S293">
        <f>Кредиты_2000_0__2[[#This Row],[Ежемесячный платеж]]/Кредиты_2000_0__2[[#This Row],[Мес доход]]</f>
        <v>0.11300009859016071</v>
      </c>
    </row>
    <row r="294" spans="1:19" x14ac:dyDescent="0.45">
      <c r="A294">
        <v>1021</v>
      </c>
      <c r="B294" s="1" t="s">
        <v>732</v>
      </c>
      <c r="C294" s="1" t="s">
        <v>16</v>
      </c>
      <c r="D294">
        <v>10</v>
      </c>
      <c r="E294">
        <v>0</v>
      </c>
      <c r="F294">
        <v>170525</v>
      </c>
      <c r="G294">
        <v>399674</v>
      </c>
      <c r="H294" s="3">
        <v>307538</v>
      </c>
      <c r="I294" s="1" t="s">
        <v>17</v>
      </c>
      <c r="J294">
        <v>739</v>
      </c>
      <c r="K294">
        <v>1043442</v>
      </c>
      <c r="L294" s="1" t="s">
        <v>53</v>
      </c>
      <c r="M294" s="1" t="s">
        <v>29</v>
      </c>
      <c r="N294" s="1" t="s">
        <v>23</v>
      </c>
      <c r="O294" s="2">
        <v>22259.83</v>
      </c>
      <c r="P294">
        <v>9</v>
      </c>
      <c r="R294">
        <f>Кредиты_2000_0__2[[#This Row],[Годовой доход]]/12</f>
        <v>86953.5</v>
      </c>
      <c r="S294">
        <f>Кредиты_2000_0__2[[#This Row],[Ежемесячный платеж]]/Кредиты_2000_0__2[[#This Row],[Мес доход]]</f>
        <v>0.25599694089369607</v>
      </c>
    </row>
    <row r="295" spans="1:19" x14ac:dyDescent="0.45">
      <c r="A295">
        <v>1029</v>
      </c>
      <c r="B295" s="1" t="s">
        <v>738</v>
      </c>
      <c r="C295" s="1" t="s">
        <v>31</v>
      </c>
      <c r="D295">
        <v>10</v>
      </c>
      <c r="E295">
        <v>0</v>
      </c>
      <c r="F295">
        <v>339055</v>
      </c>
      <c r="G295">
        <v>594836</v>
      </c>
      <c r="H295" s="3">
        <v>523204</v>
      </c>
      <c r="I295" s="1" t="s">
        <v>26</v>
      </c>
      <c r="J295">
        <v>739</v>
      </c>
      <c r="K295">
        <v>1694439</v>
      </c>
      <c r="L295" s="1" t="s">
        <v>22</v>
      </c>
      <c r="M295" s="1" t="s">
        <v>19</v>
      </c>
      <c r="N295" s="1" t="s">
        <v>23</v>
      </c>
      <c r="O295" s="2">
        <v>28240.65</v>
      </c>
      <c r="P295">
        <v>19.600000000000001</v>
      </c>
      <c r="R295">
        <f>Кредиты_2000_0__2[[#This Row],[Годовой доход]]/12</f>
        <v>141203.25</v>
      </c>
      <c r="S295">
        <f>Кредиты_2000_0__2[[#This Row],[Ежемесячный платеж]]/Кредиты_2000_0__2[[#This Row],[Мес доход]]</f>
        <v>0.2</v>
      </c>
    </row>
    <row r="296" spans="1:19" x14ac:dyDescent="0.45">
      <c r="A296">
        <v>1077</v>
      </c>
      <c r="B296" s="1" t="s">
        <v>763</v>
      </c>
      <c r="C296" s="1" t="s">
        <v>16</v>
      </c>
      <c r="D296">
        <v>4</v>
      </c>
      <c r="E296">
        <v>1</v>
      </c>
      <c r="F296">
        <v>25536</v>
      </c>
      <c r="G296">
        <v>42856</v>
      </c>
      <c r="H296" s="3">
        <v>104390</v>
      </c>
      <c r="I296" s="1" t="s">
        <v>17</v>
      </c>
      <c r="J296">
        <v>739</v>
      </c>
      <c r="K296">
        <v>1059497</v>
      </c>
      <c r="L296" s="1" t="s">
        <v>22</v>
      </c>
      <c r="M296" s="1" t="s">
        <v>19</v>
      </c>
      <c r="N296" s="1" t="s">
        <v>23</v>
      </c>
      <c r="O296" s="2">
        <v>3920.08</v>
      </c>
      <c r="P296">
        <v>39.4</v>
      </c>
      <c r="R296">
        <f>Кредиты_2000_0__2[[#This Row],[Годовой доход]]/12</f>
        <v>88291.416666666672</v>
      </c>
      <c r="S296">
        <f>Кредиты_2000_0__2[[#This Row],[Ежемесячный платеж]]/Кредиты_2000_0__2[[#This Row],[Мес доход]]</f>
        <v>4.4399332890985056E-2</v>
      </c>
    </row>
    <row r="297" spans="1:19" x14ac:dyDescent="0.45">
      <c r="A297">
        <v>1327</v>
      </c>
      <c r="B297" s="1" t="s">
        <v>932</v>
      </c>
      <c r="C297" s="1" t="s">
        <v>16</v>
      </c>
      <c r="D297">
        <v>15</v>
      </c>
      <c r="E297">
        <v>0</v>
      </c>
      <c r="F297">
        <v>313405</v>
      </c>
      <c r="G297">
        <v>707388</v>
      </c>
      <c r="H297" s="3">
        <v>449680</v>
      </c>
      <c r="I297" s="1" t="s">
        <v>17</v>
      </c>
      <c r="J297">
        <v>739</v>
      </c>
      <c r="K297">
        <v>1747620</v>
      </c>
      <c r="L297" s="1" t="s">
        <v>41</v>
      </c>
      <c r="M297" s="1" t="s">
        <v>19</v>
      </c>
      <c r="N297" s="1" t="s">
        <v>23</v>
      </c>
      <c r="O297" s="2">
        <v>36263.21</v>
      </c>
      <c r="P297">
        <v>9.9</v>
      </c>
      <c r="Q297">
        <v>45</v>
      </c>
      <c r="R297">
        <f>Кредиты_2000_0__2[[#This Row],[Годовой доход]]/12</f>
        <v>145635</v>
      </c>
      <c r="S297">
        <f>Кредиты_2000_0__2[[#This Row],[Ежемесячный платеж]]/Кредиты_2000_0__2[[#This Row],[Мес доход]]</f>
        <v>0.2490006523157208</v>
      </c>
    </row>
    <row r="298" spans="1:19" x14ac:dyDescent="0.45">
      <c r="A298">
        <v>1345</v>
      </c>
      <c r="B298" s="1" t="s">
        <v>945</v>
      </c>
      <c r="C298" s="1" t="s">
        <v>16</v>
      </c>
      <c r="D298">
        <v>6</v>
      </c>
      <c r="E298">
        <v>0</v>
      </c>
      <c r="F298">
        <v>889162</v>
      </c>
      <c r="G298">
        <v>1208394</v>
      </c>
      <c r="H298" s="3">
        <v>673464</v>
      </c>
      <c r="I298" s="1" t="s">
        <v>17</v>
      </c>
      <c r="J298">
        <v>739</v>
      </c>
      <c r="K298">
        <v>2617326</v>
      </c>
      <c r="L298" s="1" t="s">
        <v>22</v>
      </c>
      <c r="M298" s="1" t="s">
        <v>29</v>
      </c>
      <c r="N298" s="1" t="s">
        <v>23</v>
      </c>
      <c r="O298" s="2">
        <v>25737.02</v>
      </c>
      <c r="P298">
        <v>21.1</v>
      </c>
      <c r="R298">
        <f>Кредиты_2000_0__2[[#This Row],[Годовой доход]]/12</f>
        <v>218110.5</v>
      </c>
      <c r="S298">
        <f>Кредиты_2000_0__2[[#This Row],[Ежемесячный платеж]]/Кредиты_2000_0__2[[#This Row],[Мес доход]]</f>
        <v>0.11799991288819199</v>
      </c>
    </row>
    <row r="299" spans="1:19" x14ac:dyDescent="0.45">
      <c r="A299">
        <v>1346</v>
      </c>
      <c r="B299" s="1" t="s">
        <v>946</v>
      </c>
      <c r="C299" s="1" t="s">
        <v>16</v>
      </c>
      <c r="D299">
        <v>9</v>
      </c>
      <c r="E299">
        <v>0</v>
      </c>
      <c r="F299">
        <v>191710</v>
      </c>
      <c r="G299">
        <v>765468</v>
      </c>
      <c r="H299" s="3">
        <v>257444</v>
      </c>
      <c r="I299" s="1" t="s">
        <v>17</v>
      </c>
      <c r="J299">
        <v>739</v>
      </c>
      <c r="K299">
        <v>1037609</v>
      </c>
      <c r="L299" s="1" t="s">
        <v>22</v>
      </c>
      <c r="M299" s="1" t="s">
        <v>19</v>
      </c>
      <c r="N299" s="1" t="s">
        <v>23</v>
      </c>
      <c r="O299" s="2">
        <v>17985.400000000001</v>
      </c>
      <c r="P299">
        <v>29.1</v>
      </c>
      <c r="Q299">
        <v>63</v>
      </c>
      <c r="R299">
        <f>Кредиты_2000_0__2[[#This Row],[Годовой доход]]/12</f>
        <v>86467.416666666672</v>
      </c>
      <c r="S299">
        <f>Кредиты_2000_0__2[[#This Row],[Ежемесячный платеж]]/Кредиты_2000_0__2[[#This Row],[Мес доход]]</f>
        <v>0.20800205086887258</v>
      </c>
    </row>
    <row r="300" spans="1:19" x14ac:dyDescent="0.45">
      <c r="A300">
        <v>1423</v>
      </c>
      <c r="B300" s="1" t="s">
        <v>1002</v>
      </c>
      <c r="C300" s="1" t="s">
        <v>31</v>
      </c>
      <c r="D300">
        <v>15</v>
      </c>
      <c r="E300">
        <v>0</v>
      </c>
      <c r="F300">
        <v>387714</v>
      </c>
      <c r="G300">
        <v>811800</v>
      </c>
      <c r="H300" s="3">
        <v>292490</v>
      </c>
      <c r="I300" s="1" t="s">
        <v>17</v>
      </c>
      <c r="J300">
        <v>739</v>
      </c>
      <c r="K300">
        <v>1029857</v>
      </c>
      <c r="L300" s="1" t="s">
        <v>22</v>
      </c>
      <c r="M300" s="1" t="s">
        <v>19</v>
      </c>
      <c r="N300" s="1" t="s">
        <v>23</v>
      </c>
      <c r="O300" s="2">
        <v>21713.01</v>
      </c>
      <c r="P300">
        <v>22.1</v>
      </c>
      <c r="Q300">
        <v>31</v>
      </c>
      <c r="R300">
        <f>Кредиты_2000_0__2[[#This Row],[Годовой доход]]/12</f>
        <v>85821.416666666672</v>
      </c>
      <c r="S300">
        <f>Кредиты_2000_0__2[[#This Row],[Ежемесячный платеж]]/Кредиты_2000_0__2[[#This Row],[Мес доход]]</f>
        <v>0.25300223234876296</v>
      </c>
    </row>
    <row r="301" spans="1:19" x14ac:dyDescent="0.45">
      <c r="A301">
        <v>1553</v>
      </c>
      <c r="B301" s="1" t="s">
        <v>1083</v>
      </c>
      <c r="C301" s="1" t="s">
        <v>16</v>
      </c>
      <c r="D301">
        <v>16</v>
      </c>
      <c r="E301">
        <v>0</v>
      </c>
      <c r="F301">
        <v>356193</v>
      </c>
      <c r="G301">
        <v>1422190</v>
      </c>
      <c r="H301" s="3">
        <v>643500</v>
      </c>
      <c r="I301" s="1" t="s">
        <v>26</v>
      </c>
      <c r="J301">
        <v>739</v>
      </c>
      <c r="K301">
        <v>1852500</v>
      </c>
      <c r="L301" s="1" t="s">
        <v>22</v>
      </c>
      <c r="M301" s="1" t="s">
        <v>19</v>
      </c>
      <c r="N301" s="1" t="s">
        <v>23</v>
      </c>
      <c r="O301" s="2">
        <v>20377.5</v>
      </c>
      <c r="P301">
        <v>22.7</v>
      </c>
      <c r="R301">
        <f>Кредиты_2000_0__2[[#This Row],[Годовой доход]]/12</f>
        <v>154375</v>
      </c>
      <c r="S301">
        <f>Кредиты_2000_0__2[[#This Row],[Ежемесячный платеж]]/Кредиты_2000_0__2[[#This Row],[Мес доход]]</f>
        <v>0.13200000000000001</v>
      </c>
    </row>
    <row r="302" spans="1:19" x14ac:dyDescent="0.45">
      <c r="A302">
        <v>1562</v>
      </c>
      <c r="B302" s="1" t="s">
        <v>1089</v>
      </c>
      <c r="C302" s="1" t="s">
        <v>16</v>
      </c>
      <c r="D302">
        <v>10</v>
      </c>
      <c r="E302">
        <v>0</v>
      </c>
      <c r="F302">
        <v>130853</v>
      </c>
      <c r="G302">
        <v>470514</v>
      </c>
      <c r="H302" s="3">
        <v>768856</v>
      </c>
      <c r="I302" s="1" t="s">
        <v>17</v>
      </c>
      <c r="J302">
        <v>739</v>
      </c>
      <c r="K302">
        <v>3737395</v>
      </c>
      <c r="L302" s="1" t="s">
        <v>38</v>
      </c>
      <c r="M302" s="1" t="s">
        <v>19</v>
      </c>
      <c r="N302" s="1" t="s">
        <v>23</v>
      </c>
      <c r="O302" s="2">
        <v>29026.87</v>
      </c>
      <c r="P302">
        <v>19.7</v>
      </c>
      <c r="Q302">
        <v>43</v>
      </c>
      <c r="R302">
        <f>Кредиты_2000_0__2[[#This Row],[Годовой доход]]/12</f>
        <v>311449.58333333331</v>
      </c>
      <c r="S302">
        <f>Кредиты_2000_0__2[[#This Row],[Ежемесячный платеж]]/Кредиты_2000_0__2[[#This Row],[Мес доход]]</f>
        <v>9.319925777179025E-2</v>
      </c>
    </row>
    <row r="303" spans="1:19" x14ac:dyDescent="0.45">
      <c r="A303">
        <v>1604</v>
      </c>
      <c r="B303" s="1" t="s">
        <v>1121</v>
      </c>
      <c r="C303" s="1" t="s">
        <v>16</v>
      </c>
      <c r="D303">
        <v>6</v>
      </c>
      <c r="E303">
        <v>0</v>
      </c>
      <c r="F303">
        <v>502170</v>
      </c>
      <c r="G303">
        <v>1321518</v>
      </c>
      <c r="H303" s="3">
        <v>336006</v>
      </c>
      <c r="I303" s="1" t="s">
        <v>17</v>
      </c>
      <c r="J303">
        <v>739</v>
      </c>
      <c r="K303">
        <v>2321496</v>
      </c>
      <c r="L303" s="1" t="s">
        <v>22</v>
      </c>
      <c r="M303" s="1" t="s">
        <v>19</v>
      </c>
      <c r="N303" s="1" t="s">
        <v>52</v>
      </c>
      <c r="O303" s="2">
        <v>9111.83</v>
      </c>
      <c r="P303">
        <v>24.1</v>
      </c>
      <c r="R303">
        <f>Кредиты_2000_0__2[[#This Row],[Годовой доход]]/12</f>
        <v>193458</v>
      </c>
      <c r="S303">
        <f>Кредиты_2000_0__2[[#This Row],[Ежемесячный платеж]]/Кредиты_2000_0__2[[#This Row],[Мес доход]]</f>
        <v>4.7099783932429778E-2</v>
      </c>
    </row>
    <row r="304" spans="1:19" x14ac:dyDescent="0.45">
      <c r="A304">
        <v>1618</v>
      </c>
      <c r="B304" s="1" t="s">
        <v>1131</v>
      </c>
      <c r="C304" s="1" t="s">
        <v>16</v>
      </c>
      <c r="D304">
        <v>5</v>
      </c>
      <c r="E304">
        <v>0</v>
      </c>
      <c r="F304">
        <v>149055</v>
      </c>
      <c r="G304">
        <v>221540</v>
      </c>
      <c r="H304" s="3">
        <v>175934</v>
      </c>
      <c r="I304" s="1" t="s">
        <v>17</v>
      </c>
      <c r="J304">
        <v>739</v>
      </c>
      <c r="K304">
        <v>816677</v>
      </c>
      <c r="L304" s="1" t="s">
        <v>27</v>
      </c>
      <c r="M304" s="1" t="s">
        <v>29</v>
      </c>
      <c r="N304" s="1" t="s">
        <v>23</v>
      </c>
      <c r="O304" s="2">
        <v>3763.52</v>
      </c>
      <c r="P304">
        <v>13.5</v>
      </c>
      <c r="Q304">
        <v>12</v>
      </c>
      <c r="R304">
        <f>Кредиты_2000_0__2[[#This Row],[Годовой доход]]/12</f>
        <v>68056.416666666672</v>
      </c>
      <c r="S304">
        <f>Кредиты_2000_0__2[[#This Row],[Ежемесячный платеж]]/Кредиты_2000_0__2[[#This Row],[Мес доход]]</f>
        <v>5.5300002326501167E-2</v>
      </c>
    </row>
    <row r="305" spans="1:19" x14ac:dyDescent="0.45">
      <c r="A305">
        <v>1825</v>
      </c>
      <c r="B305" s="1" t="s">
        <v>1286</v>
      </c>
      <c r="C305" s="1" t="s">
        <v>16</v>
      </c>
      <c r="D305">
        <v>9</v>
      </c>
      <c r="E305">
        <v>0</v>
      </c>
      <c r="F305">
        <v>237063</v>
      </c>
      <c r="G305">
        <v>589072</v>
      </c>
      <c r="H305" s="3">
        <v>57552</v>
      </c>
      <c r="I305" s="1" t="s">
        <v>17</v>
      </c>
      <c r="J305">
        <v>739</v>
      </c>
      <c r="K305">
        <v>439622</v>
      </c>
      <c r="L305" s="1" t="s">
        <v>53</v>
      </c>
      <c r="M305" s="1" t="s">
        <v>19</v>
      </c>
      <c r="N305" s="1" t="s">
        <v>23</v>
      </c>
      <c r="O305" s="2">
        <v>11796.53</v>
      </c>
      <c r="P305">
        <v>18.5</v>
      </c>
      <c r="R305">
        <f>Кредиты_2000_0__2[[#This Row],[Годовой доход]]/12</f>
        <v>36635.166666666664</v>
      </c>
      <c r="S305">
        <f>Кредиты_2000_0__2[[#This Row],[Ежемесячный платеж]]/Кредиты_2000_0__2[[#This Row],[Мес доход]]</f>
        <v>0.3220001728757888</v>
      </c>
    </row>
    <row r="306" spans="1:19" x14ac:dyDescent="0.45">
      <c r="A306">
        <v>1859</v>
      </c>
      <c r="B306" s="1" t="s">
        <v>1304</v>
      </c>
      <c r="C306" s="1" t="s">
        <v>16</v>
      </c>
      <c r="D306">
        <v>11</v>
      </c>
      <c r="E306">
        <v>1</v>
      </c>
      <c r="F306">
        <v>63460</v>
      </c>
      <c r="G306">
        <v>247390</v>
      </c>
      <c r="H306" s="3">
        <v>163548</v>
      </c>
      <c r="I306" s="1" t="s">
        <v>17</v>
      </c>
      <c r="J306">
        <v>739</v>
      </c>
      <c r="K306">
        <v>405859</v>
      </c>
      <c r="L306" s="1" t="s">
        <v>22</v>
      </c>
      <c r="M306" s="1" t="s">
        <v>29</v>
      </c>
      <c r="N306" s="1" t="s">
        <v>23</v>
      </c>
      <c r="O306" s="2">
        <v>4160.05</v>
      </c>
      <c r="P306">
        <v>12.4</v>
      </c>
      <c r="Q306">
        <v>66</v>
      </c>
      <c r="R306">
        <f>Кредиты_2000_0__2[[#This Row],[Годовой доход]]/12</f>
        <v>33821.583333333336</v>
      </c>
      <c r="S306">
        <f>Кредиты_2000_0__2[[#This Row],[Ежемесячный платеж]]/Кредиты_2000_0__2[[#This Row],[Мес доход]]</f>
        <v>0.12299985955713684</v>
      </c>
    </row>
    <row r="307" spans="1:19" x14ac:dyDescent="0.45">
      <c r="A307">
        <v>1868</v>
      </c>
      <c r="B307" s="1" t="s">
        <v>1311</v>
      </c>
      <c r="C307" s="1" t="s">
        <v>31</v>
      </c>
      <c r="D307">
        <v>9</v>
      </c>
      <c r="E307">
        <v>0</v>
      </c>
      <c r="F307">
        <v>157662</v>
      </c>
      <c r="G307">
        <v>310992</v>
      </c>
      <c r="H307" s="3">
        <v>131384</v>
      </c>
      <c r="I307" s="1" t="s">
        <v>17</v>
      </c>
      <c r="J307">
        <v>739</v>
      </c>
      <c r="K307">
        <v>945630</v>
      </c>
      <c r="L307" s="1" t="s">
        <v>50</v>
      </c>
      <c r="M307" s="1" t="s">
        <v>29</v>
      </c>
      <c r="N307" s="1" t="s">
        <v>23</v>
      </c>
      <c r="O307" s="2">
        <v>23483.24</v>
      </c>
      <c r="P307">
        <v>18.3</v>
      </c>
      <c r="R307">
        <f>Кредиты_2000_0__2[[#This Row],[Годовой доход]]/12</f>
        <v>78802.5</v>
      </c>
      <c r="S307">
        <f>Кредиты_2000_0__2[[#This Row],[Ежемесячный платеж]]/Кредиты_2000_0__2[[#This Row],[Мес доход]]</f>
        <v>0.29800120554550935</v>
      </c>
    </row>
    <row r="308" spans="1:19" x14ac:dyDescent="0.45">
      <c r="A308">
        <v>1873</v>
      </c>
      <c r="B308" s="1" t="s">
        <v>1315</v>
      </c>
      <c r="C308" s="1" t="s">
        <v>16</v>
      </c>
      <c r="D308">
        <v>9</v>
      </c>
      <c r="E308">
        <v>0</v>
      </c>
      <c r="F308">
        <v>195700</v>
      </c>
      <c r="G308">
        <v>272690</v>
      </c>
      <c r="H308" s="3">
        <v>223608</v>
      </c>
      <c r="I308" s="1" t="s">
        <v>17</v>
      </c>
      <c r="J308">
        <v>739</v>
      </c>
      <c r="K308">
        <v>869022</v>
      </c>
      <c r="L308" s="1" t="s">
        <v>27</v>
      </c>
      <c r="M308" s="1" t="s">
        <v>19</v>
      </c>
      <c r="N308" s="1" t="s">
        <v>23</v>
      </c>
      <c r="O308" s="2">
        <v>12745.58</v>
      </c>
      <c r="P308">
        <v>12.4</v>
      </c>
      <c r="R308">
        <f>Кредиты_2000_0__2[[#This Row],[Годовой доход]]/12</f>
        <v>72418.5</v>
      </c>
      <c r="S308">
        <f>Кредиты_2000_0__2[[#This Row],[Ежемесячный платеж]]/Кредиты_2000_0__2[[#This Row],[Мес доход]]</f>
        <v>0.17599895054440509</v>
      </c>
    </row>
    <row r="309" spans="1:19" x14ac:dyDescent="0.45">
      <c r="A309">
        <v>1958</v>
      </c>
      <c r="B309" s="1" t="s">
        <v>1381</v>
      </c>
      <c r="C309" s="1" t="s">
        <v>31</v>
      </c>
      <c r="D309">
        <v>7</v>
      </c>
      <c r="E309">
        <v>0</v>
      </c>
      <c r="F309">
        <v>59280</v>
      </c>
      <c r="G309">
        <v>367004</v>
      </c>
      <c r="H309" s="3">
        <v>450296</v>
      </c>
      <c r="I309" s="1" t="s">
        <v>26</v>
      </c>
      <c r="J309">
        <v>739</v>
      </c>
      <c r="K309">
        <v>864120</v>
      </c>
      <c r="L309" s="1" t="s">
        <v>22</v>
      </c>
      <c r="M309" s="1" t="s">
        <v>19</v>
      </c>
      <c r="N309" s="1" t="s">
        <v>23</v>
      </c>
      <c r="O309" s="2">
        <v>18578.77</v>
      </c>
      <c r="P309">
        <v>22.5</v>
      </c>
      <c r="Q309">
        <v>38</v>
      </c>
      <c r="R309">
        <f>Кредиты_2000_0__2[[#This Row],[Годовой доход]]/12</f>
        <v>72010</v>
      </c>
      <c r="S309">
        <f>Кредиты_2000_0__2[[#This Row],[Ежемесячный платеж]]/Кредиты_2000_0__2[[#This Row],[Мес доход]]</f>
        <v>0.25800263852242744</v>
      </c>
    </row>
    <row r="310" spans="1:19" x14ac:dyDescent="0.45">
      <c r="A310">
        <v>1994</v>
      </c>
      <c r="B310" s="1" t="s">
        <v>1412</v>
      </c>
      <c r="C310" s="1" t="s">
        <v>16</v>
      </c>
      <c r="D310">
        <v>12</v>
      </c>
      <c r="E310">
        <v>0</v>
      </c>
      <c r="F310">
        <v>184015</v>
      </c>
      <c r="G310">
        <v>479864</v>
      </c>
      <c r="H310" s="3">
        <v>54098</v>
      </c>
      <c r="I310" s="1" t="s">
        <v>17</v>
      </c>
      <c r="J310">
        <v>739</v>
      </c>
      <c r="K310">
        <v>411027</v>
      </c>
      <c r="L310" s="1" t="s">
        <v>33</v>
      </c>
      <c r="M310" s="1" t="s">
        <v>29</v>
      </c>
      <c r="N310" s="1" t="s">
        <v>23</v>
      </c>
      <c r="O310" s="2">
        <v>5857.13</v>
      </c>
      <c r="P310">
        <v>16</v>
      </c>
      <c r="Q310">
        <v>19</v>
      </c>
      <c r="R310">
        <f>Кредиты_2000_0__2[[#This Row],[Годовой доход]]/12</f>
        <v>34252.25</v>
      </c>
      <c r="S310">
        <f>Кредиты_2000_0__2[[#This Row],[Ежемесячный платеж]]/Кредиты_2000_0__2[[#This Row],[Мес доход]]</f>
        <v>0.17099986132297879</v>
      </c>
    </row>
    <row r="311" spans="1:19" x14ac:dyDescent="0.45">
      <c r="A311">
        <v>57</v>
      </c>
      <c r="B311" s="1" t="s">
        <v>74</v>
      </c>
      <c r="C311" s="1" t="s">
        <v>31</v>
      </c>
      <c r="D311">
        <v>8</v>
      </c>
      <c r="E311">
        <v>0</v>
      </c>
      <c r="F311">
        <v>104633</v>
      </c>
      <c r="G311">
        <v>199936</v>
      </c>
      <c r="H311" s="3">
        <v>78012</v>
      </c>
      <c r="I311" s="1" t="s">
        <v>17</v>
      </c>
      <c r="J311">
        <v>738</v>
      </c>
      <c r="K311">
        <v>728726</v>
      </c>
      <c r="L311" s="1" t="s">
        <v>38</v>
      </c>
      <c r="M311" s="1" t="s">
        <v>29</v>
      </c>
      <c r="N311" s="1" t="s">
        <v>75</v>
      </c>
      <c r="O311" s="2">
        <v>10135.36</v>
      </c>
      <c r="P311">
        <v>11.4</v>
      </c>
      <c r="R311">
        <f>Кредиты_2000_0__2[[#This Row],[Годовой доход]]/12</f>
        <v>60727.166666666664</v>
      </c>
      <c r="S311">
        <f>Кредиты_2000_0__2[[#This Row],[Ежемесячный платеж]]/Кредиты_2000_0__2[[#This Row],[Мес доход]]</f>
        <v>0.16689993221046046</v>
      </c>
    </row>
    <row r="312" spans="1:19" x14ac:dyDescent="0.45">
      <c r="A312">
        <v>160</v>
      </c>
      <c r="B312" s="1" t="s">
        <v>150</v>
      </c>
      <c r="C312" s="1" t="s">
        <v>16</v>
      </c>
      <c r="D312">
        <v>13</v>
      </c>
      <c r="E312">
        <v>0</v>
      </c>
      <c r="F312">
        <v>261383</v>
      </c>
      <c r="G312">
        <v>743600</v>
      </c>
      <c r="H312" s="3">
        <v>254562</v>
      </c>
      <c r="I312" s="1" t="s">
        <v>17</v>
      </c>
      <c r="J312">
        <v>738</v>
      </c>
      <c r="K312">
        <v>669123</v>
      </c>
      <c r="L312" s="1" t="s">
        <v>53</v>
      </c>
      <c r="M312" s="1" t="s">
        <v>29</v>
      </c>
      <c r="N312" s="1" t="s">
        <v>23</v>
      </c>
      <c r="O312" s="2">
        <v>13549.66</v>
      </c>
      <c r="P312">
        <v>17.5</v>
      </c>
      <c r="R312">
        <f>Кредиты_2000_0__2[[#This Row],[Годовой доход]]/12</f>
        <v>55760.25</v>
      </c>
      <c r="S312">
        <f>Кредиты_2000_0__2[[#This Row],[Ежемесячный платеж]]/Кредиты_2000_0__2[[#This Row],[Мес доход]]</f>
        <v>0.24299855183576113</v>
      </c>
    </row>
    <row r="313" spans="1:19" x14ac:dyDescent="0.45">
      <c r="A313">
        <v>190</v>
      </c>
      <c r="B313" s="1" t="s">
        <v>174</v>
      </c>
      <c r="C313" s="1" t="s">
        <v>16</v>
      </c>
      <c r="D313">
        <v>8</v>
      </c>
      <c r="E313">
        <v>0</v>
      </c>
      <c r="F313">
        <v>178220</v>
      </c>
      <c r="G313">
        <v>274780</v>
      </c>
      <c r="H313" s="3">
        <v>261800</v>
      </c>
      <c r="I313" s="1" t="s">
        <v>17</v>
      </c>
      <c r="J313">
        <v>738</v>
      </c>
      <c r="K313">
        <v>1488536</v>
      </c>
      <c r="L313" s="1" t="s">
        <v>38</v>
      </c>
      <c r="M313" s="1" t="s">
        <v>29</v>
      </c>
      <c r="N313" s="1" t="s">
        <v>23</v>
      </c>
      <c r="O313" s="2">
        <v>21087.72</v>
      </c>
      <c r="P313">
        <v>16.5</v>
      </c>
      <c r="Q313">
        <v>45</v>
      </c>
      <c r="R313">
        <f>Кредиты_2000_0__2[[#This Row],[Годовой доход]]/12</f>
        <v>124044.66666666667</v>
      </c>
      <c r="S313">
        <f>Кредиты_2000_0__2[[#This Row],[Ежемесячный платеж]]/Кредиты_2000_0__2[[#This Row],[Мес доход]]</f>
        <v>0.17000102113754723</v>
      </c>
    </row>
    <row r="314" spans="1:19" x14ac:dyDescent="0.45">
      <c r="A314">
        <v>254</v>
      </c>
      <c r="B314" s="1" t="s">
        <v>226</v>
      </c>
      <c r="C314" s="1" t="s">
        <v>16</v>
      </c>
      <c r="D314">
        <v>15</v>
      </c>
      <c r="E314">
        <v>1</v>
      </c>
      <c r="F314">
        <v>280687</v>
      </c>
      <c r="G314">
        <v>409838</v>
      </c>
      <c r="H314" s="3">
        <v>431288</v>
      </c>
      <c r="I314" s="1" t="s">
        <v>17</v>
      </c>
      <c r="J314">
        <v>738</v>
      </c>
      <c r="K314">
        <v>1378165</v>
      </c>
      <c r="L314" s="1" t="s">
        <v>22</v>
      </c>
      <c r="M314" s="1" t="s">
        <v>19</v>
      </c>
      <c r="N314" s="1" t="s">
        <v>23</v>
      </c>
      <c r="O314" s="2">
        <v>33879.85</v>
      </c>
      <c r="P314">
        <v>28.8</v>
      </c>
      <c r="R314">
        <f>Кредиты_2000_0__2[[#This Row],[Годовой доход]]/12</f>
        <v>114847.08333333333</v>
      </c>
      <c r="S314">
        <f>Кредиты_2000_0__2[[#This Row],[Ежемесячный платеж]]/Кредиты_2000_0__2[[#This Row],[Мес доход]]</f>
        <v>0.29499965533880196</v>
      </c>
    </row>
    <row r="315" spans="1:19" x14ac:dyDescent="0.45">
      <c r="A315">
        <v>273</v>
      </c>
      <c r="B315" s="1" t="s">
        <v>241</v>
      </c>
      <c r="C315" s="1" t="s">
        <v>16</v>
      </c>
      <c r="D315">
        <v>8</v>
      </c>
      <c r="E315">
        <v>0</v>
      </c>
      <c r="F315">
        <v>478021</v>
      </c>
      <c r="G315">
        <v>684178</v>
      </c>
      <c r="H315" s="3">
        <v>562760</v>
      </c>
      <c r="I315" s="1" t="s">
        <v>17</v>
      </c>
      <c r="J315">
        <v>738</v>
      </c>
      <c r="K315">
        <v>1263652</v>
      </c>
      <c r="L315" s="1" t="s">
        <v>27</v>
      </c>
      <c r="M315" s="1" t="s">
        <v>29</v>
      </c>
      <c r="N315" s="1" t="s">
        <v>23</v>
      </c>
      <c r="O315" s="2">
        <v>12426</v>
      </c>
      <c r="P315">
        <v>13.1</v>
      </c>
      <c r="R315">
        <f>Кредиты_2000_0__2[[#This Row],[Годовой доход]]/12</f>
        <v>105304.33333333333</v>
      </c>
      <c r="S315">
        <f>Кредиты_2000_0__2[[#This Row],[Ежемесячный платеж]]/Кредиты_2000_0__2[[#This Row],[Мес доход]]</f>
        <v>0.11800084200396946</v>
      </c>
    </row>
    <row r="316" spans="1:19" x14ac:dyDescent="0.45">
      <c r="A316">
        <v>492</v>
      </c>
      <c r="B316" s="1" t="s">
        <v>388</v>
      </c>
      <c r="C316" s="1" t="s">
        <v>16</v>
      </c>
      <c r="D316">
        <v>10</v>
      </c>
      <c r="E316">
        <v>0</v>
      </c>
      <c r="F316">
        <v>160569</v>
      </c>
      <c r="G316">
        <v>321112</v>
      </c>
      <c r="H316" s="3">
        <v>448932</v>
      </c>
      <c r="I316" s="1" t="s">
        <v>17</v>
      </c>
      <c r="J316">
        <v>738</v>
      </c>
      <c r="K316">
        <v>1473317</v>
      </c>
      <c r="L316" s="1" t="s">
        <v>18</v>
      </c>
      <c r="M316" s="1" t="s">
        <v>24</v>
      </c>
      <c r="N316" s="1" t="s">
        <v>23</v>
      </c>
      <c r="O316" s="2">
        <v>17557.14</v>
      </c>
      <c r="P316">
        <v>14.7</v>
      </c>
      <c r="Q316">
        <v>25</v>
      </c>
      <c r="R316">
        <f>Кредиты_2000_0__2[[#This Row],[Годовой доход]]/12</f>
        <v>122776.41666666667</v>
      </c>
      <c r="S316">
        <f>Кредиты_2000_0__2[[#This Row],[Ежемесячный платеж]]/Кредиты_2000_0__2[[#This Row],[Мес доход]]</f>
        <v>0.14300091562101028</v>
      </c>
    </row>
    <row r="317" spans="1:19" x14ac:dyDescent="0.45">
      <c r="A317">
        <v>561</v>
      </c>
      <c r="B317" s="1" t="s">
        <v>430</v>
      </c>
      <c r="C317" s="1" t="s">
        <v>16</v>
      </c>
      <c r="D317">
        <v>6</v>
      </c>
      <c r="E317">
        <v>0</v>
      </c>
      <c r="F317">
        <v>175864</v>
      </c>
      <c r="G317">
        <v>245344</v>
      </c>
      <c r="H317" s="3">
        <v>110462</v>
      </c>
      <c r="I317" s="1" t="s">
        <v>17</v>
      </c>
      <c r="J317">
        <v>738</v>
      </c>
      <c r="K317">
        <v>1526384</v>
      </c>
      <c r="L317" s="1" t="s">
        <v>28</v>
      </c>
      <c r="M317" s="1" t="s">
        <v>29</v>
      </c>
      <c r="N317" s="1" t="s">
        <v>23</v>
      </c>
      <c r="O317" s="2">
        <v>5075.28</v>
      </c>
      <c r="P317">
        <v>23.4</v>
      </c>
      <c r="Q317">
        <v>69</v>
      </c>
      <c r="R317">
        <f>Кредиты_2000_0__2[[#This Row],[Годовой доход]]/12</f>
        <v>127198.66666666667</v>
      </c>
      <c r="S317">
        <f>Кредиты_2000_0__2[[#This Row],[Ежемесячный платеж]]/Кредиты_2000_0__2[[#This Row],[Мес доход]]</f>
        <v>3.9900418243377811E-2</v>
      </c>
    </row>
    <row r="318" spans="1:19" x14ac:dyDescent="0.45">
      <c r="A318">
        <v>574</v>
      </c>
      <c r="B318" s="1" t="s">
        <v>437</v>
      </c>
      <c r="C318" s="1" t="s">
        <v>16</v>
      </c>
      <c r="D318">
        <v>10</v>
      </c>
      <c r="E318">
        <v>0</v>
      </c>
      <c r="F318">
        <v>232940</v>
      </c>
      <c r="G318">
        <v>451770</v>
      </c>
      <c r="H318" s="3">
        <v>263318</v>
      </c>
      <c r="I318" s="1" t="s">
        <v>17</v>
      </c>
      <c r="J318">
        <v>738</v>
      </c>
      <c r="K318">
        <v>707085</v>
      </c>
      <c r="L318" s="1" t="s">
        <v>50</v>
      </c>
      <c r="M318" s="1" t="s">
        <v>29</v>
      </c>
      <c r="N318" s="1" t="s">
        <v>23</v>
      </c>
      <c r="O318" s="2">
        <v>12962.94</v>
      </c>
      <c r="P318">
        <v>14.8</v>
      </c>
      <c r="Q318">
        <v>18</v>
      </c>
      <c r="R318">
        <f>Кредиты_2000_0__2[[#This Row],[Годовой доход]]/12</f>
        <v>58923.75</v>
      </c>
      <c r="S318">
        <f>Кредиты_2000_0__2[[#This Row],[Ежемесячный платеж]]/Кредиты_2000_0__2[[#This Row],[Мес доход]]</f>
        <v>0.21999516324062879</v>
      </c>
    </row>
    <row r="319" spans="1:19" x14ac:dyDescent="0.45">
      <c r="A319">
        <v>760</v>
      </c>
      <c r="B319" s="1" t="s">
        <v>556</v>
      </c>
      <c r="C319" s="1" t="s">
        <v>16</v>
      </c>
      <c r="D319">
        <v>7</v>
      </c>
      <c r="E319">
        <v>0</v>
      </c>
      <c r="F319">
        <v>342665</v>
      </c>
      <c r="G319">
        <v>549538</v>
      </c>
      <c r="H319" s="3">
        <v>283426</v>
      </c>
      <c r="I319" s="1" t="s">
        <v>26</v>
      </c>
      <c r="J319">
        <v>738</v>
      </c>
      <c r="K319">
        <v>1355688</v>
      </c>
      <c r="L319" s="1" t="s">
        <v>22</v>
      </c>
      <c r="M319" s="1" t="s">
        <v>19</v>
      </c>
      <c r="N319" s="1" t="s">
        <v>52</v>
      </c>
      <c r="O319" s="2">
        <v>9015.31</v>
      </c>
      <c r="P319">
        <v>22.8</v>
      </c>
      <c r="R319">
        <f>Кредиты_2000_0__2[[#This Row],[Годовой доход]]/12</f>
        <v>112974</v>
      </c>
      <c r="S319">
        <f>Кредиты_2000_0__2[[#This Row],[Ежемесячный платеж]]/Кредиты_2000_0__2[[#This Row],[Мес доход]]</f>
        <v>7.9799865455768573E-2</v>
      </c>
    </row>
    <row r="320" spans="1:19" x14ac:dyDescent="0.45">
      <c r="A320">
        <v>770</v>
      </c>
      <c r="B320" s="1" t="s">
        <v>564</v>
      </c>
      <c r="C320" s="1" t="s">
        <v>31</v>
      </c>
      <c r="D320">
        <v>13</v>
      </c>
      <c r="E320">
        <v>0</v>
      </c>
      <c r="F320">
        <v>28139</v>
      </c>
      <c r="G320">
        <v>221650</v>
      </c>
      <c r="H320" s="3">
        <v>105468</v>
      </c>
      <c r="I320" s="1" t="s">
        <v>17</v>
      </c>
      <c r="J320">
        <v>738</v>
      </c>
      <c r="K320">
        <v>702088</v>
      </c>
      <c r="L320" s="1" t="s">
        <v>38</v>
      </c>
      <c r="M320" s="1" t="s">
        <v>29</v>
      </c>
      <c r="N320" s="1" t="s">
        <v>52</v>
      </c>
      <c r="O320" s="2">
        <v>1006.24</v>
      </c>
      <c r="P320">
        <v>9.4</v>
      </c>
      <c r="Q320">
        <v>42</v>
      </c>
      <c r="R320">
        <f>Кредиты_2000_0__2[[#This Row],[Годовой доход]]/12</f>
        <v>58507.333333333336</v>
      </c>
      <c r="S320">
        <f>Кредиты_2000_0__2[[#This Row],[Ежемесячный платеж]]/Кредиты_2000_0__2[[#This Row],[Мес доход]]</f>
        <v>1.719852781987443E-2</v>
      </c>
    </row>
    <row r="321" spans="1:19" x14ac:dyDescent="0.45">
      <c r="A321">
        <v>780</v>
      </c>
      <c r="B321" s="1" t="s">
        <v>571</v>
      </c>
      <c r="C321" s="1" t="s">
        <v>16</v>
      </c>
      <c r="D321">
        <v>14</v>
      </c>
      <c r="E321">
        <v>0</v>
      </c>
      <c r="F321">
        <v>464987</v>
      </c>
      <c r="G321">
        <v>749892</v>
      </c>
      <c r="H321" s="3">
        <v>336732</v>
      </c>
      <c r="I321" s="1" t="s">
        <v>17</v>
      </c>
      <c r="J321">
        <v>738</v>
      </c>
      <c r="K321">
        <v>1970072</v>
      </c>
      <c r="L321" s="1" t="s">
        <v>22</v>
      </c>
      <c r="M321" s="1" t="s">
        <v>19</v>
      </c>
      <c r="N321" s="1" t="s">
        <v>23</v>
      </c>
      <c r="O321" s="2">
        <v>35789.54</v>
      </c>
      <c r="P321">
        <v>14.6</v>
      </c>
      <c r="R321">
        <f>Кредиты_2000_0__2[[#This Row],[Годовой доход]]/12</f>
        <v>164172.66666666666</v>
      </c>
      <c r="S321">
        <f>Кредиты_2000_0__2[[#This Row],[Ежемесячный платеж]]/Кредиты_2000_0__2[[#This Row],[Мес доход]]</f>
        <v>0.21799938276367567</v>
      </c>
    </row>
    <row r="322" spans="1:19" x14ac:dyDescent="0.45">
      <c r="A322">
        <v>788</v>
      </c>
      <c r="B322" s="1" t="s">
        <v>577</v>
      </c>
      <c r="C322" s="1" t="s">
        <v>31</v>
      </c>
      <c r="D322">
        <v>9</v>
      </c>
      <c r="E322">
        <v>0</v>
      </c>
      <c r="F322">
        <v>383667</v>
      </c>
      <c r="G322">
        <v>789052</v>
      </c>
      <c r="H322" s="3">
        <v>430804</v>
      </c>
      <c r="I322" s="1" t="s">
        <v>26</v>
      </c>
      <c r="J322">
        <v>738</v>
      </c>
      <c r="K322">
        <v>1130120</v>
      </c>
      <c r="L322" s="1" t="s">
        <v>22</v>
      </c>
      <c r="M322" s="1" t="s">
        <v>19</v>
      </c>
      <c r="N322" s="1" t="s">
        <v>23</v>
      </c>
      <c r="O322" s="2">
        <v>8711.31</v>
      </c>
      <c r="P322">
        <v>18.5</v>
      </c>
      <c r="R322">
        <f>Кредиты_2000_0__2[[#This Row],[Годовой доход]]/12</f>
        <v>94176.666666666672</v>
      </c>
      <c r="S322">
        <f>Кредиты_2000_0__2[[#This Row],[Ежемесячный платеж]]/Кредиты_2000_0__2[[#This Row],[Мес доход]]</f>
        <v>9.2499663752521846E-2</v>
      </c>
    </row>
    <row r="323" spans="1:19" x14ac:dyDescent="0.45">
      <c r="A323">
        <v>837</v>
      </c>
      <c r="B323" s="1" t="s">
        <v>614</v>
      </c>
      <c r="C323" s="1" t="s">
        <v>16</v>
      </c>
      <c r="D323">
        <v>13</v>
      </c>
      <c r="E323">
        <v>0</v>
      </c>
      <c r="F323">
        <v>276602</v>
      </c>
      <c r="G323">
        <v>423654</v>
      </c>
      <c r="H323" s="3">
        <v>280852</v>
      </c>
      <c r="I323" s="1" t="s">
        <v>17</v>
      </c>
      <c r="J323">
        <v>738</v>
      </c>
      <c r="K323">
        <v>1585930</v>
      </c>
      <c r="L323" s="1" t="s">
        <v>22</v>
      </c>
      <c r="M323" s="1" t="s">
        <v>19</v>
      </c>
      <c r="N323" s="1" t="s">
        <v>23</v>
      </c>
      <c r="O323" s="2">
        <v>28811.03</v>
      </c>
      <c r="P323">
        <v>22.6</v>
      </c>
      <c r="R323">
        <f>Кредиты_2000_0__2[[#This Row],[Годовой доход]]/12</f>
        <v>132160.83333333334</v>
      </c>
      <c r="S323">
        <f>Кредиты_2000_0__2[[#This Row],[Ежемесячный платеж]]/Кредиты_2000_0__2[[#This Row],[Мес доход]]</f>
        <v>0.21799976039295552</v>
      </c>
    </row>
    <row r="324" spans="1:19" x14ac:dyDescent="0.45">
      <c r="A324">
        <v>844</v>
      </c>
      <c r="B324" s="1" t="s">
        <v>619</v>
      </c>
      <c r="C324" s="1" t="s">
        <v>31</v>
      </c>
      <c r="D324">
        <v>10</v>
      </c>
      <c r="E324">
        <v>0</v>
      </c>
      <c r="F324">
        <v>213579</v>
      </c>
      <c r="G324">
        <v>353782</v>
      </c>
      <c r="H324" s="3">
        <v>94908</v>
      </c>
      <c r="I324" s="1" t="s">
        <v>17</v>
      </c>
      <c r="J324">
        <v>738</v>
      </c>
      <c r="K324">
        <v>768170</v>
      </c>
      <c r="L324" s="1" t="s">
        <v>41</v>
      </c>
      <c r="M324" s="1" t="s">
        <v>29</v>
      </c>
      <c r="N324" s="1" t="s">
        <v>23</v>
      </c>
      <c r="O324" s="2">
        <v>5281.24</v>
      </c>
      <c r="P324">
        <v>15.4</v>
      </c>
      <c r="R324">
        <f>Кредиты_2000_0__2[[#This Row],[Годовой доход]]/12</f>
        <v>64014.166666666664</v>
      </c>
      <c r="S324">
        <f>Кредиты_2000_0__2[[#This Row],[Ежемесячный платеж]]/Кредиты_2000_0__2[[#This Row],[Мес доход]]</f>
        <v>8.250111303487509E-2</v>
      </c>
    </row>
    <row r="325" spans="1:19" x14ac:dyDescent="0.45">
      <c r="A325">
        <v>859</v>
      </c>
      <c r="B325" s="1" t="s">
        <v>625</v>
      </c>
      <c r="C325" s="1" t="s">
        <v>16</v>
      </c>
      <c r="D325">
        <v>12</v>
      </c>
      <c r="E325">
        <v>0</v>
      </c>
      <c r="F325">
        <v>33326</v>
      </c>
      <c r="G325">
        <v>85338</v>
      </c>
      <c r="H325" s="3">
        <v>134882</v>
      </c>
      <c r="I325" s="1" t="s">
        <v>17</v>
      </c>
      <c r="J325">
        <v>738</v>
      </c>
      <c r="K325">
        <v>990223</v>
      </c>
      <c r="L325" s="1" t="s">
        <v>28</v>
      </c>
      <c r="M325" s="1" t="s">
        <v>29</v>
      </c>
      <c r="N325" s="1" t="s">
        <v>23</v>
      </c>
      <c r="O325" s="2">
        <v>13780.51</v>
      </c>
      <c r="P325">
        <v>22.6</v>
      </c>
      <c r="Q325">
        <v>30</v>
      </c>
      <c r="R325">
        <f>Кредиты_2000_0__2[[#This Row],[Годовой доход]]/12</f>
        <v>82518.583333333328</v>
      </c>
      <c r="S325">
        <f>Кредиты_2000_0__2[[#This Row],[Ежемесячный платеж]]/Кредиты_2000_0__2[[#This Row],[Мес доход]]</f>
        <v>0.16699886793176891</v>
      </c>
    </row>
    <row r="326" spans="1:19" x14ac:dyDescent="0.45">
      <c r="A326">
        <v>882</v>
      </c>
      <c r="B326" s="1" t="s">
        <v>638</v>
      </c>
      <c r="C326" s="1" t="s">
        <v>16</v>
      </c>
      <c r="D326">
        <v>18</v>
      </c>
      <c r="E326">
        <v>0</v>
      </c>
      <c r="F326">
        <v>201704</v>
      </c>
      <c r="G326">
        <v>463430</v>
      </c>
      <c r="H326" s="3">
        <v>302764</v>
      </c>
      <c r="I326" s="1" t="s">
        <v>17</v>
      </c>
      <c r="J326">
        <v>738</v>
      </c>
      <c r="K326">
        <v>1531514</v>
      </c>
      <c r="L326" s="1" t="s">
        <v>27</v>
      </c>
      <c r="M326" s="1" t="s">
        <v>29</v>
      </c>
      <c r="N326" s="1" t="s">
        <v>75</v>
      </c>
      <c r="O326" s="2">
        <v>13400.7</v>
      </c>
      <c r="P326">
        <v>11</v>
      </c>
      <c r="Q326">
        <v>44</v>
      </c>
      <c r="R326">
        <f>Кредиты_2000_0__2[[#This Row],[Годовой доход]]/12</f>
        <v>127626.16666666667</v>
      </c>
      <c r="S326">
        <f>Кредиты_2000_0__2[[#This Row],[Ежемесячный платеж]]/Кредиты_2000_0__2[[#This Row],[Мес доход]]</f>
        <v>0.10499962781926904</v>
      </c>
    </row>
    <row r="327" spans="1:19" x14ac:dyDescent="0.45">
      <c r="A327">
        <v>1043</v>
      </c>
      <c r="B327" s="1" t="s">
        <v>743</v>
      </c>
      <c r="C327" s="1" t="s">
        <v>31</v>
      </c>
      <c r="D327">
        <v>6</v>
      </c>
      <c r="E327">
        <v>0</v>
      </c>
      <c r="F327">
        <v>210349</v>
      </c>
      <c r="G327">
        <v>727056</v>
      </c>
      <c r="H327" s="3">
        <v>769230</v>
      </c>
      <c r="I327" s="1" t="s">
        <v>26</v>
      </c>
      <c r="J327">
        <v>738</v>
      </c>
      <c r="K327">
        <v>2694257</v>
      </c>
      <c r="L327" s="1" t="s">
        <v>22</v>
      </c>
      <c r="M327" s="1" t="s">
        <v>19</v>
      </c>
      <c r="N327" s="1" t="s">
        <v>23</v>
      </c>
      <c r="O327" s="2">
        <v>10081.02</v>
      </c>
      <c r="P327">
        <v>27.1</v>
      </c>
      <c r="Q327">
        <v>38</v>
      </c>
      <c r="R327">
        <f>Кредиты_2000_0__2[[#This Row],[Годовой доход]]/12</f>
        <v>224521.41666666666</v>
      </c>
      <c r="S327">
        <f>Кредиты_2000_0__2[[#This Row],[Ежемесячный платеж]]/Кредиты_2000_0__2[[#This Row],[Мес доход]]</f>
        <v>4.4900037375796002E-2</v>
      </c>
    </row>
    <row r="328" spans="1:19" x14ac:dyDescent="0.45">
      <c r="A328">
        <v>1072</v>
      </c>
      <c r="B328" s="1" t="s">
        <v>760</v>
      </c>
      <c r="C328" s="1" t="s">
        <v>16</v>
      </c>
      <c r="D328">
        <v>11</v>
      </c>
      <c r="E328">
        <v>2</v>
      </c>
      <c r="F328">
        <v>250268</v>
      </c>
      <c r="G328">
        <v>434456</v>
      </c>
      <c r="H328" s="3">
        <v>268840</v>
      </c>
      <c r="I328" s="1" t="s">
        <v>17</v>
      </c>
      <c r="J328">
        <v>738</v>
      </c>
      <c r="K328">
        <v>1528474</v>
      </c>
      <c r="L328" s="1" t="s">
        <v>21</v>
      </c>
      <c r="M328" s="1" t="s">
        <v>29</v>
      </c>
      <c r="N328" s="1" t="s">
        <v>23</v>
      </c>
      <c r="O328" s="2">
        <v>30187.200000000001</v>
      </c>
      <c r="P328">
        <v>27.4</v>
      </c>
      <c r="Q328">
        <v>59</v>
      </c>
      <c r="R328">
        <f>Кредиты_2000_0__2[[#This Row],[Годовой доход]]/12</f>
        <v>127372.83333333333</v>
      </c>
      <c r="S328">
        <f>Кредиты_2000_0__2[[#This Row],[Ежемесячный платеж]]/Кредиты_2000_0__2[[#This Row],[Мес доход]]</f>
        <v>0.23699873206871691</v>
      </c>
    </row>
    <row r="329" spans="1:19" x14ac:dyDescent="0.45">
      <c r="A329">
        <v>1092</v>
      </c>
      <c r="B329" s="1" t="s">
        <v>771</v>
      </c>
      <c r="C329" s="1" t="s">
        <v>16</v>
      </c>
      <c r="D329">
        <v>10</v>
      </c>
      <c r="E329">
        <v>0</v>
      </c>
      <c r="F329">
        <v>235277</v>
      </c>
      <c r="G329">
        <v>574750</v>
      </c>
      <c r="H329" s="3">
        <v>360404</v>
      </c>
      <c r="I329" s="1" t="s">
        <v>17</v>
      </c>
      <c r="J329">
        <v>738</v>
      </c>
      <c r="K329">
        <v>875444</v>
      </c>
      <c r="L329" s="1" t="s">
        <v>36</v>
      </c>
      <c r="M329" s="1" t="s">
        <v>29</v>
      </c>
      <c r="N329" s="1" t="s">
        <v>52</v>
      </c>
      <c r="O329" s="2">
        <v>14809.36</v>
      </c>
      <c r="P329">
        <v>10.1</v>
      </c>
      <c r="R329">
        <f>Кредиты_2000_0__2[[#This Row],[Годовой доход]]/12</f>
        <v>72953.666666666672</v>
      </c>
      <c r="S329">
        <f>Кредиты_2000_0__2[[#This Row],[Ежемесячный платеж]]/Кредиты_2000_0__2[[#This Row],[Мес доход]]</f>
        <v>0.20299678791561768</v>
      </c>
    </row>
    <row r="330" spans="1:19" x14ac:dyDescent="0.45">
      <c r="A330">
        <v>1147</v>
      </c>
      <c r="B330" s="1" t="s">
        <v>809</v>
      </c>
      <c r="C330" s="1" t="s">
        <v>31</v>
      </c>
      <c r="D330">
        <v>11</v>
      </c>
      <c r="E330">
        <v>1</v>
      </c>
      <c r="F330">
        <v>204820</v>
      </c>
      <c r="G330">
        <v>307604</v>
      </c>
      <c r="H330" s="3">
        <v>360162</v>
      </c>
      <c r="I330" s="1" t="s">
        <v>17</v>
      </c>
      <c r="J330">
        <v>738</v>
      </c>
      <c r="K330">
        <v>738986</v>
      </c>
      <c r="L330" s="1" t="s">
        <v>21</v>
      </c>
      <c r="M330" s="1" t="s">
        <v>29</v>
      </c>
      <c r="N330" s="1" t="s">
        <v>23</v>
      </c>
      <c r="O330" s="2">
        <v>18228.41</v>
      </c>
      <c r="P330">
        <v>26.2</v>
      </c>
      <c r="R330">
        <f>Кредиты_2000_0__2[[#This Row],[Годовой доход]]/12</f>
        <v>61582.166666666664</v>
      </c>
      <c r="S330">
        <f>Кредиты_2000_0__2[[#This Row],[Ежемесячный платеж]]/Кредиты_2000_0__2[[#This Row],[Мес доход]]</f>
        <v>0.29600143981076776</v>
      </c>
    </row>
    <row r="331" spans="1:19" x14ac:dyDescent="0.45">
      <c r="A331">
        <v>1157</v>
      </c>
      <c r="B331" s="1" t="s">
        <v>816</v>
      </c>
      <c r="C331" s="1" t="s">
        <v>16</v>
      </c>
      <c r="D331">
        <v>21</v>
      </c>
      <c r="E331">
        <v>1</v>
      </c>
      <c r="F331">
        <v>269021</v>
      </c>
      <c r="G331">
        <v>1207338</v>
      </c>
      <c r="H331" s="3">
        <v>86262</v>
      </c>
      <c r="I331" s="1" t="s">
        <v>17</v>
      </c>
      <c r="J331">
        <v>738</v>
      </c>
      <c r="K331">
        <v>863208</v>
      </c>
      <c r="L331" s="1" t="s">
        <v>27</v>
      </c>
      <c r="M331" s="1" t="s">
        <v>24</v>
      </c>
      <c r="N331" s="1" t="s">
        <v>23</v>
      </c>
      <c r="O331" s="2">
        <v>19997.88</v>
      </c>
      <c r="P331">
        <v>20.399999999999999</v>
      </c>
      <c r="Q331">
        <v>46</v>
      </c>
      <c r="R331">
        <f>Кредиты_2000_0__2[[#This Row],[Годовой доход]]/12</f>
        <v>71934</v>
      </c>
      <c r="S331">
        <f>Кредиты_2000_0__2[[#This Row],[Ежемесячный платеж]]/Кредиты_2000_0__2[[#This Row],[Мес доход]]</f>
        <v>0.2780031695721078</v>
      </c>
    </row>
    <row r="332" spans="1:19" x14ac:dyDescent="0.45">
      <c r="A332">
        <v>1250</v>
      </c>
      <c r="B332" s="1" t="s">
        <v>879</v>
      </c>
      <c r="C332" s="1" t="s">
        <v>16</v>
      </c>
      <c r="D332">
        <v>8</v>
      </c>
      <c r="E332">
        <v>0</v>
      </c>
      <c r="F332">
        <v>127775</v>
      </c>
      <c r="G332">
        <v>294734</v>
      </c>
      <c r="H332" s="3">
        <v>327294</v>
      </c>
      <c r="I332" s="1" t="s">
        <v>17</v>
      </c>
      <c r="J332">
        <v>738</v>
      </c>
      <c r="K332">
        <v>1224873</v>
      </c>
      <c r="L332" s="1" t="s">
        <v>36</v>
      </c>
      <c r="M332" s="1" t="s">
        <v>19</v>
      </c>
      <c r="N332" s="1" t="s">
        <v>20</v>
      </c>
      <c r="O332" s="2">
        <v>19189.62</v>
      </c>
      <c r="P332">
        <v>11.3</v>
      </c>
      <c r="R332">
        <f>Кредиты_2000_0__2[[#This Row],[Годовой доход]]/12</f>
        <v>102072.75</v>
      </c>
      <c r="S332">
        <f>Кредиты_2000_0__2[[#This Row],[Ежемесячный платеж]]/Кредиты_2000_0__2[[#This Row],[Мес доход]]</f>
        <v>0.18799944157475917</v>
      </c>
    </row>
    <row r="333" spans="1:19" x14ac:dyDescent="0.45">
      <c r="A333">
        <v>1272</v>
      </c>
      <c r="B333" s="1" t="s">
        <v>893</v>
      </c>
      <c r="C333" s="1" t="s">
        <v>16</v>
      </c>
      <c r="D333">
        <v>8</v>
      </c>
      <c r="E333">
        <v>1</v>
      </c>
      <c r="F333">
        <v>53656</v>
      </c>
      <c r="G333">
        <v>119262</v>
      </c>
      <c r="H333" s="3">
        <v>130064</v>
      </c>
      <c r="I333" s="1" t="s">
        <v>17</v>
      </c>
      <c r="J333">
        <v>738</v>
      </c>
      <c r="K333">
        <v>936130</v>
      </c>
      <c r="L333" s="1" t="s">
        <v>22</v>
      </c>
      <c r="M333" s="1" t="s">
        <v>19</v>
      </c>
      <c r="N333" s="1" t="s">
        <v>20</v>
      </c>
      <c r="O333" s="2">
        <v>11389.55</v>
      </c>
      <c r="P333">
        <v>25.9</v>
      </c>
      <c r="Q333">
        <v>77</v>
      </c>
      <c r="R333">
        <f>Кредиты_2000_0__2[[#This Row],[Годовой доход]]/12</f>
        <v>78010.833333333328</v>
      </c>
      <c r="S333">
        <f>Кредиты_2000_0__2[[#This Row],[Ежемесячный платеж]]/Кредиты_2000_0__2[[#This Row],[Мес доход]]</f>
        <v>0.14599959407347271</v>
      </c>
    </row>
    <row r="334" spans="1:19" x14ac:dyDescent="0.45">
      <c r="A334">
        <v>1296</v>
      </c>
      <c r="B334" s="1" t="s">
        <v>911</v>
      </c>
      <c r="C334" s="1" t="s">
        <v>31</v>
      </c>
      <c r="D334">
        <v>8</v>
      </c>
      <c r="E334">
        <v>0</v>
      </c>
      <c r="F334">
        <v>106666</v>
      </c>
      <c r="G334">
        <v>307208</v>
      </c>
      <c r="H334" s="3">
        <v>207636</v>
      </c>
      <c r="I334" s="1" t="s">
        <v>17</v>
      </c>
      <c r="J334">
        <v>738</v>
      </c>
      <c r="K334">
        <v>933945</v>
      </c>
      <c r="L334" s="1" t="s">
        <v>38</v>
      </c>
      <c r="M334" s="1" t="s">
        <v>19</v>
      </c>
      <c r="N334" s="1" t="s">
        <v>23</v>
      </c>
      <c r="O334" s="2">
        <v>2015.9</v>
      </c>
      <c r="P334">
        <v>14.2</v>
      </c>
      <c r="Q334">
        <v>72</v>
      </c>
      <c r="R334">
        <f>Кредиты_2000_0__2[[#This Row],[Годовой доход]]/12</f>
        <v>77828.75</v>
      </c>
      <c r="S334">
        <f>Кредиты_2000_0__2[[#This Row],[Ежемесячный платеж]]/Кредиты_2000_0__2[[#This Row],[Мес доход]]</f>
        <v>2.5901739395788832E-2</v>
      </c>
    </row>
    <row r="335" spans="1:19" x14ac:dyDescent="0.45">
      <c r="A335">
        <v>1353</v>
      </c>
      <c r="B335" s="1" t="s">
        <v>953</v>
      </c>
      <c r="C335" s="1" t="s">
        <v>31</v>
      </c>
      <c r="D335">
        <v>13</v>
      </c>
      <c r="E335">
        <v>0</v>
      </c>
      <c r="F335">
        <v>891708</v>
      </c>
      <c r="G335">
        <v>2335982</v>
      </c>
      <c r="H335" s="3">
        <v>613668</v>
      </c>
      <c r="I335" s="1" t="s">
        <v>26</v>
      </c>
      <c r="J335">
        <v>738</v>
      </c>
      <c r="K335">
        <v>1608787</v>
      </c>
      <c r="L335" s="1" t="s">
        <v>18</v>
      </c>
      <c r="M335" s="1" t="s">
        <v>19</v>
      </c>
      <c r="N335" s="1" t="s">
        <v>23</v>
      </c>
      <c r="O335" s="2">
        <v>31384.77</v>
      </c>
      <c r="P335">
        <v>17.600000000000001</v>
      </c>
      <c r="R335">
        <f>Кредиты_2000_0__2[[#This Row],[Годовой доход]]/12</f>
        <v>134065.58333333334</v>
      </c>
      <c r="S335">
        <f>Кредиты_2000_0__2[[#This Row],[Ежемесячный платеж]]/Кредиты_2000_0__2[[#This Row],[Мес доход]]</f>
        <v>0.23410012636849997</v>
      </c>
    </row>
    <row r="336" spans="1:19" x14ac:dyDescent="0.45">
      <c r="A336">
        <v>1651</v>
      </c>
      <c r="B336" s="1" t="s">
        <v>1154</v>
      </c>
      <c r="C336" s="1" t="s">
        <v>31</v>
      </c>
      <c r="D336">
        <v>5</v>
      </c>
      <c r="E336">
        <v>0</v>
      </c>
      <c r="F336">
        <v>233130</v>
      </c>
      <c r="G336">
        <v>5191098</v>
      </c>
      <c r="H336" s="3">
        <v>439868</v>
      </c>
      <c r="I336" s="1" t="s">
        <v>26</v>
      </c>
      <c r="J336">
        <v>738</v>
      </c>
      <c r="K336">
        <v>893855</v>
      </c>
      <c r="L336" s="1" t="s">
        <v>21</v>
      </c>
      <c r="M336" s="1" t="s">
        <v>19</v>
      </c>
      <c r="N336" s="1" t="s">
        <v>23</v>
      </c>
      <c r="O336" s="2">
        <v>13556.69</v>
      </c>
      <c r="P336">
        <v>17.3</v>
      </c>
      <c r="R336">
        <f>Кредиты_2000_0__2[[#This Row],[Годовой доход]]/12</f>
        <v>74487.916666666672</v>
      </c>
      <c r="S336">
        <f>Кредиты_2000_0__2[[#This Row],[Ежемесячный платеж]]/Кредиты_2000_0__2[[#This Row],[Мес доход]]</f>
        <v>0.18199851206291848</v>
      </c>
    </row>
    <row r="337" spans="1:19" x14ac:dyDescent="0.45">
      <c r="A337">
        <v>1685</v>
      </c>
      <c r="B337" s="1" t="s">
        <v>1181</v>
      </c>
      <c r="C337" s="1" t="s">
        <v>16</v>
      </c>
      <c r="D337">
        <v>9</v>
      </c>
      <c r="E337">
        <v>0</v>
      </c>
      <c r="F337">
        <v>94468</v>
      </c>
      <c r="G337">
        <v>504108</v>
      </c>
      <c r="H337" s="3">
        <v>403172</v>
      </c>
      <c r="I337" s="1" t="s">
        <v>17</v>
      </c>
      <c r="J337">
        <v>738</v>
      </c>
      <c r="K337">
        <v>1973074</v>
      </c>
      <c r="L337" s="1" t="s">
        <v>33</v>
      </c>
      <c r="M337" s="1" t="s">
        <v>29</v>
      </c>
      <c r="N337" s="1" t="s">
        <v>52</v>
      </c>
      <c r="O337" s="2">
        <v>11443.89</v>
      </c>
      <c r="P337">
        <v>6</v>
      </c>
      <c r="R337">
        <f>Кредиты_2000_0__2[[#This Row],[Годовой доход]]/12</f>
        <v>164422.83333333334</v>
      </c>
      <c r="S337">
        <f>Кредиты_2000_0__2[[#This Row],[Ежемесячный платеж]]/Кредиты_2000_0__2[[#This Row],[Мес доход]]</f>
        <v>6.9600369778325594E-2</v>
      </c>
    </row>
    <row r="338" spans="1:19" x14ac:dyDescent="0.45">
      <c r="A338">
        <v>1755</v>
      </c>
      <c r="B338" s="1" t="s">
        <v>1235</v>
      </c>
      <c r="C338" s="1" t="s">
        <v>31</v>
      </c>
      <c r="D338">
        <v>7</v>
      </c>
      <c r="E338">
        <v>0</v>
      </c>
      <c r="F338">
        <v>327009</v>
      </c>
      <c r="G338">
        <v>554378</v>
      </c>
      <c r="H338" s="3">
        <v>441408</v>
      </c>
      <c r="I338" s="1" t="s">
        <v>17</v>
      </c>
      <c r="J338">
        <v>738</v>
      </c>
      <c r="K338">
        <v>868604</v>
      </c>
      <c r="L338" s="1" t="s">
        <v>21</v>
      </c>
      <c r="M338" s="1" t="s">
        <v>19</v>
      </c>
      <c r="N338" s="1" t="s">
        <v>23</v>
      </c>
      <c r="O338" s="2">
        <v>11943.21</v>
      </c>
      <c r="P338">
        <v>28.8</v>
      </c>
      <c r="R338">
        <f>Кредиты_2000_0__2[[#This Row],[Годовой доход]]/12</f>
        <v>72383.666666666672</v>
      </c>
      <c r="S338">
        <f>Кредиты_2000_0__2[[#This Row],[Ежемесячный платеж]]/Кредиты_2000_0__2[[#This Row],[Мес доход]]</f>
        <v>0.16499868754921687</v>
      </c>
    </row>
    <row r="339" spans="1:19" x14ac:dyDescent="0.45">
      <c r="A339">
        <v>1757</v>
      </c>
      <c r="B339" s="1" t="s">
        <v>1237</v>
      </c>
      <c r="C339" s="1" t="s">
        <v>31</v>
      </c>
      <c r="D339">
        <v>15</v>
      </c>
      <c r="E339">
        <v>0</v>
      </c>
      <c r="F339">
        <v>14649</v>
      </c>
      <c r="G339">
        <v>678744</v>
      </c>
      <c r="H339" s="3">
        <v>151118</v>
      </c>
      <c r="I339" s="1" t="s">
        <v>17</v>
      </c>
      <c r="J339">
        <v>738</v>
      </c>
      <c r="K339">
        <v>932235</v>
      </c>
      <c r="L339" s="1" t="s">
        <v>22</v>
      </c>
      <c r="M339" s="1" t="s">
        <v>29</v>
      </c>
      <c r="N339" s="1" t="s">
        <v>23</v>
      </c>
      <c r="O339" s="2">
        <v>22140.51</v>
      </c>
      <c r="P339">
        <v>9.9</v>
      </c>
      <c r="Q339">
        <v>6</v>
      </c>
      <c r="R339">
        <f>Кредиты_2000_0__2[[#This Row],[Годовой доход]]/12</f>
        <v>77686.25</v>
      </c>
      <c r="S339">
        <f>Кредиты_2000_0__2[[#This Row],[Ежемесячный платеж]]/Кредиты_2000_0__2[[#This Row],[Мес доход]]</f>
        <v>0.28499908284928155</v>
      </c>
    </row>
    <row r="340" spans="1:19" x14ac:dyDescent="0.45">
      <c r="A340">
        <v>1812</v>
      </c>
      <c r="B340" s="1" t="s">
        <v>1276</v>
      </c>
      <c r="C340" s="1" t="s">
        <v>16</v>
      </c>
      <c r="D340">
        <v>15</v>
      </c>
      <c r="E340">
        <v>0</v>
      </c>
      <c r="F340">
        <v>587556</v>
      </c>
      <c r="G340">
        <v>1391258</v>
      </c>
      <c r="H340" s="3">
        <v>249194</v>
      </c>
      <c r="I340" s="1" t="s">
        <v>26</v>
      </c>
      <c r="J340">
        <v>738</v>
      </c>
      <c r="K340">
        <v>1056818</v>
      </c>
      <c r="L340" s="1" t="s">
        <v>41</v>
      </c>
      <c r="M340" s="1" t="s">
        <v>29</v>
      </c>
      <c r="N340" s="1" t="s">
        <v>23</v>
      </c>
      <c r="O340" s="2">
        <v>23249.73</v>
      </c>
      <c r="P340">
        <v>15.8</v>
      </c>
      <c r="R340">
        <f>Кредиты_2000_0__2[[#This Row],[Годовой доход]]/12</f>
        <v>88068.166666666672</v>
      </c>
      <c r="S340">
        <f>Кредиты_2000_0__2[[#This Row],[Ежемесячный платеж]]/Кредиты_2000_0__2[[#This Row],[Мес доход]]</f>
        <v>0.26399697961238355</v>
      </c>
    </row>
    <row r="341" spans="1:19" x14ac:dyDescent="0.45">
      <c r="A341">
        <v>1813</v>
      </c>
      <c r="B341" s="1" t="s">
        <v>1277</v>
      </c>
      <c r="C341" s="1" t="s">
        <v>16</v>
      </c>
      <c r="D341">
        <v>18</v>
      </c>
      <c r="E341">
        <v>0</v>
      </c>
      <c r="F341">
        <v>147592</v>
      </c>
      <c r="G341">
        <v>336446</v>
      </c>
      <c r="H341" s="3">
        <v>265342</v>
      </c>
      <c r="I341" s="1" t="s">
        <v>17</v>
      </c>
      <c r="J341">
        <v>738</v>
      </c>
      <c r="K341">
        <v>1283127</v>
      </c>
      <c r="L341" s="1" t="s">
        <v>22</v>
      </c>
      <c r="M341" s="1" t="s">
        <v>29</v>
      </c>
      <c r="N341" s="1" t="s">
        <v>23</v>
      </c>
      <c r="O341" s="2">
        <v>23737.84</v>
      </c>
      <c r="P341">
        <v>27.4</v>
      </c>
      <c r="Q341">
        <v>8</v>
      </c>
      <c r="R341">
        <f>Кредиты_2000_0__2[[#This Row],[Годовой доход]]/12</f>
        <v>106927.25</v>
      </c>
      <c r="S341">
        <f>Кредиты_2000_0__2[[#This Row],[Ежемесячный платеж]]/Кредиты_2000_0__2[[#This Row],[Мес доход]]</f>
        <v>0.22199991115454668</v>
      </c>
    </row>
    <row r="342" spans="1:19" x14ac:dyDescent="0.45">
      <c r="A342">
        <v>1816</v>
      </c>
      <c r="B342" s="1" t="s">
        <v>1279</v>
      </c>
      <c r="C342" s="1" t="s">
        <v>16</v>
      </c>
      <c r="D342">
        <v>9</v>
      </c>
      <c r="E342">
        <v>0</v>
      </c>
      <c r="F342">
        <v>514634</v>
      </c>
      <c r="G342">
        <v>1398826</v>
      </c>
      <c r="H342" s="3">
        <v>563530</v>
      </c>
      <c r="I342" s="1" t="s">
        <v>26</v>
      </c>
      <c r="J342">
        <v>738</v>
      </c>
      <c r="K342">
        <v>2316613</v>
      </c>
      <c r="L342" s="1" t="s">
        <v>22</v>
      </c>
      <c r="M342" s="1" t="s">
        <v>24</v>
      </c>
      <c r="N342" s="1" t="s">
        <v>23</v>
      </c>
      <c r="O342" s="2">
        <v>26641.23</v>
      </c>
      <c r="P342">
        <v>22</v>
      </c>
      <c r="R342">
        <f>Кредиты_2000_0__2[[#This Row],[Годовой доход]]/12</f>
        <v>193051.08333333334</v>
      </c>
      <c r="S342">
        <f>Кредиты_2000_0__2[[#This Row],[Ежемесячный платеж]]/Кредиты_2000_0__2[[#This Row],[Мес доход]]</f>
        <v>0.13800093498568816</v>
      </c>
    </row>
    <row r="343" spans="1:19" x14ac:dyDescent="0.45">
      <c r="A343">
        <v>1863</v>
      </c>
      <c r="B343" s="1" t="s">
        <v>1306</v>
      </c>
      <c r="C343" s="1" t="s">
        <v>16</v>
      </c>
      <c r="D343">
        <v>10</v>
      </c>
      <c r="E343">
        <v>0</v>
      </c>
      <c r="F343">
        <v>389804</v>
      </c>
      <c r="G343">
        <v>732710</v>
      </c>
      <c r="H343" s="3">
        <v>262284</v>
      </c>
      <c r="I343" s="1" t="s">
        <v>17</v>
      </c>
      <c r="J343">
        <v>738</v>
      </c>
      <c r="K343">
        <v>1653589</v>
      </c>
      <c r="L343" s="1" t="s">
        <v>53</v>
      </c>
      <c r="M343" s="1" t="s">
        <v>29</v>
      </c>
      <c r="N343" s="1" t="s">
        <v>52</v>
      </c>
      <c r="O343" s="2">
        <v>19705.09</v>
      </c>
      <c r="P343">
        <v>9.3000000000000007</v>
      </c>
      <c r="R343">
        <f>Кредиты_2000_0__2[[#This Row],[Годовой доход]]/12</f>
        <v>137799.08333333334</v>
      </c>
      <c r="S343">
        <f>Кредиты_2000_0__2[[#This Row],[Ежемесячный платеж]]/Кредиты_2000_0__2[[#This Row],[Мес доход]]</f>
        <v>0.14299870161206926</v>
      </c>
    </row>
    <row r="344" spans="1:19" x14ac:dyDescent="0.45">
      <c r="A344">
        <v>1920</v>
      </c>
      <c r="B344" s="1" t="s">
        <v>1354</v>
      </c>
      <c r="C344" s="1" t="s">
        <v>16</v>
      </c>
      <c r="D344">
        <v>14</v>
      </c>
      <c r="E344">
        <v>0</v>
      </c>
      <c r="F344">
        <v>2693554</v>
      </c>
      <c r="G344">
        <v>6900146</v>
      </c>
      <c r="H344" s="3">
        <v>450208</v>
      </c>
      <c r="I344" s="1" t="s">
        <v>26</v>
      </c>
      <c r="J344">
        <v>738</v>
      </c>
      <c r="K344">
        <v>4374180</v>
      </c>
      <c r="L344" s="1" t="s">
        <v>22</v>
      </c>
      <c r="M344" s="1" t="s">
        <v>24</v>
      </c>
      <c r="N344" s="1" t="s">
        <v>52</v>
      </c>
      <c r="O344" s="2">
        <v>44033.45</v>
      </c>
      <c r="P344">
        <v>22.6</v>
      </c>
      <c r="R344">
        <f>Кредиты_2000_0__2[[#This Row],[Годовой доход]]/12</f>
        <v>364515</v>
      </c>
      <c r="S344">
        <f>Кредиты_2000_0__2[[#This Row],[Ежемесячный платеж]]/Кредиты_2000_0__2[[#This Row],[Мес доход]]</f>
        <v>0.1208001042481105</v>
      </c>
    </row>
    <row r="345" spans="1:19" x14ac:dyDescent="0.45">
      <c r="A345">
        <v>48</v>
      </c>
      <c r="B345" s="1" t="s">
        <v>67</v>
      </c>
      <c r="C345" s="1" t="s">
        <v>16</v>
      </c>
      <c r="D345">
        <v>11</v>
      </c>
      <c r="E345">
        <v>0</v>
      </c>
      <c r="F345">
        <v>223117</v>
      </c>
      <c r="G345">
        <v>489302</v>
      </c>
      <c r="H345" s="3">
        <v>287980</v>
      </c>
      <c r="I345" s="1" t="s">
        <v>17</v>
      </c>
      <c r="J345">
        <v>737</v>
      </c>
      <c r="K345">
        <v>1013954</v>
      </c>
      <c r="L345" s="1" t="s">
        <v>33</v>
      </c>
      <c r="M345" s="1" t="s">
        <v>19</v>
      </c>
      <c r="N345" s="1" t="s">
        <v>23</v>
      </c>
      <c r="O345" s="2">
        <v>16138.6</v>
      </c>
      <c r="P345">
        <v>18.600000000000001</v>
      </c>
      <c r="Q345">
        <v>13</v>
      </c>
      <c r="R345">
        <f>Кредиты_2000_0__2[[#This Row],[Годовой доход]]/12</f>
        <v>84496.166666666672</v>
      </c>
      <c r="S345">
        <f>Кредиты_2000_0__2[[#This Row],[Ежемесячный платеж]]/Кредиты_2000_0__2[[#This Row],[Мес доход]]</f>
        <v>0.19099801371659858</v>
      </c>
    </row>
    <row r="346" spans="1:19" x14ac:dyDescent="0.45">
      <c r="A346">
        <v>66</v>
      </c>
      <c r="B346" s="1" t="s">
        <v>84</v>
      </c>
      <c r="C346" s="1" t="s">
        <v>31</v>
      </c>
      <c r="D346">
        <v>5</v>
      </c>
      <c r="E346">
        <v>0</v>
      </c>
      <c r="F346">
        <v>474658</v>
      </c>
      <c r="G346">
        <v>742720</v>
      </c>
      <c r="H346" s="3">
        <v>523908</v>
      </c>
      <c r="I346" s="1" t="s">
        <v>26</v>
      </c>
      <c r="J346">
        <v>737</v>
      </c>
      <c r="K346">
        <v>1028774</v>
      </c>
      <c r="L346" s="1" t="s">
        <v>53</v>
      </c>
      <c r="M346" s="1" t="s">
        <v>19</v>
      </c>
      <c r="N346" s="1" t="s">
        <v>23</v>
      </c>
      <c r="O346" s="2">
        <v>22632.99</v>
      </c>
      <c r="P346">
        <v>19.3</v>
      </c>
      <c r="R346">
        <f>Кредиты_2000_0__2[[#This Row],[Годовой доход]]/12</f>
        <v>85731.166666666672</v>
      </c>
      <c r="S346">
        <f>Кредиты_2000_0__2[[#This Row],[Ежемесячный платеж]]/Кредиты_2000_0__2[[#This Row],[Мес доход]]</f>
        <v>0.26399955675396153</v>
      </c>
    </row>
    <row r="347" spans="1:19" x14ac:dyDescent="0.45">
      <c r="A347">
        <v>113</v>
      </c>
      <c r="B347" s="1" t="s">
        <v>118</v>
      </c>
      <c r="C347" s="1" t="s">
        <v>31</v>
      </c>
      <c r="D347">
        <v>7</v>
      </c>
      <c r="E347">
        <v>0</v>
      </c>
      <c r="F347">
        <v>270332</v>
      </c>
      <c r="G347">
        <v>660396</v>
      </c>
      <c r="H347" s="3">
        <v>349756</v>
      </c>
      <c r="I347" s="1" t="s">
        <v>26</v>
      </c>
      <c r="J347">
        <v>737</v>
      </c>
      <c r="K347">
        <v>2491945</v>
      </c>
      <c r="L347" s="1" t="s">
        <v>27</v>
      </c>
      <c r="M347" s="1" t="s">
        <v>29</v>
      </c>
      <c r="N347" s="1" t="s">
        <v>23</v>
      </c>
      <c r="O347" s="2">
        <v>23258.28</v>
      </c>
      <c r="P347">
        <v>21.5</v>
      </c>
      <c r="R347">
        <f>Кредиты_2000_0__2[[#This Row],[Годовой доход]]/12</f>
        <v>207662.08333333334</v>
      </c>
      <c r="S347">
        <f>Кредиты_2000_0__2[[#This Row],[Ежемесячный платеж]]/Кредиты_2000_0__2[[#This Row],[Мес доход]]</f>
        <v>0.11200060996530821</v>
      </c>
    </row>
    <row r="348" spans="1:19" x14ac:dyDescent="0.45">
      <c r="A348">
        <v>163</v>
      </c>
      <c r="B348" s="1" t="s">
        <v>153</v>
      </c>
      <c r="C348" s="1" t="s">
        <v>16</v>
      </c>
      <c r="D348">
        <v>21</v>
      </c>
      <c r="E348">
        <v>0</v>
      </c>
      <c r="F348">
        <v>640376</v>
      </c>
      <c r="G348">
        <v>1468302</v>
      </c>
      <c r="H348" s="3">
        <v>645018</v>
      </c>
      <c r="I348" s="1" t="s">
        <v>26</v>
      </c>
      <c r="J348">
        <v>737</v>
      </c>
      <c r="K348">
        <v>2692471</v>
      </c>
      <c r="L348" s="1" t="s">
        <v>22</v>
      </c>
      <c r="M348" s="1" t="s">
        <v>19</v>
      </c>
      <c r="N348" s="1" t="s">
        <v>23</v>
      </c>
      <c r="O348" s="2">
        <v>40386.97</v>
      </c>
      <c r="P348">
        <v>24</v>
      </c>
      <c r="R348">
        <f>Кредиты_2000_0__2[[#This Row],[Годовой доход]]/12</f>
        <v>224372.58333333334</v>
      </c>
      <c r="S348">
        <f>Кредиты_2000_0__2[[#This Row],[Ежемесячный платеж]]/Кредиты_2000_0__2[[#This Row],[Мес доход]]</f>
        <v>0.17999957659711097</v>
      </c>
    </row>
    <row r="349" spans="1:19" x14ac:dyDescent="0.45">
      <c r="A349">
        <v>203</v>
      </c>
      <c r="B349" s="1" t="s">
        <v>185</v>
      </c>
      <c r="C349" s="1" t="s">
        <v>16</v>
      </c>
      <c r="D349">
        <v>13</v>
      </c>
      <c r="E349">
        <v>0</v>
      </c>
      <c r="F349">
        <v>129827</v>
      </c>
      <c r="G349">
        <v>316492</v>
      </c>
      <c r="H349" s="3">
        <v>150458</v>
      </c>
      <c r="I349" s="1" t="s">
        <v>17</v>
      </c>
      <c r="J349">
        <v>737</v>
      </c>
      <c r="K349">
        <v>1330513</v>
      </c>
      <c r="L349" s="1" t="s">
        <v>28</v>
      </c>
      <c r="M349" s="1" t="s">
        <v>19</v>
      </c>
      <c r="N349" s="1" t="s">
        <v>23</v>
      </c>
      <c r="O349" s="2">
        <v>4446.1899999999996</v>
      </c>
      <c r="P349">
        <v>13.9</v>
      </c>
      <c r="R349">
        <f>Кредиты_2000_0__2[[#This Row],[Годовой доход]]/12</f>
        <v>110876.08333333333</v>
      </c>
      <c r="S349">
        <f>Кредиты_2000_0__2[[#This Row],[Ежемесячный платеж]]/Кредиты_2000_0__2[[#This Row],[Мес доход]]</f>
        <v>4.0100532651691487E-2</v>
      </c>
    </row>
    <row r="350" spans="1:19" x14ac:dyDescent="0.45">
      <c r="A350">
        <v>206</v>
      </c>
      <c r="B350" s="1" t="s">
        <v>187</v>
      </c>
      <c r="C350" s="1" t="s">
        <v>31</v>
      </c>
      <c r="D350">
        <v>11</v>
      </c>
      <c r="E350">
        <v>0</v>
      </c>
      <c r="F350">
        <v>316331</v>
      </c>
      <c r="G350">
        <v>638088</v>
      </c>
      <c r="H350" s="3">
        <v>432256</v>
      </c>
      <c r="I350" s="1" t="s">
        <v>17</v>
      </c>
      <c r="J350">
        <v>737</v>
      </c>
      <c r="K350">
        <v>2053216</v>
      </c>
      <c r="L350" s="1" t="s">
        <v>22</v>
      </c>
      <c r="M350" s="1" t="s">
        <v>19</v>
      </c>
      <c r="N350" s="1" t="s">
        <v>23</v>
      </c>
      <c r="O350" s="2">
        <v>16305.8</v>
      </c>
      <c r="P350">
        <v>17.399999999999999</v>
      </c>
      <c r="R350">
        <f>Кредиты_2000_0__2[[#This Row],[Годовой доход]]/12</f>
        <v>171101.33333333334</v>
      </c>
      <c r="S350">
        <f>Кредиты_2000_0__2[[#This Row],[Ежемесячный платеж]]/Кредиты_2000_0__2[[#This Row],[Мес доход]]</f>
        <v>9.5299082025466386E-2</v>
      </c>
    </row>
    <row r="351" spans="1:19" x14ac:dyDescent="0.45">
      <c r="A351">
        <v>238</v>
      </c>
      <c r="B351" s="1" t="s">
        <v>214</v>
      </c>
      <c r="C351" s="1" t="s">
        <v>16</v>
      </c>
      <c r="D351">
        <v>14</v>
      </c>
      <c r="E351">
        <v>0</v>
      </c>
      <c r="F351">
        <v>628425</v>
      </c>
      <c r="G351">
        <v>1017698</v>
      </c>
      <c r="H351" s="3">
        <v>732028</v>
      </c>
      <c r="I351" s="1" t="s">
        <v>17</v>
      </c>
      <c r="J351">
        <v>737</v>
      </c>
      <c r="K351">
        <v>1724193</v>
      </c>
      <c r="L351" s="1" t="s">
        <v>22</v>
      </c>
      <c r="M351" s="1" t="s">
        <v>19</v>
      </c>
      <c r="N351" s="1" t="s">
        <v>23</v>
      </c>
      <c r="O351" s="2">
        <v>32041.22</v>
      </c>
      <c r="P351">
        <v>18.5</v>
      </c>
      <c r="Q351">
        <v>21</v>
      </c>
      <c r="R351">
        <f>Кредиты_2000_0__2[[#This Row],[Годовой доход]]/12</f>
        <v>143682.75</v>
      </c>
      <c r="S351">
        <f>Кредиты_2000_0__2[[#This Row],[Ежемесячный платеж]]/Кредиты_2000_0__2[[#This Row],[Мес доход]]</f>
        <v>0.22299976858739132</v>
      </c>
    </row>
    <row r="352" spans="1:19" x14ac:dyDescent="0.45">
      <c r="A352">
        <v>247</v>
      </c>
      <c r="B352" s="1" t="s">
        <v>221</v>
      </c>
      <c r="C352" s="1" t="s">
        <v>16</v>
      </c>
      <c r="D352">
        <v>10</v>
      </c>
      <c r="E352">
        <v>0</v>
      </c>
      <c r="F352">
        <v>225663</v>
      </c>
      <c r="G352">
        <v>588522</v>
      </c>
      <c r="H352" s="3">
        <v>204248</v>
      </c>
      <c r="I352" s="1" t="s">
        <v>17</v>
      </c>
      <c r="J352">
        <v>737</v>
      </c>
      <c r="K352">
        <v>779893</v>
      </c>
      <c r="L352" s="1" t="s">
        <v>28</v>
      </c>
      <c r="M352" s="1" t="s">
        <v>19</v>
      </c>
      <c r="N352" s="1" t="s">
        <v>23</v>
      </c>
      <c r="O352" s="2">
        <v>10788.39</v>
      </c>
      <c r="P352">
        <v>23</v>
      </c>
      <c r="R352">
        <f>Кредиты_2000_0__2[[#This Row],[Годовой доход]]/12</f>
        <v>64991.083333333336</v>
      </c>
      <c r="S352">
        <f>Кредиты_2000_0__2[[#This Row],[Ежемесячный платеж]]/Кредиты_2000_0__2[[#This Row],[Мес доход]]</f>
        <v>0.16599800229005773</v>
      </c>
    </row>
    <row r="353" spans="1:19" x14ac:dyDescent="0.45">
      <c r="A353">
        <v>409</v>
      </c>
      <c r="B353" s="1" t="s">
        <v>332</v>
      </c>
      <c r="C353" s="1" t="s">
        <v>16</v>
      </c>
      <c r="D353">
        <v>13</v>
      </c>
      <c r="E353">
        <v>0</v>
      </c>
      <c r="F353">
        <v>380665</v>
      </c>
      <c r="G353">
        <v>1075052</v>
      </c>
      <c r="H353" s="3">
        <v>264396</v>
      </c>
      <c r="I353" s="1" t="s">
        <v>17</v>
      </c>
      <c r="J353">
        <v>737</v>
      </c>
      <c r="K353">
        <v>1712565</v>
      </c>
      <c r="L353" s="1" t="s">
        <v>22</v>
      </c>
      <c r="M353" s="1" t="s">
        <v>29</v>
      </c>
      <c r="N353" s="1" t="s">
        <v>23</v>
      </c>
      <c r="O353" s="2">
        <v>19980.02</v>
      </c>
      <c r="P353">
        <v>21.9</v>
      </c>
      <c r="Q353">
        <v>49</v>
      </c>
      <c r="R353">
        <f>Кредиты_2000_0__2[[#This Row],[Годовой доход]]/12</f>
        <v>142713.75</v>
      </c>
      <c r="S353">
        <f>Кредиты_2000_0__2[[#This Row],[Ежемесячный платеж]]/Кредиты_2000_0__2[[#This Row],[Мес доход]]</f>
        <v>0.14000066566816444</v>
      </c>
    </row>
    <row r="354" spans="1:19" x14ac:dyDescent="0.45">
      <c r="A354">
        <v>416</v>
      </c>
      <c r="B354" s="1" t="s">
        <v>338</v>
      </c>
      <c r="C354" s="1" t="s">
        <v>16</v>
      </c>
      <c r="D354">
        <v>6</v>
      </c>
      <c r="E354">
        <v>1</v>
      </c>
      <c r="F354">
        <v>93252</v>
      </c>
      <c r="G354">
        <v>151008</v>
      </c>
      <c r="H354" s="3">
        <v>450648</v>
      </c>
      <c r="I354" s="1" t="s">
        <v>17</v>
      </c>
      <c r="J354">
        <v>737</v>
      </c>
      <c r="K354">
        <v>1634627</v>
      </c>
      <c r="L354" s="1" t="s">
        <v>22</v>
      </c>
      <c r="M354" s="1" t="s">
        <v>29</v>
      </c>
      <c r="N354" s="1" t="s">
        <v>23</v>
      </c>
      <c r="O354" s="2">
        <v>10570.65</v>
      </c>
      <c r="P354">
        <v>32.5</v>
      </c>
      <c r="Q354">
        <v>20</v>
      </c>
      <c r="R354">
        <f>Кредиты_2000_0__2[[#This Row],[Годовой доход]]/12</f>
        <v>136218.91666666666</v>
      </c>
      <c r="S354">
        <f>Кредиты_2000_0__2[[#This Row],[Ежемесячный платеж]]/Кредиты_2000_0__2[[#This Row],[Мес доход]]</f>
        <v>7.7600455639115232E-2</v>
      </c>
    </row>
    <row r="355" spans="1:19" x14ac:dyDescent="0.45">
      <c r="A355">
        <v>702</v>
      </c>
      <c r="B355" s="1" t="s">
        <v>519</v>
      </c>
      <c r="C355" s="1" t="s">
        <v>16</v>
      </c>
      <c r="D355">
        <v>11</v>
      </c>
      <c r="E355">
        <v>0</v>
      </c>
      <c r="F355">
        <v>499681</v>
      </c>
      <c r="G355">
        <v>690448</v>
      </c>
      <c r="H355" s="3">
        <v>449768</v>
      </c>
      <c r="I355" s="1" t="s">
        <v>17</v>
      </c>
      <c r="J355">
        <v>737</v>
      </c>
      <c r="K355">
        <v>2913270</v>
      </c>
      <c r="L355" s="1" t="s">
        <v>27</v>
      </c>
      <c r="M355" s="1" t="s">
        <v>19</v>
      </c>
      <c r="N355" s="1" t="s">
        <v>23</v>
      </c>
      <c r="O355" s="2">
        <v>23913.02</v>
      </c>
      <c r="P355">
        <v>23.4</v>
      </c>
      <c r="Q355">
        <v>22</v>
      </c>
      <c r="R355">
        <f>Кредиты_2000_0__2[[#This Row],[Годовой доход]]/12</f>
        <v>242772.5</v>
      </c>
      <c r="S355">
        <f>Кредиты_2000_0__2[[#This Row],[Ежемесячный платеж]]/Кредиты_2000_0__2[[#This Row],[Мес доход]]</f>
        <v>9.8499706515359026E-2</v>
      </c>
    </row>
    <row r="356" spans="1:19" x14ac:dyDescent="0.45">
      <c r="A356">
        <v>1000</v>
      </c>
      <c r="B356" s="1" t="s">
        <v>717</v>
      </c>
      <c r="C356" s="1" t="s">
        <v>16</v>
      </c>
      <c r="D356">
        <v>10</v>
      </c>
      <c r="E356">
        <v>0</v>
      </c>
      <c r="F356">
        <v>95950</v>
      </c>
      <c r="G356">
        <v>178310</v>
      </c>
      <c r="H356" s="3">
        <v>334092</v>
      </c>
      <c r="I356" s="1" t="s">
        <v>17</v>
      </c>
      <c r="J356">
        <v>737</v>
      </c>
      <c r="K356">
        <v>1442670</v>
      </c>
      <c r="L356" s="1" t="s">
        <v>22</v>
      </c>
      <c r="M356" s="1" t="s">
        <v>19</v>
      </c>
      <c r="N356" s="1" t="s">
        <v>20</v>
      </c>
      <c r="O356" s="2">
        <v>16350.26</v>
      </c>
      <c r="P356">
        <v>26.5</v>
      </c>
      <c r="Q356">
        <v>21</v>
      </c>
      <c r="R356">
        <f>Кредиты_2000_0__2[[#This Row],[Годовой доход]]/12</f>
        <v>120222.5</v>
      </c>
      <c r="S356">
        <f>Кредиты_2000_0__2[[#This Row],[Ежемесячный платеж]]/Кредиты_2000_0__2[[#This Row],[Мес доход]]</f>
        <v>0.13600000000000001</v>
      </c>
    </row>
    <row r="357" spans="1:19" x14ac:dyDescent="0.45">
      <c r="A357">
        <v>1097</v>
      </c>
      <c r="B357" s="1" t="s">
        <v>776</v>
      </c>
      <c r="C357" s="1" t="s">
        <v>16</v>
      </c>
      <c r="D357">
        <v>10</v>
      </c>
      <c r="E357">
        <v>0</v>
      </c>
      <c r="F357">
        <v>184243</v>
      </c>
      <c r="G357">
        <v>237578</v>
      </c>
      <c r="H357" s="3">
        <v>131956</v>
      </c>
      <c r="I357" s="1" t="s">
        <v>17</v>
      </c>
      <c r="J357">
        <v>737</v>
      </c>
      <c r="K357">
        <v>569829</v>
      </c>
      <c r="L357" s="1" t="s">
        <v>53</v>
      </c>
      <c r="M357" s="1" t="s">
        <v>29</v>
      </c>
      <c r="N357" s="1" t="s">
        <v>23</v>
      </c>
      <c r="O357" s="2">
        <v>13723.32</v>
      </c>
      <c r="P357">
        <v>11.4</v>
      </c>
      <c r="Q357">
        <v>54</v>
      </c>
      <c r="R357">
        <f>Кредиты_2000_0__2[[#This Row],[Годовой доход]]/12</f>
        <v>47485.75</v>
      </c>
      <c r="S357">
        <f>Кредиты_2000_0__2[[#This Row],[Ежемесячный платеж]]/Кредиты_2000_0__2[[#This Row],[Мес доход]]</f>
        <v>0.28899869960988295</v>
      </c>
    </row>
    <row r="358" spans="1:19" x14ac:dyDescent="0.45">
      <c r="A358">
        <v>1105</v>
      </c>
      <c r="B358" s="1" t="s">
        <v>780</v>
      </c>
      <c r="C358" s="1" t="s">
        <v>16</v>
      </c>
      <c r="D358">
        <v>11</v>
      </c>
      <c r="E358">
        <v>0</v>
      </c>
      <c r="F358">
        <v>890302</v>
      </c>
      <c r="G358">
        <v>1285394</v>
      </c>
      <c r="H358" s="3">
        <v>467126</v>
      </c>
      <c r="I358" s="1" t="s">
        <v>17</v>
      </c>
      <c r="J358">
        <v>737</v>
      </c>
      <c r="K358">
        <v>3487640</v>
      </c>
      <c r="L358" s="1" t="s">
        <v>41</v>
      </c>
      <c r="M358" s="1" t="s">
        <v>29</v>
      </c>
      <c r="N358" s="1" t="s">
        <v>23</v>
      </c>
      <c r="O358" s="2">
        <v>24064.639999999999</v>
      </c>
      <c r="P358">
        <v>22.1</v>
      </c>
      <c r="R358">
        <f>Кредиты_2000_0__2[[#This Row],[Годовой доход]]/12</f>
        <v>290636.66666666669</v>
      </c>
      <c r="S358">
        <f>Кредиты_2000_0__2[[#This Row],[Ежемесячный платеж]]/Кредиты_2000_0__2[[#This Row],[Мес доход]]</f>
        <v>8.2799738505120929E-2</v>
      </c>
    </row>
    <row r="359" spans="1:19" x14ac:dyDescent="0.45">
      <c r="A359">
        <v>1117</v>
      </c>
      <c r="B359" s="1" t="s">
        <v>790</v>
      </c>
      <c r="C359" s="1" t="s">
        <v>31</v>
      </c>
      <c r="D359">
        <v>7</v>
      </c>
      <c r="E359">
        <v>0</v>
      </c>
      <c r="F359">
        <v>127889</v>
      </c>
      <c r="G359">
        <v>315766</v>
      </c>
      <c r="H359" s="3">
        <v>52074</v>
      </c>
      <c r="I359" s="1" t="s">
        <v>17</v>
      </c>
      <c r="J359">
        <v>737</v>
      </c>
      <c r="K359">
        <v>877021</v>
      </c>
      <c r="L359" s="1" t="s">
        <v>41</v>
      </c>
      <c r="M359" s="1" t="s">
        <v>29</v>
      </c>
      <c r="N359" s="1" t="s">
        <v>23</v>
      </c>
      <c r="O359" s="2">
        <v>4743.16</v>
      </c>
      <c r="P359">
        <v>16.7</v>
      </c>
      <c r="R359">
        <f>Кредиты_2000_0__2[[#This Row],[Годовой доход]]/12</f>
        <v>73085.083333333328</v>
      </c>
      <c r="S359">
        <f>Кредиты_2000_0__2[[#This Row],[Ежемесячный платеж]]/Кредиты_2000_0__2[[#This Row],[Мес доход]]</f>
        <v>6.4899152927923046E-2</v>
      </c>
    </row>
    <row r="360" spans="1:19" x14ac:dyDescent="0.45">
      <c r="A360">
        <v>1148</v>
      </c>
      <c r="B360" s="1" t="s">
        <v>810</v>
      </c>
      <c r="C360" s="1" t="s">
        <v>16</v>
      </c>
      <c r="D360">
        <v>18</v>
      </c>
      <c r="E360">
        <v>0</v>
      </c>
      <c r="F360">
        <v>239875</v>
      </c>
      <c r="G360">
        <v>1310166</v>
      </c>
      <c r="H360" s="3">
        <v>476498</v>
      </c>
      <c r="I360" s="1" t="s">
        <v>26</v>
      </c>
      <c r="J360">
        <v>737</v>
      </c>
      <c r="K360">
        <v>1215867</v>
      </c>
      <c r="L360" s="1" t="s">
        <v>22</v>
      </c>
      <c r="M360" s="1" t="s">
        <v>29</v>
      </c>
      <c r="N360" s="1" t="s">
        <v>23</v>
      </c>
      <c r="O360" s="2">
        <v>16718.099999999999</v>
      </c>
      <c r="P360">
        <v>21.6</v>
      </c>
      <c r="R360">
        <f>Кредиты_2000_0__2[[#This Row],[Годовой доход]]/12</f>
        <v>101322.25</v>
      </c>
      <c r="S360">
        <f>Кредиты_2000_0__2[[#This Row],[Ежемесячный платеж]]/Кредиты_2000_0__2[[#This Row],[Мес доход]]</f>
        <v>0.16499929679808728</v>
      </c>
    </row>
    <row r="361" spans="1:19" x14ac:dyDescent="0.45">
      <c r="A361">
        <v>1228</v>
      </c>
      <c r="B361" s="1" t="s">
        <v>861</v>
      </c>
      <c r="C361" s="1" t="s">
        <v>16</v>
      </c>
      <c r="D361">
        <v>16</v>
      </c>
      <c r="E361">
        <v>0</v>
      </c>
      <c r="F361">
        <v>378670</v>
      </c>
      <c r="G361">
        <v>2149312</v>
      </c>
      <c r="H361" s="3">
        <v>377674</v>
      </c>
      <c r="I361" s="1" t="s">
        <v>17</v>
      </c>
      <c r="J361">
        <v>737</v>
      </c>
      <c r="K361">
        <v>753084</v>
      </c>
      <c r="L361" s="1" t="s">
        <v>40</v>
      </c>
      <c r="M361" s="1" t="s">
        <v>19</v>
      </c>
      <c r="N361" s="1" t="s">
        <v>23</v>
      </c>
      <c r="O361" s="2">
        <v>14873.39</v>
      </c>
      <c r="P361">
        <v>17.100000000000001</v>
      </c>
      <c r="R361">
        <f>Кредиты_2000_0__2[[#This Row],[Годовой доход]]/12</f>
        <v>62757</v>
      </c>
      <c r="S361">
        <f>Кредиты_2000_0__2[[#This Row],[Ежемесячный платеж]]/Кредиты_2000_0__2[[#This Row],[Мес доход]]</f>
        <v>0.23699969724492884</v>
      </c>
    </row>
    <row r="362" spans="1:19" x14ac:dyDescent="0.45">
      <c r="A362">
        <v>1232</v>
      </c>
      <c r="B362" s="1" t="s">
        <v>865</v>
      </c>
      <c r="C362" s="1" t="s">
        <v>31</v>
      </c>
      <c r="D362">
        <v>17</v>
      </c>
      <c r="E362">
        <v>0</v>
      </c>
      <c r="F362">
        <v>229444</v>
      </c>
      <c r="G362">
        <v>326348</v>
      </c>
      <c r="H362" s="3">
        <v>135124</v>
      </c>
      <c r="I362" s="1" t="s">
        <v>17</v>
      </c>
      <c r="J362">
        <v>737</v>
      </c>
      <c r="K362">
        <v>583509</v>
      </c>
      <c r="L362" s="1" t="s">
        <v>22</v>
      </c>
      <c r="M362" s="1" t="s">
        <v>24</v>
      </c>
      <c r="N362" s="1" t="s">
        <v>20</v>
      </c>
      <c r="O362" s="2">
        <v>11816.1</v>
      </c>
      <c r="P362">
        <v>25.6</v>
      </c>
      <c r="R362">
        <f>Кредиты_2000_0__2[[#This Row],[Годовой доход]]/12</f>
        <v>48625.75</v>
      </c>
      <c r="S362">
        <f>Кредиты_2000_0__2[[#This Row],[Ежемесячный платеж]]/Кредиты_2000_0__2[[#This Row],[Мес доход]]</f>
        <v>0.24300087916381755</v>
      </c>
    </row>
    <row r="363" spans="1:19" x14ac:dyDescent="0.45">
      <c r="A363">
        <v>1337</v>
      </c>
      <c r="B363" s="1" t="s">
        <v>940</v>
      </c>
      <c r="C363" s="1" t="s">
        <v>16</v>
      </c>
      <c r="D363">
        <v>10</v>
      </c>
      <c r="E363">
        <v>0</v>
      </c>
      <c r="F363">
        <v>192223</v>
      </c>
      <c r="G363">
        <v>573650</v>
      </c>
      <c r="H363" s="3">
        <v>327008</v>
      </c>
      <c r="I363" s="1" t="s">
        <v>17</v>
      </c>
      <c r="J363">
        <v>737</v>
      </c>
      <c r="K363">
        <v>941355</v>
      </c>
      <c r="L363" s="1" t="s">
        <v>33</v>
      </c>
      <c r="M363" s="1" t="s">
        <v>24</v>
      </c>
      <c r="N363" s="1" t="s">
        <v>23</v>
      </c>
      <c r="O363" s="2">
        <v>3749.84</v>
      </c>
      <c r="P363">
        <v>5.7</v>
      </c>
      <c r="R363">
        <f>Кредиты_2000_0__2[[#This Row],[Годовой доход]]/12</f>
        <v>78446.25</v>
      </c>
      <c r="S363">
        <f>Кредиты_2000_0__2[[#This Row],[Ежемесячный платеж]]/Кредиты_2000_0__2[[#This Row],[Мес доход]]</f>
        <v>4.7801392673327281E-2</v>
      </c>
    </row>
    <row r="364" spans="1:19" x14ac:dyDescent="0.45">
      <c r="A364">
        <v>1409</v>
      </c>
      <c r="B364" s="1" t="s">
        <v>992</v>
      </c>
      <c r="C364" s="1" t="s">
        <v>16</v>
      </c>
      <c r="D364">
        <v>19</v>
      </c>
      <c r="E364">
        <v>0</v>
      </c>
      <c r="F364">
        <v>196213</v>
      </c>
      <c r="G364">
        <v>584078</v>
      </c>
      <c r="H364" s="3">
        <v>120164</v>
      </c>
      <c r="I364" s="1" t="s">
        <v>17</v>
      </c>
      <c r="J364">
        <v>737</v>
      </c>
      <c r="K364">
        <v>741228</v>
      </c>
      <c r="L364" s="1" t="s">
        <v>50</v>
      </c>
      <c r="M364" s="1" t="s">
        <v>24</v>
      </c>
      <c r="N364" s="1" t="s">
        <v>23</v>
      </c>
      <c r="O364" s="2">
        <v>7288.59</v>
      </c>
      <c r="P364">
        <v>11.9</v>
      </c>
      <c r="R364">
        <f>Кредиты_2000_0__2[[#This Row],[Годовой доход]]/12</f>
        <v>61769</v>
      </c>
      <c r="S364">
        <f>Кредиты_2000_0__2[[#This Row],[Ежемесячный платеж]]/Кредиты_2000_0__2[[#This Row],[Мес доход]]</f>
        <v>0.11799753921870194</v>
      </c>
    </row>
    <row r="365" spans="1:19" x14ac:dyDescent="0.45">
      <c r="A365">
        <v>1462</v>
      </c>
      <c r="B365" s="1" t="s">
        <v>1030</v>
      </c>
      <c r="C365" s="1" t="s">
        <v>31</v>
      </c>
      <c r="D365">
        <v>6</v>
      </c>
      <c r="E365">
        <v>0</v>
      </c>
      <c r="F365">
        <v>269211</v>
      </c>
      <c r="G365">
        <v>551694</v>
      </c>
      <c r="H365" s="3">
        <v>335258</v>
      </c>
      <c r="I365" s="1" t="s">
        <v>17</v>
      </c>
      <c r="J365">
        <v>737</v>
      </c>
      <c r="K365">
        <v>1534516</v>
      </c>
      <c r="L365" s="1" t="s">
        <v>27</v>
      </c>
      <c r="M365" s="1" t="s">
        <v>29</v>
      </c>
      <c r="N365" s="1" t="s">
        <v>54</v>
      </c>
      <c r="O365" s="2">
        <v>25319.59</v>
      </c>
      <c r="P365">
        <v>13.5</v>
      </c>
      <c r="R365">
        <f>Кредиты_2000_0__2[[#This Row],[Годовой доход]]/12</f>
        <v>127876.33333333333</v>
      </c>
      <c r="S365">
        <f>Кредиты_2000_0__2[[#This Row],[Ежемесячный платеж]]/Кредиты_2000_0__2[[#This Row],[Мес доход]]</f>
        <v>0.19800059432420386</v>
      </c>
    </row>
    <row r="366" spans="1:19" x14ac:dyDescent="0.45">
      <c r="A366">
        <v>1582</v>
      </c>
      <c r="B366" s="1" t="s">
        <v>1103</v>
      </c>
      <c r="C366" s="1" t="s">
        <v>16</v>
      </c>
      <c r="D366">
        <v>17</v>
      </c>
      <c r="E366">
        <v>0</v>
      </c>
      <c r="F366">
        <v>287527</v>
      </c>
      <c r="G366">
        <v>545776</v>
      </c>
      <c r="H366" s="3">
        <v>438372</v>
      </c>
      <c r="I366" s="1" t="s">
        <v>17</v>
      </c>
      <c r="J366">
        <v>737</v>
      </c>
      <c r="K366">
        <v>1703673</v>
      </c>
      <c r="L366" s="1" t="s">
        <v>22</v>
      </c>
      <c r="M366" s="1" t="s">
        <v>19</v>
      </c>
      <c r="N366" s="1" t="s">
        <v>23</v>
      </c>
      <c r="O366" s="2">
        <v>18314.48</v>
      </c>
      <c r="P366">
        <v>18</v>
      </c>
      <c r="Q366">
        <v>14</v>
      </c>
      <c r="R366">
        <f>Кредиты_2000_0__2[[#This Row],[Годовой доход]]/12</f>
        <v>141972.75</v>
      </c>
      <c r="S366">
        <f>Кредиты_2000_0__2[[#This Row],[Ежемесячный платеж]]/Кредиты_2000_0__2[[#This Row],[Мес доход]]</f>
        <v>0.12899996654287529</v>
      </c>
    </row>
    <row r="367" spans="1:19" x14ac:dyDescent="0.45">
      <c r="A367">
        <v>1594</v>
      </c>
      <c r="B367" s="1" t="s">
        <v>1113</v>
      </c>
      <c r="C367" s="1" t="s">
        <v>31</v>
      </c>
      <c r="D367">
        <v>8</v>
      </c>
      <c r="E367">
        <v>0</v>
      </c>
      <c r="F367">
        <v>690042</v>
      </c>
      <c r="G367">
        <v>861916</v>
      </c>
      <c r="H367" s="3">
        <v>131538</v>
      </c>
      <c r="I367" s="1" t="s">
        <v>17</v>
      </c>
      <c r="J367">
        <v>737</v>
      </c>
      <c r="K367">
        <v>1098143</v>
      </c>
      <c r="L367" s="1" t="s">
        <v>22</v>
      </c>
      <c r="M367" s="1" t="s">
        <v>19</v>
      </c>
      <c r="N367" s="1" t="s">
        <v>20</v>
      </c>
      <c r="O367" s="2">
        <v>26538.44</v>
      </c>
      <c r="P367">
        <v>21.8</v>
      </c>
      <c r="R367">
        <f>Кредиты_2000_0__2[[#This Row],[Годовой доход]]/12</f>
        <v>91511.916666666672</v>
      </c>
      <c r="S367">
        <f>Кредиты_2000_0__2[[#This Row],[Ежемесячный платеж]]/Кредиты_2000_0__2[[#This Row],[Мес доход]]</f>
        <v>0.28999982698063909</v>
      </c>
    </row>
    <row r="368" spans="1:19" x14ac:dyDescent="0.45">
      <c r="A368">
        <v>1660</v>
      </c>
      <c r="B368" s="1" t="s">
        <v>1162</v>
      </c>
      <c r="C368" s="1" t="s">
        <v>16</v>
      </c>
      <c r="D368">
        <v>11</v>
      </c>
      <c r="E368">
        <v>1</v>
      </c>
      <c r="F368">
        <v>140125</v>
      </c>
      <c r="G368">
        <v>377322</v>
      </c>
      <c r="H368" s="3">
        <v>218020</v>
      </c>
      <c r="I368" s="1" t="s">
        <v>17</v>
      </c>
      <c r="J368">
        <v>737</v>
      </c>
      <c r="K368">
        <v>860491</v>
      </c>
      <c r="L368" s="1" t="s">
        <v>22</v>
      </c>
      <c r="M368" s="1" t="s">
        <v>19</v>
      </c>
      <c r="N368" s="1" t="s">
        <v>23</v>
      </c>
      <c r="O368" s="2">
        <v>6403.38</v>
      </c>
      <c r="P368">
        <v>24.9</v>
      </c>
      <c r="Q368">
        <v>78</v>
      </c>
      <c r="R368">
        <f>Кредиты_2000_0__2[[#This Row],[Годовой доход]]/12</f>
        <v>71707.583333333328</v>
      </c>
      <c r="S368">
        <f>Кредиты_2000_0__2[[#This Row],[Ежемесячный платеж]]/Кредиты_2000_0__2[[#This Row],[Мес доход]]</f>
        <v>8.929850515577735E-2</v>
      </c>
    </row>
    <row r="369" spans="1:19" x14ac:dyDescent="0.45">
      <c r="A369">
        <v>1709</v>
      </c>
      <c r="B369" s="1" t="s">
        <v>1200</v>
      </c>
      <c r="C369" s="1" t="s">
        <v>31</v>
      </c>
      <c r="D369">
        <v>9</v>
      </c>
      <c r="E369">
        <v>0</v>
      </c>
      <c r="F369">
        <v>156503</v>
      </c>
      <c r="G369">
        <v>495154</v>
      </c>
      <c r="H369" s="3">
        <v>156266</v>
      </c>
      <c r="I369" s="1" t="s">
        <v>17</v>
      </c>
      <c r="J369">
        <v>737</v>
      </c>
      <c r="K369">
        <v>965998</v>
      </c>
      <c r="L369" s="1" t="s">
        <v>40</v>
      </c>
      <c r="M369" s="1" t="s">
        <v>19</v>
      </c>
      <c r="N369" s="1" t="s">
        <v>23</v>
      </c>
      <c r="O369" s="2">
        <v>21734.86</v>
      </c>
      <c r="P369">
        <v>15</v>
      </c>
      <c r="R369">
        <f>Кредиты_2000_0__2[[#This Row],[Годовой доход]]/12</f>
        <v>80499.833333333328</v>
      </c>
      <c r="S369">
        <f>Кредиты_2000_0__2[[#This Row],[Ежемесячный платеж]]/Кредиты_2000_0__2[[#This Row],[Мес доход]]</f>
        <v>0.26999881987333307</v>
      </c>
    </row>
    <row r="370" spans="1:19" x14ac:dyDescent="0.45">
      <c r="A370">
        <v>1730</v>
      </c>
      <c r="B370" s="1" t="s">
        <v>1214</v>
      </c>
      <c r="C370" s="1" t="s">
        <v>31</v>
      </c>
      <c r="D370">
        <v>16</v>
      </c>
      <c r="E370">
        <v>0</v>
      </c>
      <c r="F370">
        <v>608095</v>
      </c>
      <c r="G370">
        <v>1747174</v>
      </c>
      <c r="H370" s="3">
        <v>300674</v>
      </c>
      <c r="I370" s="1" t="s">
        <v>26</v>
      </c>
      <c r="J370">
        <v>737</v>
      </c>
      <c r="K370">
        <v>1813854</v>
      </c>
      <c r="L370" s="1" t="s">
        <v>22</v>
      </c>
      <c r="M370" s="1" t="s">
        <v>19</v>
      </c>
      <c r="N370" s="1" t="s">
        <v>23</v>
      </c>
      <c r="O370" s="2">
        <v>32845.68</v>
      </c>
      <c r="P370">
        <v>28.2</v>
      </c>
      <c r="R370">
        <f>Кредиты_2000_0__2[[#This Row],[Годовой доход]]/12</f>
        <v>151154.5</v>
      </c>
      <c r="S370">
        <f>Кредиты_2000_0__2[[#This Row],[Ежемесячный платеж]]/Кредиты_2000_0__2[[#This Row],[Мес доход]]</f>
        <v>0.21729872415310164</v>
      </c>
    </row>
    <row r="371" spans="1:19" x14ac:dyDescent="0.45">
      <c r="A371">
        <v>1800</v>
      </c>
      <c r="B371" s="1" t="s">
        <v>1266</v>
      </c>
      <c r="C371" s="1" t="s">
        <v>16</v>
      </c>
      <c r="D371">
        <v>7</v>
      </c>
      <c r="E371">
        <v>0</v>
      </c>
      <c r="F371">
        <v>126939</v>
      </c>
      <c r="G371">
        <v>347490</v>
      </c>
      <c r="H371" s="3">
        <v>499884</v>
      </c>
      <c r="I371" s="1" t="s">
        <v>26</v>
      </c>
      <c r="J371">
        <v>737</v>
      </c>
      <c r="K371">
        <v>1126206</v>
      </c>
      <c r="L371" s="1" t="s">
        <v>22</v>
      </c>
      <c r="M371" s="1" t="s">
        <v>19</v>
      </c>
      <c r="N371" s="1" t="s">
        <v>23</v>
      </c>
      <c r="O371" s="2">
        <v>28061.29</v>
      </c>
      <c r="P371">
        <v>19.7</v>
      </c>
      <c r="R371">
        <f>Кредиты_2000_0__2[[#This Row],[Годовой доход]]/12</f>
        <v>93850.5</v>
      </c>
      <c r="S371">
        <f>Кредиты_2000_0__2[[#This Row],[Ежемесячный платеж]]/Кредиты_2000_0__2[[#This Row],[Мес доход]]</f>
        <v>0.29899989877517968</v>
      </c>
    </row>
    <row r="372" spans="1:19" x14ac:dyDescent="0.45">
      <c r="A372">
        <v>1901</v>
      </c>
      <c r="B372" s="1" t="s">
        <v>1336</v>
      </c>
      <c r="C372" s="1" t="s">
        <v>31</v>
      </c>
      <c r="D372">
        <v>7</v>
      </c>
      <c r="E372">
        <v>0</v>
      </c>
      <c r="F372">
        <v>798</v>
      </c>
      <c r="G372">
        <v>306350</v>
      </c>
      <c r="H372" s="3">
        <v>115434</v>
      </c>
      <c r="I372" s="1" t="s">
        <v>17</v>
      </c>
      <c r="J372">
        <v>737</v>
      </c>
      <c r="K372">
        <v>722019</v>
      </c>
      <c r="L372" s="1" t="s">
        <v>21</v>
      </c>
      <c r="M372" s="1" t="s">
        <v>19</v>
      </c>
      <c r="N372" s="1" t="s">
        <v>58</v>
      </c>
      <c r="O372" s="2">
        <v>17749.61</v>
      </c>
      <c r="P372">
        <v>21.4</v>
      </c>
      <c r="Q372">
        <v>39</v>
      </c>
      <c r="R372">
        <f>Кредиты_2000_0__2[[#This Row],[Годовой доход]]/12</f>
        <v>60168.25</v>
      </c>
      <c r="S372">
        <f>Кредиты_2000_0__2[[#This Row],[Ежемесячный платеж]]/Кредиты_2000_0__2[[#This Row],[Мес доход]]</f>
        <v>0.29499960527354546</v>
      </c>
    </row>
    <row r="373" spans="1:19" x14ac:dyDescent="0.45">
      <c r="A373">
        <v>1981</v>
      </c>
      <c r="B373" s="1" t="s">
        <v>1400</v>
      </c>
      <c r="C373" s="1" t="s">
        <v>16</v>
      </c>
      <c r="D373">
        <v>11</v>
      </c>
      <c r="E373">
        <v>1</v>
      </c>
      <c r="F373">
        <v>297654</v>
      </c>
      <c r="G373">
        <v>618772</v>
      </c>
      <c r="H373" s="3">
        <v>255156</v>
      </c>
      <c r="I373" s="1" t="s">
        <v>17</v>
      </c>
      <c r="J373">
        <v>737</v>
      </c>
      <c r="K373">
        <v>862277</v>
      </c>
      <c r="L373" s="1" t="s">
        <v>22</v>
      </c>
      <c r="M373" s="1" t="s">
        <v>29</v>
      </c>
      <c r="N373" s="1" t="s">
        <v>23</v>
      </c>
      <c r="O373" s="2">
        <v>8622.77</v>
      </c>
      <c r="P373">
        <v>38.299999999999997</v>
      </c>
      <c r="Q373">
        <v>73</v>
      </c>
      <c r="R373">
        <f>Кредиты_2000_0__2[[#This Row],[Годовой доход]]/12</f>
        <v>71856.416666666672</v>
      </c>
      <c r="S373">
        <f>Кредиты_2000_0__2[[#This Row],[Ежемесячный платеж]]/Кредиты_2000_0__2[[#This Row],[Мес доход]]</f>
        <v>0.12</v>
      </c>
    </row>
    <row r="374" spans="1:19" x14ac:dyDescent="0.45">
      <c r="A374">
        <v>56</v>
      </c>
      <c r="B374" s="1" t="s">
        <v>73</v>
      </c>
      <c r="C374" s="1" t="s">
        <v>31</v>
      </c>
      <c r="D374">
        <v>9</v>
      </c>
      <c r="E374">
        <v>0</v>
      </c>
      <c r="F374">
        <v>206872</v>
      </c>
      <c r="G374">
        <v>620554</v>
      </c>
      <c r="H374" s="3">
        <v>176198</v>
      </c>
      <c r="I374" s="1" t="s">
        <v>17</v>
      </c>
      <c r="J374">
        <v>736</v>
      </c>
      <c r="K374">
        <v>1902090</v>
      </c>
      <c r="L374" s="1" t="s">
        <v>22</v>
      </c>
      <c r="M374" s="1" t="s">
        <v>19</v>
      </c>
      <c r="N374" s="1" t="s">
        <v>23</v>
      </c>
      <c r="O374" s="2">
        <v>28372.89</v>
      </c>
      <c r="P374">
        <v>15.4</v>
      </c>
      <c r="Q374">
        <v>7</v>
      </c>
      <c r="R374">
        <f>Кредиты_2000_0__2[[#This Row],[Годовой доход]]/12</f>
        <v>158507.5</v>
      </c>
      <c r="S374">
        <f>Кредиты_2000_0__2[[#This Row],[Ежемесячный платеж]]/Кредиты_2000_0__2[[#This Row],[Мес доход]]</f>
        <v>0.1790002996703626</v>
      </c>
    </row>
    <row r="375" spans="1:19" x14ac:dyDescent="0.45">
      <c r="A375">
        <v>79</v>
      </c>
      <c r="B375" s="1" t="s">
        <v>93</v>
      </c>
      <c r="C375" s="1" t="s">
        <v>16</v>
      </c>
      <c r="D375">
        <v>19</v>
      </c>
      <c r="E375">
        <v>0</v>
      </c>
      <c r="F375">
        <v>201780</v>
      </c>
      <c r="G375">
        <v>613228</v>
      </c>
      <c r="H375" s="3">
        <v>433312</v>
      </c>
      <c r="I375" s="1" t="s">
        <v>17</v>
      </c>
      <c r="J375">
        <v>736</v>
      </c>
      <c r="K375">
        <v>1010401</v>
      </c>
      <c r="L375" s="1" t="s">
        <v>41</v>
      </c>
      <c r="M375" s="1" t="s">
        <v>19</v>
      </c>
      <c r="N375" s="1" t="s">
        <v>23</v>
      </c>
      <c r="O375" s="2">
        <v>22228.86</v>
      </c>
      <c r="P375">
        <v>16.100000000000001</v>
      </c>
      <c r="Q375">
        <v>11</v>
      </c>
      <c r="R375">
        <f>Кредиты_2000_0__2[[#This Row],[Годовой доход]]/12</f>
        <v>84200.083333333328</v>
      </c>
      <c r="S375">
        <f>Кредиты_2000_0__2[[#This Row],[Ежемесячный платеж]]/Кредиты_2000_0__2[[#This Row],[Мес доход]]</f>
        <v>0.26400045130596667</v>
      </c>
    </row>
    <row r="376" spans="1:19" x14ac:dyDescent="0.45">
      <c r="A376">
        <v>152</v>
      </c>
      <c r="B376" s="1" t="s">
        <v>143</v>
      </c>
      <c r="C376" s="1" t="s">
        <v>16</v>
      </c>
      <c r="D376">
        <v>16</v>
      </c>
      <c r="E376">
        <v>0</v>
      </c>
      <c r="F376">
        <v>96330</v>
      </c>
      <c r="G376">
        <v>714978</v>
      </c>
      <c r="H376" s="3">
        <v>87846</v>
      </c>
      <c r="I376" s="1" t="s">
        <v>17</v>
      </c>
      <c r="J376">
        <v>736</v>
      </c>
      <c r="K376">
        <v>625879</v>
      </c>
      <c r="L376" s="1" t="s">
        <v>38</v>
      </c>
      <c r="M376" s="1" t="s">
        <v>24</v>
      </c>
      <c r="N376" s="1" t="s">
        <v>23</v>
      </c>
      <c r="O376" s="2">
        <v>6988.96</v>
      </c>
      <c r="P376">
        <v>50.1</v>
      </c>
      <c r="Q376">
        <v>56</v>
      </c>
      <c r="R376">
        <f>Кредиты_2000_0__2[[#This Row],[Годовой доход]]/12</f>
        <v>52156.583333333336</v>
      </c>
      <c r="S376">
        <f>Кредиты_2000_0__2[[#This Row],[Ежемесячный платеж]]/Кредиты_2000_0__2[[#This Row],[Мес доход]]</f>
        <v>0.13399957499772319</v>
      </c>
    </row>
    <row r="377" spans="1:19" x14ac:dyDescent="0.45">
      <c r="A377">
        <v>172</v>
      </c>
      <c r="B377" s="1" t="s">
        <v>161</v>
      </c>
      <c r="C377" s="1" t="s">
        <v>16</v>
      </c>
      <c r="D377">
        <v>6</v>
      </c>
      <c r="E377">
        <v>1</v>
      </c>
      <c r="F377">
        <v>61788</v>
      </c>
      <c r="G377">
        <v>202092</v>
      </c>
      <c r="H377" s="3">
        <v>263648</v>
      </c>
      <c r="I377" s="1" t="s">
        <v>17</v>
      </c>
      <c r="J377">
        <v>736</v>
      </c>
      <c r="K377">
        <v>1138518</v>
      </c>
      <c r="L377" s="1" t="s">
        <v>40</v>
      </c>
      <c r="M377" s="1" t="s">
        <v>29</v>
      </c>
      <c r="N377" s="1" t="s">
        <v>23</v>
      </c>
      <c r="O377" s="2">
        <v>12808.28</v>
      </c>
      <c r="P377">
        <v>15</v>
      </c>
      <c r="R377">
        <f>Кредиты_2000_0__2[[#This Row],[Годовой доход]]/12</f>
        <v>94876.5</v>
      </c>
      <c r="S377">
        <f>Кредиты_2000_0__2[[#This Row],[Ежемесячный платеж]]/Кредиты_2000_0__2[[#This Row],[Мес доход]]</f>
        <v>0.1349994993491539</v>
      </c>
    </row>
    <row r="378" spans="1:19" x14ac:dyDescent="0.45">
      <c r="A378">
        <v>304</v>
      </c>
      <c r="B378" s="1" t="s">
        <v>262</v>
      </c>
      <c r="C378" s="1" t="s">
        <v>31</v>
      </c>
      <c r="D378">
        <v>16</v>
      </c>
      <c r="E378">
        <v>0</v>
      </c>
      <c r="F378">
        <v>351329</v>
      </c>
      <c r="G378">
        <v>799216</v>
      </c>
      <c r="H378" s="3">
        <v>432168</v>
      </c>
      <c r="I378" s="1" t="s">
        <v>17</v>
      </c>
      <c r="J378">
        <v>736</v>
      </c>
      <c r="K378">
        <v>1343642</v>
      </c>
      <c r="L378" s="1" t="s">
        <v>22</v>
      </c>
      <c r="M378" s="1" t="s">
        <v>29</v>
      </c>
      <c r="N378" s="1" t="s">
        <v>23</v>
      </c>
      <c r="O378" s="2">
        <v>21386.400000000001</v>
      </c>
      <c r="P378">
        <v>35</v>
      </c>
      <c r="R378">
        <f>Кредиты_2000_0__2[[#This Row],[Годовой доход]]/12</f>
        <v>111970.16666666667</v>
      </c>
      <c r="S378">
        <f>Кредиты_2000_0__2[[#This Row],[Ежемесячный платеж]]/Кредиты_2000_0__2[[#This Row],[Мес доход]]</f>
        <v>0.19100087672162674</v>
      </c>
    </row>
    <row r="379" spans="1:19" x14ac:dyDescent="0.45">
      <c r="A379">
        <v>307</v>
      </c>
      <c r="B379" s="1" t="s">
        <v>265</v>
      </c>
      <c r="C379" s="1" t="s">
        <v>31</v>
      </c>
      <c r="D379">
        <v>11</v>
      </c>
      <c r="E379">
        <v>0</v>
      </c>
      <c r="F379">
        <v>369170</v>
      </c>
      <c r="G379">
        <v>1978966</v>
      </c>
      <c r="H379" s="3">
        <v>765006</v>
      </c>
      <c r="I379" s="1" t="s">
        <v>26</v>
      </c>
      <c r="J379">
        <v>736</v>
      </c>
      <c r="K379">
        <v>6606775</v>
      </c>
      <c r="L379" s="1" t="s">
        <v>41</v>
      </c>
      <c r="M379" s="1" t="s">
        <v>24</v>
      </c>
      <c r="N379" s="1" t="s">
        <v>23</v>
      </c>
      <c r="O379" s="2">
        <v>5780.94</v>
      </c>
      <c r="P379">
        <v>24.1</v>
      </c>
      <c r="Q379">
        <v>43</v>
      </c>
      <c r="R379">
        <f>Кредиты_2000_0__2[[#This Row],[Годовой доход]]/12</f>
        <v>550564.58333333337</v>
      </c>
      <c r="S379">
        <f>Кредиты_2000_0__2[[#This Row],[Ежемесячный платеж]]/Кредиты_2000_0__2[[#This Row],[Мес доход]]</f>
        <v>1.0500021568768421E-2</v>
      </c>
    </row>
    <row r="380" spans="1:19" x14ac:dyDescent="0.45">
      <c r="A380">
        <v>382</v>
      </c>
      <c r="B380" s="1" t="s">
        <v>316</v>
      </c>
      <c r="C380" s="1" t="s">
        <v>16</v>
      </c>
      <c r="D380">
        <v>9</v>
      </c>
      <c r="E380">
        <v>0</v>
      </c>
      <c r="F380">
        <v>547504</v>
      </c>
      <c r="G380">
        <v>816948</v>
      </c>
      <c r="H380" s="3">
        <v>460350</v>
      </c>
      <c r="I380" s="1" t="s">
        <v>17</v>
      </c>
      <c r="J380">
        <v>736</v>
      </c>
      <c r="K380">
        <v>888041</v>
      </c>
      <c r="L380" s="1" t="s">
        <v>28</v>
      </c>
      <c r="M380" s="1" t="s">
        <v>24</v>
      </c>
      <c r="N380" s="1" t="s">
        <v>23</v>
      </c>
      <c r="O380" s="2">
        <v>18796.89</v>
      </c>
      <c r="P380">
        <v>27.2</v>
      </c>
      <c r="R380">
        <f>Кредиты_2000_0__2[[#This Row],[Годовой доход]]/12</f>
        <v>74003.416666666672</v>
      </c>
      <c r="S380">
        <f>Кредиты_2000_0__2[[#This Row],[Ежемесячный платеж]]/Кредиты_2000_0__2[[#This Row],[Мес доход]]</f>
        <v>0.25400029953571962</v>
      </c>
    </row>
    <row r="381" spans="1:19" x14ac:dyDescent="0.45">
      <c r="A381">
        <v>444</v>
      </c>
      <c r="B381" s="1" t="s">
        <v>357</v>
      </c>
      <c r="C381" s="1" t="s">
        <v>16</v>
      </c>
      <c r="D381">
        <v>7</v>
      </c>
      <c r="E381">
        <v>1</v>
      </c>
      <c r="F381">
        <v>72371</v>
      </c>
      <c r="G381">
        <v>130306</v>
      </c>
      <c r="H381" s="3">
        <v>134794</v>
      </c>
      <c r="I381" s="1" t="s">
        <v>17</v>
      </c>
      <c r="J381">
        <v>736</v>
      </c>
      <c r="K381">
        <v>927523</v>
      </c>
      <c r="L381" s="1" t="s">
        <v>21</v>
      </c>
      <c r="M381" s="1" t="s">
        <v>29</v>
      </c>
      <c r="N381" s="1" t="s">
        <v>23</v>
      </c>
      <c r="O381" s="2">
        <v>11439.33</v>
      </c>
      <c r="P381">
        <v>16.8</v>
      </c>
      <c r="Q381">
        <v>49</v>
      </c>
      <c r="R381">
        <f>Кредиты_2000_0__2[[#This Row],[Годовой доход]]/12</f>
        <v>77293.583333333328</v>
      </c>
      <c r="S381">
        <f>Кредиты_2000_0__2[[#This Row],[Ежемесячный платеж]]/Кредиты_2000_0__2[[#This Row],[Мес доход]]</f>
        <v>0.14799844316529079</v>
      </c>
    </row>
    <row r="382" spans="1:19" x14ac:dyDescent="0.45">
      <c r="A382">
        <v>557</v>
      </c>
      <c r="B382" s="1" t="s">
        <v>427</v>
      </c>
      <c r="C382" s="1" t="s">
        <v>16</v>
      </c>
      <c r="D382">
        <v>15</v>
      </c>
      <c r="E382">
        <v>0</v>
      </c>
      <c r="F382">
        <v>752590</v>
      </c>
      <c r="G382">
        <v>1158784</v>
      </c>
      <c r="H382" s="3">
        <v>774246</v>
      </c>
      <c r="I382" s="1" t="s">
        <v>17</v>
      </c>
      <c r="J382">
        <v>736</v>
      </c>
      <c r="K382">
        <v>2838543</v>
      </c>
      <c r="L382" s="1" t="s">
        <v>41</v>
      </c>
      <c r="M382" s="1" t="s">
        <v>19</v>
      </c>
      <c r="N382" s="1" t="s">
        <v>23</v>
      </c>
      <c r="O382" s="2">
        <v>40685.839999999997</v>
      </c>
      <c r="P382">
        <v>20.100000000000001</v>
      </c>
      <c r="R382">
        <f>Кредиты_2000_0__2[[#This Row],[Годовой доход]]/12</f>
        <v>236545.25</v>
      </c>
      <c r="S382">
        <f>Кредиты_2000_0__2[[#This Row],[Ежемесячный платеж]]/Кредиты_2000_0__2[[#This Row],[Мес доход]]</f>
        <v>0.17200024096869412</v>
      </c>
    </row>
    <row r="383" spans="1:19" x14ac:dyDescent="0.45">
      <c r="A383">
        <v>625</v>
      </c>
      <c r="B383" s="1" t="s">
        <v>474</v>
      </c>
      <c r="C383" s="1" t="s">
        <v>16</v>
      </c>
      <c r="D383">
        <v>16</v>
      </c>
      <c r="E383">
        <v>0</v>
      </c>
      <c r="F383">
        <v>494836</v>
      </c>
      <c r="G383">
        <v>966218</v>
      </c>
      <c r="H383" s="3">
        <v>397738</v>
      </c>
      <c r="I383" s="1" t="s">
        <v>17</v>
      </c>
      <c r="J383">
        <v>736</v>
      </c>
      <c r="K383">
        <v>1622106</v>
      </c>
      <c r="L383" s="1" t="s">
        <v>38</v>
      </c>
      <c r="M383" s="1" t="s">
        <v>19</v>
      </c>
      <c r="N383" s="1" t="s">
        <v>23</v>
      </c>
      <c r="O383" s="2">
        <v>25413.07</v>
      </c>
      <c r="P383">
        <v>15.9</v>
      </c>
      <c r="Q383">
        <v>50</v>
      </c>
      <c r="R383">
        <f>Кредиты_2000_0__2[[#This Row],[Годовой доход]]/12</f>
        <v>135175.5</v>
      </c>
      <c r="S383">
        <f>Кредиты_2000_0__2[[#This Row],[Ежемесячный платеж]]/Кредиты_2000_0__2[[#This Row],[Мес доход]]</f>
        <v>0.18800056223206127</v>
      </c>
    </row>
    <row r="384" spans="1:19" x14ac:dyDescent="0.45">
      <c r="A384">
        <v>884</v>
      </c>
      <c r="B384" s="1" t="s">
        <v>640</v>
      </c>
      <c r="C384" s="1" t="s">
        <v>16</v>
      </c>
      <c r="D384">
        <v>6</v>
      </c>
      <c r="E384">
        <v>0</v>
      </c>
      <c r="F384">
        <v>76114</v>
      </c>
      <c r="G384">
        <v>345620</v>
      </c>
      <c r="H384" s="3">
        <v>216018</v>
      </c>
      <c r="I384" s="1" t="s">
        <v>17</v>
      </c>
      <c r="J384">
        <v>736</v>
      </c>
      <c r="K384">
        <v>1212656</v>
      </c>
      <c r="L384" s="1" t="s">
        <v>36</v>
      </c>
      <c r="M384" s="1" t="s">
        <v>29</v>
      </c>
      <c r="N384" s="1" t="s">
        <v>23</v>
      </c>
      <c r="O384" s="2">
        <v>2647.65</v>
      </c>
      <c r="P384">
        <v>21.6</v>
      </c>
      <c r="R384">
        <f>Кредиты_2000_0__2[[#This Row],[Годовой доход]]/12</f>
        <v>101054.66666666667</v>
      </c>
      <c r="S384">
        <f>Кредиты_2000_0__2[[#This Row],[Ежемесячный платеж]]/Кредиты_2000_0__2[[#This Row],[Мес доход]]</f>
        <v>2.6200175482577085E-2</v>
      </c>
    </row>
    <row r="385" spans="1:19" x14ac:dyDescent="0.45">
      <c r="A385">
        <v>1111</v>
      </c>
      <c r="B385" s="1" t="s">
        <v>785</v>
      </c>
      <c r="C385" s="1" t="s">
        <v>16</v>
      </c>
      <c r="D385">
        <v>9</v>
      </c>
      <c r="E385">
        <v>0</v>
      </c>
      <c r="F385">
        <v>97052</v>
      </c>
      <c r="G385">
        <v>597784</v>
      </c>
      <c r="H385" s="3">
        <v>44748</v>
      </c>
      <c r="I385" s="1" t="s">
        <v>17</v>
      </c>
      <c r="J385">
        <v>736</v>
      </c>
      <c r="K385">
        <v>734274</v>
      </c>
      <c r="L385" s="1" t="s">
        <v>53</v>
      </c>
      <c r="M385" s="1" t="s">
        <v>24</v>
      </c>
      <c r="N385" s="1" t="s">
        <v>23</v>
      </c>
      <c r="O385" s="2">
        <v>10035.040000000001</v>
      </c>
      <c r="P385">
        <v>8.3000000000000007</v>
      </c>
      <c r="R385">
        <f>Кредиты_2000_0__2[[#This Row],[Годовой доход]]/12</f>
        <v>61189.5</v>
      </c>
      <c r="S385">
        <f>Кредиты_2000_0__2[[#This Row],[Ежемесячный платеж]]/Кредиты_2000_0__2[[#This Row],[Мес доход]]</f>
        <v>0.16399937897841951</v>
      </c>
    </row>
    <row r="386" spans="1:19" x14ac:dyDescent="0.45">
      <c r="A386">
        <v>1125</v>
      </c>
      <c r="B386" s="1" t="s">
        <v>796</v>
      </c>
      <c r="C386" s="1" t="s">
        <v>31</v>
      </c>
      <c r="D386">
        <v>14</v>
      </c>
      <c r="E386">
        <v>0</v>
      </c>
      <c r="F386">
        <v>777024</v>
      </c>
      <c r="G386">
        <v>945054</v>
      </c>
      <c r="H386" s="3">
        <v>131582</v>
      </c>
      <c r="I386" s="1" t="s">
        <v>17</v>
      </c>
      <c r="J386">
        <v>736</v>
      </c>
      <c r="K386">
        <v>1704699</v>
      </c>
      <c r="L386" s="1" t="s">
        <v>38</v>
      </c>
      <c r="M386" s="1" t="s">
        <v>29</v>
      </c>
      <c r="N386" s="1" t="s">
        <v>23</v>
      </c>
      <c r="O386" s="2">
        <v>22303.15</v>
      </c>
      <c r="P386">
        <v>14.9</v>
      </c>
      <c r="R386">
        <f>Кредиты_2000_0__2[[#This Row],[Годовой доход]]/12</f>
        <v>142058.25</v>
      </c>
      <c r="S386">
        <f>Кредиты_2000_0__2[[#This Row],[Ежемесячный платеж]]/Кредиты_2000_0__2[[#This Row],[Мес доход]]</f>
        <v>0.15700003343698801</v>
      </c>
    </row>
    <row r="387" spans="1:19" x14ac:dyDescent="0.45">
      <c r="A387">
        <v>1167</v>
      </c>
      <c r="B387" s="1" t="s">
        <v>821</v>
      </c>
      <c r="C387" s="1" t="s">
        <v>31</v>
      </c>
      <c r="D387">
        <v>7</v>
      </c>
      <c r="E387">
        <v>0</v>
      </c>
      <c r="F387">
        <v>57038</v>
      </c>
      <c r="G387">
        <v>293546</v>
      </c>
      <c r="H387" s="3">
        <v>184690</v>
      </c>
      <c r="I387" s="1" t="s">
        <v>17</v>
      </c>
      <c r="J387">
        <v>736</v>
      </c>
      <c r="K387">
        <v>945535</v>
      </c>
      <c r="L387" s="1" t="s">
        <v>38</v>
      </c>
      <c r="M387" s="1" t="s">
        <v>29</v>
      </c>
      <c r="N387" s="1" t="s">
        <v>23</v>
      </c>
      <c r="O387" s="2">
        <v>8903.9699999999993</v>
      </c>
      <c r="P387">
        <v>16.100000000000001</v>
      </c>
      <c r="Q387">
        <v>46</v>
      </c>
      <c r="R387">
        <f>Кредиты_2000_0__2[[#This Row],[Годовой доход]]/12</f>
        <v>78794.583333333328</v>
      </c>
      <c r="S387">
        <f>Кредиты_2000_0__2[[#This Row],[Ежемесячный платеж]]/Кредиты_2000_0__2[[#This Row],[Мес доход]]</f>
        <v>0.11300231086104692</v>
      </c>
    </row>
    <row r="388" spans="1:19" x14ac:dyDescent="0.45">
      <c r="A388">
        <v>1298</v>
      </c>
      <c r="B388" s="1" t="s">
        <v>913</v>
      </c>
      <c r="C388" s="1" t="s">
        <v>16</v>
      </c>
      <c r="D388">
        <v>12</v>
      </c>
      <c r="E388">
        <v>0</v>
      </c>
      <c r="F388">
        <v>1133122</v>
      </c>
      <c r="G388">
        <v>1789942</v>
      </c>
      <c r="H388" s="3">
        <v>109318</v>
      </c>
      <c r="I388" s="1" t="s">
        <v>17</v>
      </c>
      <c r="J388">
        <v>736</v>
      </c>
      <c r="K388">
        <v>1888220</v>
      </c>
      <c r="L388" s="1" t="s">
        <v>28</v>
      </c>
      <c r="M388" s="1" t="s">
        <v>19</v>
      </c>
      <c r="N388" s="1" t="s">
        <v>20</v>
      </c>
      <c r="O388" s="2">
        <v>32556.12</v>
      </c>
      <c r="P388">
        <v>17.3</v>
      </c>
      <c r="R388">
        <f>Кредиты_2000_0__2[[#This Row],[Годовой доход]]/12</f>
        <v>157351.66666666666</v>
      </c>
      <c r="S388">
        <f>Кредиты_2000_0__2[[#This Row],[Ежемесячный платеж]]/Кредиты_2000_0__2[[#This Row],[Мес доход]]</f>
        <v>0.20690038237069833</v>
      </c>
    </row>
    <row r="389" spans="1:19" x14ac:dyDescent="0.45">
      <c r="A389">
        <v>1348</v>
      </c>
      <c r="B389" s="1" t="s">
        <v>948</v>
      </c>
      <c r="C389" s="1" t="s">
        <v>16</v>
      </c>
      <c r="D389">
        <v>4</v>
      </c>
      <c r="E389">
        <v>1</v>
      </c>
      <c r="F389">
        <v>38893</v>
      </c>
      <c r="G389">
        <v>281512</v>
      </c>
      <c r="H389" s="3">
        <v>112728</v>
      </c>
      <c r="I389" s="1" t="s">
        <v>17</v>
      </c>
      <c r="J389">
        <v>736</v>
      </c>
      <c r="K389">
        <v>584079</v>
      </c>
      <c r="L389" s="1" t="s">
        <v>28</v>
      </c>
      <c r="M389" s="1" t="s">
        <v>19</v>
      </c>
      <c r="N389" s="1" t="s">
        <v>23</v>
      </c>
      <c r="O389" s="2">
        <v>8031.11</v>
      </c>
      <c r="P389">
        <v>22.5</v>
      </c>
      <c r="R389">
        <f>Кредиты_2000_0__2[[#This Row],[Годовой доход]]/12</f>
        <v>48673.25</v>
      </c>
      <c r="S389">
        <f>Кредиты_2000_0__2[[#This Row],[Ежемесячный платеж]]/Кредиты_2000_0__2[[#This Row],[Мес доход]]</f>
        <v>0.16500048794769201</v>
      </c>
    </row>
    <row r="390" spans="1:19" x14ac:dyDescent="0.45">
      <c r="A390">
        <v>1426</v>
      </c>
      <c r="B390" s="1" t="s">
        <v>1005</v>
      </c>
      <c r="C390" s="1" t="s">
        <v>16</v>
      </c>
      <c r="D390">
        <v>6</v>
      </c>
      <c r="E390">
        <v>0</v>
      </c>
      <c r="F390">
        <v>31160</v>
      </c>
      <c r="G390">
        <v>70620</v>
      </c>
      <c r="H390" s="3">
        <v>110286</v>
      </c>
      <c r="I390" s="1" t="s">
        <v>17</v>
      </c>
      <c r="J390">
        <v>736</v>
      </c>
      <c r="K390">
        <v>969513</v>
      </c>
      <c r="L390" s="1" t="s">
        <v>22</v>
      </c>
      <c r="M390" s="1" t="s">
        <v>19</v>
      </c>
      <c r="N390" s="1" t="s">
        <v>20</v>
      </c>
      <c r="O390" s="2">
        <v>12280.46</v>
      </c>
      <c r="P390">
        <v>9.6</v>
      </c>
      <c r="R390">
        <f>Кредиты_2000_0__2[[#This Row],[Годовой доход]]/12</f>
        <v>80792.75</v>
      </c>
      <c r="S390">
        <f>Кредиты_2000_0__2[[#This Row],[Ежемесячный платеж]]/Кредиты_2000_0__2[[#This Row],[Мес доход]]</f>
        <v>0.15199952966076782</v>
      </c>
    </row>
    <row r="391" spans="1:19" x14ac:dyDescent="0.45">
      <c r="A391">
        <v>1605</v>
      </c>
      <c r="B391" s="1" t="s">
        <v>1122</v>
      </c>
      <c r="C391" s="1" t="s">
        <v>16</v>
      </c>
      <c r="D391">
        <v>5</v>
      </c>
      <c r="E391">
        <v>0</v>
      </c>
      <c r="F391">
        <v>124203</v>
      </c>
      <c r="G391">
        <v>191246</v>
      </c>
      <c r="H391" s="3">
        <v>213664</v>
      </c>
      <c r="I391" s="1" t="s">
        <v>17</v>
      </c>
      <c r="J391">
        <v>736</v>
      </c>
      <c r="K391">
        <v>776948</v>
      </c>
      <c r="L391" s="1" t="s">
        <v>36</v>
      </c>
      <c r="M391" s="1" t="s">
        <v>29</v>
      </c>
      <c r="N391" s="1" t="s">
        <v>23</v>
      </c>
      <c r="O391" s="2">
        <v>8028.45</v>
      </c>
      <c r="P391">
        <v>8</v>
      </c>
      <c r="Q391">
        <v>20</v>
      </c>
      <c r="R391">
        <f>Кредиты_2000_0__2[[#This Row],[Годовой доход]]/12</f>
        <v>64745.666666666664</v>
      </c>
      <c r="S391">
        <f>Кредиты_2000_0__2[[#This Row],[Ежемесячный платеж]]/Кредиты_2000_0__2[[#This Row],[Мес доход]]</f>
        <v>0.12399980436271153</v>
      </c>
    </row>
    <row r="392" spans="1:19" x14ac:dyDescent="0.45">
      <c r="A392">
        <v>1939</v>
      </c>
      <c r="B392" s="1" t="s">
        <v>1369</v>
      </c>
      <c r="C392" s="1" t="s">
        <v>16</v>
      </c>
      <c r="D392">
        <v>11</v>
      </c>
      <c r="E392">
        <v>0</v>
      </c>
      <c r="F392">
        <v>92758</v>
      </c>
      <c r="G392">
        <v>206536</v>
      </c>
      <c r="H392" s="3">
        <v>218988</v>
      </c>
      <c r="I392" s="1" t="s">
        <v>17</v>
      </c>
      <c r="J392">
        <v>736</v>
      </c>
      <c r="K392">
        <v>1365131</v>
      </c>
      <c r="L392" s="1" t="s">
        <v>36</v>
      </c>
      <c r="M392" s="1" t="s">
        <v>29</v>
      </c>
      <c r="N392" s="1" t="s">
        <v>23</v>
      </c>
      <c r="O392" s="2">
        <v>14902.65</v>
      </c>
      <c r="P392">
        <v>10.4</v>
      </c>
      <c r="R392">
        <f>Кредиты_2000_0__2[[#This Row],[Годовой доход]]/12</f>
        <v>113760.91666666667</v>
      </c>
      <c r="S392">
        <f>Кредиты_2000_0__2[[#This Row],[Ежемесячный платеж]]/Кредиты_2000_0__2[[#This Row],[Мес доход]]</f>
        <v>0.13099973555651434</v>
      </c>
    </row>
    <row r="393" spans="1:19" x14ac:dyDescent="0.45">
      <c r="A393">
        <v>1980</v>
      </c>
      <c r="B393" s="1" t="s">
        <v>1399</v>
      </c>
      <c r="C393" s="1" t="s">
        <v>16</v>
      </c>
      <c r="D393">
        <v>9</v>
      </c>
      <c r="E393">
        <v>0</v>
      </c>
      <c r="F393">
        <v>140106</v>
      </c>
      <c r="G393">
        <v>318714</v>
      </c>
      <c r="H393" s="3">
        <v>130064</v>
      </c>
      <c r="I393" s="1" t="s">
        <v>17</v>
      </c>
      <c r="J393">
        <v>736</v>
      </c>
      <c r="K393">
        <v>936035</v>
      </c>
      <c r="L393" s="1" t="s">
        <v>27</v>
      </c>
      <c r="M393" s="1" t="s">
        <v>29</v>
      </c>
      <c r="N393" s="1" t="s">
        <v>52</v>
      </c>
      <c r="O393" s="2">
        <v>8658.2999999999993</v>
      </c>
      <c r="P393">
        <v>16</v>
      </c>
      <c r="R393">
        <f>Кредиты_2000_0__2[[#This Row],[Годовой доход]]/12</f>
        <v>78002.916666666672</v>
      </c>
      <c r="S393">
        <f>Кредиты_2000_0__2[[#This Row],[Ежемесячный платеж]]/Кредиты_2000_0__2[[#This Row],[Мес доход]]</f>
        <v>0.11099969552420581</v>
      </c>
    </row>
    <row r="394" spans="1:19" x14ac:dyDescent="0.45">
      <c r="A394">
        <v>183</v>
      </c>
      <c r="B394" s="1" t="s">
        <v>169</v>
      </c>
      <c r="C394" s="1" t="s">
        <v>16</v>
      </c>
      <c r="D394">
        <v>9</v>
      </c>
      <c r="E394">
        <v>0</v>
      </c>
      <c r="F394">
        <v>220571</v>
      </c>
      <c r="G394">
        <v>498828</v>
      </c>
      <c r="H394" s="3">
        <v>332706</v>
      </c>
      <c r="I394" s="1" t="s">
        <v>17</v>
      </c>
      <c r="J394">
        <v>735</v>
      </c>
      <c r="K394">
        <v>957790</v>
      </c>
      <c r="L394" s="1" t="s">
        <v>21</v>
      </c>
      <c r="M394" s="1" t="s">
        <v>19</v>
      </c>
      <c r="N394" s="1" t="s">
        <v>23</v>
      </c>
      <c r="O394" s="2">
        <v>10855.08</v>
      </c>
      <c r="P394">
        <v>6.6</v>
      </c>
      <c r="R394">
        <f>Кредиты_2000_0__2[[#This Row],[Годовой доход]]/12</f>
        <v>79815.833333333328</v>
      </c>
      <c r="S394">
        <f>Кредиты_2000_0__2[[#This Row],[Ежемесячный платеж]]/Кредиты_2000_0__2[[#This Row],[Мес доход]]</f>
        <v>0.136001586986709</v>
      </c>
    </row>
    <row r="395" spans="1:19" x14ac:dyDescent="0.45">
      <c r="A395">
        <v>244</v>
      </c>
      <c r="B395" s="1" t="s">
        <v>219</v>
      </c>
      <c r="C395" s="1" t="s">
        <v>16</v>
      </c>
      <c r="D395">
        <v>20</v>
      </c>
      <c r="E395">
        <v>0</v>
      </c>
      <c r="F395">
        <v>387353</v>
      </c>
      <c r="G395">
        <v>1520398</v>
      </c>
      <c r="H395" s="3">
        <v>429264</v>
      </c>
      <c r="I395" s="1" t="s">
        <v>17</v>
      </c>
      <c r="J395">
        <v>735</v>
      </c>
      <c r="K395">
        <v>1816571</v>
      </c>
      <c r="L395" s="1" t="s">
        <v>18</v>
      </c>
      <c r="M395" s="1" t="s">
        <v>24</v>
      </c>
      <c r="N395" s="1" t="s">
        <v>23</v>
      </c>
      <c r="O395" s="2">
        <v>34060.730000000003</v>
      </c>
      <c r="P395">
        <v>11.1</v>
      </c>
      <c r="Q395">
        <v>37</v>
      </c>
      <c r="R395">
        <f>Кредиты_2000_0__2[[#This Row],[Годовой доход]]/12</f>
        <v>151380.91666666666</v>
      </c>
      <c r="S395">
        <f>Кредиты_2000_0__2[[#This Row],[Ежемесячный платеж]]/Кредиты_2000_0__2[[#This Row],[Мес доход]]</f>
        <v>0.22500015688899583</v>
      </c>
    </row>
    <row r="396" spans="1:19" x14ac:dyDescent="0.45">
      <c r="A396">
        <v>267</v>
      </c>
      <c r="B396" s="1" t="s">
        <v>237</v>
      </c>
      <c r="C396" s="1" t="s">
        <v>16</v>
      </c>
      <c r="D396">
        <v>7</v>
      </c>
      <c r="E396">
        <v>0</v>
      </c>
      <c r="F396">
        <v>116793</v>
      </c>
      <c r="G396">
        <v>426602</v>
      </c>
      <c r="H396" s="3">
        <v>157146</v>
      </c>
      <c r="I396" s="1" t="s">
        <v>17</v>
      </c>
      <c r="J396">
        <v>735</v>
      </c>
      <c r="K396">
        <v>678566</v>
      </c>
      <c r="L396" s="1" t="s">
        <v>53</v>
      </c>
      <c r="M396" s="1" t="s">
        <v>24</v>
      </c>
      <c r="N396" s="1" t="s">
        <v>23</v>
      </c>
      <c r="O396" s="2">
        <v>12610.11</v>
      </c>
      <c r="P396">
        <v>16.5</v>
      </c>
      <c r="R396">
        <f>Кредиты_2000_0__2[[#This Row],[Годовой доход]]/12</f>
        <v>56547.166666666664</v>
      </c>
      <c r="S396">
        <f>Кредиты_2000_0__2[[#This Row],[Ежемесячный платеж]]/Кредиты_2000_0__2[[#This Row],[Мес доход]]</f>
        <v>0.22300162401299212</v>
      </c>
    </row>
    <row r="397" spans="1:19" x14ac:dyDescent="0.45">
      <c r="A397">
        <v>443</v>
      </c>
      <c r="B397" s="1" t="s">
        <v>356</v>
      </c>
      <c r="C397" s="1" t="s">
        <v>16</v>
      </c>
      <c r="D397">
        <v>14</v>
      </c>
      <c r="E397">
        <v>1</v>
      </c>
      <c r="F397">
        <v>335027</v>
      </c>
      <c r="G397">
        <v>1251360</v>
      </c>
      <c r="H397" s="3">
        <v>390896</v>
      </c>
      <c r="I397" s="1" t="s">
        <v>17</v>
      </c>
      <c r="J397">
        <v>735</v>
      </c>
      <c r="K397">
        <v>804460</v>
      </c>
      <c r="L397" s="1" t="s">
        <v>41</v>
      </c>
      <c r="M397" s="1" t="s">
        <v>29</v>
      </c>
      <c r="N397" s="1" t="s">
        <v>23</v>
      </c>
      <c r="O397" s="2">
        <v>11932.95</v>
      </c>
      <c r="P397">
        <v>26.3</v>
      </c>
      <c r="R397">
        <f>Кредиты_2000_0__2[[#This Row],[Годовой доход]]/12</f>
        <v>67038.333333333328</v>
      </c>
      <c r="S397">
        <f>Кредиты_2000_0__2[[#This Row],[Ежемесячный платеж]]/Кредиты_2000_0__2[[#This Row],[Мес доход]]</f>
        <v>0.1780018894662258</v>
      </c>
    </row>
    <row r="398" spans="1:19" x14ac:dyDescent="0.45">
      <c r="A398">
        <v>777</v>
      </c>
      <c r="B398" s="1" t="s">
        <v>569</v>
      </c>
      <c r="C398" s="1" t="s">
        <v>31</v>
      </c>
      <c r="D398">
        <v>8</v>
      </c>
      <c r="E398">
        <v>0</v>
      </c>
      <c r="F398">
        <v>117838</v>
      </c>
      <c r="G398">
        <v>339394</v>
      </c>
      <c r="H398" s="3">
        <v>138380</v>
      </c>
      <c r="I398" s="1" t="s">
        <v>17</v>
      </c>
      <c r="J398">
        <v>735</v>
      </c>
      <c r="K398">
        <v>485792</v>
      </c>
      <c r="L398" s="1" t="s">
        <v>50</v>
      </c>
      <c r="M398" s="1" t="s">
        <v>29</v>
      </c>
      <c r="N398" s="1" t="s">
        <v>23</v>
      </c>
      <c r="O398" s="2">
        <v>8055.81</v>
      </c>
      <c r="P398">
        <v>17.100000000000001</v>
      </c>
      <c r="R398">
        <f>Кредиты_2000_0__2[[#This Row],[Годовой доход]]/12</f>
        <v>40482.666666666664</v>
      </c>
      <c r="S398">
        <f>Кредиты_2000_0__2[[#This Row],[Ежемесячный платеж]]/Кредиты_2000_0__2[[#This Row],[Мес доход]]</f>
        <v>0.19899405506883608</v>
      </c>
    </row>
    <row r="399" spans="1:19" x14ac:dyDescent="0.45">
      <c r="A399">
        <v>781</v>
      </c>
      <c r="B399" s="1" t="s">
        <v>572</v>
      </c>
      <c r="C399" s="1" t="s">
        <v>16</v>
      </c>
      <c r="D399">
        <v>9</v>
      </c>
      <c r="E399">
        <v>0</v>
      </c>
      <c r="F399">
        <v>521322</v>
      </c>
      <c r="G399">
        <v>658988</v>
      </c>
      <c r="H399" s="3">
        <v>107932</v>
      </c>
      <c r="I399" s="1" t="s">
        <v>17</v>
      </c>
      <c r="J399">
        <v>735</v>
      </c>
      <c r="K399">
        <v>1211782</v>
      </c>
      <c r="L399" s="1" t="s">
        <v>53</v>
      </c>
      <c r="M399" s="1" t="s">
        <v>19</v>
      </c>
      <c r="N399" s="1" t="s">
        <v>20</v>
      </c>
      <c r="O399" s="2">
        <v>28173.96</v>
      </c>
      <c r="P399">
        <v>28.5</v>
      </c>
      <c r="R399">
        <f>Кредиты_2000_0__2[[#This Row],[Годовой доход]]/12</f>
        <v>100981.83333333333</v>
      </c>
      <c r="S399">
        <f>Кредиты_2000_0__2[[#This Row],[Ежемесячный платеж]]/Кредиты_2000_0__2[[#This Row],[Мес доход]]</f>
        <v>0.27900028222898177</v>
      </c>
    </row>
    <row r="400" spans="1:19" x14ac:dyDescent="0.45">
      <c r="A400">
        <v>783</v>
      </c>
      <c r="B400" s="1" t="s">
        <v>574</v>
      </c>
      <c r="C400" s="1" t="s">
        <v>16</v>
      </c>
      <c r="D400">
        <v>8</v>
      </c>
      <c r="E400">
        <v>0</v>
      </c>
      <c r="F400">
        <v>117952</v>
      </c>
      <c r="G400">
        <v>207570</v>
      </c>
      <c r="H400" s="3">
        <v>217888</v>
      </c>
      <c r="I400" s="1" t="s">
        <v>17</v>
      </c>
      <c r="J400">
        <v>735</v>
      </c>
      <c r="K400">
        <v>1223144</v>
      </c>
      <c r="L400" s="1" t="s">
        <v>18</v>
      </c>
      <c r="M400" s="1" t="s">
        <v>29</v>
      </c>
      <c r="N400" s="1" t="s">
        <v>23</v>
      </c>
      <c r="O400" s="2">
        <v>9163.51</v>
      </c>
      <c r="P400">
        <v>10.8</v>
      </c>
      <c r="R400">
        <f>Кредиты_2000_0__2[[#This Row],[Годовой доход]]/12</f>
        <v>101928.66666666667</v>
      </c>
      <c r="S400">
        <f>Кредиты_2000_0__2[[#This Row],[Ежемесячный платеж]]/Кредиты_2000_0__2[[#This Row],[Мес доход]]</f>
        <v>8.9901205418168262E-2</v>
      </c>
    </row>
    <row r="401" spans="1:19" x14ac:dyDescent="0.45">
      <c r="A401">
        <v>800</v>
      </c>
      <c r="B401" s="1" t="s">
        <v>587</v>
      </c>
      <c r="C401" s="1" t="s">
        <v>16</v>
      </c>
      <c r="D401">
        <v>9</v>
      </c>
      <c r="E401">
        <v>0</v>
      </c>
      <c r="F401">
        <v>332139</v>
      </c>
      <c r="G401">
        <v>467280</v>
      </c>
      <c r="H401" s="3">
        <v>129184</v>
      </c>
      <c r="I401" s="1" t="s">
        <v>17</v>
      </c>
      <c r="J401">
        <v>735</v>
      </c>
      <c r="K401">
        <v>948366</v>
      </c>
      <c r="L401" s="1" t="s">
        <v>50</v>
      </c>
      <c r="M401" s="1" t="s">
        <v>24</v>
      </c>
      <c r="N401" s="1" t="s">
        <v>58</v>
      </c>
      <c r="O401" s="2">
        <v>9088.4599999999991</v>
      </c>
      <c r="P401">
        <v>17</v>
      </c>
      <c r="Q401">
        <v>50</v>
      </c>
      <c r="R401">
        <f>Кредиты_2000_0__2[[#This Row],[Годовой доход]]/12</f>
        <v>79030.5</v>
      </c>
      <c r="S401">
        <f>Кредиты_2000_0__2[[#This Row],[Ежемесячный платеж]]/Кредиты_2000_0__2[[#This Row],[Мес доход]]</f>
        <v>0.1149993989662219</v>
      </c>
    </row>
    <row r="402" spans="1:19" x14ac:dyDescent="0.45">
      <c r="A402">
        <v>807</v>
      </c>
      <c r="B402" s="1" t="s">
        <v>591</v>
      </c>
      <c r="C402" s="1" t="s">
        <v>16</v>
      </c>
      <c r="D402">
        <v>18</v>
      </c>
      <c r="E402">
        <v>0</v>
      </c>
      <c r="F402">
        <v>351633</v>
      </c>
      <c r="G402">
        <v>962522</v>
      </c>
      <c r="H402" s="3">
        <v>391314</v>
      </c>
      <c r="I402" s="1" t="s">
        <v>17</v>
      </c>
      <c r="J402">
        <v>735</v>
      </c>
      <c r="K402">
        <v>762660</v>
      </c>
      <c r="L402" s="1" t="s">
        <v>50</v>
      </c>
      <c r="M402" s="1" t="s">
        <v>29</v>
      </c>
      <c r="N402" s="1" t="s">
        <v>23</v>
      </c>
      <c r="O402" s="2">
        <v>15062.63</v>
      </c>
      <c r="P402">
        <v>13</v>
      </c>
      <c r="R402">
        <f>Кредиты_2000_0__2[[#This Row],[Годовой доход]]/12</f>
        <v>63555</v>
      </c>
      <c r="S402">
        <f>Кредиты_2000_0__2[[#This Row],[Ежемесячный платеж]]/Кредиты_2000_0__2[[#This Row],[Мес доход]]</f>
        <v>0.23700149476831089</v>
      </c>
    </row>
    <row r="403" spans="1:19" x14ac:dyDescent="0.45">
      <c r="A403">
        <v>823</v>
      </c>
      <c r="B403" s="1" t="s">
        <v>604</v>
      </c>
      <c r="C403" s="1" t="s">
        <v>16</v>
      </c>
      <c r="D403">
        <v>5</v>
      </c>
      <c r="E403">
        <v>0</v>
      </c>
      <c r="F403">
        <v>30115</v>
      </c>
      <c r="G403">
        <v>65032</v>
      </c>
      <c r="H403" s="3">
        <v>134684</v>
      </c>
      <c r="I403" s="1" t="s">
        <v>17</v>
      </c>
      <c r="J403">
        <v>735</v>
      </c>
      <c r="K403">
        <v>579899</v>
      </c>
      <c r="L403" s="1" t="s">
        <v>38</v>
      </c>
      <c r="M403" s="1" t="s">
        <v>29</v>
      </c>
      <c r="N403" s="1" t="s">
        <v>23</v>
      </c>
      <c r="O403" s="2">
        <v>7345.4</v>
      </c>
      <c r="P403">
        <v>10.6</v>
      </c>
      <c r="Q403">
        <v>38</v>
      </c>
      <c r="R403">
        <f>Кредиты_2000_0__2[[#This Row],[Годовой доход]]/12</f>
        <v>48324.916666666664</v>
      </c>
      <c r="S403">
        <f>Кредиты_2000_0__2[[#This Row],[Ежемесячный платеж]]/Кредиты_2000_0__2[[#This Row],[Мес доход]]</f>
        <v>0.15200026211460962</v>
      </c>
    </row>
    <row r="404" spans="1:19" x14ac:dyDescent="0.45">
      <c r="A404">
        <v>861</v>
      </c>
      <c r="B404" s="1" t="s">
        <v>627</v>
      </c>
      <c r="C404" s="1" t="s">
        <v>31</v>
      </c>
      <c r="D404">
        <v>12</v>
      </c>
      <c r="E404">
        <v>1</v>
      </c>
      <c r="F404">
        <v>159296</v>
      </c>
      <c r="G404">
        <v>312620</v>
      </c>
      <c r="H404" s="3">
        <v>216942</v>
      </c>
      <c r="I404" s="1" t="s">
        <v>17</v>
      </c>
      <c r="J404">
        <v>735</v>
      </c>
      <c r="K404">
        <v>599545</v>
      </c>
      <c r="L404" s="1" t="s">
        <v>22</v>
      </c>
      <c r="M404" s="1" t="s">
        <v>24</v>
      </c>
      <c r="N404" s="1" t="s">
        <v>52</v>
      </c>
      <c r="O404" s="2">
        <v>11691.27</v>
      </c>
      <c r="P404">
        <v>14</v>
      </c>
      <c r="R404">
        <f>Кредиты_2000_0__2[[#This Row],[Годовой доход]]/12</f>
        <v>49962.083333333336</v>
      </c>
      <c r="S404">
        <f>Кредиты_2000_0__2[[#This Row],[Ежемесячный платеж]]/Кредиты_2000_0__2[[#This Row],[Мес доход]]</f>
        <v>0.23400285216289018</v>
      </c>
    </row>
    <row r="405" spans="1:19" x14ac:dyDescent="0.45">
      <c r="A405">
        <v>959</v>
      </c>
      <c r="B405" s="1" t="s">
        <v>691</v>
      </c>
      <c r="C405" s="1" t="s">
        <v>31</v>
      </c>
      <c r="D405">
        <v>9</v>
      </c>
      <c r="E405">
        <v>0</v>
      </c>
      <c r="F405">
        <v>99180</v>
      </c>
      <c r="G405">
        <v>256916</v>
      </c>
      <c r="H405" s="3">
        <v>109692</v>
      </c>
      <c r="I405" s="1" t="s">
        <v>17</v>
      </c>
      <c r="J405">
        <v>735</v>
      </c>
      <c r="K405">
        <v>625252</v>
      </c>
      <c r="L405" s="1" t="s">
        <v>28</v>
      </c>
      <c r="M405" s="1" t="s">
        <v>29</v>
      </c>
      <c r="N405" s="1" t="s">
        <v>23</v>
      </c>
      <c r="O405" s="2">
        <v>5679.29</v>
      </c>
      <c r="P405">
        <v>17.399999999999999</v>
      </c>
      <c r="Q405">
        <v>71</v>
      </c>
      <c r="R405">
        <f>Кредиты_2000_0__2[[#This Row],[Годовой доход]]/12</f>
        <v>52104.333333333336</v>
      </c>
      <c r="S405">
        <f>Кредиты_2000_0__2[[#This Row],[Ежемесячный платеж]]/Кредиты_2000_0__2[[#This Row],[Мес доход]]</f>
        <v>0.10899841983712166</v>
      </c>
    </row>
    <row r="406" spans="1:19" x14ac:dyDescent="0.45">
      <c r="A406">
        <v>966</v>
      </c>
      <c r="B406" s="1" t="s">
        <v>697</v>
      </c>
      <c r="C406" s="1" t="s">
        <v>16</v>
      </c>
      <c r="D406">
        <v>17</v>
      </c>
      <c r="E406">
        <v>2</v>
      </c>
      <c r="F406">
        <v>178524</v>
      </c>
      <c r="G406">
        <v>410124</v>
      </c>
      <c r="H406" s="3">
        <v>327096</v>
      </c>
      <c r="I406" s="1" t="s">
        <v>17</v>
      </c>
      <c r="J406">
        <v>735</v>
      </c>
      <c r="K406">
        <v>903982</v>
      </c>
      <c r="L406" s="1" t="s">
        <v>36</v>
      </c>
      <c r="M406" s="1" t="s">
        <v>19</v>
      </c>
      <c r="N406" s="1" t="s">
        <v>23</v>
      </c>
      <c r="O406" s="2">
        <v>25612.57</v>
      </c>
      <c r="P406">
        <v>17.899999999999999</v>
      </c>
      <c r="R406">
        <f>Кредиты_2000_0__2[[#This Row],[Годовой доход]]/12</f>
        <v>75331.833333333328</v>
      </c>
      <c r="S406">
        <f>Кредиты_2000_0__2[[#This Row],[Ежемесячный платеж]]/Кредиты_2000_0__2[[#This Row],[Мес доход]]</f>
        <v>0.33999663710118122</v>
      </c>
    </row>
    <row r="407" spans="1:19" x14ac:dyDescent="0.45">
      <c r="A407">
        <v>1184</v>
      </c>
      <c r="B407" s="1" t="s">
        <v>835</v>
      </c>
      <c r="C407" s="1" t="s">
        <v>16</v>
      </c>
      <c r="D407">
        <v>9</v>
      </c>
      <c r="E407">
        <v>0</v>
      </c>
      <c r="F407">
        <v>391400</v>
      </c>
      <c r="G407">
        <v>538868</v>
      </c>
      <c r="H407" s="3">
        <v>129844</v>
      </c>
      <c r="I407" s="1" t="s">
        <v>17</v>
      </c>
      <c r="J407">
        <v>735</v>
      </c>
      <c r="K407">
        <v>2990144</v>
      </c>
      <c r="L407" s="1" t="s">
        <v>22</v>
      </c>
      <c r="M407" s="1" t="s">
        <v>19</v>
      </c>
      <c r="N407" s="1" t="s">
        <v>52</v>
      </c>
      <c r="O407" s="2">
        <v>33888.21</v>
      </c>
      <c r="P407">
        <v>28.9</v>
      </c>
      <c r="Q407">
        <v>16</v>
      </c>
      <c r="R407">
        <f>Кредиты_2000_0__2[[#This Row],[Годовой доход]]/12</f>
        <v>249178.66666666666</v>
      </c>
      <c r="S407">
        <f>Кредиты_2000_0__2[[#This Row],[Ежемесячный платеж]]/Кредиты_2000_0__2[[#This Row],[Мес доход]]</f>
        <v>0.13599964416429444</v>
      </c>
    </row>
    <row r="408" spans="1:19" x14ac:dyDescent="0.45">
      <c r="A408">
        <v>1316</v>
      </c>
      <c r="B408" s="1" t="s">
        <v>925</v>
      </c>
      <c r="C408" s="1" t="s">
        <v>16</v>
      </c>
      <c r="D408">
        <v>20</v>
      </c>
      <c r="E408">
        <v>0</v>
      </c>
      <c r="F408">
        <v>2682306</v>
      </c>
      <c r="G408">
        <v>3649624</v>
      </c>
      <c r="H408" s="3">
        <v>324258</v>
      </c>
      <c r="I408" s="1" t="s">
        <v>17</v>
      </c>
      <c r="J408">
        <v>735</v>
      </c>
      <c r="K408">
        <v>2427022</v>
      </c>
      <c r="L408" s="1" t="s">
        <v>28</v>
      </c>
      <c r="M408" s="1" t="s">
        <v>29</v>
      </c>
      <c r="N408" s="1" t="s">
        <v>23</v>
      </c>
      <c r="O408" s="2">
        <v>34180.43</v>
      </c>
      <c r="P408">
        <v>17.7</v>
      </c>
      <c r="Q408">
        <v>20</v>
      </c>
      <c r="R408">
        <f>Кредиты_2000_0__2[[#This Row],[Годовой доход]]/12</f>
        <v>202251.83333333334</v>
      </c>
      <c r="S408">
        <f>Кредиты_2000_0__2[[#This Row],[Ежемесячный платеж]]/Кредиты_2000_0__2[[#This Row],[Мес доход]]</f>
        <v>0.16899935806103117</v>
      </c>
    </row>
    <row r="409" spans="1:19" x14ac:dyDescent="0.45">
      <c r="A409">
        <v>1428</v>
      </c>
      <c r="B409" s="1" t="s">
        <v>1007</v>
      </c>
      <c r="C409" s="1" t="s">
        <v>16</v>
      </c>
      <c r="D409">
        <v>14</v>
      </c>
      <c r="E409">
        <v>1</v>
      </c>
      <c r="F409">
        <v>256348</v>
      </c>
      <c r="G409">
        <v>463804</v>
      </c>
      <c r="H409" s="3">
        <v>334400</v>
      </c>
      <c r="I409" s="1" t="s">
        <v>17</v>
      </c>
      <c r="J409">
        <v>735</v>
      </c>
      <c r="K409">
        <v>1058908</v>
      </c>
      <c r="L409" s="1" t="s">
        <v>18</v>
      </c>
      <c r="M409" s="1" t="s">
        <v>19</v>
      </c>
      <c r="N409" s="1" t="s">
        <v>23</v>
      </c>
      <c r="O409" s="2">
        <v>20295.61</v>
      </c>
      <c r="P409">
        <v>19.3</v>
      </c>
      <c r="R409">
        <f>Кредиты_2000_0__2[[#This Row],[Годовой доход]]/12</f>
        <v>88242.333333333328</v>
      </c>
      <c r="S409">
        <f>Кредиты_2000_0__2[[#This Row],[Ежемесячный платеж]]/Кредиты_2000_0__2[[#This Row],[Мес доход]]</f>
        <v>0.22999856455896076</v>
      </c>
    </row>
    <row r="410" spans="1:19" x14ac:dyDescent="0.45">
      <c r="A410">
        <v>1514</v>
      </c>
      <c r="B410" s="1" t="s">
        <v>1058</v>
      </c>
      <c r="C410" s="1" t="s">
        <v>31</v>
      </c>
      <c r="D410">
        <v>14</v>
      </c>
      <c r="E410">
        <v>0</v>
      </c>
      <c r="F410">
        <v>285171</v>
      </c>
      <c r="G410">
        <v>530860</v>
      </c>
      <c r="H410" s="3">
        <v>193996</v>
      </c>
      <c r="I410" s="1" t="s">
        <v>17</v>
      </c>
      <c r="J410">
        <v>735</v>
      </c>
      <c r="K410">
        <v>2233944</v>
      </c>
      <c r="L410" s="1" t="s">
        <v>22</v>
      </c>
      <c r="M410" s="1" t="s">
        <v>29</v>
      </c>
      <c r="N410" s="1" t="s">
        <v>23</v>
      </c>
      <c r="O410" s="2">
        <v>8246.9500000000007</v>
      </c>
      <c r="P410">
        <v>16.5</v>
      </c>
      <c r="Q410">
        <v>16</v>
      </c>
      <c r="R410">
        <f>Кредиты_2000_0__2[[#This Row],[Годовой доход]]/12</f>
        <v>186162</v>
      </c>
      <c r="S410">
        <f>Кредиты_2000_0__2[[#This Row],[Ежемесячный платеж]]/Кредиты_2000_0__2[[#This Row],[Мес доход]]</f>
        <v>4.4299857113696675E-2</v>
      </c>
    </row>
    <row r="411" spans="1:19" x14ac:dyDescent="0.45">
      <c r="A411">
        <v>1586</v>
      </c>
      <c r="B411" s="1" t="s">
        <v>1106</v>
      </c>
      <c r="C411" s="1" t="s">
        <v>16</v>
      </c>
      <c r="D411">
        <v>16</v>
      </c>
      <c r="E411">
        <v>0</v>
      </c>
      <c r="F411">
        <v>392502</v>
      </c>
      <c r="G411">
        <v>598774</v>
      </c>
      <c r="H411" s="3">
        <v>522456</v>
      </c>
      <c r="I411" s="1" t="s">
        <v>17</v>
      </c>
      <c r="J411">
        <v>735</v>
      </c>
      <c r="K411">
        <v>2068055</v>
      </c>
      <c r="L411" s="1" t="s">
        <v>40</v>
      </c>
      <c r="M411" s="1" t="s">
        <v>19</v>
      </c>
      <c r="N411" s="1" t="s">
        <v>23</v>
      </c>
      <c r="O411" s="2">
        <v>44290.71</v>
      </c>
      <c r="P411">
        <v>24.5</v>
      </c>
      <c r="Q411">
        <v>39</v>
      </c>
      <c r="R411">
        <f>Кредиты_2000_0__2[[#This Row],[Годовой доход]]/12</f>
        <v>172337.91666666666</v>
      </c>
      <c r="S411">
        <f>Кредиты_2000_0__2[[#This Row],[Ежемесячный платеж]]/Кредиты_2000_0__2[[#This Row],[Мес доход]]</f>
        <v>0.25699921907299372</v>
      </c>
    </row>
    <row r="412" spans="1:19" x14ac:dyDescent="0.45">
      <c r="A412">
        <v>1611</v>
      </c>
      <c r="B412" s="1" t="s">
        <v>1126</v>
      </c>
      <c r="C412" s="1" t="s">
        <v>16</v>
      </c>
      <c r="D412">
        <v>10</v>
      </c>
      <c r="E412">
        <v>0</v>
      </c>
      <c r="F412">
        <v>119738</v>
      </c>
      <c r="G412">
        <v>298804</v>
      </c>
      <c r="H412" s="3">
        <v>137610</v>
      </c>
      <c r="I412" s="1" t="s">
        <v>17</v>
      </c>
      <c r="J412">
        <v>735</v>
      </c>
      <c r="K412">
        <v>1114122</v>
      </c>
      <c r="L412" s="1" t="s">
        <v>41</v>
      </c>
      <c r="M412" s="1" t="s">
        <v>19</v>
      </c>
      <c r="N412" s="1" t="s">
        <v>23</v>
      </c>
      <c r="O412" s="2">
        <v>8615.93</v>
      </c>
      <c r="P412">
        <v>10.7</v>
      </c>
      <c r="R412">
        <f>Кредиты_2000_0__2[[#This Row],[Годовой доход]]/12</f>
        <v>92843.5</v>
      </c>
      <c r="S412">
        <f>Кредиты_2000_0__2[[#This Row],[Ежемесячный платеж]]/Кредиты_2000_0__2[[#This Row],[Мес доход]]</f>
        <v>9.2800573007264922E-2</v>
      </c>
    </row>
    <row r="413" spans="1:19" x14ac:dyDescent="0.45">
      <c r="A413">
        <v>1695</v>
      </c>
      <c r="B413" s="1" t="s">
        <v>1189</v>
      </c>
      <c r="C413" s="1" t="s">
        <v>16</v>
      </c>
      <c r="D413">
        <v>5</v>
      </c>
      <c r="E413">
        <v>0</v>
      </c>
      <c r="F413">
        <v>48070</v>
      </c>
      <c r="G413">
        <v>154198</v>
      </c>
      <c r="H413" s="3">
        <v>44088</v>
      </c>
      <c r="I413" s="1" t="s">
        <v>17</v>
      </c>
      <c r="J413">
        <v>735</v>
      </c>
      <c r="K413">
        <v>868224</v>
      </c>
      <c r="L413" s="1" t="s">
        <v>28</v>
      </c>
      <c r="M413" s="1" t="s">
        <v>19</v>
      </c>
      <c r="N413" s="1" t="s">
        <v>20</v>
      </c>
      <c r="O413" s="2">
        <v>12719.36</v>
      </c>
      <c r="P413">
        <v>13.2</v>
      </c>
      <c r="R413">
        <f>Кредиты_2000_0__2[[#This Row],[Годовой доход]]/12</f>
        <v>72352</v>
      </c>
      <c r="S413">
        <f>Кредиты_2000_0__2[[#This Row],[Ежемесячный платеж]]/Кредиты_2000_0__2[[#This Row],[Мес доход]]</f>
        <v>0.1757983193277311</v>
      </c>
    </row>
    <row r="414" spans="1:19" x14ac:dyDescent="0.45">
      <c r="A414">
        <v>1783</v>
      </c>
      <c r="B414" s="1" t="s">
        <v>1256</v>
      </c>
      <c r="C414" s="1" t="s">
        <v>16</v>
      </c>
      <c r="D414">
        <v>17</v>
      </c>
      <c r="E414">
        <v>0</v>
      </c>
      <c r="F414">
        <v>274189</v>
      </c>
      <c r="G414">
        <v>851180</v>
      </c>
      <c r="H414" s="3">
        <v>224994</v>
      </c>
      <c r="I414" s="1" t="s">
        <v>17</v>
      </c>
      <c r="J414">
        <v>735</v>
      </c>
      <c r="K414">
        <v>1282462</v>
      </c>
      <c r="L414" s="1" t="s">
        <v>28</v>
      </c>
      <c r="M414" s="1" t="s">
        <v>19</v>
      </c>
      <c r="N414" s="1" t="s">
        <v>23</v>
      </c>
      <c r="O414" s="2">
        <v>17740.87</v>
      </c>
      <c r="P414">
        <v>14.7</v>
      </c>
      <c r="Q414">
        <v>14</v>
      </c>
      <c r="R414">
        <f>Кредиты_2000_0__2[[#This Row],[Годовой доход]]/12</f>
        <v>106871.83333333333</v>
      </c>
      <c r="S414">
        <f>Кредиты_2000_0__2[[#This Row],[Ежемесячный платеж]]/Кредиты_2000_0__2[[#This Row],[Мес доход]]</f>
        <v>0.16600136300334825</v>
      </c>
    </row>
    <row r="415" spans="1:19" x14ac:dyDescent="0.45">
      <c r="A415">
        <v>1811</v>
      </c>
      <c r="B415" s="1" t="s">
        <v>1275</v>
      </c>
      <c r="C415" s="1" t="s">
        <v>16</v>
      </c>
      <c r="D415">
        <v>9</v>
      </c>
      <c r="E415">
        <v>0</v>
      </c>
      <c r="F415">
        <v>485241</v>
      </c>
      <c r="G415">
        <v>855162</v>
      </c>
      <c r="H415" s="3">
        <v>259116</v>
      </c>
      <c r="I415" s="1" t="s">
        <v>17</v>
      </c>
      <c r="J415">
        <v>735</v>
      </c>
      <c r="K415">
        <v>2237820</v>
      </c>
      <c r="L415" s="1" t="s">
        <v>33</v>
      </c>
      <c r="M415" s="1" t="s">
        <v>29</v>
      </c>
      <c r="N415" s="1" t="s">
        <v>52</v>
      </c>
      <c r="O415" s="2">
        <v>19953.990000000002</v>
      </c>
      <c r="P415">
        <v>21.6</v>
      </c>
      <c r="Q415">
        <v>14</v>
      </c>
      <c r="R415">
        <f>Кредиты_2000_0__2[[#This Row],[Годовой доход]]/12</f>
        <v>186485</v>
      </c>
      <c r="S415">
        <f>Кредиты_2000_0__2[[#This Row],[Ежемесячный платеж]]/Кредиты_2000_0__2[[#This Row],[Мес доход]]</f>
        <v>0.10700050942435049</v>
      </c>
    </row>
    <row r="416" spans="1:19" x14ac:dyDescent="0.45">
      <c r="A416">
        <v>1881</v>
      </c>
      <c r="B416" s="1" t="s">
        <v>1321</v>
      </c>
      <c r="C416" s="1" t="s">
        <v>16</v>
      </c>
      <c r="D416">
        <v>13</v>
      </c>
      <c r="E416">
        <v>0</v>
      </c>
      <c r="F416">
        <v>247608</v>
      </c>
      <c r="G416">
        <v>666754</v>
      </c>
      <c r="H416" s="3">
        <v>189310</v>
      </c>
      <c r="I416" s="1" t="s">
        <v>17</v>
      </c>
      <c r="J416">
        <v>735</v>
      </c>
      <c r="K416">
        <v>488262</v>
      </c>
      <c r="L416" s="1" t="s">
        <v>22</v>
      </c>
      <c r="M416" s="1" t="s">
        <v>29</v>
      </c>
      <c r="N416" s="1" t="s">
        <v>23</v>
      </c>
      <c r="O416" s="2">
        <v>12816.83</v>
      </c>
      <c r="P416">
        <v>22.5</v>
      </c>
      <c r="Q416">
        <v>71</v>
      </c>
      <c r="R416">
        <f>Кредиты_2000_0__2[[#This Row],[Годовой доход]]/12</f>
        <v>40688.5</v>
      </c>
      <c r="S416">
        <f>Кредиты_2000_0__2[[#This Row],[Ежемесячный платеж]]/Кредиты_2000_0__2[[#This Row],[Мес доход]]</f>
        <v>0.31499883259397621</v>
      </c>
    </row>
    <row r="417" spans="1:19" x14ac:dyDescent="0.45">
      <c r="A417">
        <v>1894</v>
      </c>
      <c r="B417" s="1" t="s">
        <v>1333</v>
      </c>
      <c r="C417" s="1" t="s">
        <v>16</v>
      </c>
      <c r="D417">
        <v>11</v>
      </c>
      <c r="E417">
        <v>1</v>
      </c>
      <c r="F417">
        <v>97622</v>
      </c>
      <c r="G417">
        <v>359986</v>
      </c>
      <c r="H417" s="3">
        <v>120912</v>
      </c>
      <c r="I417" s="1" t="s">
        <v>17</v>
      </c>
      <c r="J417">
        <v>735</v>
      </c>
      <c r="K417">
        <v>801154</v>
      </c>
      <c r="L417" s="1" t="s">
        <v>38</v>
      </c>
      <c r="M417" s="1" t="s">
        <v>29</v>
      </c>
      <c r="N417" s="1" t="s">
        <v>23</v>
      </c>
      <c r="O417" s="2">
        <v>4406.29</v>
      </c>
      <c r="P417">
        <v>14.4</v>
      </c>
      <c r="Q417">
        <v>13</v>
      </c>
      <c r="R417">
        <f>Кредиты_2000_0__2[[#This Row],[Годовой доход]]/12</f>
        <v>66762.833333333328</v>
      </c>
      <c r="S417">
        <f>Кредиты_2000_0__2[[#This Row],[Ежемесячный платеж]]/Кредиты_2000_0__2[[#This Row],[Мес доход]]</f>
        <v>6.5999146231560973E-2</v>
      </c>
    </row>
    <row r="418" spans="1:19" x14ac:dyDescent="0.45">
      <c r="A418">
        <v>1934</v>
      </c>
      <c r="B418" s="1" t="s">
        <v>1364</v>
      </c>
      <c r="C418" s="1" t="s">
        <v>16</v>
      </c>
      <c r="D418">
        <v>9</v>
      </c>
      <c r="E418">
        <v>0</v>
      </c>
      <c r="F418">
        <v>1666984</v>
      </c>
      <c r="G418">
        <v>2188428</v>
      </c>
      <c r="H418" s="3">
        <v>760144</v>
      </c>
      <c r="I418" s="1" t="s">
        <v>17</v>
      </c>
      <c r="J418">
        <v>735</v>
      </c>
      <c r="K418">
        <v>2607199</v>
      </c>
      <c r="L418" s="1" t="s">
        <v>22</v>
      </c>
      <c r="M418" s="1" t="s">
        <v>19</v>
      </c>
      <c r="N418" s="1" t="s">
        <v>23</v>
      </c>
      <c r="O418" s="2">
        <v>48798.080000000002</v>
      </c>
      <c r="P418">
        <v>25.2</v>
      </c>
      <c r="R418">
        <f>Кредиты_2000_0__2[[#This Row],[Годовой доход]]/12</f>
        <v>217266.58333333334</v>
      </c>
      <c r="S418">
        <f>Кредиты_2000_0__2[[#This Row],[Ежемесячный платеж]]/Кредиты_2000_0__2[[#This Row],[Мес доход]]</f>
        <v>0.22460002477754862</v>
      </c>
    </row>
    <row r="419" spans="1:19" x14ac:dyDescent="0.45">
      <c r="A419">
        <v>405</v>
      </c>
      <c r="B419" s="1" t="s">
        <v>330</v>
      </c>
      <c r="C419" s="1" t="s">
        <v>16</v>
      </c>
      <c r="D419">
        <v>12</v>
      </c>
      <c r="E419">
        <v>0</v>
      </c>
      <c r="F419">
        <v>189696</v>
      </c>
      <c r="G419">
        <v>625812</v>
      </c>
      <c r="H419" s="3">
        <v>260436</v>
      </c>
      <c r="I419" s="1" t="s">
        <v>26</v>
      </c>
      <c r="J419">
        <v>734</v>
      </c>
      <c r="K419">
        <v>1244272</v>
      </c>
      <c r="L419" s="1" t="s">
        <v>22</v>
      </c>
      <c r="M419" s="1" t="s">
        <v>19</v>
      </c>
      <c r="N419" s="1" t="s">
        <v>23</v>
      </c>
      <c r="O419" s="2">
        <v>11924.21</v>
      </c>
      <c r="P419">
        <v>28.4</v>
      </c>
      <c r="Q419">
        <v>26</v>
      </c>
      <c r="R419">
        <f>Кредиты_2000_0__2[[#This Row],[Годовой доход]]/12</f>
        <v>103689.33333333333</v>
      </c>
      <c r="S419">
        <f>Кредиты_2000_0__2[[#This Row],[Ежемесячный платеж]]/Кредиты_2000_0__2[[#This Row],[Мес доход]]</f>
        <v>0.114999389201075</v>
      </c>
    </row>
    <row r="420" spans="1:19" x14ac:dyDescent="0.45">
      <c r="A420">
        <v>464</v>
      </c>
      <c r="B420" s="1" t="s">
        <v>368</v>
      </c>
      <c r="C420" s="1" t="s">
        <v>16</v>
      </c>
      <c r="D420">
        <v>7</v>
      </c>
      <c r="E420">
        <v>1</v>
      </c>
      <c r="F420">
        <v>41230</v>
      </c>
      <c r="G420">
        <v>191686</v>
      </c>
      <c r="H420" s="3">
        <v>130746</v>
      </c>
      <c r="I420" s="1" t="s">
        <v>17</v>
      </c>
      <c r="J420">
        <v>734</v>
      </c>
      <c r="K420">
        <v>1018590</v>
      </c>
      <c r="L420" s="1" t="s">
        <v>22</v>
      </c>
      <c r="M420" s="1" t="s">
        <v>29</v>
      </c>
      <c r="N420" s="1" t="s">
        <v>23</v>
      </c>
      <c r="O420" s="2">
        <v>16891.57</v>
      </c>
      <c r="P420">
        <v>22.8</v>
      </c>
      <c r="Q420">
        <v>29</v>
      </c>
      <c r="R420">
        <f>Кредиты_2000_0__2[[#This Row],[Годовой доход]]/12</f>
        <v>84882.5</v>
      </c>
      <c r="S420">
        <f>Кредиты_2000_0__2[[#This Row],[Ежемесячный платеж]]/Кредиты_2000_0__2[[#This Row],[Мес доход]]</f>
        <v>0.1989994404029099</v>
      </c>
    </row>
    <row r="421" spans="1:19" x14ac:dyDescent="0.45">
      <c r="A421">
        <v>632</v>
      </c>
      <c r="B421" s="1" t="s">
        <v>479</v>
      </c>
      <c r="C421" s="1" t="s">
        <v>31</v>
      </c>
      <c r="D421">
        <v>5</v>
      </c>
      <c r="E421">
        <v>0</v>
      </c>
      <c r="F421">
        <v>105564</v>
      </c>
      <c r="G421">
        <v>165198</v>
      </c>
      <c r="H421" s="3">
        <v>220286</v>
      </c>
      <c r="I421" s="1" t="s">
        <v>17</v>
      </c>
      <c r="J421">
        <v>734</v>
      </c>
      <c r="K421">
        <v>1731242</v>
      </c>
      <c r="L421" s="1" t="s">
        <v>50</v>
      </c>
      <c r="M421" s="1" t="s">
        <v>19</v>
      </c>
      <c r="N421" s="1" t="s">
        <v>20</v>
      </c>
      <c r="O421" s="2">
        <v>29575.4</v>
      </c>
      <c r="P421">
        <v>18.5</v>
      </c>
      <c r="R421">
        <f>Кредиты_2000_0__2[[#This Row],[Годовой доход]]/12</f>
        <v>144270.16666666666</v>
      </c>
      <c r="S421">
        <f>Кредиты_2000_0__2[[#This Row],[Ежемесячный платеж]]/Кредиты_2000_0__2[[#This Row],[Мес доход]]</f>
        <v>0.20500010974779959</v>
      </c>
    </row>
    <row r="422" spans="1:19" x14ac:dyDescent="0.45">
      <c r="A422">
        <v>691</v>
      </c>
      <c r="B422" s="1" t="s">
        <v>512</v>
      </c>
      <c r="C422" s="1" t="s">
        <v>31</v>
      </c>
      <c r="D422">
        <v>13</v>
      </c>
      <c r="E422">
        <v>1</v>
      </c>
      <c r="F422">
        <v>213712</v>
      </c>
      <c r="G422">
        <v>899866</v>
      </c>
      <c r="H422" s="3">
        <v>219692</v>
      </c>
      <c r="I422" s="1" t="s">
        <v>17</v>
      </c>
      <c r="J422">
        <v>734</v>
      </c>
      <c r="K422">
        <v>1413524</v>
      </c>
      <c r="L422" s="1" t="s">
        <v>40</v>
      </c>
      <c r="M422" s="1" t="s">
        <v>29</v>
      </c>
      <c r="N422" s="1" t="s">
        <v>23</v>
      </c>
      <c r="O422" s="2">
        <v>11060.66</v>
      </c>
      <c r="P422">
        <v>25.2</v>
      </c>
      <c r="Q422">
        <v>51</v>
      </c>
      <c r="R422">
        <f>Кредиты_2000_0__2[[#This Row],[Годовой доход]]/12</f>
        <v>117793.66666666667</v>
      </c>
      <c r="S422">
        <f>Кредиты_2000_0__2[[#This Row],[Ежемесячный платеж]]/Кредиты_2000_0__2[[#This Row],[Мес доход]]</f>
        <v>9.3898596698747241E-2</v>
      </c>
    </row>
    <row r="423" spans="1:19" x14ac:dyDescent="0.45">
      <c r="A423">
        <v>916</v>
      </c>
      <c r="B423" s="1" t="s">
        <v>666</v>
      </c>
      <c r="C423" s="1" t="s">
        <v>16</v>
      </c>
      <c r="D423">
        <v>12</v>
      </c>
      <c r="E423">
        <v>0</v>
      </c>
      <c r="F423">
        <v>434872</v>
      </c>
      <c r="G423">
        <v>840620</v>
      </c>
      <c r="H423" s="3">
        <v>565840</v>
      </c>
      <c r="I423" s="1" t="s">
        <v>17</v>
      </c>
      <c r="J423">
        <v>734</v>
      </c>
      <c r="K423">
        <v>1582377</v>
      </c>
      <c r="L423" s="1" t="s">
        <v>40</v>
      </c>
      <c r="M423" s="1" t="s">
        <v>19</v>
      </c>
      <c r="N423" s="1" t="s">
        <v>23</v>
      </c>
      <c r="O423" s="2">
        <v>39032.080000000002</v>
      </c>
      <c r="P423">
        <v>15.4</v>
      </c>
      <c r="R423">
        <f>Кредиты_2000_0__2[[#This Row],[Годовой доход]]/12</f>
        <v>131864.75</v>
      </c>
      <c r="S423">
        <f>Кредиты_2000_0__2[[#This Row],[Ежемесячный платеж]]/Кредиты_2000_0__2[[#This Row],[Мес доход]]</f>
        <v>0.29600086452217139</v>
      </c>
    </row>
    <row r="424" spans="1:19" x14ac:dyDescent="0.45">
      <c r="A424">
        <v>934</v>
      </c>
      <c r="B424" s="1" t="s">
        <v>677</v>
      </c>
      <c r="C424" s="1" t="s">
        <v>31</v>
      </c>
      <c r="D424">
        <v>19</v>
      </c>
      <c r="E424">
        <v>0</v>
      </c>
      <c r="F424">
        <v>469338</v>
      </c>
      <c r="G424">
        <v>958452</v>
      </c>
      <c r="H424" s="3">
        <v>223762</v>
      </c>
      <c r="I424" s="1" t="s">
        <v>17</v>
      </c>
      <c r="J424">
        <v>734</v>
      </c>
      <c r="K424">
        <v>618393</v>
      </c>
      <c r="L424" s="1" t="s">
        <v>21</v>
      </c>
      <c r="M424" s="1" t="s">
        <v>24</v>
      </c>
      <c r="N424" s="1" t="s">
        <v>23</v>
      </c>
      <c r="O424" s="2">
        <v>15408.24</v>
      </c>
      <c r="P424">
        <v>28.2</v>
      </c>
      <c r="Q424">
        <v>11</v>
      </c>
      <c r="R424">
        <f>Кредиты_2000_0__2[[#This Row],[Годовой доход]]/12</f>
        <v>51532.75</v>
      </c>
      <c r="S424">
        <f>Кредиты_2000_0__2[[#This Row],[Ежемесячный платеж]]/Кредиты_2000_0__2[[#This Row],[Мес доход]]</f>
        <v>0.29899898608166653</v>
      </c>
    </row>
    <row r="425" spans="1:19" x14ac:dyDescent="0.45">
      <c r="A425">
        <v>1368</v>
      </c>
      <c r="B425" s="1" t="s">
        <v>963</v>
      </c>
      <c r="C425" s="1" t="s">
        <v>31</v>
      </c>
      <c r="D425">
        <v>20</v>
      </c>
      <c r="E425">
        <v>0</v>
      </c>
      <c r="F425">
        <v>413060</v>
      </c>
      <c r="G425">
        <v>534402</v>
      </c>
      <c r="H425" s="3">
        <v>644094</v>
      </c>
      <c r="I425" s="1" t="s">
        <v>17</v>
      </c>
      <c r="J425">
        <v>734</v>
      </c>
      <c r="K425">
        <v>2225052</v>
      </c>
      <c r="L425" s="1" t="s">
        <v>27</v>
      </c>
      <c r="M425" s="1" t="s">
        <v>19</v>
      </c>
      <c r="N425" s="1" t="s">
        <v>23</v>
      </c>
      <c r="O425" s="2">
        <v>34859.11</v>
      </c>
      <c r="P425">
        <v>19.399999999999999</v>
      </c>
      <c r="R425">
        <f>Кредиты_2000_0__2[[#This Row],[Годовой доход]]/12</f>
        <v>185421</v>
      </c>
      <c r="S425">
        <f>Кредиты_2000_0__2[[#This Row],[Ежемесячный платеж]]/Кредиты_2000_0__2[[#This Row],[Мес доход]]</f>
        <v>0.18799979506096937</v>
      </c>
    </row>
    <row r="426" spans="1:19" x14ac:dyDescent="0.45">
      <c r="A426">
        <v>1443</v>
      </c>
      <c r="B426" s="1" t="s">
        <v>1019</v>
      </c>
      <c r="C426" s="1" t="s">
        <v>16</v>
      </c>
      <c r="D426">
        <v>12</v>
      </c>
      <c r="E426">
        <v>0</v>
      </c>
      <c r="F426">
        <v>811243</v>
      </c>
      <c r="G426">
        <v>1369302</v>
      </c>
      <c r="H426" s="3">
        <v>729542</v>
      </c>
      <c r="I426" s="1" t="s">
        <v>17</v>
      </c>
      <c r="J426">
        <v>734</v>
      </c>
      <c r="K426">
        <v>2044438</v>
      </c>
      <c r="L426" s="1" t="s">
        <v>33</v>
      </c>
      <c r="M426" s="1" t="s">
        <v>24</v>
      </c>
      <c r="N426" s="1" t="s">
        <v>23</v>
      </c>
      <c r="O426" s="2">
        <v>57414.77</v>
      </c>
      <c r="P426">
        <v>10</v>
      </c>
      <c r="R426">
        <f>Кредиты_2000_0__2[[#This Row],[Годовой доход]]/12</f>
        <v>170369.83333333334</v>
      </c>
      <c r="S426">
        <f>Кредиты_2000_0__2[[#This Row],[Ежемесячный платеж]]/Кредиты_2000_0__2[[#This Row],[Мес доход]]</f>
        <v>0.33700079924164972</v>
      </c>
    </row>
    <row r="427" spans="1:19" x14ac:dyDescent="0.45">
      <c r="A427">
        <v>1706</v>
      </c>
      <c r="B427" s="1" t="s">
        <v>1197</v>
      </c>
      <c r="C427" s="1" t="s">
        <v>31</v>
      </c>
      <c r="D427">
        <v>8</v>
      </c>
      <c r="E427">
        <v>0</v>
      </c>
      <c r="F427">
        <v>324501</v>
      </c>
      <c r="G427">
        <v>393844</v>
      </c>
      <c r="H427" s="3">
        <v>215138</v>
      </c>
      <c r="I427" s="1" t="s">
        <v>17</v>
      </c>
      <c r="J427">
        <v>734</v>
      </c>
      <c r="K427">
        <v>1746461</v>
      </c>
      <c r="L427" s="1" t="s">
        <v>22</v>
      </c>
      <c r="M427" s="1" t="s">
        <v>19</v>
      </c>
      <c r="N427" s="1" t="s">
        <v>23</v>
      </c>
      <c r="O427" s="2">
        <v>11424.7</v>
      </c>
      <c r="P427">
        <v>25.8</v>
      </c>
      <c r="Q427">
        <v>25</v>
      </c>
      <c r="R427">
        <f>Кредиты_2000_0__2[[#This Row],[Годовой доход]]/12</f>
        <v>145538.41666666666</v>
      </c>
      <c r="S427">
        <f>Кредиты_2000_0__2[[#This Row],[Ежемесячный платеж]]/Кредиты_2000_0__2[[#This Row],[Мес доход]]</f>
        <v>7.8499548515540862E-2</v>
      </c>
    </row>
    <row r="428" spans="1:19" x14ac:dyDescent="0.45">
      <c r="A428">
        <v>1747</v>
      </c>
      <c r="B428" s="1" t="s">
        <v>1228</v>
      </c>
      <c r="C428" s="1" t="s">
        <v>16</v>
      </c>
      <c r="D428">
        <v>14</v>
      </c>
      <c r="E428">
        <v>0</v>
      </c>
      <c r="F428">
        <v>342608</v>
      </c>
      <c r="G428">
        <v>1035804</v>
      </c>
      <c r="H428" s="3">
        <v>360624</v>
      </c>
      <c r="I428" s="1" t="s">
        <v>26</v>
      </c>
      <c r="J428">
        <v>734</v>
      </c>
      <c r="K428">
        <v>1206861</v>
      </c>
      <c r="L428" s="1" t="s">
        <v>22</v>
      </c>
      <c r="M428" s="1" t="s">
        <v>19</v>
      </c>
      <c r="N428" s="1" t="s">
        <v>23</v>
      </c>
      <c r="O428" s="2">
        <v>19510.91</v>
      </c>
      <c r="P428">
        <v>15.2</v>
      </c>
      <c r="R428">
        <f>Кредиты_2000_0__2[[#This Row],[Годовой доход]]/12</f>
        <v>100571.75</v>
      </c>
      <c r="S428">
        <f>Кредиты_2000_0__2[[#This Row],[Ежемесячный платеж]]/Кредиты_2000_0__2[[#This Row],[Мес доход]]</f>
        <v>0.19399990554007462</v>
      </c>
    </row>
    <row r="429" spans="1:19" x14ac:dyDescent="0.45">
      <c r="A429">
        <v>1905</v>
      </c>
      <c r="B429" s="1" t="s">
        <v>1340</v>
      </c>
      <c r="C429" s="1" t="s">
        <v>16</v>
      </c>
      <c r="D429">
        <v>20</v>
      </c>
      <c r="E429">
        <v>0</v>
      </c>
      <c r="F429">
        <v>826804</v>
      </c>
      <c r="G429">
        <v>2849242</v>
      </c>
      <c r="H429" s="3">
        <v>687170</v>
      </c>
      <c r="I429" s="1" t="s">
        <v>17</v>
      </c>
      <c r="J429">
        <v>734</v>
      </c>
      <c r="K429">
        <v>2132788</v>
      </c>
      <c r="L429" s="1" t="s">
        <v>22</v>
      </c>
      <c r="M429" s="1" t="s">
        <v>19</v>
      </c>
      <c r="N429" s="1" t="s">
        <v>23</v>
      </c>
      <c r="O429" s="2">
        <v>58829.13</v>
      </c>
      <c r="P429">
        <v>18.5</v>
      </c>
      <c r="Q429">
        <v>69</v>
      </c>
      <c r="R429">
        <f>Кредиты_2000_0__2[[#This Row],[Годовой доход]]/12</f>
        <v>177732.33333333334</v>
      </c>
      <c r="S429">
        <f>Кредиты_2000_0__2[[#This Row],[Ежемесячный платеж]]/Кредиты_2000_0__2[[#This Row],[Мес доход]]</f>
        <v>0.33099846773331432</v>
      </c>
    </row>
    <row r="430" spans="1:19" x14ac:dyDescent="0.45">
      <c r="A430">
        <v>1959</v>
      </c>
      <c r="B430" s="1" t="s">
        <v>1382</v>
      </c>
      <c r="C430" s="1" t="s">
        <v>31</v>
      </c>
      <c r="D430">
        <v>25</v>
      </c>
      <c r="E430">
        <v>0</v>
      </c>
      <c r="F430">
        <v>154888</v>
      </c>
      <c r="G430">
        <v>838090</v>
      </c>
      <c r="H430" s="3">
        <v>234278</v>
      </c>
      <c r="I430" s="1" t="s">
        <v>17</v>
      </c>
      <c r="J430">
        <v>734</v>
      </c>
      <c r="K430">
        <v>2081583</v>
      </c>
      <c r="L430" s="1" t="s">
        <v>22</v>
      </c>
      <c r="M430" s="1" t="s">
        <v>29</v>
      </c>
      <c r="N430" s="1" t="s">
        <v>23</v>
      </c>
      <c r="O430" s="2">
        <v>30529.96</v>
      </c>
      <c r="P430">
        <v>16.3</v>
      </c>
      <c r="Q430">
        <v>74</v>
      </c>
      <c r="R430">
        <f>Кредиты_2000_0__2[[#This Row],[Годовой доход]]/12</f>
        <v>173465.25</v>
      </c>
      <c r="S430">
        <f>Кредиты_2000_0__2[[#This Row],[Ежемесячный платеж]]/Кредиты_2000_0__2[[#This Row],[Мес доход]]</f>
        <v>0.17600043812809771</v>
      </c>
    </row>
    <row r="431" spans="1:19" x14ac:dyDescent="0.45">
      <c r="A431">
        <v>33</v>
      </c>
      <c r="B431" s="1" t="s">
        <v>56</v>
      </c>
      <c r="C431" s="1" t="s">
        <v>31</v>
      </c>
      <c r="D431">
        <v>7</v>
      </c>
      <c r="E431">
        <v>1</v>
      </c>
      <c r="F431">
        <v>130701</v>
      </c>
      <c r="G431">
        <v>268818</v>
      </c>
      <c r="H431" s="3">
        <v>130174</v>
      </c>
      <c r="I431" s="1" t="s">
        <v>17</v>
      </c>
      <c r="J431">
        <v>733</v>
      </c>
      <c r="K431">
        <v>524609</v>
      </c>
      <c r="L431" s="1" t="s">
        <v>33</v>
      </c>
      <c r="M431" s="1" t="s">
        <v>29</v>
      </c>
      <c r="N431" s="1" t="s">
        <v>23</v>
      </c>
      <c r="O431" s="2">
        <v>9311.7099999999991</v>
      </c>
      <c r="P431">
        <v>15.4</v>
      </c>
      <c r="R431">
        <f>Кредиты_2000_0__2[[#This Row],[Годовой доход]]/12</f>
        <v>43717.416666666664</v>
      </c>
      <c r="S431">
        <f>Кредиты_2000_0__2[[#This Row],[Ежемесячный платеж]]/Кредиты_2000_0__2[[#This Row],[Мес доход]]</f>
        <v>0.21299771830067726</v>
      </c>
    </row>
    <row r="432" spans="1:19" x14ac:dyDescent="0.45">
      <c r="A432">
        <v>215</v>
      </c>
      <c r="B432" s="1" t="s">
        <v>196</v>
      </c>
      <c r="C432" s="1" t="s">
        <v>16</v>
      </c>
      <c r="D432">
        <v>9</v>
      </c>
      <c r="E432">
        <v>0</v>
      </c>
      <c r="F432">
        <v>283936</v>
      </c>
      <c r="G432">
        <v>465674</v>
      </c>
      <c r="H432" s="3">
        <v>111408</v>
      </c>
      <c r="I432" s="1" t="s">
        <v>17</v>
      </c>
      <c r="J432">
        <v>733</v>
      </c>
      <c r="K432">
        <v>1154592</v>
      </c>
      <c r="L432" s="1" t="s">
        <v>22</v>
      </c>
      <c r="M432" s="1" t="s">
        <v>29</v>
      </c>
      <c r="N432" s="1" t="s">
        <v>23</v>
      </c>
      <c r="O432" s="2">
        <v>18762.12</v>
      </c>
      <c r="P432">
        <v>20.399999999999999</v>
      </c>
      <c r="Q432">
        <v>47</v>
      </c>
      <c r="R432">
        <f>Кредиты_2000_0__2[[#This Row],[Годовой доход]]/12</f>
        <v>96216</v>
      </c>
      <c r="S432">
        <f>Кредиты_2000_0__2[[#This Row],[Ежемесячный платеж]]/Кредиты_2000_0__2[[#This Row],[Мес доход]]</f>
        <v>0.19499999999999998</v>
      </c>
    </row>
    <row r="433" spans="1:19" x14ac:dyDescent="0.45">
      <c r="A433">
        <v>264</v>
      </c>
      <c r="B433" s="1" t="s">
        <v>234</v>
      </c>
      <c r="C433" s="1" t="s">
        <v>31</v>
      </c>
      <c r="D433">
        <v>3</v>
      </c>
      <c r="E433">
        <v>0</v>
      </c>
      <c r="F433">
        <v>58463</v>
      </c>
      <c r="G433">
        <v>119592</v>
      </c>
      <c r="H433" s="3">
        <v>63140</v>
      </c>
      <c r="I433" s="1" t="s">
        <v>17</v>
      </c>
      <c r="J433">
        <v>733</v>
      </c>
      <c r="K433">
        <v>233681</v>
      </c>
      <c r="L433" s="1" t="s">
        <v>33</v>
      </c>
      <c r="M433" s="1" t="s">
        <v>29</v>
      </c>
      <c r="N433" s="1" t="s">
        <v>23</v>
      </c>
      <c r="O433" s="2">
        <v>2122.4899999999998</v>
      </c>
      <c r="P433">
        <v>14.9</v>
      </c>
      <c r="R433">
        <f>Кредиты_2000_0__2[[#This Row],[Годовой доход]]/12</f>
        <v>19473.416666666668</v>
      </c>
      <c r="S433">
        <f>Кредиты_2000_0__2[[#This Row],[Ежемесячный платеж]]/Кредиты_2000_0__2[[#This Row],[Мес доход]]</f>
        <v>0.10899422717294087</v>
      </c>
    </row>
    <row r="434" spans="1:19" x14ac:dyDescent="0.45">
      <c r="A434">
        <v>440</v>
      </c>
      <c r="B434" s="1" t="s">
        <v>353</v>
      </c>
      <c r="C434" s="1" t="s">
        <v>16</v>
      </c>
      <c r="D434">
        <v>12</v>
      </c>
      <c r="E434">
        <v>0</v>
      </c>
      <c r="F434">
        <v>434910</v>
      </c>
      <c r="G434">
        <v>1243396</v>
      </c>
      <c r="H434" s="3">
        <v>767624</v>
      </c>
      <c r="I434" s="1" t="s">
        <v>17</v>
      </c>
      <c r="J434">
        <v>733</v>
      </c>
      <c r="K434">
        <v>2083825</v>
      </c>
      <c r="L434" s="1" t="s">
        <v>33</v>
      </c>
      <c r="M434" s="1" t="s">
        <v>19</v>
      </c>
      <c r="N434" s="1" t="s">
        <v>23</v>
      </c>
      <c r="O434" s="2">
        <v>22574.85</v>
      </c>
      <c r="P434">
        <v>12.6</v>
      </c>
      <c r="R434">
        <f>Кредиты_2000_0__2[[#This Row],[Годовой доход]]/12</f>
        <v>173652.08333333334</v>
      </c>
      <c r="S434">
        <f>Кредиты_2000_0__2[[#This Row],[Ежемесячный платеж]]/Кредиты_2000_0__2[[#This Row],[Мес доход]]</f>
        <v>0.13000045589240938</v>
      </c>
    </row>
    <row r="435" spans="1:19" x14ac:dyDescent="0.45">
      <c r="A435">
        <v>461</v>
      </c>
      <c r="B435" s="1" t="s">
        <v>366</v>
      </c>
      <c r="C435" s="1" t="s">
        <v>16</v>
      </c>
      <c r="D435">
        <v>18</v>
      </c>
      <c r="E435">
        <v>0</v>
      </c>
      <c r="F435">
        <v>106001</v>
      </c>
      <c r="G435">
        <v>1157904</v>
      </c>
      <c r="H435" s="3">
        <v>556996</v>
      </c>
      <c r="I435" s="1" t="s">
        <v>17</v>
      </c>
      <c r="J435">
        <v>733</v>
      </c>
      <c r="K435">
        <v>4521715</v>
      </c>
      <c r="L435" s="1" t="s">
        <v>50</v>
      </c>
      <c r="M435" s="1" t="s">
        <v>29</v>
      </c>
      <c r="N435" s="1" t="s">
        <v>34</v>
      </c>
      <c r="O435" s="2">
        <v>44086.65</v>
      </c>
      <c r="P435">
        <v>27</v>
      </c>
      <c r="Q435">
        <v>40</v>
      </c>
      <c r="R435">
        <f>Кредиты_2000_0__2[[#This Row],[Годовой доход]]/12</f>
        <v>376809.58333333331</v>
      </c>
      <c r="S435">
        <f>Кредиты_2000_0__2[[#This Row],[Ежемесячный платеж]]/Кредиты_2000_0__2[[#This Row],[Мес доход]]</f>
        <v>0.11699981091245247</v>
      </c>
    </row>
    <row r="436" spans="1:19" x14ac:dyDescent="0.45">
      <c r="A436">
        <v>496</v>
      </c>
      <c r="B436" s="1" t="s">
        <v>390</v>
      </c>
      <c r="C436" s="1" t="s">
        <v>31</v>
      </c>
      <c r="D436">
        <v>13</v>
      </c>
      <c r="E436">
        <v>0</v>
      </c>
      <c r="F436">
        <v>491359</v>
      </c>
      <c r="G436">
        <v>1338656</v>
      </c>
      <c r="H436" s="3">
        <v>484968</v>
      </c>
      <c r="I436" s="1" t="s">
        <v>26</v>
      </c>
      <c r="J436">
        <v>733</v>
      </c>
      <c r="K436">
        <v>1523040</v>
      </c>
      <c r="L436" s="1" t="s">
        <v>18</v>
      </c>
      <c r="M436" s="1" t="s">
        <v>29</v>
      </c>
      <c r="N436" s="1" t="s">
        <v>23</v>
      </c>
      <c r="O436" s="2">
        <v>30587.72</v>
      </c>
      <c r="P436">
        <v>16.8</v>
      </c>
      <c r="R436">
        <f>Кредиты_2000_0__2[[#This Row],[Годовой доход]]/12</f>
        <v>126920</v>
      </c>
      <c r="S436">
        <f>Кредиты_2000_0__2[[#This Row],[Ежемесячный платеж]]/Кредиты_2000_0__2[[#This Row],[Мес доход]]</f>
        <v>0.24100000000000002</v>
      </c>
    </row>
    <row r="437" spans="1:19" x14ac:dyDescent="0.45">
      <c r="A437">
        <v>709</v>
      </c>
      <c r="B437" s="1" t="s">
        <v>524</v>
      </c>
      <c r="C437" s="1" t="s">
        <v>31</v>
      </c>
      <c r="D437">
        <v>11</v>
      </c>
      <c r="E437">
        <v>0</v>
      </c>
      <c r="F437">
        <v>53827</v>
      </c>
      <c r="G437">
        <v>214918</v>
      </c>
      <c r="H437" s="3">
        <v>322300</v>
      </c>
      <c r="I437" s="1" t="s">
        <v>17</v>
      </c>
      <c r="J437">
        <v>733</v>
      </c>
      <c r="K437">
        <v>891480</v>
      </c>
      <c r="L437" s="1" t="s">
        <v>36</v>
      </c>
      <c r="M437" s="1" t="s">
        <v>19</v>
      </c>
      <c r="N437" s="1" t="s">
        <v>23</v>
      </c>
      <c r="O437" s="2">
        <v>23772.799999999999</v>
      </c>
      <c r="P437">
        <v>22.6</v>
      </c>
      <c r="Q437">
        <v>11</v>
      </c>
      <c r="R437">
        <f>Кредиты_2000_0__2[[#This Row],[Годовой доход]]/12</f>
        <v>74290</v>
      </c>
      <c r="S437">
        <f>Кредиты_2000_0__2[[#This Row],[Ежемесячный платеж]]/Кредиты_2000_0__2[[#This Row],[Мес доход]]</f>
        <v>0.32</v>
      </c>
    </row>
    <row r="438" spans="1:19" x14ac:dyDescent="0.45">
      <c r="A438">
        <v>809</v>
      </c>
      <c r="B438" s="1" t="s">
        <v>593</v>
      </c>
      <c r="C438" s="1" t="s">
        <v>16</v>
      </c>
      <c r="D438">
        <v>13</v>
      </c>
      <c r="E438">
        <v>1</v>
      </c>
      <c r="F438">
        <v>138130</v>
      </c>
      <c r="G438">
        <v>443058</v>
      </c>
      <c r="H438" s="3">
        <v>330792</v>
      </c>
      <c r="I438" s="1" t="s">
        <v>26</v>
      </c>
      <c r="J438">
        <v>733</v>
      </c>
      <c r="K438">
        <v>1885522</v>
      </c>
      <c r="L438" s="1" t="s">
        <v>22</v>
      </c>
      <c r="M438" s="1" t="s">
        <v>19</v>
      </c>
      <c r="N438" s="1" t="s">
        <v>23</v>
      </c>
      <c r="O438" s="2">
        <v>20897.72</v>
      </c>
      <c r="P438">
        <v>31.4</v>
      </c>
      <c r="R438">
        <f>Кредиты_2000_0__2[[#This Row],[Годовой доход]]/12</f>
        <v>157126.83333333334</v>
      </c>
      <c r="S438">
        <f>Кредиты_2000_0__2[[#This Row],[Ежемесячный платеж]]/Кредиты_2000_0__2[[#This Row],[Мес доход]]</f>
        <v>0.13299905278220037</v>
      </c>
    </row>
    <row r="439" spans="1:19" x14ac:dyDescent="0.45">
      <c r="A439">
        <v>1278</v>
      </c>
      <c r="B439" s="1" t="s">
        <v>898</v>
      </c>
      <c r="C439" s="1" t="s">
        <v>31</v>
      </c>
      <c r="D439">
        <v>8</v>
      </c>
      <c r="E439">
        <v>0</v>
      </c>
      <c r="F439">
        <v>92169</v>
      </c>
      <c r="G439">
        <v>268136</v>
      </c>
      <c r="H439" s="3">
        <v>127952</v>
      </c>
      <c r="I439" s="1" t="s">
        <v>26</v>
      </c>
      <c r="J439">
        <v>733</v>
      </c>
      <c r="K439">
        <v>1222536</v>
      </c>
      <c r="L439" s="1" t="s">
        <v>53</v>
      </c>
      <c r="M439" s="1" t="s">
        <v>19</v>
      </c>
      <c r="N439" s="1" t="s">
        <v>23</v>
      </c>
      <c r="O439" s="2">
        <v>16076.28</v>
      </c>
      <c r="P439">
        <v>22.1</v>
      </c>
      <c r="Q439">
        <v>58</v>
      </c>
      <c r="R439">
        <f>Кредиты_2000_0__2[[#This Row],[Годовой доход]]/12</f>
        <v>101878</v>
      </c>
      <c r="S439">
        <f>Кредиты_2000_0__2[[#This Row],[Ежемесячный платеж]]/Кредиты_2000_0__2[[#This Row],[Мес доход]]</f>
        <v>0.15779932860872808</v>
      </c>
    </row>
    <row r="440" spans="1:19" x14ac:dyDescent="0.45">
      <c r="A440">
        <v>1358</v>
      </c>
      <c r="B440" s="1" t="s">
        <v>958</v>
      </c>
      <c r="C440" s="1" t="s">
        <v>31</v>
      </c>
      <c r="D440">
        <v>4</v>
      </c>
      <c r="E440">
        <v>0</v>
      </c>
      <c r="F440">
        <v>1995</v>
      </c>
      <c r="G440">
        <v>289564</v>
      </c>
      <c r="H440" s="3">
        <v>308858</v>
      </c>
      <c r="I440" s="1" t="s">
        <v>26</v>
      </c>
      <c r="J440">
        <v>733</v>
      </c>
      <c r="K440">
        <v>1095559</v>
      </c>
      <c r="L440" s="1" t="s">
        <v>22</v>
      </c>
      <c r="M440" s="1" t="s">
        <v>19</v>
      </c>
      <c r="N440" s="1" t="s">
        <v>23</v>
      </c>
      <c r="O440" s="2">
        <v>11868.54</v>
      </c>
      <c r="P440">
        <v>16</v>
      </c>
      <c r="R440">
        <f>Кредиты_2000_0__2[[#This Row],[Годовой доход]]/12</f>
        <v>91296.583333333328</v>
      </c>
      <c r="S440">
        <f>Кредиты_2000_0__2[[#This Row],[Ежемесячный платеж]]/Кредиты_2000_0__2[[#This Row],[Мес доход]]</f>
        <v>0.12999982657255338</v>
      </c>
    </row>
    <row r="441" spans="1:19" x14ac:dyDescent="0.45">
      <c r="A441">
        <v>1370</v>
      </c>
      <c r="B441" s="1" t="s">
        <v>965</v>
      </c>
      <c r="C441" s="1" t="s">
        <v>16</v>
      </c>
      <c r="D441">
        <v>24</v>
      </c>
      <c r="E441">
        <v>0</v>
      </c>
      <c r="F441">
        <v>137731</v>
      </c>
      <c r="G441">
        <v>239470</v>
      </c>
      <c r="H441" s="3">
        <v>189376</v>
      </c>
      <c r="I441" s="1" t="s">
        <v>17</v>
      </c>
      <c r="J441">
        <v>733</v>
      </c>
      <c r="K441">
        <v>1127916</v>
      </c>
      <c r="L441" s="1" t="s">
        <v>18</v>
      </c>
      <c r="M441" s="1" t="s">
        <v>29</v>
      </c>
      <c r="N441" s="1" t="s">
        <v>23</v>
      </c>
      <c r="O441" s="2">
        <v>18704.55</v>
      </c>
      <c r="P441">
        <v>14.4</v>
      </c>
      <c r="R441">
        <f>Кредиты_2000_0__2[[#This Row],[Годовой доход]]/12</f>
        <v>93993</v>
      </c>
      <c r="S441">
        <f>Кредиты_2000_0__2[[#This Row],[Ежемесячный платеж]]/Кредиты_2000_0__2[[#This Row],[Мес доход]]</f>
        <v>0.19899939357186172</v>
      </c>
    </row>
    <row r="442" spans="1:19" x14ac:dyDescent="0.45">
      <c r="A442">
        <v>1435</v>
      </c>
      <c r="B442" s="1" t="s">
        <v>1014</v>
      </c>
      <c r="C442" s="1" t="s">
        <v>31</v>
      </c>
      <c r="D442">
        <v>9</v>
      </c>
      <c r="E442">
        <v>0</v>
      </c>
      <c r="F442">
        <v>113316</v>
      </c>
      <c r="G442">
        <v>390522</v>
      </c>
      <c r="H442" s="3">
        <v>207680</v>
      </c>
      <c r="I442" s="1" t="s">
        <v>17</v>
      </c>
      <c r="J442">
        <v>733</v>
      </c>
      <c r="K442">
        <v>529511</v>
      </c>
      <c r="L442" s="1" t="s">
        <v>21</v>
      </c>
      <c r="M442" s="1" t="s">
        <v>19</v>
      </c>
      <c r="N442" s="1" t="s">
        <v>23</v>
      </c>
      <c r="O442" s="2">
        <v>7589.74</v>
      </c>
      <c r="P442">
        <v>14.5</v>
      </c>
      <c r="R442">
        <f>Кредиты_2000_0__2[[#This Row],[Годовой доход]]/12</f>
        <v>44125.916666666664</v>
      </c>
      <c r="S442">
        <f>Кредиты_2000_0__2[[#This Row],[Ежемесячный платеж]]/Кредиты_2000_0__2[[#This Row],[Мес доход]]</f>
        <v>0.17200186587247479</v>
      </c>
    </row>
    <row r="443" spans="1:19" x14ac:dyDescent="0.45">
      <c r="A443">
        <v>1513</v>
      </c>
      <c r="B443" s="1" t="s">
        <v>1057</v>
      </c>
      <c r="C443" s="1" t="s">
        <v>16</v>
      </c>
      <c r="D443">
        <v>10</v>
      </c>
      <c r="E443">
        <v>1</v>
      </c>
      <c r="F443">
        <v>120422</v>
      </c>
      <c r="G443">
        <v>188958</v>
      </c>
      <c r="H443" s="3">
        <v>322652</v>
      </c>
      <c r="I443" s="1" t="s">
        <v>17</v>
      </c>
      <c r="J443">
        <v>733</v>
      </c>
      <c r="K443">
        <v>724470</v>
      </c>
      <c r="L443" s="1" t="s">
        <v>53</v>
      </c>
      <c r="M443" s="1" t="s">
        <v>29</v>
      </c>
      <c r="N443" s="1" t="s">
        <v>23</v>
      </c>
      <c r="O443" s="2">
        <v>11048.31</v>
      </c>
      <c r="P443">
        <v>14.8</v>
      </c>
      <c r="Q443">
        <v>42</v>
      </c>
      <c r="R443">
        <f>Кредиты_2000_0__2[[#This Row],[Годовой доход]]/12</f>
        <v>60372.5</v>
      </c>
      <c r="S443">
        <f>Кредиты_2000_0__2[[#This Row],[Ежемесячный платеж]]/Кредиты_2000_0__2[[#This Row],[Мес доход]]</f>
        <v>0.18300236034618411</v>
      </c>
    </row>
    <row r="444" spans="1:19" x14ac:dyDescent="0.45">
      <c r="A444">
        <v>1752</v>
      </c>
      <c r="B444" s="1" t="s">
        <v>1233</v>
      </c>
      <c r="C444" s="1" t="s">
        <v>16</v>
      </c>
      <c r="D444">
        <v>5</v>
      </c>
      <c r="E444">
        <v>0</v>
      </c>
      <c r="F444">
        <v>245423</v>
      </c>
      <c r="G444">
        <v>631488</v>
      </c>
      <c r="H444" s="3">
        <v>550330</v>
      </c>
      <c r="I444" s="1" t="s">
        <v>26</v>
      </c>
      <c r="J444">
        <v>733</v>
      </c>
      <c r="K444">
        <v>1996197</v>
      </c>
      <c r="L444" s="1" t="s">
        <v>22</v>
      </c>
      <c r="M444" s="1" t="s">
        <v>19</v>
      </c>
      <c r="N444" s="1" t="s">
        <v>23</v>
      </c>
      <c r="O444" s="2">
        <v>7535.78</v>
      </c>
      <c r="P444">
        <v>39.9</v>
      </c>
      <c r="R444">
        <f>Кредиты_2000_0__2[[#This Row],[Годовой доход]]/12</f>
        <v>166349.75</v>
      </c>
      <c r="S444">
        <f>Кредиты_2000_0__2[[#This Row],[Ежемесячный платеж]]/Кредиты_2000_0__2[[#This Row],[Мес доход]]</f>
        <v>4.5300819508295023E-2</v>
      </c>
    </row>
    <row r="445" spans="1:19" x14ac:dyDescent="0.45">
      <c r="A445">
        <v>1864</v>
      </c>
      <c r="B445" s="1" t="s">
        <v>1307</v>
      </c>
      <c r="C445" s="1" t="s">
        <v>16</v>
      </c>
      <c r="D445">
        <v>8</v>
      </c>
      <c r="E445">
        <v>0</v>
      </c>
      <c r="F445">
        <v>121410</v>
      </c>
      <c r="G445">
        <v>182336</v>
      </c>
      <c r="H445" s="3">
        <v>66770</v>
      </c>
      <c r="I445" s="1" t="s">
        <v>17</v>
      </c>
      <c r="J445">
        <v>733</v>
      </c>
      <c r="K445">
        <v>358701</v>
      </c>
      <c r="L445" s="1" t="s">
        <v>21</v>
      </c>
      <c r="M445" s="1" t="s">
        <v>29</v>
      </c>
      <c r="N445" s="1" t="s">
        <v>23</v>
      </c>
      <c r="O445" s="2">
        <v>4573.49</v>
      </c>
      <c r="P445">
        <v>19.399999999999999</v>
      </c>
      <c r="R445">
        <f>Кредиты_2000_0__2[[#This Row],[Годовой доход]]/12</f>
        <v>29891.75</v>
      </c>
      <c r="S445">
        <f>Кредиты_2000_0__2[[#This Row],[Ежемесячный платеж]]/Кредиты_2000_0__2[[#This Row],[Мес доход]]</f>
        <v>0.15300174797393928</v>
      </c>
    </row>
    <row r="446" spans="1:19" x14ac:dyDescent="0.45">
      <c r="A446">
        <v>124</v>
      </c>
      <c r="B446" s="1" t="s">
        <v>126</v>
      </c>
      <c r="C446" s="1" t="s">
        <v>31</v>
      </c>
      <c r="D446">
        <v>8</v>
      </c>
      <c r="E446">
        <v>0</v>
      </c>
      <c r="F446">
        <v>331075</v>
      </c>
      <c r="G446">
        <v>543774</v>
      </c>
      <c r="H446" s="3">
        <v>663168</v>
      </c>
      <c r="I446" s="1" t="s">
        <v>26</v>
      </c>
      <c r="J446">
        <v>732</v>
      </c>
      <c r="K446">
        <v>1527296</v>
      </c>
      <c r="L446" s="1" t="s">
        <v>36</v>
      </c>
      <c r="M446" s="1" t="s">
        <v>19</v>
      </c>
      <c r="N446" s="1" t="s">
        <v>23</v>
      </c>
      <c r="O446" s="2">
        <v>22145.83</v>
      </c>
      <c r="P446">
        <v>17</v>
      </c>
      <c r="Q446">
        <v>32</v>
      </c>
      <c r="R446">
        <f>Кредиты_2000_0__2[[#This Row],[Годовой доход]]/12</f>
        <v>127274.66666666667</v>
      </c>
      <c r="S446">
        <f>Кредиты_2000_0__2[[#This Row],[Ежемесячный платеж]]/Кредиты_2000_0__2[[#This Row],[Мес доход]]</f>
        <v>0.17400029856687899</v>
      </c>
    </row>
    <row r="447" spans="1:19" x14ac:dyDescent="0.45">
      <c r="A447">
        <v>200</v>
      </c>
      <c r="B447" s="1" t="s">
        <v>182</v>
      </c>
      <c r="C447" s="1" t="s">
        <v>31</v>
      </c>
      <c r="D447">
        <v>13</v>
      </c>
      <c r="E447">
        <v>0</v>
      </c>
      <c r="F447">
        <v>392369</v>
      </c>
      <c r="G447">
        <v>542146</v>
      </c>
      <c r="H447" s="3">
        <v>472362</v>
      </c>
      <c r="I447" s="1" t="s">
        <v>17</v>
      </c>
      <c r="J447">
        <v>732</v>
      </c>
      <c r="K447">
        <v>1075058</v>
      </c>
      <c r="L447" s="1" t="s">
        <v>28</v>
      </c>
      <c r="M447" s="1" t="s">
        <v>19</v>
      </c>
      <c r="N447" s="1" t="s">
        <v>23</v>
      </c>
      <c r="O447" s="2">
        <v>22218.03</v>
      </c>
      <c r="P447">
        <v>16.100000000000001</v>
      </c>
      <c r="R447">
        <f>Кредиты_2000_0__2[[#This Row],[Годовой доход]]/12</f>
        <v>89588.166666666672</v>
      </c>
      <c r="S447">
        <f>Кредиты_2000_0__2[[#This Row],[Ежемесячный платеж]]/Кредиты_2000_0__2[[#This Row],[Мес доход]]</f>
        <v>0.24800183804036616</v>
      </c>
    </row>
    <row r="448" spans="1:19" x14ac:dyDescent="0.45">
      <c r="A448">
        <v>345</v>
      </c>
      <c r="B448" s="1" t="s">
        <v>288</v>
      </c>
      <c r="C448" s="1" t="s">
        <v>31</v>
      </c>
      <c r="D448">
        <v>8</v>
      </c>
      <c r="E448">
        <v>0</v>
      </c>
      <c r="F448">
        <v>309054</v>
      </c>
      <c r="G448">
        <v>503316</v>
      </c>
      <c r="H448" s="3">
        <v>447656</v>
      </c>
      <c r="I448" s="1" t="s">
        <v>17</v>
      </c>
      <c r="J448">
        <v>732</v>
      </c>
      <c r="K448">
        <v>1585113</v>
      </c>
      <c r="L448" s="1" t="s">
        <v>22</v>
      </c>
      <c r="M448" s="1" t="s">
        <v>19</v>
      </c>
      <c r="N448" s="1" t="s">
        <v>23</v>
      </c>
      <c r="O448" s="2">
        <v>20342.16</v>
      </c>
      <c r="P448">
        <v>17.399999999999999</v>
      </c>
      <c r="R448">
        <f>Кредиты_2000_0__2[[#This Row],[Годовой доход]]/12</f>
        <v>132092.75</v>
      </c>
      <c r="S448">
        <f>Кредиты_2000_0__2[[#This Row],[Ежемесячный платеж]]/Кредиты_2000_0__2[[#This Row],[Мес доход]]</f>
        <v>0.15399906505088282</v>
      </c>
    </row>
    <row r="449" spans="1:19" x14ac:dyDescent="0.45">
      <c r="A449">
        <v>488</v>
      </c>
      <c r="B449" s="1" t="s">
        <v>384</v>
      </c>
      <c r="C449" s="1" t="s">
        <v>31</v>
      </c>
      <c r="D449">
        <v>9</v>
      </c>
      <c r="E449">
        <v>0</v>
      </c>
      <c r="F449">
        <v>134862</v>
      </c>
      <c r="G449">
        <v>281358</v>
      </c>
      <c r="H449" s="3">
        <v>261492</v>
      </c>
      <c r="I449" s="1" t="s">
        <v>17</v>
      </c>
      <c r="J449">
        <v>732</v>
      </c>
      <c r="K449">
        <v>463258</v>
      </c>
      <c r="L449" s="1" t="s">
        <v>28</v>
      </c>
      <c r="M449" s="1" t="s">
        <v>29</v>
      </c>
      <c r="N449" s="1" t="s">
        <v>52</v>
      </c>
      <c r="O449" s="2">
        <v>8724.61</v>
      </c>
      <c r="P449">
        <v>9.9</v>
      </c>
      <c r="R449">
        <f>Кредиты_2000_0__2[[#This Row],[Годовой доход]]/12</f>
        <v>38604.833333333336</v>
      </c>
      <c r="S449">
        <f>Кредиты_2000_0__2[[#This Row],[Ежемесячный платеж]]/Кредиты_2000_0__2[[#This Row],[Мес доход]]</f>
        <v>0.22599786727914034</v>
      </c>
    </row>
    <row r="450" spans="1:19" x14ac:dyDescent="0.45">
      <c r="A450">
        <v>518</v>
      </c>
      <c r="B450" s="1" t="s">
        <v>403</v>
      </c>
      <c r="C450" s="1" t="s">
        <v>16</v>
      </c>
      <c r="D450">
        <v>4</v>
      </c>
      <c r="E450">
        <v>0</v>
      </c>
      <c r="F450">
        <v>197239</v>
      </c>
      <c r="G450">
        <v>302478</v>
      </c>
      <c r="H450" s="3">
        <v>257554</v>
      </c>
      <c r="I450" s="1" t="s">
        <v>17</v>
      </c>
      <c r="J450">
        <v>732</v>
      </c>
      <c r="K450">
        <v>885096</v>
      </c>
      <c r="L450" s="1" t="s">
        <v>18</v>
      </c>
      <c r="M450" s="1" t="s">
        <v>29</v>
      </c>
      <c r="N450" s="1" t="s">
        <v>23</v>
      </c>
      <c r="O450" s="2">
        <v>11211.14</v>
      </c>
      <c r="P450">
        <v>21.6</v>
      </c>
      <c r="R450">
        <f>Кредиты_2000_0__2[[#This Row],[Годовой доход]]/12</f>
        <v>73758</v>
      </c>
      <c r="S450">
        <f>Кредиты_2000_0__2[[#This Row],[Ежемесячный платеж]]/Кредиты_2000_0__2[[#This Row],[Мес доход]]</f>
        <v>0.15199896960329726</v>
      </c>
    </row>
    <row r="451" spans="1:19" x14ac:dyDescent="0.45">
      <c r="A451">
        <v>772</v>
      </c>
      <c r="B451" s="1" t="s">
        <v>565</v>
      </c>
      <c r="C451" s="1" t="s">
        <v>16</v>
      </c>
      <c r="D451">
        <v>10</v>
      </c>
      <c r="E451">
        <v>0</v>
      </c>
      <c r="F451">
        <v>76627</v>
      </c>
      <c r="G451">
        <v>243078</v>
      </c>
      <c r="H451" s="3">
        <v>137852</v>
      </c>
      <c r="I451" s="1" t="s">
        <v>17</v>
      </c>
      <c r="J451">
        <v>732</v>
      </c>
      <c r="K451">
        <v>1395227</v>
      </c>
      <c r="L451" s="1" t="s">
        <v>22</v>
      </c>
      <c r="M451" s="1" t="s">
        <v>19</v>
      </c>
      <c r="N451" s="1" t="s">
        <v>23</v>
      </c>
      <c r="O451" s="2">
        <v>2813.71</v>
      </c>
      <c r="P451">
        <v>21.2</v>
      </c>
      <c r="Q451">
        <v>52</v>
      </c>
      <c r="R451">
        <f>Кредиты_2000_0__2[[#This Row],[Годовой доход]]/12</f>
        <v>116268.91666666667</v>
      </c>
      <c r="S451">
        <f>Кредиты_2000_0__2[[#This Row],[Ежемесячный платеж]]/Кредиты_2000_0__2[[#This Row],[Мес доход]]</f>
        <v>2.4200019064998024E-2</v>
      </c>
    </row>
    <row r="452" spans="1:19" x14ac:dyDescent="0.45">
      <c r="A452">
        <v>842</v>
      </c>
      <c r="B452" s="1" t="s">
        <v>617</v>
      </c>
      <c r="C452" s="1" t="s">
        <v>16</v>
      </c>
      <c r="D452">
        <v>8</v>
      </c>
      <c r="E452">
        <v>0</v>
      </c>
      <c r="F452">
        <v>159486</v>
      </c>
      <c r="G452">
        <v>721402</v>
      </c>
      <c r="H452" s="3">
        <v>65912</v>
      </c>
      <c r="I452" s="1" t="s">
        <v>17</v>
      </c>
      <c r="J452">
        <v>732</v>
      </c>
      <c r="K452">
        <v>948575</v>
      </c>
      <c r="L452" s="1" t="s">
        <v>50</v>
      </c>
      <c r="M452" s="1" t="s">
        <v>24</v>
      </c>
      <c r="N452" s="1" t="s">
        <v>23</v>
      </c>
      <c r="O452" s="2">
        <v>4956.34</v>
      </c>
      <c r="P452">
        <v>15.4</v>
      </c>
      <c r="Q452">
        <v>15</v>
      </c>
      <c r="R452">
        <f>Кредиты_2000_0__2[[#This Row],[Годовой доход]]/12</f>
        <v>79047.916666666672</v>
      </c>
      <c r="S452">
        <f>Кредиты_2000_0__2[[#This Row],[Ежемесячный платеж]]/Кредиты_2000_0__2[[#This Row],[Мес доход]]</f>
        <v>6.2700450676014013E-2</v>
      </c>
    </row>
    <row r="453" spans="1:19" x14ac:dyDescent="0.45">
      <c r="A453">
        <v>1009</v>
      </c>
      <c r="B453" s="1" t="s">
        <v>723</v>
      </c>
      <c r="C453" s="1" t="s">
        <v>16</v>
      </c>
      <c r="D453">
        <v>7</v>
      </c>
      <c r="E453">
        <v>0</v>
      </c>
      <c r="F453">
        <v>190684</v>
      </c>
      <c r="G453">
        <v>307934</v>
      </c>
      <c r="H453" s="3">
        <v>196658</v>
      </c>
      <c r="I453" s="1" t="s">
        <v>17</v>
      </c>
      <c r="J453">
        <v>732</v>
      </c>
      <c r="K453">
        <v>650655</v>
      </c>
      <c r="L453" s="1" t="s">
        <v>33</v>
      </c>
      <c r="M453" s="1" t="s">
        <v>29</v>
      </c>
      <c r="N453" s="1" t="s">
        <v>23</v>
      </c>
      <c r="O453" s="2">
        <v>15073.46</v>
      </c>
      <c r="P453">
        <v>15</v>
      </c>
      <c r="R453">
        <f>Кредиты_2000_0__2[[#This Row],[Годовой доход]]/12</f>
        <v>54221.25</v>
      </c>
      <c r="S453">
        <f>Кредиты_2000_0__2[[#This Row],[Ежемесячный платеж]]/Кредиты_2000_0__2[[#This Row],[Мес доход]]</f>
        <v>0.27799912395970211</v>
      </c>
    </row>
    <row r="454" spans="1:19" x14ac:dyDescent="0.45">
      <c r="A454">
        <v>1063</v>
      </c>
      <c r="B454" s="1" t="s">
        <v>753</v>
      </c>
      <c r="C454" s="1" t="s">
        <v>16</v>
      </c>
      <c r="D454">
        <v>7</v>
      </c>
      <c r="E454">
        <v>0</v>
      </c>
      <c r="F454">
        <v>186352</v>
      </c>
      <c r="G454">
        <v>242198</v>
      </c>
      <c r="H454" s="3">
        <v>455400</v>
      </c>
      <c r="I454" s="1" t="s">
        <v>17</v>
      </c>
      <c r="J454">
        <v>732</v>
      </c>
      <c r="K454">
        <v>1375581</v>
      </c>
      <c r="L454" s="1" t="s">
        <v>22</v>
      </c>
      <c r="M454" s="1" t="s">
        <v>19</v>
      </c>
      <c r="N454" s="1" t="s">
        <v>23</v>
      </c>
      <c r="O454" s="2">
        <v>23384.82</v>
      </c>
      <c r="P454">
        <v>19.7</v>
      </c>
      <c r="Q454">
        <v>69</v>
      </c>
      <c r="R454">
        <f>Кредиты_2000_0__2[[#This Row],[Годовой доход]]/12</f>
        <v>114631.75</v>
      </c>
      <c r="S454">
        <f>Кредиты_2000_0__2[[#This Row],[Ежемесячный платеж]]/Кредиты_2000_0__2[[#This Row],[Мес доход]]</f>
        <v>0.20399950275556292</v>
      </c>
    </row>
    <row r="455" spans="1:19" x14ac:dyDescent="0.45">
      <c r="A455">
        <v>1109</v>
      </c>
      <c r="B455" s="1" t="s">
        <v>783</v>
      </c>
      <c r="C455" s="1" t="s">
        <v>16</v>
      </c>
      <c r="D455">
        <v>21</v>
      </c>
      <c r="E455">
        <v>1</v>
      </c>
      <c r="F455">
        <v>280193</v>
      </c>
      <c r="G455">
        <v>688820</v>
      </c>
      <c r="H455" s="3">
        <v>111364</v>
      </c>
      <c r="I455" s="1" t="s">
        <v>17</v>
      </c>
      <c r="J455">
        <v>732</v>
      </c>
      <c r="K455">
        <v>1250200</v>
      </c>
      <c r="L455" s="1" t="s">
        <v>22</v>
      </c>
      <c r="M455" s="1" t="s">
        <v>19</v>
      </c>
      <c r="N455" s="1" t="s">
        <v>23</v>
      </c>
      <c r="O455" s="2">
        <v>23336.75</v>
      </c>
      <c r="P455">
        <v>19.8</v>
      </c>
      <c r="R455">
        <f>Кредиты_2000_0__2[[#This Row],[Годовой доход]]/12</f>
        <v>104183.33333333333</v>
      </c>
      <c r="S455">
        <f>Кредиты_2000_0__2[[#This Row],[Ежемесячный платеж]]/Кредиты_2000_0__2[[#This Row],[Мес доход]]</f>
        <v>0.2239969604863222</v>
      </c>
    </row>
    <row r="456" spans="1:19" x14ac:dyDescent="0.45">
      <c r="A456">
        <v>1114</v>
      </c>
      <c r="B456" s="1" t="s">
        <v>788</v>
      </c>
      <c r="C456" s="1" t="s">
        <v>31</v>
      </c>
      <c r="D456">
        <v>14</v>
      </c>
      <c r="E456">
        <v>0</v>
      </c>
      <c r="F456">
        <v>192907</v>
      </c>
      <c r="G456">
        <v>279906</v>
      </c>
      <c r="H456" s="3">
        <v>215314</v>
      </c>
      <c r="I456" s="1" t="s">
        <v>17</v>
      </c>
      <c r="J456">
        <v>732</v>
      </c>
      <c r="K456">
        <v>843125</v>
      </c>
      <c r="L456" s="1" t="s">
        <v>53</v>
      </c>
      <c r="M456" s="1" t="s">
        <v>29</v>
      </c>
      <c r="N456" s="1" t="s">
        <v>23</v>
      </c>
      <c r="O456" s="2">
        <v>15667.97</v>
      </c>
      <c r="P456">
        <v>18.3</v>
      </c>
      <c r="Q456">
        <v>69</v>
      </c>
      <c r="R456">
        <f>Кредиты_2000_0__2[[#This Row],[Годовой доход]]/12</f>
        <v>70260.416666666672</v>
      </c>
      <c r="S456">
        <f>Кредиты_2000_0__2[[#This Row],[Ежемесячный платеж]]/Кредиты_2000_0__2[[#This Row],[Мес доход]]</f>
        <v>0.22299853521126758</v>
      </c>
    </row>
    <row r="457" spans="1:19" x14ac:dyDescent="0.45">
      <c r="A457">
        <v>1680</v>
      </c>
      <c r="B457" s="1" t="s">
        <v>1176</v>
      </c>
      <c r="C457" s="1" t="s">
        <v>16</v>
      </c>
      <c r="D457">
        <v>4</v>
      </c>
      <c r="E457">
        <v>0</v>
      </c>
      <c r="F457">
        <v>0</v>
      </c>
      <c r="G457">
        <v>0</v>
      </c>
      <c r="H457" s="3">
        <v>32406</v>
      </c>
      <c r="I457" s="1" t="s">
        <v>17</v>
      </c>
      <c r="J457">
        <v>732</v>
      </c>
      <c r="K457">
        <v>1586253</v>
      </c>
      <c r="L457" s="1" t="s">
        <v>36</v>
      </c>
      <c r="M457" s="1" t="s">
        <v>19</v>
      </c>
      <c r="N457" s="1" t="s">
        <v>52</v>
      </c>
      <c r="O457" s="2">
        <v>10204.9</v>
      </c>
      <c r="P457">
        <v>21.9</v>
      </c>
      <c r="Q457">
        <v>10</v>
      </c>
      <c r="R457">
        <f>Кредиты_2000_0__2[[#This Row],[Годовой доход]]/12</f>
        <v>132187.75</v>
      </c>
      <c r="S457">
        <f>Кредиты_2000_0__2[[#This Row],[Ежемесячный платеж]]/Кредиты_2000_0__2[[#This Row],[Мес доход]]</f>
        <v>7.7200043120485826E-2</v>
      </c>
    </row>
    <row r="458" spans="1:19" x14ac:dyDescent="0.45">
      <c r="A458">
        <v>1736</v>
      </c>
      <c r="B458" s="1" t="s">
        <v>1220</v>
      </c>
      <c r="C458" s="1" t="s">
        <v>31</v>
      </c>
      <c r="D458">
        <v>9</v>
      </c>
      <c r="E458">
        <v>0</v>
      </c>
      <c r="F458">
        <v>200564</v>
      </c>
      <c r="G458">
        <v>323906</v>
      </c>
      <c r="H458" s="3">
        <v>131318</v>
      </c>
      <c r="I458" s="1" t="s">
        <v>17</v>
      </c>
      <c r="J458">
        <v>732</v>
      </c>
      <c r="K458">
        <v>1361027</v>
      </c>
      <c r="L458" s="1" t="s">
        <v>27</v>
      </c>
      <c r="M458" s="1" t="s">
        <v>29</v>
      </c>
      <c r="N458" s="1" t="s">
        <v>23</v>
      </c>
      <c r="O458" s="2">
        <v>19961.59</v>
      </c>
      <c r="P458">
        <v>30.2</v>
      </c>
      <c r="Q458">
        <v>25</v>
      </c>
      <c r="R458">
        <f>Кредиты_2000_0__2[[#This Row],[Годовой доход]]/12</f>
        <v>113418.91666666667</v>
      </c>
      <c r="S458">
        <f>Кредиты_2000_0__2[[#This Row],[Ежемесячный платеж]]/Кредиты_2000_0__2[[#This Row],[Мес доход]]</f>
        <v>0.17599877151592141</v>
      </c>
    </row>
    <row r="459" spans="1:19" x14ac:dyDescent="0.45">
      <c r="A459">
        <v>1750</v>
      </c>
      <c r="B459" s="1" t="s">
        <v>1231</v>
      </c>
      <c r="C459" s="1" t="s">
        <v>31</v>
      </c>
      <c r="D459">
        <v>10</v>
      </c>
      <c r="E459">
        <v>0</v>
      </c>
      <c r="F459">
        <v>331854</v>
      </c>
      <c r="G459">
        <v>499026</v>
      </c>
      <c r="H459" s="3">
        <v>554510</v>
      </c>
      <c r="I459" s="1" t="s">
        <v>17</v>
      </c>
      <c r="J459">
        <v>732</v>
      </c>
      <c r="K459">
        <v>1877181</v>
      </c>
      <c r="L459" s="1" t="s">
        <v>38</v>
      </c>
      <c r="M459" s="1" t="s">
        <v>29</v>
      </c>
      <c r="N459" s="1" t="s">
        <v>23</v>
      </c>
      <c r="O459" s="2">
        <v>27688.32</v>
      </c>
      <c r="P459">
        <v>13.6</v>
      </c>
      <c r="R459">
        <f>Кредиты_2000_0__2[[#This Row],[Годовой доход]]/12</f>
        <v>156431.75</v>
      </c>
      <c r="S459">
        <f>Кредиты_2000_0__2[[#This Row],[Ежемесячный платеж]]/Кредиты_2000_0__2[[#This Row],[Мес доход]]</f>
        <v>0.17699936234172411</v>
      </c>
    </row>
    <row r="460" spans="1:19" x14ac:dyDescent="0.45">
      <c r="A460">
        <v>1788</v>
      </c>
      <c r="B460" s="1" t="s">
        <v>1258</v>
      </c>
      <c r="C460" s="1" t="s">
        <v>31</v>
      </c>
      <c r="D460">
        <v>9</v>
      </c>
      <c r="E460">
        <v>0</v>
      </c>
      <c r="F460">
        <v>213237</v>
      </c>
      <c r="G460">
        <v>447282</v>
      </c>
      <c r="H460" s="3">
        <v>297330</v>
      </c>
      <c r="I460" s="1" t="s">
        <v>17</v>
      </c>
      <c r="J460">
        <v>732</v>
      </c>
      <c r="K460">
        <v>803035</v>
      </c>
      <c r="L460" s="1" t="s">
        <v>21</v>
      </c>
      <c r="M460" s="1" t="s">
        <v>19</v>
      </c>
      <c r="N460" s="1" t="s">
        <v>20</v>
      </c>
      <c r="O460" s="2">
        <v>9034.1200000000008</v>
      </c>
      <c r="P460">
        <v>11.1</v>
      </c>
      <c r="R460">
        <f>Кредиты_2000_0__2[[#This Row],[Годовой доход]]/12</f>
        <v>66919.583333333328</v>
      </c>
      <c r="S460">
        <f>Кредиты_2000_0__2[[#This Row],[Ежемесячный платеж]]/Кредиты_2000_0__2[[#This Row],[Мес доход]]</f>
        <v>0.13499964509641549</v>
      </c>
    </row>
    <row r="461" spans="1:19" x14ac:dyDescent="0.45">
      <c r="A461">
        <v>1890</v>
      </c>
      <c r="B461" s="1" t="s">
        <v>1329</v>
      </c>
      <c r="C461" s="1" t="s">
        <v>16</v>
      </c>
      <c r="D461">
        <v>8</v>
      </c>
      <c r="E461">
        <v>0</v>
      </c>
      <c r="F461">
        <v>268964</v>
      </c>
      <c r="G461">
        <v>339636</v>
      </c>
      <c r="H461" s="3">
        <v>675048</v>
      </c>
      <c r="I461" s="1" t="s">
        <v>17</v>
      </c>
      <c r="J461">
        <v>732</v>
      </c>
      <c r="K461">
        <v>2444806</v>
      </c>
      <c r="L461" s="1" t="s">
        <v>22</v>
      </c>
      <c r="M461" s="1" t="s">
        <v>29</v>
      </c>
      <c r="N461" s="1" t="s">
        <v>23</v>
      </c>
      <c r="O461" s="2">
        <v>27504.02</v>
      </c>
      <c r="P461">
        <v>16</v>
      </c>
      <c r="Q461">
        <v>33</v>
      </c>
      <c r="R461">
        <f>Кредиты_2000_0__2[[#This Row],[Годовой доход]]/12</f>
        <v>203733.83333333334</v>
      </c>
      <c r="S461">
        <f>Кредиты_2000_0__2[[#This Row],[Ежемесячный платеж]]/Кредиты_2000_0__2[[#This Row],[Мес доход]]</f>
        <v>0.13499976685266643</v>
      </c>
    </row>
    <row r="462" spans="1:19" x14ac:dyDescent="0.45">
      <c r="A462">
        <v>1899</v>
      </c>
      <c r="B462" s="1" t="s">
        <v>1335</v>
      </c>
      <c r="C462" s="1" t="s">
        <v>16</v>
      </c>
      <c r="D462">
        <v>2</v>
      </c>
      <c r="E462">
        <v>0</v>
      </c>
      <c r="F462">
        <v>39615</v>
      </c>
      <c r="G462">
        <v>82368</v>
      </c>
      <c r="H462" s="3">
        <v>78034</v>
      </c>
      <c r="I462" s="1" t="s">
        <v>17</v>
      </c>
      <c r="J462">
        <v>732</v>
      </c>
      <c r="K462">
        <v>936130</v>
      </c>
      <c r="L462" s="1" t="s">
        <v>50</v>
      </c>
      <c r="M462" s="1" t="s">
        <v>19</v>
      </c>
      <c r="N462" s="1" t="s">
        <v>20</v>
      </c>
      <c r="O462" s="2">
        <v>1739.64</v>
      </c>
      <c r="P462">
        <v>13</v>
      </c>
      <c r="R462">
        <f>Кредиты_2000_0__2[[#This Row],[Годовой доход]]/12</f>
        <v>78010.833333333328</v>
      </c>
      <c r="S462">
        <f>Кредиты_2000_0__2[[#This Row],[Ежемесячный платеж]]/Кредиты_2000_0__2[[#This Row],[Мес доход]]</f>
        <v>2.2299979703673638E-2</v>
      </c>
    </row>
    <row r="463" spans="1:19" x14ac:dyDescent="0.45">
      <c r="A463">
        <v>1967</v>
      </c>
      <c r="B463" s="1" t="s">
        <v>1388</v>
      </c>
      <c r="C463" s="1" t="s">
        <v>16</v>
      </c>
      <c r="D463">
        <v>6</v>
      </c>
      <c r="E463">
        <v>0</v>
      </c>
      <c r="F463">
        <v>58653</v>
      </c>
      <c r="G463">
        <v>72182</v>
      </c>
      <c r="H463" s="3">
        <v>109406</v>
      </c>
      <c r="I463" s="1" t="s">
        <v>17</v>
      </c>
      <c r="J463">
        <v>732</v>
      </c>
      <c r="K463">
        <v>944775</v>
      </c>
      <c r="L463" s="1" t="s">
        <v>41</v>
      </c>
      <c r="M463" s="1" t="s">
        <v>19</v>
      </c>
      <c r="N463" s="1" t="s">
        <v>23</v>
      </c>
      <c r="O463" s="2">
        <v>17084.8</v>
      </c>
      <c r="P463">
        <v>21.2</v>
      </c>
      <c r="Q463">
        <v>27</v>
      </c>
      <c r="R463">
        <f>Кредиты_2000_0__2[[#This Row],[Годовой доход]]/12</f>
        <v>78731.25</v>
      </c>
      <c r="S463">
        <f>Кредиты_2000_0__2[[#This Row],[Ежемесячный платеж]]/Кредиты_2000_0__2[[#This Row],[Мес доход]]</f>
        <v>0.21700150829562592</v>
      </c>
    </row>
    <row r="464" spans="1:19" x14ac:dyDescent="0.45">
      <c r="A464">
        <v>97</v>
      </c>
      <c r="B464" s="1" t="s">
        <v>102</v>
      </c>
      <c r="C464" s="1" t="s">
        <v>16</v>
      </c>
      <c r="D464">
        <v>13</v>
      </c>
      <c r="E464">
        <v>2</v>
      </c>
      <c r="F464">
        <v>260072</v>
      </c>
      <c r="G464">
        <v>756646</v>
      </c>
      <c r="H464" s="3">
        <v>158818</v>
      </c>
      <c r="I464" s="1" t="s">
        <v>17</v>
      </c>
      <c r="J464">
        <v>731</v>
      </c>
      <c r="K464">
        <v>315666</v>
      </c>
      <c r="L464" s="1" t="s">
        <v>21</v>
      </c>
      <c r="M464" s="1" t="s">
        <v>24</v>
      </c>
      <c r="N464" s="1" t="s">
        <v>23</v>
      </c>
      <c r="O464" s="2">
        <v>8522.83</v>
      </c>
      <c r="P464">
        <v>31.3</v>
      </c>
      <c r="Q464">
        <v>60</v>
      </c>
      <c r="R464">
        <f>Кредиты_2000_0__2[[#This Row],[Годовой доход]]/12</f>
        <v>26305.5</v>
      </c>
      <c r="S464">
        <f>Кредиты_2000_0__2[[#This Row],[Ежемесячный платеж]]/Кредиты_2000_0__2[[#This Row],[Мес доход]]</f>
        <v>0.32399422174070064</v>
      </c>
    </row>
    <row r="465" spans="1:19" x14ac:dyDescent="0.45">
      <c r="A465">
        <v>219</v>
      </c>
      <c r="B465" s="1" t="s">
        <v>200</v>
      </c>
      <c r="C465" s="1" t="s">
        <v>16</v>
      </c>
      <c r="D465">
        <v>11</v>
      </c>
      <c r="E465">
        <v>0</v>
      </c>
      <c r="F465">
        <v>295944</v>
      </c>
      <c r="G465">
        <v>835802</v>
      </c>
      <c r="H465" s="3">
        <v>396792</v>
      </c>
      <c r="I465" s="1" t="s">
        <v>26</v>
      </c>
      <c r="J465">
        <v>731</v>
      </c>
      <c r="K465">
        <v>745997</v>
      </c>
      <c r="L465" s="1" t="s">
        <v>22</v>
      </c>
      <c r="M465" s="1" t="s">
        <v>24</v>
      </c>
      <c r="N465" s="1" t="s">
        <v>23</v>
      </c>
      <c r="O465" s="2">
        <v>7522.29</v>
      </c>
      <c r="P465">
        <v>18.7</v>
      </c>
      <c r="R465">
        <f>Кредиты_2000_0__2[[#This Row],[Годовой доход]]/12</f>
        <v>62166.416666666664</v>
      </c>
      <c r="S465">
        <f>Кредиты_2000_0__2[[#This Row],[Ежемесячный платеж]]/Кредиты_2000_0__2[[#This Row],[Мес доход]]</f>
        <v>0.12100247051931845</v>
      </c>
    </row>
    <row r="466" spans="1:19" x14ac:dyDescent="0.45">
      <c r="A466">
        <v>386</v>
      </c>
      <c r="B466" s="1" t="s">
        <v>319</v>
      </c>
      <c r="C466" s="1" t="s">
        <v>31</v>
      </c>
      <c r="D466">
        <v>6</v>
      </c>
      <c r="E466">
        <v>0</v>
      </c>
      <c r="F466">
        <v>167371</v>
      </c>
      <c r="G466">
        <v>250074</v>
      </c>
      <c r="H466" s="3">
        <v>767690</v>
      </c>
      <c r="I466" s="1" t="s">
        <v>17</v>
      </c>
      <c r="J466">
        <v>731</v>
      </c>
      <c r="K466">
        <v>1629098</v>
      </c>
      <c r="L466" s="1" t="s">
        <v>22</v>
      </c>
      <c r="M466" s="1" t="s">
        <v>19</v>
      </c>
      <c r="N466" s="1" t="s">
        <v>23</v>
      </c>
      <c r="O466" s="2">
        <v>14118.71</v>
      </c>
      <c r="P466">
        <v>16.8</v>
      </c>
      <c r="R466">
        <f>Кредиты_2000_0__2[[#This Row],[Годовой доход]]/12</f>
        <v>135758.16666666666</v>
      </c>
      <c r="S466">
        <f>Кредиты_2000_0__2[[#This Row],[Ежемесячный платеж]]/Кредиты_2000_0__2[[#This Row],[Мес доход]]</f>
        <v>0.1039989736651816</v>
      </c>
    </row>
    <row r="467" spans="1:19" x14ac:dyDescent="0.45">
      <c r="A467">
        <v>399</v>
      </c>
      <c r="B467" s="1" t="s">
        <v>327</v>
      </c>
      <c r="C467" s="1" t="s">
        <v>16</v>
      </c>
      <c r="D467">
        <v>11</v>
      </c>
      <c r="E467">
        <v>0</v>
      </c>
      <c r="F467">
        <v>77539</v>
      </c>
      <c r="G467">
        <v>302302</v>
      </c>
      <c r="H467" s="3">
        <v>39138</v>
      </c>
      <c r="I467" s="1" t="s">
        <v>17</v>
      </c>
      <c r="J467">
        <v>731</v>
      </c>
      <c r="K467">
        <v>751336</v>
      </c>
      <c r="L467" s="1" t="s">
        <v>38</v>
      </c>
      <c r="M467" s="1" t="s">
        <v>19</v>
      </c>
      <c r="N467" s="1" t="s">
        <v>20</v>
      </c>
      <c r="O467" s="2">
        <v>10894.41</v>
      </c>
      <c r="P467">
        <v>10.6</v>
      </c>
      <c r="Q467">
        <v>27</v>
      </c>
      <c r="R467">
        <f>Кредиты_2000_0__2[[#This Row],[Годовой доход]]/12</f>
        <v>62611.333333333336</v>
      </c>
      <c r="S467">
        <f>Кредиты_2000_0__2[[#This Row],[Ежемесячный платеж]]/Кредиты_2000_0__2[[#This Row],[Мес доход]]</f>
        <v>0.17400060691887517</v>
      </c>
    </row>
    <row r="468" spans="1:19" x14ac:dyDescent="0.45">
      <c r="A468">
        <v>525</v>
      </c>
      <c r="B468" s="1" t="s">
        <v>407</v>
      </c>
      <c r="C468" s="1" t="s">
        <v>16</v>
      </c>
      <c r="D468">
        <v>4</v>
      </c>
      <c r="E468">
        <v>1</v>
      </c>
      <c r="F468">
        <v>88122</v>
      </c>
      <c r="G468">
        <v>123398</v>
      </c>
      <c r="H468" s="3">
        <v>234762</v>
      </c>
      <c r="I468" s="1" t="s">
        <v>17</v>
      </c>
      <c r="J468">
        <v>731</v>
      </c>
      <c r="K468">
        <v>784833</v>
      </c>
      <c r="L468" s="1" t="s">
        <v>36</v>
      </c>
      <c r="M468" s="1" t="s">
        <v>29</v>
      </c>
      <c r="N468" s="1" t="s">
        <v>23</v>
      </c>
      <c r="O468" s="2">
        <v>5958.21</v>
      </c>
      <c r="P468">
        <v>14.1</v>
      </c>
      <c r="R468">
        <f>Кредиты_2000_0__2[[#This Row],[Годовой доход]]/12</f>
        <v>65402.75</v>
      </c>
      <c r="S468">
        <f>Кредиты_2000_0__2[[#This Row],[Ежемесячный платеж]]/Кредиты_2000_0__2[[#This Row],[Мес доход]]</f>
        <v>9.1100297770353694E-2</v>
      </c>
    </row>
    <row r="469" spans="1:19" x14ac:dyDescent="0.45">
      <c r="A469">
        <v>580</v>
      </c>
      <c r="B469" s="1" t="s">
        <v>441</v>
      </c>
      <c r="C469" s="1" t="s">
        <v>16</v>
      </c>
      <c r="D469">
        <v>16</v>
      </c>
      <c r="E469">
        <v>0</v>
      </c>
      <c r="F469">
        <v>542735</v>
      </c>
      <c r="G469">
        <v>1114234</v>
      </c>
      <c r="H469" s="3">
        <v>230362</v>
      </c>
      <c r="I469" s="1" t="s">
        <v>26</v>
      </c>
      <c r="J469">
        <v>731</v>
      </c>
      <c r="K469">
        <v>1013479</v>
      </c>
      <c r="L469" s="1" t="s">
        <v>22</v>
      </c>
      <c r="M469" s="1" t="s">
        <v>19</v>
      </c>
      <c r="N469" s="1" t="s">
        <v>23</v>
      </c>
      <c r="O469" s="2">
        <v>24306.7</v>
      </c>
      <c r="P469">
        <v>22</v>
      </c>
      <c r="R469">
        <f>Кредиты_2000_0__2[[#This Row],[Годовой доход]]/12</f>
        <v>84456.583333333328</v>
      </c>
      <c r="S469">
        <f>Кредиты_2000_0__2[[#This Row],[Ежемесячный платеж]]/Кредиты_2000_0__2[[#This Row],[Мес доход]]</f>
        <v>0.28780112858776552</v>
      </c>
    </row>
    <row r="470" spans="1:19" x14ac:dyDescent="0.45">
      <c r="A470">
        <v>589</v>
      </c>
      <c r="B470" s="1" t="s">
        <v>446</v>
      </c>
      <c r="C470" s="1" t="s">
        <v>16</v>
      </c>
      <c r="D470">
        <v>15</v>
      </c>
      <c r="E470">
        <v>0</v>
      </c>
      <c r="F470">
        <v>95456</v>
      </c>
      <c r="G470">
        <v>504702</v>
      </c>
      <c r="H470" s="3">
        <v>121440</v>
      </c>
      <c r="I470" s="1" t="s">
        <v>17</v>
      </c>
      <c r="J470">
        <v>731</v>
      </c>
      <c r="K470">
        <v>749132</v>
      </c>
      <c r="L470" s="1" t="s">
        <v>50</v>
      </c>
      <c r="M470" s="1" t="s">
        <v>29</v>
      </c>
      <c r="N470" s="1" t="s">
        <v>23</v>
      </c>
      <c r="O470" s="2">
        <v>17479.62</v>
      </c>
      <c r="P470">
        <v>18.600000000000001</v>
      </c>
      <c r="Q470">
        <v>22</v>
      </c>
      <c r="R470">
        <f>Кредиты_2000_0__2[[#This Row],[Годовой доход]]/12</f>
        <v>62427.666666666664</v>
      </c>
      <c r="S470">
        <f>Кредиты_2000_0__2[[#This Row],[Ежемесячный платеж]]/Кредиты_2000_0__2[[#This Row],[Мес доход]]</f>
        <v>0.27999797098508672</v>
      </c>
    </row>
    <row r="471" spans="1:19" x14ac:dyDescent="0.45">
      <c r="A471">
        <v>597</v>
      </c>
      <c r="B471" s="1" t="s">
        <v>454</v>
      </c>
      <c r="C471" s="1" t="s">
        <v>16</v>
      </c>
      <c r="D471">
        <v>17</v>
      </c>
      <c r="E471">
        <v>0</v>
      </c>
      <c r="F471">
        <v>310802</v>
      </c>
      <c r="G471">
        <v>624800</v>
      </c>
      <c r="H471" s="3">
        <v>483604</v>
      </c>
      <c r="I471" s="1" t="s">
        <v>26</v>
      </c>
      <c r="J471">
        <v>731</v>
      </c>
      <c r="K471">
        <v>1213853</v>
      </c>
      <c r="L471" s="1" t="s">
        <v>22</v>
      </c>
      <c r="M471" s="1" t="s">
        <v>19</v>
      </c>
      <c r="N471" s="1" t="s">
        <v>23</v>
      </c>
      <c r="O471" s="2">
        <v>20938.759999999998</v>
      </c>
      <c r="P471">
        <v>31.3</v>
      </c>
      <c r="Q471">
        <v>49</v>
      </c>
      <c r="R471">
        <f>Кредиты_2000_0__2[[#This Row],[Годовой доход]]/12</f>
        <v>101154.41666666667</v>
      </c>
      <c r="S471">
        <f>Кредиты_2000_0__2[[#This Row],[Ежемесячный платеж]]/Кредиты_2000_0__2[[#This Row],[Мес доход]]</f>
        <v>0.20699798080986739</v>
      </c>
    </row>
    <row r="472" spans="1:19" x14ac:dyDescent="0.45">
      <c r="A472">
        <v>733</v>
      </c>
      <c r="B472" s="1" t="s">
        <v>539</v>
      </c>
      <c r="C472" s="1" t="s">
        <v>31</v>
      </c>
      <c r="D472">
        <v>8</v>
      </c>
      <c r="E472">
        <v>0</v>
      </c>
      <c r="F472">
        <v>158213</v>
      </c>
      <c r="G472">
        <v>380050</v>
      </c>
      <c r="H472" s="3">
        <v>263362</v>
      </c>
      <c r="I472" s="1" t="s">
        <v>26</v>
      </c>
      <c r="J472">
        <v>731</v>
      </c>
      <c r="K472">
        <v>614118</v>
      </c>
      <c r="L472" s="1" t="s">
        <v>36</v>
      </c>
      <c r="M472" s="1" t="s">
        <v>29</v>
      </c>
      <c r="N472" s="1" t="s">
        <v>23</v>
      </c>
      <c r="O472" s="2">
        <v>8300.91</v>
      </c>
      <c r="P472">
        <v>14.1</v>
      </c>
      <c r="R472">
        <f>Кредиты_2000_0__2[[#This Row],[Годовой доход]]/12</f>
        <v>51176.5</v>
      </c>
      <c r="S472">
        <f>Кредиты_2000_0__2[[#This Row],[Ежемесячный платеж]]/Кредиты_2000_0__2[[#This Row],[Мес доход]]</f>
        <v>0.16220159643586413</v>
      </c>
    </row>
    <row r="473" spans="1:19" x14ac:dyDescent="0.45">
      <c r="A473">
        <v>954</v>
      </c>
      <c r="B473" s="1" t="s">
        <v>689</v>
      </c>
      <c r="C473" s="1" t="s">
        <v>31</v>
      </c>
      <c r="D473">
        <v>8</v>
      </c>
      <c r="E473">
        <v>0</v>
      </c>
      <c r="F473">
        <v>289864</v>
      </c>
      <c r="G473">
        <v>509300</v>
      </c>
      <c r="H473" s="3">
        <v>264616</v>
      </c>
      <c r="I473" s="1" t="s">
        <v>26</v>
      </c>
      <c r="J473">
        <v>731</v>
      </c>
      <c r="K473">
        <v>1333059</v>
      </c>
      <c r="L473" s="1" t="s">
        <v>22</v>
      </c>
      <c r="M473" s="1" t="s">
        <v>19</v>
      </c>
      <c r="N473" s="1" t="s">
        <v>23</v>
      </c>
      <c r="O473" s="2">
        <v>23995.1</v>
      </c>
      <c r="P473">
        <v>24</v>
      </c>
      <c r="R473">
        <f>Кредиты_2000_0__2[[#This Row],[Годовой доход]]/12</f>
        <v>111088.25</v>
      </c>
      <c r="S473">
        <f>Кредиты_2000_0__2[[#This Row],[Ежемесячный платеж]]/Кредиты_2000_0__2[[#This Row],[Мес доход]]</f>
        <v>0.21600034207038096</v>
      </c>
    </row>
    <row r="474" spans="1:19" x14ac:dyDescent="0.45">
      <c r="A474">
        <v>976</v>
      </c>
      <c r="B474" s="1" t="s">
        <v>703</v>
      </c>
      <c r="C474" s="1" t="s">
        <v>16</v>
      </c>
      <c r="D474">
        <v>10</v>
      </c>
      <c r="E474">
        <v>0</v>
      </c>
      <c r="F474">
        <v>155477</v>
      </c>
      <c r="G474">
        <v>346214</v>
      </c>
      <c r="H474" s="3">
        <v>214874</v>
      </c>
      <c r="I474" s="1" t="s">
        <v>26</v>
      </c>
      <c r="J474">
        <v>731</v>
      </c>
      <c r="K474">
        <v>1540254</v>
      </c>
      <c r="L474" s="1" t="s">
        <v>22</v>
      </c>
      <c r="M474" s="1" t="s">
        <v>29</v>
      </c>
      <c r="N474" s="1" t="s">
        <v>23</v>
      </c>
      <c r="O474" s="2">
        <v>19766.650000000001</v>
      </c>
      <c r="P474">
        <v>13.5</v>
      </c>
      <c r="Q474">
        <v>2</v>
      </c>
      <c r="R474">
        <f>Кредиты_2000_0__2[[#This Row],[Годовой доход]]/12</f>
        <v>128354.5</v>
      </c>
      <c r="S474">
        <f>Кредиты_2000_0__2[[#This Row],[Ежемесячный платеж]]/Кредиты_2000_0__2[[#This Row],[Мес доход]]</f>
        <v>0.15400044408259939</v>
      </c>
    </row>
    <row r="475" spans="1:19" x14ac:dyDescent="0.45">
      <c r="A475">
        <v>1070</v>
      </c>
      <c r="B475" s="1" t="s">
        <v>758</v>
      </c>
      <c r="C475" s="1" t="s">
        <v>31</v>
      </c>
      <c r="D475">
        <v>13</v>
      </c>
      <c r="E475">
        <v>0</v>
      </c>
      <c r="F475">
        <v>533691</v>
      </c>
      <c r="G475">
        <v>1407626</v>
      </c>
      <c r="H475" s="3">
        <v>217734</v>
      </c>
      <c r="I475" s="1" t="s">
        <v>17</v>
      </c>
      <c r="J475">
        <v>731</v>
      </c>
      <c r="K475">
        <v>1222289</v>
      </c>
      <c r="L475" s="1" t="s">
        <v>22</v>
      </c>
      <c r="M475" s="1" t="s">
        <v>19</v>
      </c>
      <c r="N475" s="1" t="s">
        <v>23</v>
      </c>
      <c r="O475" s="2">
        <v>25158.66</v>
      </c>
      <c r="P475">
        <v>33.4</v>
      </c>
      <c r="Q475">
        <v>5</v>
      </c>
      <c r="R475">
        <f>Кредиты_2000_0__2[[#This Row],[Годовой доход]]/12</f>
        <v>101857.41666666667</v>
      </c>
      <c r="S475">
        <f>Кредиты_2000_0__2[[#This Row],[Ежемесячный платеж]]/Кредиты_2000_0__2[[#This Row],[Мес доход]]</f>
        <v>0.24699880306539615</v>
      </c>
    </row>
    <row r="476" spans="1:19" x14ac:dyDescent="0.45">
      <c r="A476">
        <v>1124</v>
      </c>
      <c r="B476" s="1" t="s">
        <v>795</v>
      </c>
      <c r="C476" s="1" t="s">
        <v>16</v>
      </c>
      <c r="D476">
        <v>8</v>
      </c>
      <c r="E476">
        <v>1</v>
      </c>
      <c r="F476">
        <v>138567</v>
      </c>
      <c r="G476">
        <v>348040</v>
      </c>
      <c r="H476" s="3">
        <v>261140</v>
      </c>
      <c r="I476" s="1" t="s">
        <v>17</v>
      </c>
      <c r="J476">
        <v>731</v>
      </c>
      <c r="K476">
        <v>1597558</v>
      </c>
      <c r="L476" s="1" t="s">
        <v>22</v>
      </c>
      <c r="M476" s="1" t="s">
        <v>29</v>
      </c>
      <c r="N476" s="1" t="s">
        <v>23</v>
      </c>
      <c r="O476" s="2">
        <v>10490.66</v>
      </c>
      <c r="P476">
        <v>18.8</v>
      </c>
      <c r="R476">
        <f>Кредиты_2000_0__2[[#This Row],[Годовой доход]]/12</f>
        <v>133129.83333333334</v>
      </c>
      <c r="S476">
        <f>Кредиты_2000_0__2[[#This Row],[Ежемесячный платеж]]/Кредиты_2000_0__2[[#This Row],[Мес доход]]</f>
        <v>7.8800218833995378E-2</v>
      </c>
    </row>
    <row r="477" spans="1:19" x14ac:dyDescent="0.45">
      <c r="A477">
        <v>1325</v>
      </c>
      <c r="B477" s="1" t="s">
        <v>931</v>
      </c>
      <c r="C477" s="1" t="s">
        <v>16</v>
      </c>
      <c r="D477">
        <v>8</v>
      </c>
      <c r="E477">
        <v>1</v>
      </c>
      <c r="F477">
        <v>156522</v>
      </c>
      <c r="G477">
        <v>208318</v>
      </c>
      <c r="H477" s="3">
        <v>218174</v>
      </c>
      <c r="I477" s="1" t="s">
        <v>17</v>
      </c>
      <c r="J477">
        <v>731</v>
      </c>
      <c r="K477">
        <v>1168215</v>
      </c>
      <c r="L477" s="1" t="s">
        <v>22</v>
      </c>
      <c r="M477" s="1" t="s">
        <v>19</v>
      </c>
      <c r="N477" s="1" t="s">
        <v>23</v>
      </c>
      <c r="O477" s="2">
        <v>12947.93</v>
      </c>
      <c r="P477">
        <v>25.4</v>
      </c>
      <c r="R477">
        <f>Кредиты_2000_0__2[[#This Row],[Годовой доход]]/12</f>
        <v>97351.25</v>
      </c>
      <c r="S477">
        <f>Кредиты_2000_0__2[[#This Row],[Ежемесячный платеж]]/Кредиты_2000_0__2[[#This Row],[Мес доход]]</f>
        <v>0.13300219565747742</v>
      </c>
    </row>
    <row r="478" spans="1:19" x14ac:dyDescent="0.45">
      <c r="A478">
        <v>1372</v>
      </c>
      <c r="B478" s="1" t="s">
        <v>967</v>
      </c>
      <c r="C478" s="1" t="s">
        <v>16</v>
      </c>
      <c r="D478">
        <v>11</v>
      </c>
      <c r="E478">
        <v>0</v>
      </c>
      <c r="F478">
        <v>251674</v>
      </c>
      <c r="G478">
        <v>419298</v>
      </c>
      <c r="H478" s="3">
        <v>216194</v>
      </c>
      <c r="I478" s="1" t="s">
        <v>17</v>
      </c>
      <c r="J478">
        <v>731</v>
      </c>
      <c r="K478">
        <v>552539</v>
      </c>
      <c r="L478" s="1" t="s">
        <v>22</v>
      </c>
      <c r="M478" s="1" t="s">
        <v>29</v>
      </c>
      <c r="N478" s="1" t="s">
        <v>23</v>
      </c>
      <c r="O478" s="2">
        <v>10820.69</v>
      </c>
      <c r="P478">
        <v>15.4</v>
      </c>
      <c r="Q478">
        <v>9</v>
      </c>
      <c r="R478">
        <f>Кредиты_2000_0__2[[#This Row],[Годовой доход]]/12</f>
        <v>46044.916666666664</v>
      </c>
      <c r="S478">
        <f>Кредиты_2000_0__2[[#This Row],[Ежемесячный платеж]]/Кредиты_2000_0__2[[#This Row],[Мес доход]]</f>
        <v>0.23500292287060282</v>
      </c>
    </row>
    <row r="479" spans="1:19" x14ac:dyDescent="0.45">
      <c r="A479">
        <v>1516</v>
      </c>
      <c r="B479" s="1" t="s">
        <v>1060</v>
      </c>
      <c r="C479" s="1" t="s">
        <v>31</v>
      </c>
      <c r="D479">
        <v>15</v>
      </c>
      <c r="E479">
        <v>0</v>
      </c>
      <c r="F479">
        <v>477983</v>
      </c>
      <c r="G479">
        <v>769758</v>
      </c>
      <c r="H479" s="3">
        <v>781088</v>
      </c>
      <c r="I479" s="1" t="s">
        <v>17</v>
      </c>
      <c r="J479">
        <v>731</v>
      </c>
      <c r="K479">
        <v>1541888</v>
      </c>
      <c r="L479" s="1" t="s">
        <v>22</v>
      </c>
      <c r="M479" s="1" t="s">
        <v>19</v>
      </c>
      <c r="N479" s="1" t="s">
        <v>23</v>
      </c>
      <c r="O479" s="2">
        <v>22999.69</v>
      </c>
      <c r="P479">
        <v>20.100000000000001</v>
      </c>
      <c r="R479">
        <f>Кредиты_2000_0__2[[#This Row],[Годовой доход]]/12</f>
        <v>128490.66666666667</v>
      </c>
      <c r="S479">
        <f>Кредиты_2000_0__2[[#This Row],[Ежемесячный платеж]]/Кредиты_2000_0__2[[#This Row],[Мес доход]]</f>
        <v>0.17899891561514195</v>
      </c>
    </row>
    <row r="480" spans="1:19" x14ac:dyDescent="0.45">
      <c r="A480">
        <v>1540</v>
      </c>
      <c r="B480" s="1" t="s">
        <v>1074</v>
      </c>
      <c r="C480" s="1" t="s">
        <v>16</v>
      </c>
      <c r="D480">
        <v>12</v>
      </c>
      <c r="E480">
        <v>1</v>
      </c>
      <c r="F480">
        <v>94278</v>
      </c>
      <c r="G480">
        <v>983378</v>
      </c>
      <c r="H480" s="3">
        <v>328658</v>
      </c>
      <c r="I480" s="1" t="s">
        <v>17</v>
      </c>
      <c r="J480">
        <v>731</v>
      </c>
      <c r="K480">
        <v>1589464</v>
      </c>
      <c r="L480" s="1" t="s">
        <v>27</v>
      </c>
      <c r="M480" s="1" t="s">
        <v>29</v>
      </c>
      <c r="N480" s="1" t="s">
        <v>23</v>
      </c>
      <c r="O480" s="2">
        <v>20133.16</v>
      </c>
      <c r="P480">
        <v>20.6</v>
      </c>
      <c r="Q480">
        <v>78</v>
      </c>
      <c r="R480">
        <f>Кредиты_2000_0__2[[#This Row],[Годовой доход]]/12</f>
        <v>132455.33333333334</v>
      </c>
      <c r="S480">
        <f>Кредиты_2000_0__2[[#This Row],[Ежемесячный платеж]]/Кредиты_2000_0__2[[#This Row],[Мес доход]]</f>
        <v>0.15199961748111313</v>
      </c>
    </row>
    <row r="481" spans="1:19" x14ac:dyDescent="0.45">
      <c r="A481">
        <v>1667</v>
      </c>
      <c r="B481" s="1" t="s">
        <v>1167</v>
      </c>
      <c r="C481" s="1" t="s">
        <v>31</v>
      </c>
      <c r="D481">
        <v>14</v>
      </c>
      <c r="E481">
        <v>0</v>
      </c>
      <c r="F481">
        <v>444790</v>
      </c>
      <c r="G481">
        <v>682132</v>
      </c>
      <c r="H481" s="3">
        <v>429220</v>
      </c>
      <c r="I481" s="1" t="s">
        <v>17</v>
      </c>
      <c r="J481">
        <v>731</v>
      </c>
      <c r="K481">
        <v>1297415</v>
      </c>
      <c r="L481" s="1" t="s">
        <v>22</v>
      </c>
      <c r="M481" s="1" t="s">
        <v>19</v>
      </c>
      <c r="N481" s="1" t="s">
        <v>23</v>
      </c>
      <c r="O481" s="2">
        <v>25515.86</v>
      </c>
      <c r="P481">
        <v>22.2</v>
      </c>
      <c r="R481">
        <f>Кредиты_2000_0__2[[#This Row],[Годовой доход]]/12</f>
        <v>108117.91666666667</v>
      </c>
      <c r="S481">
        <f>Кредиты_2000_0__2[[#This Row],[Ежемесячный платеж]]/Кредиты_2000_0__2[[#This Row],[Мес доход]]</f>
        <v>0.236000292890093</v>
      </c>
    </row>
    <row r="482" spans="1:19" x14ac:dyDescent="0.45">
      <c r="A482">
        <v>1693</v>
      </c>
      <c r="B482" s="1" t="s">
        <v>1187</v>
      </c>
      <c r="C482" s="1" t="s">
        <v>31</v>
      </c>
      <c r="D482">
        <v>19</v>
      </c>
      <c r="E482">
        <v>1</v>
      </c>
      <c r="F482">
        <v>115672</v>
      </c>
      <c r="G482">
        <v>379412</v>
      </c>
      <c r="H482" s="3">
        <v>171710</v>
      </c>
      <c r="I482" s="1" t="s">
        <v>17</v>
      </c>
      <c r="J482">
        <v>731</v>
      </c>
      <c r="K482">
        <v>926820</v>
      </c>
      <c r="L482" s="1" t="s">
        <v>40</v>
      </c>
      <c r="M482" s="1" t="s">
        <v>29</v>
      </c>
      <c r="N482" s="1" t="s">
        <v>23</v>
      </c>
      <c r="O482" s="2">
        <v>12203.13</v>
      </c>
      <c r="P482">
        <v>16.5</v>
      </c>
      <c r="R482">
        <f>Кредиты_2000_0__2[[#This Row],[Годовой доход]]/12</f>
        <v>77235</v>
      </c>
      <c r="S482">
        <f>Кредиты_2000_0__2[[#This Row],[Ежемесячный платеж]]/Кредиты_2000_0__2[[#This Row],[Мес доход]]</f>
        <v>0.158</v>
      </c>
    </row>
    <row r="483" spans="1:19" x14ac:dyDescent="0.45">
      <c r="A483">
        <v>1704</v>
      </c>
      <c r="B483" s="1" t="s">
        <v>1196</v>
      </c>
      <c r="C483" s="1" t="s">
        <v>16</v>
      </c>
      <c r="D483">
        <v>29</v>
      </c>
      <c r="E483">
        <v>0</v>
      </c>
      <c r="F483">
        <v>98648</v>
      </c>
      <c r="G483">
        <v>562628</v>
      </c>
      <c r="H483" s="3">
        <v>172040</v>
      </c>
      <c r="I483" s="1" t="s">
        <v>17</v>
      </c>
      <c r="J483">
        <v>731</v>
      </c>
      <c r="K483">
        <v>612902</v>
      </c>
      <c r="L483" s="1" t="s">
        <v>36</v>
      </c>
      <c r="M483" s="1" t="s">
        <v>24</v>
      </c>
      <c r="N483" s="1" t="s">
        <v>23</v>
      </c>
      <c r="O483" s="2">
        <v>11134.19</v>
      </c>
      <c r="P483">
        <v>9.8000000000000007</v>
      </c>
      <c r="Q483">
        <v>29</v>
      </c>
      <c r="R483">
        <f>Кредиты_2000_0__2[[#This Row],[Годовой доход]]/12</f>
        <v>51075.166666666664</v>
      </c>
      <c r="S483">
        <f>Кредиты_2000_0__2[[#This Row],[Ежемесячный платеж]]/Кредиты_2000_0__2[[#This Row],[Мес доход]]</f>
        <v>0.21799615599231201</v>
      </c>
    </row>
    <row r="484" spans="1:19" x14ac:dyDescent="0.45">
      <c r="A484">
        <v>1840</v>
      </c>
      <c r="B484" s="1" t="s">
        <v>1295</v>
      </c>
      <c r="C484" s="1" t="s">
        <v>16</v>
      </c>
      <c r="D484">
        <v>5</v>
      </c>
      <c r="E484">
        <v>0</v>
      </c>
      <c r="F484">
        <v>453473</v>
      </c>
      <c r="G484">
        <v>1039742</v>
      </c>
      <c r="H484" s="3">
        <v>304722</v>
      </c>
      <c r="I484" s="1" t="s">
        <v>17</v>
      </c>
      <c r="J484">
        <v>731</v>
      </c>
      <c r="K484">
        <v>558942</v>
      </c>
      <c r="L484" s="1" t="s">
        <v>38</v>
      </c>
      <c r="M484" s="1" t="s">
        <v>29</v>
      </c>
      <c r="N484" s="1" t="s">
        <v>23</v>
      </c>
      <c r="O484" s="2">
        <v>8477.23</v>
      </c>
      <c r="P484">
        <v>16.399999999999999</v>
      </c>
      <c r="Q484">
        <v>52</v>
      </c>
      <c r="R484">
        <f>Кредиты_2000_0__2[[#This Row],[Годовой доход]]/12</f>
        <v>46578.5</v>
      </c>
      <c r="S484">
        <f>Кредиты_2000_0__2[[#This Row],[Ежемесячный платеж]]/Кредиты_2000_0__2[[#This Row],[Мес доход]]</f>
        <v>0.181998776259433</v>
      </c>
    </row>
    <row r="485" spans="1:19" x14ac:dyDescent="0.45">
      <c r="A485">
        <v>1884</v>
      </c>
      <c r="B485" s="1" t="s">
        <v>1323</v>
      </c>
      <c r="C485" s="1" t="s">
        <v>16</v>
      </c>
      <c r="D485">
        <v>10</v>
      </c>
      <c r="E485">
        <v>0</v>
      </c>
      <c r="F485">
        <v>154242</v>
      </c>
      <c r="G485">
        <v>391666</v>
      </c>
      <c r="H485" s="3">
        <v>371822</v>
      </c>
      <c r="I485" s="1" t="s">
        <v>26</v>
      </c>
      <c r="J485">
        <v>731</v>
      </c>
      <c r="K485">
        <v>2198110</v>
      </c>
      <c r="L485" s="1" t="s">
        <v>53</v>
      </c>
      <c r="M485" s="1" t="s">
        <v>19</v>
      </c>
      <c r="N485" s="1" t="s">
        <v>23</v>
      </c>
      <c r="O485" s="2">
        <v>34803.25</v>
      </c>
      <c r="P485">
        <v>18.5</v>
      </c>
      <c r="Q485">
        <v>50</v>
      </c>
      <c r="R485">
        <f>Кредиты_2000_0__2[[#This Row],[Годовой доход]]/12</f>
        <v>183175.83333333334</v>
      </c>
      <c r="S485">
        <f>Кредиты_2000_0__2[[#This Row],[Ежемесячный платеж]]/Кредиты_2000_0__2[[#This Row],[Мес доход]]</f>
        <v>0.18999913562105625</v>
      </c>
    </row>
    <row r="486" spans="1:19" x14ac:dyDescent="0.45">
      <c r="A486">
        <v>7</v>
      </c>
      <c r="B486" s="1" t="s">
        <v>32</v>
      </c>
      <c r="C486" s="1" t="s">
        <v>16</v>
      </c>
      <c r="D486">
        <v>13</v>
      </c>
      <c r="E486">
        <v>1</v>
      </c>
      <c r="F486">
        <v>122170</v>
      </c>
      <c r="G486">
        <v>272052</v>
      </c>
      <c r="H486" s="3">
        <v>217646</v>
      </c>
      <c r="I486" s="1" t="s">
        <v>17</v>
      </c>
      <c r="J486">
        <v>730</v>
      </c>
      <c r="K486">
        <v>1184194</v>
      </c>
      <c r="L486" s="1" t="s">
        <v>33</v>
      </c>
      <c r="M486" s="1" t="s">
        <v>19</v>
      </c>
      <c r="N486" s="1" t="s">
        <v>23</v>
      </c>
      <c r="O486" s="2">
        <v>10855.08</v>
      </c>
      <c r="P486">
        <v>19.600000000000001</v>
      </c>
      <c r="Q486">
        <v>10</v>
      </c>
      <c r="R486">
        <f>Кредиты_2000_0__2[[#This Row],[Годовой доход]]/12</f>
        <v>98682.833333333328</v>
      </c>
      <c r="S486">
        <f>Кредиты_2000_0__2[[#This Row],[Ежемесячный платеж]]/Кредиты_2000_0__2[[#This Row],[Мес доход]]</f>
        <v>0.10999967910663287</v>
      </c>
    </row>
    <row r="487" spans="1:19" x14ac:dyDescent="0.45">
      <c r="A487">
        <v>171</v>
      </c>
      <c r="B487" s="1" t="s">
        <v>160</v>
      </c>
      <c r="C487" s="1" t="s">
        <v>16</v>
      </c>
      <c r="D487">
        <v>7</v>
      </c>
      <c r="E487">
        <v>0</v>
      </c>
      <c r="F487">
        <v>179721</v>
      </c>
      <c r="G487">
        <v>338932</v>
      </c>
      <c r="H487" s="3">
        <v>300366</v>
      </c>
      <c r="I487" s="1" t="s">
        <v>17</v>
      </c>
      <c r="J487">
        <v>730</v>
      </c>
      <c r="K487">
        <v>833188</v>
      </c>
      <c r="L487" s="1" t="s">
        <v>21</v>
      </c>
      <c r="M487" s="1" t="s">
        <v>19</v>
      </c>
      <c r="N487" s="1" t="s">
        <v>23</v>
      </c>
      <c r="O487" s="2">
        <v>13400.32</v>
      </c>
      <c r="P487">
        <v>17.899999999999999</v>
      </c>
      <c r="Q487">
        <v>37</v>
      </c>
      <c r="R487">
        <f>Кредиты_2000_0__2[[#This Row],[Годовой доход]]/12</f>
        <v>69432.333333333328</v>
      </c>
      <c r="S487">
        <f>Кредиты_2000_0__2[[#This Row],[Ежемесячный платеж]]/Кредиты_2000_0__2[[#This Row],[Мес доход]]</f>
        <v>0.19299826689774699</v>
      </c>
    </row>
    <row r="488" spans="1:19" x14ac:dyDescent="0.45">
      <c r="A488">
        <v>490</v>
      </c>
      <c r="B488" s="1" t="s">
        <v>386</v>
      </c>
      <c r="C488" s="1" t="s">
        <v>16</v>
      </c>
      <c r="D488">
        <v>8</v>
      </c>
      <c r="E488">
        <v>0</v>
      </c>
      <c r="F488">
        <v>265905</v>
      </c>
      <c r="G488">
        <v>332156</v>
      </c>
      <c r="H488" s="3">
        <v>648516</v>
      </c>
      <c r="I488" s="1" t="s">
        <v>17</v>
      </c>
      <c r="J488">
        <v>730</v>
      </c>
      <c r="K488">
        <v>1400205</v>
      </c>
      <c r="L488" s="1" t="s">
        <v>53</v>
      </c>
      <c r="M488" s="1" t="s">
        <v>19</v>
      </c>
      <c r="N488" s="1" t="s">
        <v>23</v>
      </c>
      <c r="O488" s="2">
        <v>21353.15</v>
      </c>
      <c r="P488">
        <v>19</v>
      </c>
      <c r="Q488">
        <v>69</v>
      </c>
      <c r="R488">
        <f>Кредиты_2000_0__2[[#This Row],[Годовой доход]]/12</f>
        <v>116683.75</v>
      </c>
      <c r="S488">
        <f>Кредиты_2000_0__2[[#This Row],[Ежемесячный платеж]]/Кредиты_2000_0__2[[#This Row],[Мес доход]]</f>
        <v>0.18300020354162427</v>
      </c>
    </row>
    <row r="489" spans="1:19" x14ac:dyDescent="0.45">
      <c r="A489">
        <v>536</v>
      </c>
      <c r="B489" s="1" t="s">
        <v>415</v>
      </c>
      <c r="C489" s="1" t="s">
        <v>31</v>
      </c>
      <c r="D489">
        <v>6</v>
      </c>
      <c r="E489">
        <v>0</v>
      </c>
      <c r="F489">
        <v>216068</v>
      </c>
      <c r="G489">
        <v>674366</v>
      </c>
      <c r="H489" s="3">
        <v>108130</v>
      </c>
      <c r="I489" s="1" t="s">
        <v>26</v>
      </c>
      <c r="J489">
        <v>730</v>
      </c>
      <c r="K489">
        <v>672372</v>
      </c>
      <c r="L489" s="1" t="s">
        <v>36</v>
      </c>
      <c r="M489" s="1" t="s">
        <v>29</v>
      </c>
      <c r="N489" s="1" t="s">
        <v>75</v>
      </c>
      <c r="O489" s="2">
        <v>7883.48</v>
      </c>
      <c r="P489">
        <v>13.4</v>
      </c>
      <c r="Q489">
        <v>53</v>
      </c>
      <c r="R489">
        <f>Кредиты_2000_0__2[[#This Row],[Годовой доход]]/12</f>
        <v>56031</v>
      </c>
      <c r="S489">
        <f>Кредиты_2000_0__2[[#This Row],[Ежемесячный платеж]]/Кредиты_2000_0__2[[#This Row],[Мес доход]]</f>
        <v>0.1406985418786029</v>
      </c>
    </row>
    <row r="490" spans="1:19" x14ac:dyDescent="0.45">
      <c r="A490">
        <v>559</v>
      </c>
      <c r="B490" s="1" t="s">
        <v>428</v>
      </c>
      <c r="C490" s="1" t="s">
        <v>31</v>
      </c>
      <c r="D490">
        <v>13</v>
      </c>
      <c r="E490">
        <v>0</v>
      </c>
      <c r="F490">
        <v>385890</v>
      </c>
      <c r="G490">
        <v>1008612</v>
      </c>
      <c r="H490" s="3">
        <v>337436</v>
      </c>
      <c r="I490" s="1" t="s">
        <v>17</v>
      </c>
      <c r="J490">
        <v>730</v>
      </c>
      <c r="K490">
        <v>687971</v>
      </c>
      <c r="L490" s="1" t="s">
        <v>21</v>
      </c>
      <c r="M490" s="1" t="s">
        <v>24</v>
      </c>
      <c r="N490" s="1" t="s">
        <v>23</v>
      </c>
      <c r="O490" s="2">
        <v>12326.06</v>
      </c>
      <c r="P490">
        <v>17.899999999999999</v>
      </c>
      <c r="Q490">
        <v>14</v>
      </c>
      <c r="R490">
        <f>Кредиты_2000_0__2[[#This Row],[Годовой доход]]/12</f>
        <v>57330.916666666664</v>
      </c>
      <c r="S490">
        <f>Кредиты_2000_0__2[[#This Row],[Ежемесячный платеж]]/Кредиты_2000_0__2[[#This Row],[Мес доход]]</f>
        <v>0.21499848104062527</v>
      </c>
    </row>
    <row r="491" spans="1:19" x14ac:dyDescent="0.45">
      <c r="A491">
        <v>746</v>
      </c>
      <c r="B491" s="1" t="s">
        <v>546</v>
      </c>
      <c r="C491" s="1" t="s">
        <v>16</v>
      </c>
      <c r="D491">
        <v>19</v>
      </c>
      <c r="E491">
        <v>0</v>
      </c>
      <c r="F491">
        <v>209741</v>
      </c>
      <c r="G491">
        <v>527956</v>
      </c>
      <c r="H491" s="3">
        <v>214764</v>
      </c>
      <c r="I491" s="1" t="s">
        <v>17</v>
      </c>
      <c r="J491">
        <v>730</v>
      </c>
      <c r="K491">
        <v>983041</v>
      </c>
      <c r="L491" s="1" t="s">
        <v>27</v>
      </c>
      <c r="M491" s="1" t="s">
        <v>29</v>
      </c>
      <c r="N491" s="1" t="s">
        <v>23</v>
      </c>
      <c r="O491" s="2">
        <v>12697.51</v>
      </c>
      <c r="P491">
        <v>13.4</v>
      </c>
      <c r="Q491">
        <v>43</v>
      </c>
      <c r="R491">
        <f>Кредиты_2000_0__2[[#This Row],[Годовой доход]]/12</f>
        <v>81920.083333333328</v>
      </c>
      <c r="S491">
        <f>Кредиты_2000_0__2[[#This Row],[Ежемесячный платеж]]/Кредиты_2000_0__2[[#This Row],[Мес доход]]</f>
        <v>0.15499874369431185</v>
      </c>
    </row>
    <row r="492" spans="1:19" x14ac:dyDescent="0.45">
      <c r="A492">
        <v>826</v>
      </c>
      <c r="B492" s="1" t="s">
        <v>607</v>
      </c>
      <c r="C492" s="1" t="s">
        <v>31</v>
      </c>
      <c r="D492">
        <v>10</v>
      </c>
      <c r="E492">
        <v>0</v>
      </c>
      <c r="F492">
        <v>121106</v>
      </c>
      <c r="G492">
        <v>308198</v>
      </c>
      <c r="H492" s="3">
        <v>260260</v>
      </c>
      <c r="I492" s="1" t="s">
        <v>26</v>
      </c>
      <c r="J492">
        <v>730</v>
      </c>
      <c r="K492">
        <v>1236197</v>
      </c>
      <c r="L492" s="1" t="s">
        <v>41</v>
      </c>
      <c r="M492" s="1" t="s">
        <v>19</v>
      </c>
      <c r="N492" s="1" t="s">
        <v>23</v>
      </c>
      <c r="O492" s="2">
        <v>21015.33</v>
      </c>
      <c r="P492">
        <v>12.8</v>
      </c>
      <c r="Q492">
        <v>30</v>
      </c>
      <c r="R492">
        <f>Кредиты_2000_0__2[[#This Row],[Годовой доход]]/12</f>
        <v>103016.41666666667</v>
      </c>
      <c r="S492">
        <f>Кредиты_2000_0__2[[#This Row],[Ежемесячный платеж]]/Кредиты_2000_0__2[[#This Row],[Мес доход]]</f>
        <v>0.20399981556337704</v>
      </c>
    </row>
    <row r="493" spans="1:19" x14ac:dyDescent="0.45">
      <c r="A493">
        <v>876</v>
      </c>
      <c r="B493" s="1" t="s">
        <v>636</v>
      </c>
      <c r="C493" s="1" t="s">
        <v>16</v>
      </c>
      <c r="D493">
        <v>10</v>
      </c>
      <c r="E493">
        <v>0</v>
      </c>
      <c r="F493">
        <v>197524</v>
      </c>
      <c r="G493">
        <v>309078</v>
      </c>
      <c r="H493" s="3">
        <v>302588</v>
      </c>
      <c r="I493" s="1" t="s">
        <v>17</v>
      </c>
      <c r="J493">
        <v>730</v>
      </c>
      <c r="K493">
        <v>1133673</v>
      </c>
      <c r="L493" s="1" t="s">
        <v>22</v>
      </c>
      <c r="M493" s="1" t="s">
        <v>29</v>
      </c>
      <c r="N493" s="1" t="s">
        <v>23</v>
      </c>
      <c r="O493" s="2">
        <v>7642.75</v>
      </c>
      <c r="P493">
        <v>25.5</v>
      </c>
      <c r="Q493">
        <v>52</v>
      </c>
      <c r="R493">
        <f>Кредиты_2000_0__2[[#This Row],[Годовой доход]]/12</f>
        <v>94472.75</v>
      </c>
      <c r="S493">
        <f>Кредиты_2000_0__2[[#This Row],[Ежемесячный платеж]]/Кредиты_2000_0__2[[#This Row],[Мес доход]]</f>
        <v>8.0898989391120724E-2</v>
      </c>
    </row>
    <row r="494" spans="1:19" x14ac:dyDescent="0.45">
      <c r="A494">
        <v>958</v>
      </c>
      <c r="B494" s="1" t="s">
        <v>690</v>
      </c>
      <c r="C494" s="1" t="s">
        <v>16</v>
      </c>
      <c r="D494">
        <v>14</v>
      </c>
      <c r="E494">
        <v>1</v>
      </c>
      <c r="F494">
        <v>282131</v>
      </c>
      <c r="G494">
        <v>540870</v>
      </c>
      <c r="H494" s="3">
        <v>155254</v>
      </c>
      <c r="I494" s="1" t="s">
        <v>17</v>
      </c>
      <c r="J494">
        <v>730</v>
      </c>
      <c r="K494">
        <v>1448028</v>
      </c>
      <c r="L494" s="1" t="s">
        <v>22</v>
      </c>
      <c r="M494" s="1" t="s">
        <v>19</v>
      </c>
      <c r="N494" s="1" t="s">
        <v>52</v>
      </c>
      <c r="O494" s="2">
        <v>15928.46</v>
      </c>
      <c r="P494">
        <v>18.7</v>
      </c>
      <c r="R494">
        <f>Кредиты_2000_0__2[[#This Row],[Годовой доход]]/12</f>
        <v>120669</v>
      </c>
      <c r="S494">
        <f>Кредиты_2000_0__2[[#This Row],[Ежемесячный платеж]]/Кредиты_2000_0__2[[#This Row],[Мес доход]]</f>
        <v>0.13200125964415052</v>
      </c>
    </row>
    <row r="495" spans="1:19" x14ac:dyDescent="0.45">
      <c r="A495">
        <v>1052</v>
      </c>
      <c r="B495" s="1" t="s">
        <v>747</v>
      </c>
      <c r="C495" s="1" t="s">
        <v>31</v>
      </c>
      <c r="D495">
        <v>10</v>
      </c>
      <c r="E495">
        <v>1</v>
      </c>
      <c r="F495">
        <v>165699</v>
      </c>
      <c r="G495">
        <v>436018</v>
      </c>
      <c r="H495" s="3">
        <v>382690</v>
      </c>
      <c r="I495" s="1" t="s">
        <v>17</v>
      </c>
      <c r="J495">
        <v>730</v>
      </c>
      <c r="K495">
        <v>756504</v>
      </c>
      <c r="L495" s="1" t="s">
        <v>36</v>
      </c>
      <c r="M495" s="1" t="s">
        <v>29</v>
      </c>
      <c r="N495" s="1" t="s">
        <v>23</v>
      </c>
      <c r="O495" s="2">
        <v>17147.5</v>
      </c>
      <c r="P495">
        <v>13</v>
      </c>
      <c r="Q495">
        <v>78</v>
      </c>
      <c r="R495">
        <f>Кредиты_2000_0__2[[#This Row],[Годовой доход]]/12</f>
        <v>63042</v>
      </c>
      <c r="S495">
        <f>Кредиты_2000_0__2[[#This Row],[Ежемесячный платеж]]/Кредиты_2000_0__2[[#This Row],[Мес доход]]</f>
        <v>0.27200120554550933</v>
      </c>
    </row>
    <row r="496" spans="1:19" x14ac:dyDescent="0.45">
      <c r="A496">
        <v>1227</v>
      </c>
      <c r="B496" s="1" t="s">
        <v>860</v>
      </c>
      <c r="C496" s="1" t="s">
        <v>31</v>
      </c>
      <c r="D496">
        <v>12</v>
      </c>
      <c r="E496">
        <v>0</v>
      </c>
      <c r="F496">
        <v>47994</v>
      </c>
      <c r="G496">
        <v>66880</v>
      </c>
      <c r="H496" s="3">
        <v>80234</v>
      </c>
      <c r="I496" s="1" t="s">
        <v>17</v>
      </c>
      <c r="J496">
        <v>730</v>
      </c>
      <c r="K496">
        <v>461928</v>
      </c>
      <c r="L496" s="1" t="s">
        <v>33</v>
      </c>
      <c r="M496" s="1" t="s">
        <v>29</v>
      </c>
      <c r="N496" s="1" t="s">
        <v>23</v>
      </c>
      <c r="O496" s="2">
        <v>7660.23</v>
      </c>
      <c r="P496">
        <v>8</v>
      </c>
      <c r="R496">
        <f>Кредиты_2000_0__2[[#This Row],[Годовой доход]]/12</f>
        <v>38494</v>
      </c>
      <c r="S496">
        <f>Кредиты_2000_0__2[[#This Row],[Ежемесячный платеж]]/Кредиты_2000_0__2[[#This Row],[Мес доход]]</f>
        <v>0.19899802566633759</v>
      </c>
    </row>
    <row r="497" spans="1:19" x14ac:dyDescent="0.45">
      <c r="A497">
        <v>1304</v>
      </c>
      <c r="B497" s="1" t="s">
        <v>918</v>
      </c>
      <c r="C497" s="1" t="s">
        <v>31</v>
      </c>
      <c r="D497">
        <v>9</v>
      </c>
      <c r="E497">
        <v>1</v>
      </c>
      <c r="F497">
        <v>164958</v>
      </c>
      <c r="G497">
        <v>470448</v>
      </c>
      <c r="H497" s="3">
        <v>399168</v>
      </c>
      <c r="I497" s="1" t="s">
        <v>17</v>
      </c>
      <c r="J497">
        <v>730</v>
      </c>
      <c r="K497">
        <v>1398096</v>
      </c>
      <c r="L497" s="1" t="s">
        <v>18</v>
      </c>
      <c r="M497" s="1" t="s">
        <v>29</v>
      </c>
      <c r="N497" s="1" t="s">
        <v>23</v>
      </c>
      <c r="O497" s="2">
        <v>11883.74</v>
      </c>
      <c r="P497">
        <v>15.5</v>
      </c>
      <c r="Q497">
        <v>33</v>
      </c>
      <c r="R497">
        <f>Кредиты_2000_0__2[[#This Row],[Годовой доход]]/12</f>
        <v>116508</v>
      </c>
      <c r="S497">
        <f>Кредиты_2000_0__2[[#This Row],[Ежемесячный платеж]]/Кредиты_2000_0__2[[#This Row],[Мес доход]]</f>
        <v>0.10199934768427919</v>
      </c>
    </row>
    <row r="498" spans="1:19" x14ac:dyDescent="0.45">
      <c r="A498">
        <v>1382</v>
      </c>
      <c r="B498" s="1" t="s">
        <v>972</v>
      </c>
      <c r="C498" s="1" t="s">
        <v>16</v>
      </c>
      <c r="D498">
        <v>12</v>
      </c>
      <c r="E498">
        <v>0</v>
      </c>
      <c r="F498">
        <v>219355</v>
      </c>
      <c r="G498">
        <v>310508</v>
      </c>
      <c r="H498" s="3">
        <v>172040</v>
      </c>
      <c r="I498" s="1" t="s">
        <v>17</v>
      </c>
      <c r="J498">
        <v>730</v>
      </c>
      <c r="K498">
        <v>479275</v>
      </c>
      <c r="L498" s="1" t="s">
        <v>36</v>
      </c>
      <c r="M498" s="1" t="s">
        <v>29</v>
      </c>
      <c r="N498" s="1" t="s">
        <v>23</v>
      </c>
      <c r="O498" s="2">
        <v>7828</v>
      </c>
      <c r="P498">
        <v>9.6999999999999993</v>
      </c>
      <c r="R498">
        <f>Кредиты_2000_0__2[[#This Row],[Годовой доход]]/12</f>
        <v>39939.583333333336</v>
      </c>
      <c r="S498">
        <f>Кредиты_2000_0__2[[#This Row],[Ежемесячный платеж]]/Кредиты_2000_0__2[[#This Row],[Мес доход]]</f>
        <v>0.19599603567888998</v>
      </c>
    </row>
    <row r="499" spans="1:19" x14ac:dyDescent="0.45">
      <c r="A499">
        <v>1393</v>
      </c>
      <c r="B499" s="1" t="s">
        <v>980</v>
      </c>
      <c r="C499" s="1" t="s">
        <v>31</v>
      </c>
      <c r="D499">
        <v>5</v>
      </c>
      <c r="E499">
        <v>0</v>
      </c>
      <c r="F499">
        <v>169195</v>
      </c>
      <c r="G499">
        <v>201542</v>
      </c>
      <c r="H499" s="3">
        <v>268708</v>
      </c>
      <c r="I499" s="1" t="s">
        <v>26</v>
      </c>
      <c r="J499">
        <v>730</v>
      </c>
      <c r="K499">
        <v>870219</v>
      </c>
      <c r="L499" s="1" t="s">
        <v>28</v>
      </c>
      <c r="M499" s="1" t="s">
        <v>29</v>
      </c>
      <c r="N499" s="1" t="s">
        <v>23</v>
      </c>
      <c r="O499" s="2">
        <v>16454.57</v>
      </c>
      <c r="P499">
        <v>23.3</v>
      </c>
      <c r="R499">
        <f>Кредиты_2000_0__2[[#This Row],[Годовой доход]]/12</f>
        <v>72518.25</v>
      </c>
      <c r="S499">
        <f>Кредиты_2000_0__2[[#This Row],[Ежемесячный платеж]]/Кредиты_2000_0__2[[#This Row],[Мес доход]]</f>
        <v>0.22690246937839784</v>
      </c>
    </row>
    <row r="500" spans="1:19" x14ac:dyDescent="0.45">
      <c r="A500">
        <v>1596</v>
      </c>
      <c r="B500" s="1" t="s">
        <v>1114</v>
      </c>
      <c r="C500" s="1" t="s">
        <v>31</v>
      </c>
      <c r="D500">
        <v>23</v>
      </c>
      <c r="E500">
        <v>0</v>
      </c>
      <c r="F500">
        <v>145578</v>
      </c>
      <c r="G500">
        <v>581218</v>
      </c>
      <c r="H500" s="3">
        <v>239360</v>
      </c>
      <c r="I500" s="1" t="s">
        <v>26</v>
      </c>
      <c r="J500">
        <v>730</v>
      </c>
      <c r="K500">
        <v>563787</v>
      </c>
      <c r="L500" s="1" t="s">
        <v>33</v>
      </c>
      <c r="M500" s="1" t="s">
        <v>19</v>
      </c>
      <c r="N500" s="1" t="s">
        <v>23</v>
      </c>
      <c r="O500" s="2">
        <v>9819.2000000000007</v>
      </c>
      <c r="P500">
        <v>9</v>
      </c>
      <c r="R500">
        <f>Кредиты_2000_0__2[[#This Row],[Годовой доход]]/12</f>
        <v>46982.25</v>
      </c>
      <c r="S500">
        <f>Кредиты_2000_0__2[[#This Row],[Ежемесячный платеж]]/Кредиты_2000_0__2[[#This Row],[Мес доход]]</f>
        <v>0.20899807906177334</v>
      </c>
    </row>
    <row r="501" spans="1:19" x14ac:dyDescent="0.45">
      <c r="A501">
        <v>1715</v>
      </c>
      <c r="B501" s="1" t="s">
        <v>1203</v>
      </c>
      <c r="C501" s="1" t="s">
        <v>16</v>
      </c>
      <c r="D501">
        <v>7</v>
      </c>
      <c r="E501">
        <v>0</v>
      </c>
      <c r="F501">
        <v>144438</v>
      </c>
      <c r="G501">
        <v>268884</v>
      </c>
      <c r="H501" s="3">
        <v>257950</v>
      </c>
      <c r="I501" s="1" t="s">
        <v>26</v>
      </c>
      <c r="J501">
        <v>730</v>
      </c>
      <c r="K501">
        <v>851466</v>
      </c>
      <c r="L501" s="1" t="s">
        <v>27</v>
      </c>
      <c r="M501" s="1" t="s">
        <v>29</v>
      </c>
      <c r="N501" s="1" t="s">
        <v>23</v>
      </c>
      <c r="O501" s="2">
        <v>19299.63</v>
      </c>
      <c r="P501">
        <v>8.1999999999999993</v>
      </c>
      <c r="R501">
        <f>Кредиты_2000_0__2[[#This Row],[Годовой доход]]/12</f>
        <v>70955.5</v>
      </c>
      <c r="S501">
        <f>Кредиты_2000_0__2[[#This Row],[Ежемесячный платеж]]/Кредиты_2000_0__2[[#This Row],[Мес доход]]</f>
        <v>0.27199625117150894</v>
      </c>
    </row>
    <row r="502" spans="1:19" x14ac:dyDescent="0.45">
      <c r="A502">
        <v>1839</v>
      </c>
      <c r="B502" s="1" t="s">
        <v>1294</v>
      </c>
      <c r="C502" s="1" t="s">
        <v>16</v>
      </c>
      <c r="D502">
        <v>16</v>
      </c>
      <c r="E502">
        <v>0</v>
      </c>
      <c r="F502">
        <v>118617</v>
      </c>
      <c r="G502">
        <v>164890</v>
      </c>
      <c r="H502" s="3">
        <v>131846</v>
      </c>
      <c r="I502" s="1" t="s">
        <v>17</v>
      </c>
      <c r="J502">
        <v>730</v>
      </c>
      <c r="K502">
        <v>1518176</v>
      </c>
      <c r="L502" s="1" t="s">
        <v>53</v>
      </c>
      <c r="M502" s="1" t="s">
        <v>24</v>
      </c>
      <c r="N502" s="1" t="s">
        <v>23</v>
      </c>
      <c r="O502" s="2">
        <v>14675.6</v>
      </c>
      <c r="P502">
        <v>15.6</v>
      </c>
      <c r="Q502">
        <v>7</v>
      </c>
      <c r="R502">
        <f>Кредиты_2000_0__2[[#This Row],[Годовой доход]]/12</f>
        <v>126514.66666666667</v>
      </c>
      <c r="S502">
        <f>Кредиты_2000_0__2[[#This Row],[Ежемесячный платеж]]/Кредиты_2000_0__2[[#This Row],[Мес доход]]</f>
        <v>0.11599919903884662</v>
      </c>
    </row>
    <row r="503" spans="1:19" x14ac:dyDescent="0.45">
      <c r="A503">
        <v>6</v>
      </c>
      <c r="B503" s="1" t="s">
        <v>30</v>
      </c>
      <c r="C503" s="1" t="s">
        <v>31</v>
      </c>
      <c r="D503">
        <v>6</v>
      </c>
      <c r="E503">
        <v>0</v>
      </c>
      <c r="F503">
        <v>215308</v>
      </c>
      <c r="G503">
        <v>272448</v>
      </c>
      <c r="H503" s="3">
        <v>206602</v>
      </c>
      <c r="I503" s="1" t="s">
        <v>17</v>
      </c>
      <c r="J503">
        <v>729</v>
      </c>
      <c r="K503">
        <v>896857</v>
      </c>
      <c r="L503" s="1" t="s">
        <v>22</v>
      </c>
      <c r="M503" s="1" t="s">
        <v>19</v>
      </c>
      <c r="N503" s="1" t="s">
        <v>23</v>
      </c>
      <c r="O503" s="2">
        <v>16367.74</v>
      </c>
      <c r="P503">
        <v>17.3</v>
      </c>
      <c r="R503">
        <f>Кредиты_2000_0__2[[#This Row],[Годовой доход]]/12</f>
        <v>74738.083333333328</v>
      </c>
      <c r="S503">
        <f>Кредиты_2000_0__2[[#This Row],[Ежемесячный платеж]]/Кредиты_2000_0__2[[#This Row],[Мес доход]]</f>
        <v>0.21900133466093258</v>
      </c>
    </row>
    <row r="504" spans="1:19" x14ac:dyDescent="0.45">
      <c r="A504">
        <v>32</v>
      </c>
      <c r="B504" s="1" t="s">
        <v>55</v>
      </c>
      <c r="C504" s="1" t="s">
        <v>16</v>
      </c>
      <c r="D504">
        <v>16</v>
      </c>
      <c r="E504">
        <v>0</v>
      </c>
      <c r="F504">
        <v>313177</v>
      </c>
      <c r="G504">
        <v>539616</v>
      </c>
      <c r="H504" s="3">
        <v>334620</v>
      </c>
      <c r="I504" s="1" t="s">
        <v>17</v>
      </c>
      <c r="J504">
        <v>729</v>
      </c>
      <c r="K504">
        <v>1348620</v>
      </c>
      <c r="L504" s="1" t="s">
        <v>36</v>
      </c>
      <c r="M504" s="1" t="s">
        <v>29</v>
      </c>
      <c r="N504" s="1" t="s">
        <v>23</v>
      </c>
      <c r="O504" s="2">
        <v>16913.990000000002</v>
      </c>
      <c r="P504">
        <v>20</v>
      </c>
      <c r="R504">
        <f>Кредиты_2000_0__2[[#This Row],[Годовой доход]]/12</f>
        <v>112385</v>
      </c>
      <c r="S504">
        <f>Кредиты_2000_0__2[[#This Row],[Ежемесячный платеж]]/Кредиты_2000_0__2[[#This Row],[Мес доход]]</f>
        <v>0.15050042265426883</v>
      </c>
    </row>
    <row r="505" spans="1:19" x14ac:dyDescent="0.45">
      <c r="A505">
        <v>246</v>
      </c>
      <c r="B505" s="1" t="s">
        <v>220</v>
      </c>
      <c r="C505" s="1" t="s">
        <v>31</v>
      </c>
      <c r="D505">
        <v>5</v>
      </c>
      <c r="E505">
        <v>0</v>
      </c>
      <c r="F505">
        <v>132088</v>
      </c>
      <c r="G505">
        <v>378576</v>
      </c>
      <c r="H505" s="3">
        <v>427988</v>
      </c>
      <c r="I505" s="1" t="s">
        <v>26</v>
      </c>
      <c r="J505">
        <v>729</v>
      </c>
      <c r="K505">
        <v>1624082</v>
      </c>
      <c r="L505" s="1" t="s">
        <v>22</v>
      </c>
      <c r="M505" s="1" t="s">
        <v>29</v>
      </c>
      <c r="N505" s="1" t="s">
        <v>23</v>
      </c>
      <c r="O505" s="2">
        <v>3640.78</v>
      </c>
      <c r="P505">
        <v>19.2</v>
      </c>
      <c r="R505">
        <f>Кредиты_2000_0__2[[#This Row],[Годовой доход]]/12</f>
        <v>135340.16666666666</v>
      </c>
      <c r="S505">
        <f>Кредиты_2000_0__2[[#This Row],[Ежемесячный платеж]]/Кредиты_2000_0__2[[#This Row],[Мес доход]]</f>
        <v>2.6900956971384452E-2</v>
      </c>
    </row>
    <row r="506" spans="1:19" x14ac:dyDescent="0.45">
      <c r="A506">
        <v>340</v>
      </c>
      <c r="B506" s="1" t="s">
        <v>283</v>
      </c>
      <c r="C506" s="1" t="s">
        <v>16</v>
      </c>
      <c r="D506">
        <v>13</v>
      </c>
      <c r="E506">
        <v>0</v>
      </c>
      <c r="F506">
        <v>86507</v>
      </c>
      <c r="G506">
        <v>770440</v>
      </c>
      <c r="H506" s="3">
        <v>112574</v>
      </c>
      <c r="I506" s="1" t="s">
        <v>17</v>
      </c>
      <c r="J506">
        <v>729</v>
      </c>
      <c r="K506">
        <v>1555416</v>
      </c>
      <c r="L506" s="1" t="s">
        <v>22</v>
      </c>
      <c r="M506" s="1" t="s">
        <v>19</v>
      </c>
      <c r="N506" s="1" t="s">
        <v>79</v>
      </c>
      <c r="O506" s="2">
        <v>10706.5</v>
      </c>
      <c r="P506">
        <v>13.7</v>
      </c>
      <c r="Q506">
        <v>40</v>
      </c>
      <c r="R506">
        <f>Кредиты_2000_0__2[[#This Row],[Годовой доход]]/12</f>
        <v>129618</v>
      </c>
      <c r="S506">
        <f>Кредиты_2000_0__2[[#This Row],[Ежемесячный платеж]]/Кредиты_2000_0__2[[#This Row],[Мес доход]]</f>
        <v>8.260041043682205E-2</v>
      </c>
    </row>
    <row r="507" spans="1:19" x14ac:dyDescent="0.45">
      <c r="A507">
        <v>550</v>
      </c>
      <c r="B507" s="1" t="s">
        <v>422</v>
      </c>
      <c r="C507" s="1" t="s">
        <v>16</v>
      </c>
      <c r="D507">
        <v>16</v>
      </c>
      <c r="E507">
        <v>0</v>
      </c>
      <c r="F507">
        <v>364933</v>
      </c>
      <c r="G507">
        <v>523600</v>
      </c>
      <c r="H507" s="3">
        <v>110044</v>
      </c>
      <c r="I507" s="1" t="s">
        <v>17</v>
      </c>
      <c r="J507">
        <v>729</v>
      </c>
      <c r="K507">
        <v>1478637</v>
      </c>
      <c r="L507" s="1" t="s">
        <v>28</v>
      </c>
      <c r="M507" s="1" t="s">
        <v>29</v>
      </c>
      <c r="N507" s="1" t="s">
        <v>23</v>
      </c>
      <c r="O507" s="2">
        <v>27601.49</v>
      </c>
      <c r="P507">
        <v>17</v>
      </c>
      <c r="R507">
        <f>Кредиты_2000_0__2[[#This Row],[Годовой доход]]/12</f>
        <v>123219.75</v>
      </c>
      <c r="S507">
        <f>Кредиты_2000_0__2[[#This Row],[Ежемесячный платеж]]/Кредиты_2000_0__2[[#This Row],[Мес доход]]</f>
        <v>0.22400215874484408</v>
      </c>
    </row>
    <row r="508" spans="1:19" x14ac:dyDescent="0.45">
      <c r="A508">
        <v>621</v>
      </c>
      <c r="B508" s="1" t="s">
        <v>470</v>
      </c>
      <c r="C508" s="1" t="s">
        <v>31</v>
      </c>
      <c r="D508">
        <v>5</v>
      </c>
      <c r="E508">
        <v>0</v>
      </c>
      <c r="F508">
        <v>447564</v>
      </c>
      <c r="G508">
        <v>720764</v>
      </c>
      <c r="H508" s="3">
        <v>215776</v>
      </c>
      <c r="I508" s="1" t="s">
        <v>17</v>
      </c>
      <c r="J508">
        <v>729</v>
      </c>
      <c r="K508">
        <v>1583992</v>
      </c>
      <c r="L508" s="1" t="s">
        <v>22</v>
      </c>
      <c r="M508" s="1" t="s">
        <v>29</v>
      </c>
      <c r="N508" s="1" t="s">
        <v>23</v>
      </c>
      <c r="O508" s="2">
        <v>14783.9</v>
      </c>
      <c r="P508">
        <v>10.5</v>
      </c>
      <c r="Q508">
        <v>29</v>
      </c>
      <c r="R508">
        <f>Кредиты_2000_0__2[[#This Row],[Годовой доход]]/12</f>
        <v>131999.33333333334</v>
      </c>
      <c r="S508">
        <f>Кредиты_2000_0__2[[#This Row],[Ежемесячный платеж]]/Кредиты_2000_0__2[[#This Row],[Мес доход]]</f>
        <v>0.11199980807983878</v>
      </c>
    </row>
    <row r="509" spans="1:19" x14ac:dyDescent="0.45">
      <c r="A509">
        <v>893</v>
      </c>
      <c r="B509" s="1" t="s">
        <v>648</v>
      </c>
      <c r="C509" s="1" t="s">
        <v>31</v>
      </c>
      <c r="D509">
        <v>5</v>
      </c>
      <c r="E509">
        <v>0</v>
      </c>
      <c r="F509">
        <v>65056</v>
      </c>
      <c r="G509">
        <v>269038</v>
      </c>
      <c r="H509" s="3">
        <v>107734</v>
      </c>
      <c r="I509" s="1" t="s">
        <v>17</v>
      </c>
      <c r="J509">
        <v>729</v>
      </c>
      <c r="K509">
        <v>651301</v>
      </c>
      <c r="L509" s="1" t="s">
        <v>22</v>
      </c>
      <c r="M509" s="1" t="s">
        <v>24</v>
      </c>
      <c r="N509" s="1" t="s">
        <v>75</v>
      </c>
      <c r="O509" s="2">
        <v>3180.6</v>
      </c>
      <c r="P509">
        <v>17.5</v>
      </c>
      <c r="Q509">
        <v>17</v>
      </c>
      <c r="R509">
        <f>Кредиты_2000_0__2[[#This Row],[Годовой доход]]/12</f>
        <v>54275.083333333336</v>
      </c>
      <c r="S509">
        <f>Кредиты_2000_0__2[[#This Row],[Ежемесячный платеж]]/Кредиты_2000_0__2[[#This Row],[Мес доход]]</f>
        <v>5.8601476122407299E-2</v>
      </c>
    </row>
    <row r="510" spans="1:19" x14ac:dyDescent="0.45">
      <c r="A510">
        <v>1313</v>
      </c>
      <c r="B510" s="1" t="s">
        <v>924</v>
      </c>
      <c r="C510" s="1" t="s">
        <v>31</v>
      </c>
      <c r="D510">
        <v>8</v>
      </c>
      <c r="E510">
        <v>1</v>
      </c>
      <c r="F510">
        <v>93974</v>
      </c>
      <c r="G510">
        <v>165616</v>
      </c>
      <c r="H510" s="3">
        <v>171952</v>
      </c>
      <c r="I510" s="1" t="s">
        <v>17</v>
      </c>
      <c r="J510">
        <v>729</v>
      </c>
      <c r="K510">
        <v>742520</v>
      </c>
      <c r="L510" s="1" t="s">
        <v>22</v>
      </c>
      <c r="M510" s="1" t="s">
        <v>29</v>
      </c>
      <c r="N510" s="1" t="s">
        <v>23</v>
      </c>
      <c r="O510" s="2">
        <v>13612.74</v>
      </c>
      <c r="P510">
        <v>12</v>
      </c>
      <c r="Q510">
        <v>72</v>
      </c>
      <c r="R510">
        <f>Кредиты_2000_0__2[[#This Row],[Годовой доход]]/12</f>
        <v>61876.666666666664</v>
      </c>
      <c r="S510">
        <f>Кредиты_2000_0__2[[#This Row],[Ежемесячный платеж]]/Кредиты_2000_0__2[[#This Row],[Мес доход]]</f>
        <v>0.21999795291709315</v>
      </c>
    </row>
    <row r="511" spans="1:19" x14ac:dyDescent="0.45">
      <c r="A511">
        <v>1561</v>
      </c>
      <c r="B511" s="1" t="s">
        <v>1088</v>
      </c>
      <c r="C511" s="1" t="s">
        <v>16</v>
      </c>
      <c r="D511">
        <v>9</v>
      </c>
      <c r="E511">
        <v>0</v>
      </c>
      <c r="F511">
        <v>175864</v>
      </c>
      <c r="G511">
        <v>557898</v>
      </c>
      <c r="H511" s="3">
        <v>360998</v>
      </c>
      <c r="I511" s="1" t="s">
        <v>26</v>
      </c>
      <c r="J511">
        <v>729</v>
      </c>
      <c r="K511">
        <v>2319672</v>
      </c>
      <c r="L511" s="1" t="s">
        <v>50</v>
      </c>
      <c r="M511" s="1" t="s">
        <v>29</v>
      </c>
      <c r="N511" s="1" t="s">
        <v>23</v>
      </c>
      <c r="O511" s="2">
        <v>17126.98</v>
      </c>
      <c r="P511">
        <v>23.4</v>
      </c>
      <c r="Q511">
        <v>7</v>
      </c>
      <c r="R511">
        <f>Кредиты_2000_0__2[[#This Row],[Годовой доход]]/12</f>
        <v>193306</v>
      </c>
      <c r="S511">
        <f>Кредиты_2000_0__2[[#This Row],[Ежемесячный платеж]]/Кредиты_2000_0__2[[#This Row],[Мес доход]]</f>
        <v>8.8600353843129545E-2</v>
      </c>
    </row>
    <row r="512" spans="1:19" x14ac:dyDescent="0.45">
      <c r="A512">
        <v>1673</v>
      </c>
      <c r="B512" s="1" t="s">
        <v>1171</v>
      </c>
      <c r="C512" s="1" t="s">
        <v>31</v>
      </c>
      <c r="D512">
        <v>12</v>
      </c>
      <c r="E512">
        <v>0</v>
      </c>
      <c r="F512">
        <v>118617</v>
      </c>
      <c r="G512">
        <v>224422</v>
      </c>
      <c r="H512" s="3">
        <v>213356</v>
      </c>
      <c r="I512" s="1" t="s">
        <v>17</v>
      </c>
      <c r="J512">
        <v>729</v>
      </c>
      <c r="K512">
        <v>799083</v>
      </c>
      <c r="L512" s="1" t="s">
        <v>53</v>
      </c>
      <c r="M512" s="1" t="s">
        <v>19</v>
      </c>
      <c r="N512" s="1" t="s">
        <v>23</v>
      </c>
      <c r="O512" s="2">
        <v>6306.1</v>
      </c>
      <c r="P512">
        <v>10</v>
      </c>
      <c r="Q512">
        <v>18</v>
      </c>
      <c r="R512">
        <f>Кредиты_2000_0__2[[#This Row],[Годовой доход]]/12</f>
        <v>66590.25</v>
      </c>
      <c r="S512">
        <f>Кредиты_2000_0__2[[#This Row],[Ежемесячный платеж]]/Кредиты_2000_0__2[[#This Row],[Мес доход]]</f>
        <v>9.4700049932234825E-2</v>
      </c>
    </row>
    <row r="513" spans="1:19" x14ac:dyDescent="0.45">
      <c r="A513">
        <v>1797</v>
      </c>
      <c r="B513" s="1" t="s">
        <v>1264</v>
      </c>
      <c r="C513" s="1" t="s">
        <v>16</v>
      </c>
      <c r="D513">
        <v>5</v>
      </c>
      <c r="E513">
        <v>0</v>
      </c>
      <c r="F513">
        <v>457254</v>
      </c>
      <c r="G513">
        <v>545270</v>
      </c>
      <c r="H513" s="3">
        <v>87934</v>
      </c>
      <c r="I513" s="1" t="s">
        <v>17</v>
      </c>
      <c r="J513">
        <v>729</v>
      </c>
      <c r="K513">
        <v>1180964</v>
      </c>
      <c r="L513" s="1" t="s">
        <v>22</v>
      </c>
      <c r="M513" s="1" t="s">
        <v>24</v>
      </c>
      <c r="N513" s="1" t="s">
        <v>23</v>
      </c>
      <c r="O513" s="2">
        <v>23521.05</v>
      </c>
      <c r="P513">
        <v>16.3</v>
      </c>
      <c r="R513">
        <f>Кредиты_2000_0__2[[#This Row],[Годовой доход]]/12</f>
        <v>98413.666666666672</v>
      </c>
      <c r="S513">
        <f>Кредиты_2000_0__2[[#This Row],[Ежемесячный платеж]]/Кредиты_2000_0__2[[#This Row],[Мес доход]]</f>
        <v>0.23900186627196085</v>
      </c>
    </row>
    <row r="514" spans="1:19" x14ac:dyDescent="0.45">
      <c r="A514">
        <v>1917</v>
      </c>
      <c r="B514" s="1" t="s">
        <v>1351</v>
      </c>
      <c r="C514" s="1" t="s">
        <v>31</v>
      </c>
      <c r="D514">
        <v>8</v>
      </c>
      <c r="E514">
        <v>0</v>
      </c>
      <c r="F514">
        <v>483968</v>
      </c>
      <c r="G514">
        <v>706684</v>
      </c>
      <c r="H514" s="3">
        <v>556292</v>
      </c>
      <c r="I514" s="1" t="s">
        <v>17</v>
      </c>
      <c r="J514">
        <v>729</v>
      </c>
      <c r="K514">
        <v>1683400</v>
      </c>
      <c r="L514" s="1" t="s">
        <v>22</v>
      </c>
      <c r="M514" s="1" t="s">
        <v>29</v>
      </c>
      <c r="N514" s="1" t="s">
        <v>23</v>
      </c>
      <c r="O514" s="2">
        <v>24830.34</v>
      </c>
      <c r="P514">
        <v>19.899999999999999</v>
      </c>
      <c r="Q514">
        <v>51</v>
      </c>
      <c r="R514">
        <f>Кредиты_2000_0__2[[#This Row],[Годовой доход]]/12</f>
        <v>140283.33333333334</v>
      </c>
      <c r="S514">
        <f>Кредиты_2000_0__2[[#This Row],[Ежемесячный платеж]]/Кредиты_2000_0__2[[#This Row],[Мес доход]]</f>
        <v>0.17700135440180587</v>
      </c>
    </row>
    <row r="515" spans="1:19" x14ac:dyDescent="0.45">
      <c r="A515">
        <v>1919</v>
      </c>
      <c r="B515" s="1" t="s">
        <v>1353</v>
      </c>
      <c r="C515" s="1" t="s">
        <v>16</v>
      </c>
      <c r="D515">
        <v>11</v>
      </c>
      <c r="E515">
        <v>0</v>
      </c>
      <c r="F515">
        <v>278882</v>
      </c>
      <c r="G515">
        <v>767008</v>
      </c>
      <c r="H515" s="3">
        <v>358688</v>
      </c>
      <c r="I515" s="1" t="s">
        <v>17</v>
      </c>
      <c r="J515">
        <v>729</v>
      </c>
      <c r="K515">
        <v>1161660</v>
      </c>
      <c r="L515" s="1" t="s">
        <v>38</v>
      </c>
      <c r="M515" s="1" t="s">
        <v>19</v>
      </c>
      <c r="N515" s="1" t="s">
        <v>23</v>
      </c>
      <c r="O515" s="2">
        <v>7783.16</v>
      </c>
      <c r="P515">
        <v>23.2</v>
      </c>
      <c r="Q515">
        <v>12</v>
      </c>
      <c r="R515">
        <f>Кредиты_2000_0__2[[#This Row],[Годовой доход]]/12</f>
        <v>96805</v>
      </c>
      <c r="S515">
        <f>Кредиты_2000_0__2[[#This Row],[Ежемесячный платеж]]/Кредиты_2000_0__2[[#This Row],[Мес доход]]</f>
        <v>8.0400392541707555E-2</v>
      </c>
    </row>
    <row r="516" spans="1:19" x14ac:dyDescent="0.45">
      <c r="A516">
        <v>252</v>
      </c>
      <c r="B516" s="1" t="s">
        <v>225</v>
      </c>
      <c r="C516" s="1" t="s">
        <v>31</v>
      </c>
      <c r="D516">
        <v>10</v>
      </c>
      <c r="E516">
        <v>0</v>
      </c>
      <c r="F516">
        <v>202616</v>
      </c>
      <c r="G516">
        <v>239888</v>
      </c>
      <c r="H516" s="3">
        <v>218130</v>
      </c>
      <c r="I516" s="1" t="s">
        <v>17</v>
      </c>
      <c r="J516">
        <v>728</v>
      </c>
      <c r="K516">
        <v>602832</v>
      </c>
      <c r="L516" s="1" t="s">
        <v>28</v>
      </c>
      <c r="M516" s="1" t="s">
        <v>19</v>
      </c>
      <c r="N516" s="1" t="s">
        <v>23</v>
      </c>
      <c r="O516" s="2">
        <v>9142.7999999999993</v>
      </c>
      <c r="P516">
        <v>17.600000000000001</v>
      </c>
      <c r="Q516">
        <v>26</v>
      </c>
      <c r="R516">
        <f>Кредиты_2000_0__2[[#This Row],[Годовой доход]]/12</f>
        <v>50236</v>
      </c>
      <c r="S516">
        <f>Кредиты_2000_0__2[[#This Row],[Ежемесячный платеж]]/Кредиты_2000_0__2[[#This Row],[Мес доход]]</f>
        <v>0.1819969742813918</v>
      </c>
    </row>
    <row r="517" spans="1:19" x14ac:dyDescent="0.45">
      <c r="A517">
        <v>389</v>
      </c>
      <c r="B517" s="1" t="s">
        <v>322</v>
      </c>
      <c r="C517" s="1" t="s">
        <v>16</v>
      </c>
      <c r="D517">
        <v>12</v>
      </c>
      <c r="E517">
        <v>0</v>
      </c>
      <c r="F517">
        <v>461415</v>
      </c>
      <c r="G517">
        <v>907104</v>
      </c>
      <c r="H517" s="3">
        <v>281710</v>
      </c>
      <c r="I517" s="1" t="s">
        <v>17</v>
      </c>
      <c r="J517">
        <v>728</v>
      </c>
      <c r="K517">
        <v>831953</v>
      </c>
      <c r="L517" s="1" t="s">
        <v>36</v>
      </c>
      <c r="M517" s="1" t="s">
        <v>19</v>
      </c>
      <c r="N517" s="1" t="s">
        <v>23</v>
      </c>
      <c r="O517" s="2">
        <v>12964.46</v>
      </c>
      <c r="P517">
        <v>18</v>
      </c>
      <c r="Q517">
        <v>52</v>
      </c>
      <c r="R517">
        <f>Кредиты_2000_0__2[[#This Row],[Годовой доход]]/12</f>
        <v>69329.416666666672</v>
      </c>
      <c r="S517">
        <f>Кредиты_2000_0__2[[#This Row],[Ежемесячный платеж]]/Кредиты_2000_0__2[[#This Row],[Мес доход]]</f>
        <v>0.18699796743325642</v>
      </c>
    </row>
    <row r="518" spans="1:19" x14ac:dyDescent="0.45">
      <c r="A518">
        <v>607</v>
      </c>
      <c r="B518" s="1" t="s">
        <v>462</v>
      </c>
      <c r="C518" s="1" t="s">
        <v>31</v>
      </c>
      <c r="D518">
        <v>5</v>
      </c>
      <c r="E518">
        <v>0</v>
      </c>
      <c r="F518">
        <v>102315</v>
      </c>
      <c r="G518">
        <v>180048</v>
      </c>
      <c r="H518" s="3">
        <v>134992</v>
      </c>
      <c r="I518" s="1" t="s">
        <v>17</v>
      </c>
      <c r="J518">
        <v>728</v>
      </c>
      <c r="K518">
        <v>437209</v>
      </c>
      <c r="L518" s="1" t="s">
        <v>36</v>
      </c>
      <c r="M518" s="1" t="s">
        <v>29</v>
      </c>
      <c r="N518" s="1" t="s">
        <v>23</v>
      </c>
      <c r="O518" s="2">
        <v>9691.33</v>
      </c>
      <c r="P518">
        <v>7.7</v>
      </c>
      <c r="R518">
        <f>Кредиты_2000_0__2[[#This Row],[Годовой доход]]/12</f>
        <v>36434.083333333336</v>
      </c>
      <c r="S518">
        <f>Кредиты_2000_0__2[[#This Row],[Ежемесячный платеж]]/Кредиты_2000_0__2[[#This Row],[Мес доход]]</f>
        <v>0.26599626265699011</v>
      </c>
    </row>
    <row r="519" spans="1:19" x14ac:dyDescent="0.45">
      <c r="A519">
        <v>674</v>
      </c>
      <c r="B519" s="1" t="s">
        <v>500</v>
      </c>
      <c r="C519" s="1" t="s">
        <v>31</v>
      </c>
      <c r="D519">
        <v>19</v>
      </c>
      <c r="E519">
        <v>0</v>
      </c>
      <c r="F519">
        <v>377739</v>
      </c>
      <c r="G519">
        <v>1003178</v>
      </c>
      <c r="H519" s="3">
        <v>221496</v>
      </c>
      <c r="I519" s="1" t="s">
        <v>17</v>
      </c>
      <c r="J519">
        <v>728</v>
      </c>
      <c r="K519">
        <v>956460</v>
      </c>
      <c r="L519" s="1" t="s">
        <v>22</v>
      </c>
      <c r="M519" s="1" t="s">
        <v>19</v>
      </c>
      <c r="N519" s="1" t="s">
        <v>52</v>
      </c>
      <c r="O519" s="2">
        <v>12354.18</v>
      </c>
      <c r="P519">
        <v>14.8</v>
      </c>
      <c r="R519">
        <f>Кредиты_2000_0__2[[#This Row],[Годовой доход]]/12</f>
        <v>79705</v>
      </c>
      <c r="S519">
        <f>Кредиты_2000_0__2[[#This Row],[Ежемесячный платеж]]/Кредиты_2000_0__2[[#This Row],[Мес доход]]</f>
        <v>0.15499880810488678</v>
      </c>
    </row>
    <row r="520" spans="1:19" x14ac:dyDescent="0.45">
      <c r="A520">
        <v>849</v>
      </c>
      <c r="B520" s="1" t="s">
        <v>622</v>
      </c>
      <c r="C520" s="1" t="s">
        <v>16</v>
      </c>
      <c r="D520">
        <v>27</v>
      </c>
      <c r="E520">
        <v>0</v>
      </c>
      <c r="F520">
        <v>348061</v>
      </c>
      <c r="G520">
        <v>907676</v>
      </c>
      <c r="H520" s="3">
        <v>380512</v>
      </c>
      <c r="I520" s="1" t="s">
        <v>17</v>
      </c>
      <c r="J520">
        <v>728</v>
      </c>
      <c r="K520">
        <v>948594</v>
      </c>
      <c r="L520" s="1" t="s">
        <v>18</v>
      </c>
      <c r="M520" s="1" t="s">
        <v>19</v>
      </c>
      <c r="N520" s="1" t="s">
        <v>23</v>
      </c>
      <c r="O520" s="2">
        <v>22845.22</v>
      </c>
      <c r="P520">
        <v>15.9</v>
      </c>
      <c r="Q520">
        <v>20</v>
      </c>
      <c r="R520">
        <f>Кредиты_2000_0__2[[#This Row],[Годовой доход]]/12</f>
        <v>79049.5</v>
      </c>
      <c r="S520">
        <f>Кредиты_2000_0__2[[#This Row],[Ежемесячный платеж]]/Кредиты_2000_0__2[[#This Row],[Мес доход]]</f>
        <v>0.28899891839923086</v>
      </c>
    </row>
    <row r="521" spans="1:19" x14ac:dyDescent="0.45">
      <c r="A521">
        <v>888</v>
      </c>
      <c r="B521" s="1" t="s">
        <v>643</v>
      </c>
      <c r="C521" s="1" t="s">
        <v>31</v>
      </c>
      <c r="D521">
        <v>8</v>
      </c>
      <c r="E521">
        <v>0</v>
      </c>
      <c r="F521">
        <v>72200</v>
      </c>
      <c r="G521">
        <v>179014</v>
      </c>
      <c r="H521" s="3">
        <v>138160</v>
      </c>
      <c r="I521" s="1" t="s">
        <v>17</v>
      </c>
      <c r="J521">
        <v>728</v>
      </c>
      <c r="K521">
        <v>691828</v>
      </c>
      <c r="L521" s="1" t="s">
        <v>22</v>
      </c>
      <c r="M521" s="1" t="s">
        <v>19</v>
      </c>
      <c r="N521" s="1" t="s">
        <v>23</v>
      </c>
      <c r="O521" s="2">
        <v>13548.14</v>
      </c>
      <c r="P521">
        <v>20.6</v>
      </c>
      <c r="Q521">
        <v>68</v>
      </c>
      <c r="R521">
        <f>Кредиты_2000_0__2[[#This Row],[Годовой доход]]/12</f>
        <v>57652.333333333336</v>
      </c>
      <c r="S521">
        <f>Кредиты_2000_0__2[[#This Row],[Ежемесячный платеж]]/Кредиты_2000_0__2[[#This Row],[Мес доход]]</f>
        <v>0.23499725365264196</v>
      </c>
    </row>
    <row r="522" spans="1:19" x14ac:dyDescent="0.45">
      <c r="A522">
        <v>939</v>
      </c>
      <c r="B522" s="1" t="s">
        <v>680</v>
      </c>
      <c r="C522" s="1" t="s">
        <v>16</v>
      </c>
      <c r="D522">
        <v>15</v>
      </c>
      <c r="E522">
        <v>0</v>
      </c>
      <c r="F522">
        <v>759373</v>
      </c>
      <c r="G522">
        <v>953656</v>
      </c>
      <c r="H522" s="3">
        <v>522610</v>
      </c>
      <c r="I522" s="1" t="s">
        <v>17</v>
      </c>
      <c r="J522">
        <v>728</v>
      </c>
      <c r="K522">
        <v>1067515</v>
      </c>
      <c r="L522" s="1" t="s">
        <v>33</v>
      </c>
      <c r="M522" s="1" t="s">
        <v>19</v>
      </c>
      <c r="N522" s="1" t="s">
        <v>23</v>
      </c>
      <c r="O522" s="2">
        <v>24997.54</v>
      </c>
      <c r="P522">
        <v>30</v>
      </c>
      <c r="R522">
        <f>Кредиты_2000_0__2[[#This Row],[Годовой доход]]/12</f>
        <v>88959.583333333328</v>
      </c>
      <c r="S522">
        <f>Кредиты_2000_0__2[[#This Row],[Ежемесячный платеж]]/Кредиты_2000_0__2[[#This Row],[Мес доход]]</f>
        <v>0.28099884310759105</v>
      </c>
    </row>
    <row r="523" spans="1:19" x14ac:dyDescent="0.45">
      <c r="A523">
        <v>942</v>
      </c>
      <c r="B523" s="1" t="s">
        <v>683</v>
      </c>
      <c r="C523" s="1" t="s">
        <v>16</v>
      </c>
      <c r="D523">
        <v>12</v>
      </c>
      <c r="E523">
        <v>0</v>
      </c>
      <c r="F523">
        <v>319751</v>
      </c>
      <c r="G523">
        <v>433532</v>
      </c>
      <c r="H523" s="3">
        <v>375298</v>
      </c>
      <c r="I523" s="1" t="s">
        <v>17</v>
      </c>
      <c r="J523">
        <v>728</v>
      </c>
      <c r="K523">
        <v>926041</v>
      </c>
      <c r="L523" s="1" t="s">
        <v>22</v>
      </c>
      <c r="M523" s="1" t="s">
        <v>19</v>
      </c>
      <c r="N523" s="1" t="s">
        <v>23</v>
      </c>
      <c r="O523" s="2">
        <v>17054.59</v>
      </c>
      <c r="P523">
        <v>27.9</v>
      </c>
      <c r="Q523">
        <v>17</v>
      </c>
      <c r="R523">
        <f>Кредиты_2000_0__2[[#This Row],[Годовой доход]]/12</f>
        <v>77170.083333333328</v>
      </c>
      <c r="S523">
        <f>Кредиты_2000_0__2[[#This Row],[Ежемесячный платеж]]/Кредиты_2000_0__2[[#This Row],[Мес доход]]</f>
        <v>0.2210000205174501</v>
      </c>
    </row>
    <row r="524" spans="1:19" x14ac:dyDescent="0.45">
      <c r="A524">
        <v>1013</v>
      </c>
      <c r="B524" s="1" t="s">
        <v>724</v>
      </c>
      <c r="C524" s="1" t="s">
        <v>16</v>
      </c>
      <c r="D524">
        <v>12</v>
      </c>
      <c r="E524">
        <v>0</v>
      </c>
      <c r="F524">
        <v>226974</v>
      </c>
      <c r="G524">
        <v>722018</v>
      </c>
      <c r="H524" s="3">
        <v>335720</v>
      </c>
      <c r="I524" s="1" t="s">
        <v>17</v>
      </c>
      <c r="J524">
        <v>728</v>
      </c>
      <c r="K524">
        <v>966435</v>
      </c>
      <c r="L524" s="1" t="s">
        <v>18</v>
      </c>
      <c r="M524" s="1" t="s">
        <v>29</v>
      </c>
      <c r="N524" s="1" t="s">
        <v>23</v>
      </c>
      <c r="O524" s="2">
        <v>9181.18</v>
      </c>
      <c r="P524">
        <v>8.6999999999999993</v>
      </c>
      <c r="Q524">
        <v>30</v>
      </c>
      <c r="R524">
        <f>Кредиты_2000_0__2[[#This Row],[Годовой доход]]/12</f>
        <v>80536.25</v>
      </c>
      <c r="S524">
        <f>Кредиты_2000_0__2[[#This Row],[Ежемесячный платеж]]/Кредиты_2000_0__2[[#This Row],[Мес доход]]</f>
        <v>0.11400058979652021</v>
      </c>
    </row>
    <row r="525" spans="1:19" x14ac:dyDescent="0.45">
      <c r="A525">
        <v>1016</v>
      </c>
      <c r="B525" s="1" t="s">
        <v>727</v>
      </c>
      <c r="C525" s="1" t="s">
        <v>16</v>
      </c>
      <c r="D525">
        <v>9</v>
      </c>
      <c r="E525">
        <v>1</v>
      </c>
      <c r="F525">
        <v>107578</v>
      </c>
      <c r="G525">
        <v>177936</v>
      </c>
      <c r="H525" s="3">
        <v>132968</v>
      </c>
      <c r="I525" s="1" t="s">
        <v>17</v>
      </c>
      <c r="J525">
        <v>728</v>
      </c>
      <c r="K525">
        <v>880460</v>
      </c>
      <c r="L525" s="1" t="s">
        <v>22</v>
      </c>
      <c r="M525" s="1" t="s">
        <v>29</v>
      </c>
      <c r="N525" s="1" t="s">
        <v>23</v>
      </c>
      <c r="O525" s="2">
        <v>9465.0400000000009</v>
      </c>
      <c r="P525">
        <v>21.9</v>
      </c>
      <c r="R525">
        <f>Кредиты_2000_0__2[[#This Row],[Годовой доход]]/12</f>
        <v>73371.666666666672</v>
      </c>
      <c r="S525">
        <f>Кредиты_2000_0__2[[#This Row],[Ежемесячный платеж]]/Кредиты_2000_0__2[[#This Row],[Мес доход]]</f>
        <v>0.12900129477772981</v>
      </c>
    </row>
    <row r="526" spans="1:19" x14ac:dyDescent="0.45">
      <c r="A526">
        <v>1067</v>
      </c>
      <c r="B526" s="1" t="s">
        <v>757</v>
      </c>
      <c r="C526" s="1" t="s">
        <v>31</v>
      </c>
      <c r="D526">
        <v>6</v>
      </c>
      <c r="E526">
        <v>0</v>
      </c>
      <c r="F526">
        <v>237728</v>
      </c>
      <c r="G526">
        <v>277200</v>
      </c>
      <c r="H526" s="3">
        <v>203544</v>
      </c>
      <c r="I526" s="1" t="s">
        <v>17</v>
      </c>
      <c r="J526">
        <v>728</v>
      </c>
      <c r="K526">
        <v>532114</v>
      </c>
      <c r="L526" s="1" t="s">
        <v>36</v>
      </c>
      <c r="M526" s="1" t="s">
        <v>29</v>
      </c>
      <c r="N526" s="1" t="s">
        <v>23</v>
      </c>
      <c r="O526" s="2">
        <v>9045.9</v>
      </c>
      <c r="P526">
        <v>17.899999999999999</v>
      </c>
      <c r="R526">
        <f>Кредиты_2000_0__2[[#This Row],[Годовой доход]]/12</f>
        <v>44342.833333333336</v>
      </c>
      <c r="S526">
        <f>Кредиты_2000_0__2[[#This Row],[Ежемесячный платеж]]/Кредиты_2000_0__2[[#This Row],[Мес доход]]</f>
        <v>0.20399914304077696</v>
      </c>
    </row>
    <row r="527" spans="1:19" x14ac:dyDescent="0.45">
      <c r="A527">
        <v>1280</v>
      </c>
      <c r="B527" s="1" t="s">
        <v>900</v>
      </c>
      <c r="C527" s="1" t="s">
        <v>16</v>
      </c>
      <c r="D527">
        <v>12</v>
      </c>
      <c r="E527">
        <v>0</v>
      </c>
      <c r="F527">
        <v>231914</v>
      </c>
      <c r="G527">
        <v>568942</v>
      </c>
      <c r="H527" s="3">
        <v>191092</v>
      </c>
      <c r="I527" s="1" t="s">
        <v>17</v>
      </c>
      <c r="J527">
        <v>728</v>
      </c>
      <c r="K527">
        <v>1875490</v>
      </c>
      <c r="L527" s="1" t="s">
        <v>22</v>
      </c>
      <c r="M527" s="1" t="s">
        <v>19</v>
      </c>
      <c r="N527" s="1" t="s">
        <v>23</v>
      </c>
      <c r="O527" s="2">
        <v>20161.47</v>
      </c>
      <c r="P527">
        <v>15.6</v>
      </c>
      <c r="Q527">
        <v>14</v>
      </c>
      <c r="R527">
        <f>Кредиты_2000_0__2[[#This Row],[Годовой доход]]/12</f>
        <v>156290.83333333334</v>
      </c>
      <c r="S527">
        <f>Кредиты_2000_0__2[[#This Row],[Ежемесячный платеж]]/Кредиты_2000_0__2[[#This Row],[Мес доход]]</f>
        <v>0.12899969607942458</v>
      </c>
    </row>
    <row r="528" spans="1:19" x14ac:dyDescent="0.45">
      <c r="A528">
        <v>1389</v>
      </c>
      <c r="B528" s="1" t="s">
        <v>976</v>
      </c>
      <c r="C528" s="1" t="s">
        <v>16</v>
      </c>
      <c r="D528">
        <v>8</v>
      </c>
      <c r="E528">
        <v>0</v>
      </c>
      <c r="F528">
        <v>354692</v>
      </c>
      <c r="G528">
        <v>613910</v>
      </c>
      <c r="H528" s="3">
        <v>444840</v>
      </c>
      <c r="I528" s="1" t="s">
        <v>26</v>
      </c>
      <c r="J528">
        <v>728</v>
      </c>
      <c r="K528">
        <v>916275</v>
      </c>
      <c r="L528" s="1" t="s">
        <v>28</v>
      </c>
      <c r="M528" s="1" t="s">
        <v>19</v>
      </c>
      <c r="N528" s="1" t="s">
        <v>23</v>
      </c>
      <c r="O528" s="2">
        <v>10995.3</v>
      </c>
      <c r="P528">
        <v>7.8</v>
      </c>
      <c r="R528">
        <f>Кредиты_2000_0__2[[#This Row],[Годовой доход]]/12</f>
        <v>76356.25</v>
      </c>
      <c r="S528">
        <f>Кредиты_2000_0__2[[#This Row],[Ежемесячный платеж]]/Кредиты_2000_0__2[[#This Row],[Мес доход]]</f>
        <v>0.14399999999999999</v>
      </c>
    </row>
    <row r="529" spans="1:19" x14ac:dyDescent="0.45">
      <c r="A529">
        <v>1459</v>
      </c>
      <c r="B529" s="1" t="s">
        <v>1028</v>
      </c>
      <c r="C529" s="1" t="s">
        <v>16</v>
      </c>
      <c r="D529">
        <v>8</v>
      </c>
      <c r="E529">
        <v>0</v>
      </c>
      <c r="F529">
        <v>356307</v>
      </c>
      <c r="G529">
        <v>574596</v>
      </c>
      <c r="H529" s="3">
        <v>434236</v>
      </c>
      <c r="I529" s="1" t="s">
        <v>26</v>
      </c>
      <c r="J529">
        <v>728</v>
      </c>
      <c r="K529">
        <v>1828237</v>
      </c>
      <c r="L529" s="1" t="s">
        <v>50</v>
      </c>
      <c r="M529" s="1" t="s">
        <v>19</v>
      </c>
      <c r="N529" s="1" t="s">
        <v>23</v>
      </c>
      <c r="O529" s="2">
        <v>19166.060000000001</v>
      </c>
      <c r="P529">
        <v>12.7</v>
      </c>
      <c r="R529">
        <f>Кредиты_2000_0__2[[#This Row],[Годовой доход]]/12</f>
        <v>152353.08333333334</v>
      </c>
      <c r="S529">
        <f>Кредиты_2000_0__2[[#This Row],[Ежемесячный платеж]]/Кредиты_2000_0__2[[#This Row],[Мес доход]]</f>
        <v>0.1258002764411835</v>
      </c>
    </row>
    <row r="530" spans="1:19" x14ac:dyDescent="0.45">
      <c r="A530">
        <v>1557</v>
      </c>
      <c r="B530" s="1" t="s">
        <v>1085</v>
      </c>
      <c r="C530" s="1" t="s">
        <v>31</v>
      </c>
      <c r="D530">
        <v>14</v>
      </c>
      <c r="E530">
        <v>0</v>
      </c>
      <c r="F530">
        <v>718694</v>
      </c>
      <c r="G530">
        <v>1524138</v>
      </c>
      <c r="H530" s="3">
        <v>262790</v>
      </c>
      <c r="I530" s="1" t="s">
        <v>26</v>
      </c>
      <c r="J530">
        <v>728</v>
      </c>
      <c r="K530">
        <v>756504</v>
      </c>
      <c r="L530" s="1" t="s">
        <v>22</v>
      </c>
      <c r="M530" s="1" t="s">
        <v>19</v>
      </c>
      <c r="N530" s="1" t="s">
        <v>23</v>
      </c>
      <c r="O530" s="2">
        <v>10339.040000000001</v>
      </c>
      <c r="P530">
        <v>16</v>
      </c>
      <c r="Q530">
        <v>21</v>
      </c>
      <c r="R530">
        <f>Кредиты_2000_0__2[[#This Row],[Годовой доход]]/12</f>
        <v>63042</v>
      </c>
      <c r="S530">
        <f>Кредиты_2000_0__2[[#This Row],[Ежемесячный платеж]]/Кредиты_2000_0__2[[#This Row],[Мес доход]]</f>
        <v>0.16400241109101871</v>
      </c>
    </row>
    <row r="531" spans="1:19" x14ac:dyDescent="0.45">
      <c r="A531">
        <v>1639</v>
      </c>
      <c r="B531" s="1" t="s">
        <v>1144</v>
      </c>
      <c r="C531" s="1" t="s">
        <v>16</v>
      </c>
      <c r="D531">
        <v>10</v>
      </c>
      <c r="E531">
        <v>0</v>
      </c>
      <c r="F531">
        <v>82346</v>
      </c>
      <c r="G531">
        <v>226996</v>
      </c>
      <c r="H531" s="3">
        <v>106766</v>
      </c>
      <c r="I531" s="1" t="s">
        <v>17</v>
      </c>
      <c r="J531">
        <v>728</v>
      </c>
      <c r="K531">
        <v>1786608</v>
      </c>
      <c r="L531" s="1" t="s">
        <v>33</v>
      </c>
      <c r="M531" s="1" t="s">
        <v>29</v>
      </c>
      <c r="N531" s="1" t="s">
        <v>23</v>
      </c>
      <c r="O531" s="2">
        <v>22034.87</v>
      </c>
      <c r="P531">
        <v>11.9</v>
      </c>
      <c r="Q531">
        <v>6</v>
      </c>
      <c r="R531">
        <f>Кредиты_2000_0__2[[#This Row],[Годовой доход]]/12</f>
        <v>148884</v>
      </c>
      <c r="S531">
        <f>Кредиты_2000_0__2[[#This Row],[Ежемесячный платеж]]/Кредиты_2000_0__2[[#This Row],[Мес доход]]</f>
        <v>0.14800025523226135</v>
      </c>
    </row>
    <row r="532" spans="1:19" x14ac:dyDescent="0.45">
      <c r="A532">
        <v>1858</v>
      </c>
      <c r="B532" s="1" t="s">
        <v>1303</v>
      </c>
      <c r="C532" s="1" t="s">
        <v>16</v>
      </c>
      <c r="D532">
        <v>6</v>
      </c>
      <c r="E532">
        <v>0</v>
      </c>
      <c r="F532">
        <v>124146</v>
      </c>
      <c r="G532">
        <v>151932</v>
      </c>
      <c r="H532" s="3">
        <v>234102</v>
      </c>
      <c r="I532" s="1" t="s">
        <v>17</v>
      </c>
      <c r="J532">
        <v>728</v>
      </c>
      <c r="K532">
        <v>1141710</v>
      </c>
      <c r="L532" s="1" t="s">
        <v>22</v>
      </c>
      <c r="M532" s="1" t="s">
        <v>29</v>
      </c>
      <c r="N532" s="1" t="s">
        <v>23</v>
      </c>
      <c r="O532" s="2">
        <v>5423.17</v>
      </c>
      <c r="P532">
        <v>17</v>
      </c>
      <c r="R532">
        <f>Кредиты_2000_0__2[[#This Row],[Годовой доход]]/12</f>
        <v>95142.5</v>
      </c>
      <c r="S532">
        <f>Кредиты_2000_0__2[[#This Row],[Ежемесячный платеж]]/Кредиты_2000_0__2[[#This Row],[Мес доход]]</f>
        <v>5.7000499251123313E-2</v>
      </c>
    </row>
    <row r="533" spans="1:19" x14ac:dyDescent="0.45">
      <c r="A533">
        <v>1867</v>
      </c>
      <c r="B533" s="1" t="s">
        <v>1310</v>
      </c>
      <c r="C533" s="1" t="s">
        <v>31</v>
      </c>
      <c r="D533">
        <v>5</v>
      </c>
      <c r="E533">
        <v>0</v>
      </c>
      <c r="F533">
        <v>229178</v>
      </c>
      <c r="G533">
        <v>305008</v>
      </c>
      <c r="H533" s="3">
        <v>173492</v>
      </c>
      <c r="I533" s="1" t="s">
        <v>17</v>
      </c>
      <c r="J533">
        <v>728</v>
      </c>
      <c r="K533">
        <v>561906</v>
      </c>
      <c r="L533" s="1" t="s">
        <v>27</v>
      </c>
      <c r="M533" s="1" t="s">
        <v>29</v>
      </c>
      <c r="N533" s="1" t="s">
        <v>23</v>
      </c>
      <c r="O533" s="2">
        <v>7258</v>
      </c>
      <c r="P533">
        <v>23.6</v>
      </c>
      <c r="R533">
        <f>Кредиты_2000_0__2[[#This Row],[Годовой доход]]/12</f>
        <v>46825.5</v>
      </c>
      <c r="S533">
        <f>Кредиты_2000_0__2[[#This Row],[Ежемесячный платеж]]/Кредиты_2000_0__2[[#This Row],[Мес доход]]</f>
        <v>0.15500101440454453</v>
      </c>
    </row>
    <row r="534" spans="1:19" x14ac:dyDescent="0.45">
      <c r="A534">
        <v>1877</v>
      </c>
      <c r="B534" s="1" t="s">
        <v>1319</v>
      </c>
      <c r="C534" s="1" t="s">
        <v>16</v>
      </c>
      <c r="D534">
        <v>10</v>
      </c>
      <c r="E534">
        <v>0</v>
      </c>
      <c r="F534">
        <v>574218</v>
      </c>
      <c r="G534">
        <v>1183050</v>
      </c>
      <c r="H534" s="3">
        <v>549450</v>
      </c>
      <c r="I534" s="1" t="s">
        <v>17</v>
      </c>
      <c r="J534">
        <v>728</v>
      </c>
      <c r="K534">
        <v>2372625</v>
      </c>
      <c r="L534" s="1" t="s">
        <v>50</v>
      </c>
      <c r="M534" s="1" t="s">
        <v>29</v>
      </c>
      <c r="N534" s="1" t="s">
        <v>23</v>
      </c>
      <c r="O534" s="2">
        <v>26098.97</v>
      </c>
      <c r="P534">
        <v>21.7</v>
      </c>
      <c r="Q534">
        <v>46</v>
      </c>
      <c r="R534">
        <f>Кредиты_2000_0__2[[#This Row],[Годовой доход]]/12</f>
        <v>197718.75</v>
      </c>
      <c r="S534">
        <f>Кредиты_2000_0__2[[#This Row],[Ежемесячный платеж]]/Кредиты_2000_0__2[[#This Row],[Мес доход]]</f>
        <v>0.13200048048048049</v>
      </c>
    </row>
    <row r="535" spans="1:19" x14ac:dyDescent="0.45">
      <c r="A535">
        <v>1992</v>
      </c>
      <c r="B535" s="1" t="s">
        <v>1410</v>
      </c>
      <c r="C535" s="1" t="s">
        <v>31</v>
      </c>
      <c r="D535">
        <v>3</v>
      </c>
      <c r="E535">
        <v>0</v>
      </c>
      <c r="F535">
        <v>209</v>
      </c>
      <c r="G535">
        <v>61908</v>
      </c>
      <c r="H535" s="3">
        <v>337634</v>
      </c>
      <c r="I535" s="1" t="s">
        <v>26</v>
      </c>
      <c r="J535">
        <v>728</v>
      </c>
      <c r="K535">
        <v>653144</v>
      </c>
      <c r="L535" s="1" t="s">
        <v>28</v>
      </c>
      <c r="M535" s="1" t="s">
        <v>29</v>
      </c>
      <c r="N535" s="1" t="s">
        <v>54</v>
      </c>
      <c r="O535" s="2">
        <v>4376.08</v>
      </c>
      <c r="P535">
        <v>13.1</v>
      </c>
      <c r="R535">
        <f>Кредиты_2000_0__2[[#This Row],[Годовой доход]]/12</f>
        <v>54428.666666666664</v>
      </c>
      <c r="S535">
        <f>Кредиты_2000_0__2[[#This Row],[Ежемесячный платеж]]/Кредиты_2000_0__2[[#This Row],[Мес доход]]</f>
        <v>8.0400279264603219E-2</v>
      </c>
    </row>
    <row r="536" spans="1:19" x14ac:dyDescent="0.45">
      <c r="A536">
        <v>15</v>
      </c>
      <c r="B536" s="1" t="s">
        <v>39</v>
      </c>
      <c r="C536" s="1" t="s">
        <v>16</v>
      </c>
      <c r="D536">
        <v>10</v>
      </c>
      <c r="E536">
        <v>1</v>
      </c>
      <c r="F536">
        <v>28291</v>
      </c>
      <c r="G536">
        <v>107052</v>
      </c>
      <c r="H536" s="3">
        <v>234124</v>
      </c>
      <c r="I536" s="1" t="s">
        <v>17</v>
      </c>
      <c r="J536">
        <v>727</v>
      </c>
      <c r="K536">
        <v>693234</v>
      </c>
      <c r="L536" s="1" t="s">
        <v>22</v>
      </c>
      <c r="M536" s="1" t="s">
        <v>29</v>
      </c>
      <c r="N536" s="1" t="s">
        <v>23</v>
      </c>
      <c r="O536" s="2">
        <v>14211.24</v>
      </c>
      <c r="P536">
        <v>24.7</v>
      </c>
      <c r="Q536">
        <v>46</v>
      </c>
      <c r="R536">
        <f>Кредиты_2000_0__2[[#This Row],[Годовой доход]]/12</f>
        <v>57769.5</v>
      </c>
      <c r="S536">
        <f>Кредиты_2000_0__2[[#This Row],[Ежемесячный платеж]]/Кредиты_2000_0__2[[#This Row],[Мес доход]]</f>
        <v>0.2459990133201776</v>
      </c>
    </row>
    <row r="537" spans="1:19" x14ac:dyDescent="0.45">
      <c r="A537">
        <v>202</v>
      </c>
      <c r="B537" s="1" t="s">
        <v>184</v>
      </c>
      <c r="C537" s="1" t="s">
        <v>16</v>
      </c>
      <c r="D537">
        <v>14</v>
      </c>
      <c r="E537">
        <v>0</v>
      </c>
      <c r="F537">
        <v>163571</v>
      </c>
      <c r="G537">
        <v>539572</v>
      </c>
      <c r="H537" s="3">
        <v>149402</v>
      </c>
      <c r="I537" s="1" t="s">
        <v>17</v>
      </c>
      <c r="J537">
        <v>727</v>
      </c>
      <c r="K537">
        <v>841491</v>
      </c>
      <c r="L537" s="1" t="s">
        <v>50</v>
      </c>
      <c r="M537" s="1" t="s">
        <v>29</v>
      </c>
      <c r="N537" s="1" t="s">
        <v>23</v>
      </c>
      <c r="O537" s="2">
        <v>18723.169999999998</v>
      </c>
      <c r="P537">
        <v>8.6</v>
      </c>
      <c r="R537">
        <f>Кредиты_2000_0__2[[#This Row],[Годовой доход]]/12</f>
        <v>70124.25</v>
      </c>
      <c r="S537">
        <f>Кредиты_2000_0__2[[#This Row],[Ежемесячный платеж]]/Кредиты_2000_0__2[[#This Row],[Мес доход]]</f>
        <v>0.26699993226309016</v>
      </c>
    </row>
    <row r="538" spans="1:19" x14ac:dyDescent="0.45">
      <c r="A538">
        <v>289</v>
      </c>
      <c r="B538" s="1" t="s">
        <v>251</v>
      </c>
      <c r="C538" s="1" t="s">
        <v>16</v>
      </c>
      <c r="D538">
        <v>10</v>
      </c>
      <c r="E538">
        <v>0</v>
      </c>
      <c r="F538">
        <v>130131</v>
      </c>
      <c r="G538">
        <v>251108</v>
      </c>
      <c r="H538" s="3">
        <v>132022</v>
      </c>
      <c r="I538" s="1" t="s">
        <v>17</v>
      </c>
      <c r="J538">
        <v>727</v>
      </c>
      <c r="K538">
        <v>855095</v>
      </c>
      <c r="L538" s="1" t="s">
        <v>41</v>
      </c>
      <c r="M538" s="1" t="s">
        <v>29</v>
      </c>
      <c r="N538" s="1" t="s">
        <v>23</v>
      </c>
      <c r="O538" s="2">
        <v>14180.08</v>
      </c>
      <c r="P538">
        <v>17.600000000000001</v>
      </c>
      <c r="Q538">
        <v>55</v>
      </c>
      <c r="R538">
        <f>Кредиты_2000_0__2[[#This Row],[Годовой доход]]/12</f>
        <v>71257.916666666672</v>
      </c>
      <c r="S538">
        <f>Кредиты_2000_0__2[[#This Row],[Ежемесячный платеж]]/Кредиты_2000_0__2[[#This Row],[Мес доход]]</f>
        <v>0.19899655593822907</v>
      </c>
    </row>
    <row r="539" spans="1:19" x14ac:dyDescent="0.45">
      <c r="A539">
        <v>435</v>
      </c>
      <c r="B539" s="1" t="s">
        <v>348</v>
      </c>
      <c r="C539" s="1" t="s">
        <v>31</v>
      </c>
      <c r="D539">
        <v>13</v>
      </c>
      <c r="E539">
        <v>0</v>
      </c>
      <c r="F539">
        <v>223725</v>
      </c>
      <c r="G539">
        <v>460130</v>
      </c>
      <c r="H539" s="3">
        <v>268664</v>
      </c>
      <c r="I539" s="1" t="s">
        <v>17</v>
      </c>
      <c r="J539">
        <v>727</v>
      </c>
      <c r="K539">
        <v>899954</v>
      </c>
      <c r="L539" s="1" t="s">
        <v>18</v>
      </c>
      <c r="M539" s="1" t="s">
        <v>19</v>
      </c>
      <c r="N539" s="1" t="s">
        <v>23</v>
      </c>
      <c r="O539" s="2">
        <v>17324.2</v>
      </c>
      <c r="P539">
        <v>19.5</v>
      </c>
      <c r="R539">
        <f>Кредиты_2000_0__2[[#This Row],[Годовой доход]]/12</f>
        <v>74996.166666666672</v>
      </c>
      <c r="S539">
        <f>Кредиты_2000_0__2[[#This Row],[Ежемесячный платеж]]/Кредиты_2000_0__2[[#This Row],[Мес доход]]</f>
        <v>0.23100114005826963</v>
      </c>
    </row>
    <row r="540" spans="1:19" x14ac:dyDescent="0.45">
      <c r="A540">
        <v>484</v>
      </c>
      <c r="B540" s="1" t="s">
        <v>382</v>
      </c>
      <c r="C540" s="1" t="s">
        <v>16</v>
      </c>
      <c r="D540">
        <v>14</v>
      </c>
      <c r="E540">
        <v>1</v>
      </c>
      <c r="F540">
        <v>974415</v>
      </c>
      <c r="G540">
        <v>1399838</v>
      </c>
      <c r="H540" s="3">
        <v>455906</v>
      </c>
      <c r="I540" s="1" t="s">
        <v>26</v>
      </c>
      <c r="J540">
        <v>727</v>
      </c>
      <c r="K540">
        <v>3562348</v>
      </c>
      <c r="L540" s="1" t="s">
        <v>28</v>
      </c>
      <c r="M540" s="1" t="s">
        <v>19</v>
      </c>
      <c r="N540" s="1" t="s">
        <v>52</v>
      </c>
      <c r="O540" s="2">
        <v>49576.13</v>
      </c>
      <c r="P540">
        <v>19.399999999999999</v>
      </c>
      <c r="R540">
        <f>Кредиты_2000_0__2[[#This Row],[Годовой доход]]/12</f>
        <v>296862.33333333331</v>
      </c>
      <c r="S540">
        <f>Кредиты_2000_0__2[[#This Row],[Ежемесячный платеж]]/Кредиты_2000_0__2[[#This Row],[Мес доход]]</f>
        <v>0.16700040535062829</v>
      </c>
    </row>
    <row r="541" spans="1:19" x14ac:dyDescent="0.45">
      <c r="A541">
        <v>669</v>
      </c>
      <c r="B541" s="1" t="s">
        <v>497</v>
      </c>
      <c r="C541" s="1" t="s">
        <v>16</v>
      </c>
      <c r="D541">
        <v>9</v>
      </c>
      <c r="E541">
        <v>0</v>
      </c>
      <c r="F541">
        <v>281979</v>
      </c>
      <c r="G541">
        <v>528330</v>
      </c>
      <c r="H541" s="3">
        <v>333036</v>
      </c>
      <c r="I541" s="1" t="s">
        <v>17</v>
      </c>
      <c r="J541">
        <v>727</v>
      </c>
      <c r="K541">
        <v>1629858</v>
      </c>
      <c r="L541" s="1" t="s">
        <v>22</v>
      </c>
      <c r="M541" s="1" t="s">
        <v>19</v>
      </c>
      <c r="N541" s="1" t="s">
        <v>23</v>
      </c>
      <c r="O541" s="2">
        <v>7904.76</v>
      </c>
      <c r="P541">
        <v>21</v>
      </c>
      <c r="R541">
        <f>Кредиты_2000_0__2[[#This Row],[Годовой доход]]/12</f>
        <v>135821.5</v>
      </c>
      <c r="S541">
        <f>Кредиты_2000_0__2[[#This Row],[Ежемесячный платеж]]/Кредиты_2000_0__2[[#This Row],[Мес доход]]</f>
        <v>5.8199622298384275E-2</v>
      </c>
    </row>
    <row r="542" spans="1:19" x14ac:dyDescent="0.45">
      <c r="A542">
        <v>717</v>
      </c>
      <c r="B542" s="1" t="s">
        <v>529</v>
      </c>
      <c r="C542" s="1" t="s">
        <v>31</v>
      </c>
      <c r="D542">
        <v>6</v>
      </c>
      <c r="E542">
        <v>0</v>
      </c>
      <c r="F542">
        <v>181773</v>
      </c>
      <c r="G542">
        <v>313654</v>
      </c>
      <c r="H542" s="3">
        <v>214940</v>
      </c>
      <c r="I542" s="1" t="s">
        <v>17</v>
      </c>
      <c r="J542">
        <v>727</v>
      </c>
      <c r="K542">
        <v>1095217</v>
      </c>
      <c r="L542" s="1" t="s">
        <v>28</v>
      </c>
      <c r="M542" s="1" t="s">
        <v>19</v>
      </c>
      <c r="N542" s="1" t="s">
        <v>23</v>
      </c>
      <c r="O542" s="2">
        <v>11435.91</v>
      </c>
      <c r="P542">
        <v>27.9</v>
      </c>
      <c r="Q542">
        <v>69</v>
      </c>
      <c r="R542">
        <f>Кредиты_2000_0__2[[#This Row],[Годовой доход]]/12</f>
        <v>91268.083333333328</v>
      </c>
      <c r="S542">
        <f>Кредиты_2000_0__2[[#This Row],[Ежемесячный платеж]]/Кредиты_2000_0__2[[#This Row],[Мес доход]]</f>
        <v>0.12530020991273877</v>
      </c>
    </row>
    <row r="543" spans="1:19" x14ac:dyDescent="0.45">
      <c r="A543">
        <v>1168</v>
      </c>
      <c r="B543" s="1" t="s">
        <v>822</v>
      </c>
      <c r="C543" s="1" t="s">
        <v>16</v>
      </c>
      <c r="D543">
        <v>8</v>
      </c>
      <c r="E543">
        <v>0</v>
      </c>
      <c r="F543">
        <v>195054</v>
      </c>
      <c r="G543">
        <v>276782</v>
      </c>
      <c r="H543" s="3">
        <v>216040</v>
      </c>
      <c r="I543" s="1" t="s">
        <v>17</v>
      </c>
      <c r="J543">
        <v>727</v>
      </c>
      <c r="K543">
        <v>932881</v>
      </c>
      <c r="L543" s="1" t="s">
        <v>33</v>
      </c>
      <c r="M543" s="1" t="s">
        <v>29</v>
      </c>
      <c r="N543" s="1" t="s">
        <v>23</v>
      </c>
      <c r="O543" s="2">
        <v>16014.53</v>
      </c>
      <c r="P543">
        <v>14.4</v>
      </c>
      <c r="R543">
        <f>Кредиты_2000_0__2[[#This Row],[Годовой доход]]/12</f>
        <v>77740.083333333328</v>
      </c>
      <c r="S543">
        <f>Кредиты_2000_0__2[[#This Row],[Ежемесячный платеж]]/Кредиты_2000_0__2[[#This Row],[Мес доход]]</f>
        <v>0.20600093688262491</v>
      </c>
    </row>
    <row r="544" spans="1:19" x14ac:dyDescent="0.45">
      <c r="A544">
        <v>1181</v>
      </c>
      <c r="B544" s="1" t="s">
        <v>832</v>
      </c>
      <c r="C544" s="1" t="s">
        <v>31</v>
      </c>
      <c r="D544">
        <v>6</v>
      </c>
      <c r="E544">
        <v>0</v>
      </c>
      <c r="F544">
        <v>40432</v>
      </c>
      <c r="G544">
        <v>212828</v>
      </c>
      <c r="H544" s="3">
        <v>55946</v>
      </c>
      <c r="I544" s="1" t="s">
        <v>17</v>
      </c>
      <c r="J544">
        <v>727</v>
      </c>
      <c r="K544">
        <v>501771</v>
      </c>
      <c r="L544" s="1" t="s">
        <v>36</v>
      </c>
      <c r="M544" s="1" t="s">
        <v>29</v>
      </c>
      <c r="N544" s="1" t="s">
        <v>23</v>
      </c>
      <c r="O544" s="2">
        <v>8655.4500000000007</v>
      </c>
      <c r="P544">
        <v>16.8</v>
      </c>
      <c r="R544">
        <f>Кредиты_2000_0__2[[#This Row],[Годовой доход]]/12</f>
        <v>41814.25</v>
      </c>
      <c r="S544">
        <f>Кредиты_2000_0__2[[#This Row],[Ежемесячный платеж]]/Кредиты_2000_0__2[[#This Row],[Мес доход]]</f>
        <v>0.20699761444961948</v>
      </c>
    </row>
    <row r="545" spans="1:19" x14ac:dyDescent="0.45">
      <c r="A545">
        <v>1252</v>
      </c>
      <c r="B545" s="1" t="s">
        <v>881</v>
      </c>
      <c r="C545" s="1" t="s">
        <v>16</v>
      </c>
      <c r="D545">
        <v>6</v>
      </c>
      <c r="E545">
        <v>0</v>
      </c>
      <c r="F545">
        <v>265164</v>
      </c>
      <c r="G545">
        <v>348898</v>
      </c>
      <c r="H545" s="3">
        <v>212256</v>
      </c>
      <c r="I545" s="1" t="s">
        <v>17</v>
      </c>
      <c r="J545">
        <v>727</v>
      </c>
      <c r="K545">
        <v>907212</v>
      </c>
      <c r="L545" s="1" t="s">
        <v>38</v>
      </c>
      <c r="M545" s="1" t="s">
        <v>29</v>
      </c>
      <c r="N545" s="1" t="s">
        <v>23</v>
      </c>
      <c r="O545" s="2">
        <v>20261.22</v>
      </c>
      <c r="P545">
        <v>14.1</v>
      </c>
      <c r="R545">
        <f>Кредиты_2000_0__2[[#This Row],[Годовой доход]]/12</f>
        <v>75601</v>
      </c>
      <c r="S545">
        <f>Кредиты_2000_0__2[[#This Row],[Ежемесячный платеж]]/Кредиты_2000_0__2[[#This Row],[Мес доход]]</f>
        <v>0.26800201055541595</v>
      </c>
    </row>
    <row r="546" spans="1:19" x14ac:dyDescent="0.45">
      <c r="A546">
        <v>1810</v>
      </c>
      <c r="B546" s="1" t="s">
        <v>1274</v>
      </c>
      <c r="C546" s="1" t="s">
        <v>31</v>
      </c>
      <c r="D546">
        <v>12</v>
      </c>
      <c r="E546">
        <v>1</v>
      </c>
      <c r="F546">
        <v>155572</v>
      </c>
      <c r="G546">
        <v>286374</v>
      </c>
      <c r="H546" s="3">
        <v>135102</v>
      </c>
      <c r="I546" s="1" t="s">
        <v>17</v>
      </c>
      <c r="J546">
        <v>727</v>
      </c>
      <c r="K546">
        <v>795511</v>
      </c>
      <c r="L546" s="1" t="s">
        <v>18</v>
      </c>
      <c r="M546" s="1" t="s">
        <v>19</v>
      </c>
      <c r="N546" s="1" t="s">
        <v>23</v>
      </c>
      <c r="O546" s="2">
        <v>18562.240000000002</v>
      </c>
      <c r="P546">
        <v>15</v>
      </c>
      <c r="R546">
        <f>Кредиты_2000_0__2[[#This Row],[Годовой доход]]/12</f>
        <v>66292.583333333328</v>
      </c>
      <c r="S546">
        <f>Кредиты_2000_0__2[[#This Row],[Ежемесячный платеж]]/Кредиты_2000_0__2[[#This Row],[Мес доход]]</f>
        <v>0.28000477680384062</v>
      </c>
    </row>
    <row r="547" spans="1:19" x14ac:dyDescent="0.45">
      <c r="A547">
        <v>1820</v>
      </c>
      <c r="B547" s="1" t="s">
        <v>1282</v>
      </c>
      <c r="C547" s="1" t="s">
        <v>31</v>
      </c>
      <c r="D547">
        <v>17</v>
      </c>
      <c r="E547">
        <v>0</v>
      </c>
      <c r="F547">
        <v>178600</v>
      </c>
      <c r="G547">
        <v>429924</v>
      </c>
      <c r="H547" s="3">
        <v>301576</v>
      </c>
      <c r="I547" s="1" t="s">
        <v>17</v>
      </c>
      <c r="J547">
        <v>727</v>
      </c>
      <c r="K547">
        <v>525160</v>
      </c>
      <c r="L547" s="1" t="s">
        <v>33</v>
      </c>
      <c r="M547" s="1" t="s">
        <v>29</v>
      </c>
      <c r="N547" s="1" t="s">
        <v>23</v>
      </c>
      <c r="O547" s="2">
        <v>11816.29</v>
      </c>
      <c r="P547">
        <v>18</v>
      </c>
      <c r="Q547">
        <v>18</v>
      </c>
      <c r="R547">
        <f>Кредиты_2000_0__2[[#This Row],[Годовой доход]]/12</f>
        <v>43763.333333333336</v>
      </c>
      <c r="S547">
        <f>Кредиты_2000_0__2[[#This Row],[Ежемесячный платеж]]/Кредиты_2000_0__2[[#This Row],[Мес доход]]</f>
        <v>0.27000434153400871</v>
      </c>
    </row>
    <row r="548" spans="1:19" x14ac:dyDescent="0.45">
      <c r="A548">
        <v>1962</v>
      </c>
      <c r="B548" s="1" t="s">
        <v>1384</v>
      </c>
      <c r="C548" s="1" t="s">
        <v>31</v>
      </c>
      <c r="D548">
        <v>10</v>
      </c>
      <c r="E548">
        <v>0</v>
      </c>
      <c r="F548">
        <v>197011</v>
      </c>
      <c r="G548">
        <v>333520</v>
      </c>
      <c r="H548" s="3">
        <v>179080</v>
      </c>
      <c r="I548" s="1" t="s">
        <v>17</v>
      </c>
      <c r="J548">
        <v>727</v>
      </c>
      <c r="K548">
        <v>502645</v>
      </c>
      <c r="L548" s="1" t="s">
        <v>33</v>
      </c>
      <c r="M548" s="1" t="s">
        <v>29</v>
      </c>
      <c r="N548" s="1" t="s">
        <v>23</v>
      </c>
      <c r="O548" s="2">
        <v>13529.52</v>
      </c>
      <c r="P548">
        <v>13</v>
      </c>
      <c r="Q548">
        <v>49</v>
      </c>
      <c r="R548">
        <f>Кредиты_2000_0__2[[#This Row],[Годовой доход]]/12</f>
        <v>41887.083333333336</v>
      </c>
      <c r="S548">
        <f>Кредиты_2000_0__2[[#This Row],[Ежемесячный платеж]]/Кредиты_2000_0__2[[#This Row],[Мес доход]]</f>
        <v>0.32299981099981101</v>
      </c>
    </row>
    <row r="549" spans="1:19" x14ac:dyDescent="0.45">
      <c r="A549">
        <v>1989</v>
      </c>
      <c r="B549" s="1" t="s">
        <v>1408</v>
      </c>
      <c r="C549" s="1" t="s">
        <v>16</v>
      </c>
      <c r="D549">
        <v>12</v>
      </c>
      <c r="E549">
        <v>0</v>
      </c>
      <c r="F549">
        <v>10564</v>
      </c>
      <c r="G549">
        <v>532114</v>
      </c>
      <c r="H549" s="3">
        <v>218944</v>
      </c>
      <c r="I549" s="1" t="s">
        <v>17</v>
      </c>
      <c r="J549">
        <v>727</v>
      </c>
      <c r="K549">
        <v>718542</v>
      </c>
      <c r="L549" s="1" t="s">
        <v>22</v>
      </c>
      <c r="M549" s="1" t="s">
        <v>29</v>
      </c>
      <c r="N549" s="1" t="s">
        <v>79</v>
      </c>
      <c r="O549" s="2">
        <v>11616.22</v>
      </c>
      <c r="P549">
        <v>16.8</v>
      </c>
      <c r="Q549">
        <v>33</v>
      </c>
      <c r="R549">
        <f>Кредиты_2000_0__2[[#This Row],[Годовой доход]]/12</f>
        <v>59878.5</v>
      </c>
      <c r="S549">
        <f>Кредиты_2000_0__2[[#This Row],[Ежемесячный платеж]]/Кредиты_2000_0__2[[#This Row],[Мес доход]]</f>
        <v>0.19399650959860382</v>
      </c>
    </row>
    <row r="550" spans="1:19" x14ac:dyDescent="0.45">
      <c r="A550">
        <v>547</v>
      </c>
      <c r="B550" s="1" t="s">
        <v>421</v>
      </c>
      <c r="C550" s="1" t="s">
        <v>16</v>
      </c>
      <c r="D550">
        <v>11</v>
      </c>
      <c r="E550">
        <v>0</v>
      </c>
      <c r="F550">
        <v>164958</v>
      </c>
      <c r="G550">
        <v>427306</v>
      </c>
      <c r="H550" s="3">
        <v>327866</v>
      </c>
      <c r="I550" s="1" t="s">
        <v>17</v>
      </c>
      <c r="J550">
        <v>726</v>
      </c>
      <c r="K550">
        <v>1359108</v>
      </c>
      <c r="L550" s="1" t="s">
        <v>18</v>
      </c>
      <c r="M550" s="1" t="s">
        <v>24</v>
      </c>
      <c r="N550" s="1" t="s">
        <v>23</v>
      </c>
      <c r="O550" s="2">
        <v>5742.18</v>
      </c>
      <c r="P550">
        <v>16.2</v>
      </c>
      <c r="Q550">
        <v>70</v>
      </c>
      <c r="R550">
        <f>Кредиты_2000_0__2[[#This Row],[Годовой доход]]/12</f>
        <v>113259</v>
      </c>
      <c r="S550">
        <f>Кредиты_2000_0__2[[#This Row],[Ежемесячный платеж]]/Кредиты_2000_0__2[[#This Row],[Мес доход]]</f>
        <v>5.069954705586311E-2</v>
      </c>
    </row>
    <row r="551" spans="1:19" x14ac:dyDescent="0.45">
      <c r="A551">
        <v>608</v>
      </c>
      <c r="B551" s="1" t="s">
        <v>463</v>
      </c>
      <c r="C551" s="1" t="s">
        <v>16</v>
      </c>
      <c r="D551">
        <v>9</v>
      </c>
      <c r="E551">
        <v>0</v>
      </c>
      <c r="F551">
        <v>484937</v>
      </c>
      <c r="G551">
        <v>754710</v>
      </c>
      <c r="H551" s="3">
        <v>765226</v>
      </c>
      <c r="I551" s="1" t="s">
        <v>17</v>
      </c>
      <c r="J551">
        <v>726</v>
      </c>
      <c r="K551">
        <v>2643508</v>
      </c>
      <c r="L551" s="1" t="s">
        <v>18</v>
      </c>
      <c r="M551" s="1" t="s">
        <v>19</v>
      </c>
      <c r="N551" s="1" t="s">
        <v>23</v>
      </c>
      <c r="O551" s="2">
        <v>34806.1</v>
      </c>
      <c r="P551">
        <v>8.6</v>
      </c>
      <c r="R551">
        <f>Кредиты_2000_0__2[[#This Row],[Годовой доход]]/12</f>
        <v>220292.33333333334</v>
      </c>
      <c r="S551">
        <f>Кредиты_2000_0__2[[#This Row],[Ежемесячный платеж]]/Кредиты_2000_0__2[[#This Row],[Мес доход]]</f>
        <v>0.15799959750452805</v>
      </c>
    </row>
    <row r="552" spans="1:19" x14ac:dyDescent="0.45">
      <c r="A552">
        <v>638</v>
      </c>
      <c r="B552" s="1" t="s">
        <v>482</v>
      </c>
      <c r="C552" s="1" t="s">
        <v>16</v>
      </c>
      <c r="D552">
        <v>9</v>
      </c>
      <c r="E552">
        <v>0</v>
      </c>
      <c r="F552">
        <v>134615</v>
      </c>
      <c r="G552">
        <v>251812</v>
      </c>
      <c r="H552" s="3">
        <v>61358</v>
      </c>
      <c r="I552" s="1" t="s">
        <v>17</v>
      </c>
      <c r="J552">
        <v>726</v>
      </c>
      <c r="K552">
        <v>756884</v>
      </c>
      <c r="L552" s="1" t="s">
        <v>22</v>
      </c>
      <c r="M552" s="1" t="s">
        <v>24</v>
      </c>
      <c r="N552" s="1" t="s">
        <v>58</v>
      </c>
      <c r="O552" s="2">
        <v>19048.259999999998</v>
      </c>
      <c r="P552">
        <v>21.5</v>
      </c>
      <c r="Q552">
        <v>27</v>
      </c>
      <c r="R552">
        <f>Кредиты_2000_0__2[[#This Row],[Годовой доход]]/12</f>
        <v>63073.666666666664</v>
      </c>
      <c r="S552">
        <f>Кредиты_2000_0__2[[#This Row],[Ежемесячный платеж]]/Кредиты_2000_0__2[[#This Row],[Мес доход]]</f>
        <v>0.30200020082337581</v>
      </c>
    </row>
    <row r="553" spans="1:19" x14ac:dyDescent="0.45">
      <c r="A553">
        <v>866</v>
      </c>
      <c r="B553" s="1" t="s">
        <v>630</v>
      </c>
      <c r="C553" s="1" t="s">
        <v>31</v>
      </c>
      <c r="D553">
        <v>8</v>
      </c>
      <c r="E553">
        <v>0</v>
      </c>
      <c r="F553">
        <v>226708</v>
      </c>
      <c r="G553">
        <v>418660</v>
      </c>
      <c r="H553" s="3">
        <v>467632</v>
      </c>
      <c r="I553" s="1" t="s">
        <v>26</v>
      </c>
      <c r="J553">
        <v>726</v>
      </c>
      <c r="K553">
        <v>1148436</v>
      </c>
      <c r="L553" s="1" t="s">
        <v>22</v>
      </c>
      <c r="M553" s="1" t="s">
        <v>24</v>
      </c>
      <c r="N553" s="1" t="s">
        <v>23</v>
      </c>
      <c r="O553" s="2">
        <v>9857.39</v>
      </c>
      <c r="P553">
        <v>16.399999999999999</v>
      </c>
      <c r="Q553">
        <v>5</v>
      </c>
      <c r="R553">
        <f>Кредиты_2000_0__2[[#This Row],[Годовой доход]]/12</f>
        <v>95703</v>
      </c>
      <c r="S553">
        <f>Кредиты_2000_0__2[[#This Row],[Ежемесячный платеж]]/Кредиты_2000_0__2[[#This Row],[Мес доход]]</f>
        <v>0.10299980146912845</v>
      </c>
    </row>
    <row r="554" spans="1:19" x14ac:dyDescent="0.45">
      <c r="A554">
        <v>908</v>
      </c>
      <c r="B554" s="1" t="s">
        <v>660</v>
      </c>
      <c r="C554" s="1" t="s">
        <v>16</v>
      </c>
      <c r="D554">
        <v>18</v>
      </c>
      <c r="E554">
        <v>1</v>
      </c>
      <c r="F554">
        <v>190779</v>
      </c>
      <c r="G554">
        <v>563508</v>
      </c>
      <c r="H554" s="3">
        <v>214896</v>
      </c>
      <c r="I554" s="1" t="s">
        <v>17</v>
      </c>
      <c r="J554">
        <v>726</v>
      </c>
      <c r="K554">
        <v>2301337</v>
      </c>
      <c r="L554" s="1" t="s">
        <v>50</v>
      </c>
      <c r="M554" s="1" t="s">
        <v>19</v>
      </c>
      <c r="N554" s="1" t="s">
        <v>20</v>
      </c>
      <c r="O554" s="2">
        <v>20328.48</v>
      </c>
      <c r="P554">
        <v>14.8</v>
      </c>
      <c r="R554">
        <f>Кредиты_2000_0__2[[#This Row],[Годовой доход]]/12</f>
        <v>191778.08333333334</v>
      </c>
      <c r="S554">
        <f>Кредиты_2000_0__2[[#This Row],[Ежемесячный платеж]]/Кредиты_2000_0__2[[#This Row],[Мес доход]]</f>
        <v>0.10600001651214054</v>
      </c>
    </row>
    <row r="555" spans="1:19" x14ac:dyDescent="0.45">
      <c r="A555">
        <v>1103</v>
      </c>
      <c r="B555" s="1" t="s">
        <v>779</v>
      </c>
      <c r="C555" s="1" t="s">
        <v>31</v>
      </c>
      <c r="D555">
        <v>12</v>
      </c>
      <c r="E555">
        <v>0</v>
      </c>
      <c r="F555">
        <v>389367</v>
      </c>
      <c r="G555">
        <v>1022318</v>
      </c>
      <c r="H555" s="3">
        <v>425524</v>
      </c>
      <c r="I555" s="1" t="s">
        <v>26</v>
      </c>
      <c r="J555">
        <v>726</v>
      </c>
      <c r="K555">
        <v>827032</v>
      </c>
      <c r="L555" s="1" t="s">
        <v>22</v>
      </c>
      <c r="M555" s="1" t="s">
        <v>19</v>
      </c>
      <c r="N555" s="1" t="s">
        <v>23</v>
      </c>
      <c r="O555" s="2">
        <v>20813.36</v>
      </c>
      <c r="P555">
        <v>31.4</v>
      </c>
      <c r="R555">
        <f>Кредиты_2000_0__2[[#This Row],[Годовой доход]]/12</f>
        <v>68919.333333333328</v>
      </c>
      <c r="S555">
        <f>Кредиты_2000_0__2[[#This Row],[Ежемесячный платеж]]/Кредиты_2000_0__2[[#This Row],[Мес доход]]</f>
        <v>0.30199595662562034</v>
      </c>
    </row>
    <row r="556" spans="1:19" x14ac:dyDescent="0.45">
      <c r="A556">
        <v>1161</v>
      </c>
      <c r="B556" s="1" t="s">
        <v>818</v>
      </c>
      <c r="C556" s="1" t="s">
        <v>31</v>
      </c>
      <c r="D556">
        <v>10</v>
      </c>
      <c r="E556">
        <v>1</v>
      </c>
      <c r="F556">
        <v>82536</v>
      </c>
      <c r="G556">
        <v>264704</v>
      </c>
      <c r="H556" s="3">
        <v>215270</v>
      </c>
      <c r="I556" s="1" t="s">
        <v>17</v>
      </c>
      <c r="J556">
        <v>726</v>
      </c>
      <c r="K556">
        <v>855209</v>
      </c>
      <c r="L556" s="1" t="s">
        <v>22</v>
      </c>
      <c r="M556" s="1" t="s">
        <v>29</v>
      </c>
      <c r="N556" s="1" t="s">
        <v>23</v>
      </c>
      <c r="O556" s="2">
        <v>6841.71</v>
      </c>
      <c r="P556">
        <v>25.6</v>
      </c>
      <c r="Q556">
        <v>10</v>
      </c>
      <c r="R556">
        <f>Кредиты_2000_0__2[[#This Row],[Годовой доход]]/12</f>
        <v>71267.416666666672</v>
      </c>
      <c r="S556">
        <f>Кредиты_2000_0__2[[#This Row],[Ежемесячный платеж]]/Кредиты_2000_0__2[[#This Row],[Мес доход]]</f>
        <v>9.6000533202994814E-2</v>
      </c>
    </row>
    <row r="557" spans="1:19" x14ac:dyDescent="0.45">
      <c r="A557">
        <v>1242</v>
      </c>
      <c r="B557" s="1" t="s">
        <v>873</v>
      </c>
      <c r="C557" s="1" t="s">
        <v>31</v>
      </c>
      <c r="D557">
        <v>16</v>
      </c>
      <c r="E557">
        <v>0</v>
      </c>
      <c r="F557">
        <v>156997</v>
      </c>
      <c r="G557">
        <v>646932</v>
      </c>
      <c r="H557" s="3">
        <v>366014</v>
      </c>
      <c r="I557" s="1" t="s">
        <v>26</v>
      </c>
      <c r="J557">
        <v>726</v>
      </c>
      <c r="K557">
        <v>1072493</v>
      </c>
      <c r="L557" s="1" t="s">
        <v>33</v>
      </c>
      <c r="M557" s="1" t="s">
        <v>19</v>
      </c>
      <c r="N557" s="1" t="s">
        <v>23</v>
      </c>
      <c r="O557" s="2">
        <v>21271.07</v>
      </c>
      <c r="P557">
        <v>15</v>
      </c>
      <c r="R557">
        <f>Кредиты_2000_0__2[[#This Row],[Годовой доход]]/12</f>
        <v>89374.416666666672</v>
      </c>
      <c r="S557">
        <f>Кредиты_2000_0__2[[#This Row],[Ежемесячный платеж]]/Кредиты_2000_0__2[[#This Row],[Мес доход]]</f>
        <v>0.23799953939093307</v>
      </c>
    </row>
    <row r="558" spans="1:19" x14ac:dyDescent="0.45">
      <c r="A558">
        <v>1403</v>
      </c>
      <c r="B558" s="1" t="s">
        <v>988</v>
      </c>
      <c r="C558" s="1" t="s">
        <v>16</v>
      </c>
      <c r="D558">
        <v>13</v>
      </c>
      <c r="E558">
        <v>0</v>
      </c>
      <c r="F558">
        <v>191691</v>
      </c>
      <c r="G558">
        <v>932624</v>
      </c>
      <c r="H558" s="3">
        <v>451154</v>
      </c>
      <c r="I558" s="1" t="s">
        <v>26</v>
      </c>
      <c r="J558">
        <v>726</v>
      </c>
      <c r="K558">
        <v>5306301</v>
      </c>
      <c r="L558" s="1" t="s">
        <v>27</v>
      </c>
      <c r="M558" s="1" t="s">
        <v>24</v>
      </c>
      <c r="N558" s="1" t="s">
        <v>20</v>
      </c>
      <c r="O558" s="2">
        <v>43246.28</v>
      </c>
      <c r="P558">
        <v>13</v>
      </c>
      <c r="R558">
        <f>Кредиты_2000_0__2[[#This Row],[Годовой доход]]/12</f>
        <v>442191.75</v>
      </c>
      <c r="S558">
        <f>Кредиты_2000_0__2[[#This Row],[Ежемесячный платеж]]/Кредиты_2000_0__2[[#This Row],[Мес доход]]</f>
        <v>9.7799834574028119E-2</v>
      </c>
    </row>
    <row r="559" spans="1:19" x14ac:dyDescent="0.45">
      <c r="A559">
        <v>1908</v>
      </c>
      <c r="B559" s="1" t="s">
        <v>1343</v>
      </c>
      <c r="C559" s="1" t="s">
        <v>16</v>
      </c>
      <c r="D559">
        <v>7</v>
      </c>
      <c r="E559">
        <v>0</v>
      </c>
      <c r="F559">
        <v>355661</v>
      </c>
      <c r="G559">
        <v>591690</v>
      </c>
      <c r="H559" s="3">
        <v>343200</v>
      </c>
      <c r="I559" s="1" t="s">
        <v>26</v>
      </c>
      <c r="J559">
        <v>726</v>
      </c>
      <c r="K559">
        <v>1389375</v>
      </c>
      <c r="L559" s="1" t="s">
        <v>22</v>
      </c>
      <c r="M559" s="1" t="s">
        <v>19</v>
      </c>
      <c r="N559" s="1" t="s">
        <v>52</v>
      </c>
      <c r="O559" s="2">
        <v>16440.89</v>
      </c>
      <c r="P559">
        <v>23.2</v>
      </c>
      <c r="R559">
        <f>Кредиты_2000_0__2[[#This Row],[Годовой доход]]/12</f>
        <v>115781.25</v>
      </c>
      <c r="S559">
        <f>Кредиты_2000_0__2[[#This Row],[Ежемесячный платеж]]/Кредиты_2000_0__2[[#This Row],[Мес доход]]</f>
        <v>0.14199958974358973</v>
      </c>
    </row>
    <row r="560" spans="1:19" x14ac:dyDescent="0.45">
      <c r="A560">
        <v>1970</v>
      </c>
      <c r="B560" s="1" t="s">
        <v>1391</v>
      </c>
      <c r="C560" s="1" t="s">
        <v>16</v>
      </c>
      <c r="D560">
        <v>6</v>
      </c>
      <c r="E560">
        <v>0</v>
      </c>
      <c r="F560">
        <v>120859</v>
      </c>
      <c r="G560">
        <v>157586</v>
      </c>
      <c r="H560" s="3">
        <v>206756</v>
      </c>
      <c r="I560" s="1" t="s">
        <v>17</v>
      </c>
      <c r="J560">
        <v>726</v>
      </c>
      <c r="K560">
        <v>529872</v>
      </c>
      <c r="L560" s="1" t="s">
        <v>22</v>
      </c>
      <c r="M560" s="1" t="s">
        <v>29</v>
      </c>
      <c r="N560" s="1" t="s">
        <v>23</v>
      </c>
      <c r="O560" s="2">
        <v>12981.75</v>
      </c>
      <c r="P560">
        <v>15.2</v>
      </c>
      <c r="R560">
        <f>Кредиты_2000_0__2[[#This Row],[Годовой доход]]/12</f>
        <v>44156</v>
      </c>
      <c r="S560">
        <f>Кредиты_2000_0__2[[#This Row],[Ежемесячный платеж]]/Кредиты_2000_0__2[[#This Row],[Мес доход]]</f>
        <v>0.29399741824440617</v>
      </c>
    </row>
    <row r="561" spans="1:19" x14ac:dyDescent="0.45">
      <c r="A561">
        <v>1983</v>
      </c>
      <c r="B561" s="1" t="s">
        <v>1402</v>
      </c>
      <c r="C561" s="1" t="s">
        <v>16</v>
      </c>
      <c r="D561">
        <v>14</v>
      </c>
      <c r="E561">
        <v>0</v>
      </c>
      <c r="F561">
        <v>187625</v>
      </c>
      <c r="G561">
        <v>400840</v>
      </c>
      <c r="H561" s="3">
        <v>139414</v>
      </c>
      <c r="I561" s="1" t="s">
        <v>17</v>
      </c>
      <c r="J561">
        <v>726</v>
      </c>
      <c r="K561">
        <v>526794</v>
      </c>
      <c r="L561" s="1" t="s">
        <v>33</v>
      </c>
      <c r="M561" s="1" t="s">
        <v>19</v>
      </c>
      <c r="N561" s="1" t="s">
        <v>23</v>
      </c>
      <c r="O561" s="2">
        <v>7989.69</v>
      </c>
      <c r="P561">
        <v>6.5</v>
      </c>
      <c r="R561">
        <f>Кредиты_2000_0__2[[#This Row],[Годовой доход]]/12</f>
        <v>43899.5</v>
      </c>
      <c r="S561">
        <f>Кредиты_2000_0__2[[#This Row],[Ежемесячный платеж]]/Кредиты_2000_0__2[[#This Row],[Мес доход]]</f>
        <v>0.1819995671932482</v>
      </c>
    </row>
    <row r="562" spans="1:19" x14ac:dyDescent="0.45">
      <c r="A562">
        <v>34</v>
      </c>
      <c r="B562" s="1" t="s">
        <v>57</v>
      </c>
      <c r="C562" s="1" t="s">
        <v>16</v>
      </c>
      <c r="D562">
        <v>18</v>
      </c>
      <c r="E562">
        <v>0</v>
      </c>
      <c r="F562">
        <v>300979</v>
      </c>
      <c r="G562">
        <v>515526</v>
      </c>
      <c r="H562" s="3">
        <v>333564</v>
      </c>
      <c r="I562" s="1" t="s">
        <v>26</v>
      </c>
      <c r="J562">
        <v>725</v>
      </c>
      <c r="K562">
        <v>1248338</v>
      </c>
      <c r="L562" s="1" t="s">
        <v>22</v>
      </c>
      <c r="M562" s="1" t="s">
        <v>19</v>
      </c>
      <c r="N562" s="1" t="s">
        <v>23</v>
      </c>
      <c r="O562" s="2">
        <v>18205.04</v>
      </c>
      <c r="P562">
        <v>14.6</v>
      </c>
      <c r="R562">
        <f>Кредиты_2000_0__2[[#This Row],[Годовой доход]]/12</f>
        <v>104028.16666666667</v>
      </c>
      <c r="S562">
        <f>Кредиты_2000_0__2[[#This Row],[Ежемесячный платеж]]/Кредиты_2000_0__2[[#This Row],[Мес доход]]</f>
        <v>0.17500106541657789</v>
      </c>
    </row>
    <row r="563" spans="1:19" x14ac:dyDescent="0.45">
      <c r="A563">
        <v>58</v>
      </c>
      <c r="B563" s="1" t="s">
        <v>76</v>
      </c>
      <c r="C563" s="1" t="s">
        <v>16</v>
      </c>
      <c r="D563">
        <v>17</v>
      </c>
      <c r="E563">
        <v>0</v>
      </c>
      <c r="F563">
        <v>496052</v>
      </c>
      <c r="G563">
        <v>638176</v>
      </c>
      <c r="H563" s="3">
        <v>669372</v>
      </c>
      <c r="I563" s="1" t="s">
        <v>17</v>
      </c>
      <c r="J563">
        <v>725</v>
      </c>
      <c r="K563">
        <v>2158210</v>
      </c>
      <c r="L563" s="1" t="s">
        <v>41</v>
      </c>
      <c r="M563" s="1" t="s">
        <v>19</v>
      </c>
      <c r="N563" s="1" t="s">
        <v>23</v>
      </c>
      <c r="O563" s="2">
        <v>34711.29</v>
      </c>
      <c r="P563">
        <v>9.1999999999999993</v>
      </c>
      <c r="R563">
        <f>Кредиты_2000_0__2[[#This Row],[Годовой доход]]/12</f>
        <v>179850.83333333334</v>
      </c>
      <c r="S563">
        <f>Кредиты_2000_0__2[[#This Row],[Ежемесячный платеж]]/Кредиты_2000_0__2[[#This Row],[Мес доход]]</f>
        <v>0.19300044017959328</v>
      </c>
    </row>
    <row r="564" spans="1:19" x14ac:dyDescent="0.45">
      <c r="A564">
        <v>151</v>
      </c>
      <c r="B564" s="1" t="s">
        <v>142</v>
      </c>
      <c r="C564" s="1" t="s">
        <v>16</v>
      </c>
      <c r="D564">
        <v>11</v>
      </c>
      <c r="E564">
        <v>0</v>
      </c>
      <c r="F564">
        <v>105450</v>
      </c>
      <c r="G564">
        <v>260898</v>
      </c>
      <c r="H564" s="3">
        <v>133804</v>
      </c>
      <c r="I564" s="1" t="s">
        <v>17</v>
      </c>
      <c r="J564">
        <v>725</v>
      </c>
      <c r="K564">
        <v>1386734</v>
      </c>
      <c r="L564" s="1" t="s">
        <v>38</v>
      </c>
      <c r="M564" s="1" t="s">
        <v>19</v>
      </c>
      <c r="N564" s="1" t="s">
        <v>54</v>
      </c>
      <c r="O564" s="2">
        <v>16756.48</v>
      </c>
      <c r="P564">
        <v>13.6</v>
      </c>
      <c r="R564">
        <f>Кредиты_2000_0__2[[#This Row],[Годовой доход]]/12</f>
        <v>115561.16666666667</v>
      </c>
      <c r="S564">
        <f>Кредиты_2000_0__2[[#This Row],[Ежемесячный платеж]]/Кредиты_2000_0__2[[#This Row],[Мес доход]]</f>
        <v>0.14500095908804428</v>
      </c>
    </row>
    <row r="565" spans="1:19" x14ac:dyDescent="0.45">
      <c r="A565">
        <v>278</v>
      </c>
      <c r="B565" s="1" t="s">
        <v>244</v>
      </c>
      <c r="C565" s="1" t="s">
        <v>16</v>
      </c>
      <c r="D565">
        <v>10</v>
      </c>
      <c r="E565">
        <v>1</v>
      </c>
      <c r="F565">
        <v>119586</v>
      </c>
      <c r="G565">
        <v>422180</v>
      </c>
      <c r="H565" s="3">
        <v>266926</v>
      </c>
      <c r="I565" s="1" t="s">
        <v>26</v>
      </c>
      <c r="J565">
        <v>725</v>
      </c>
      <c r="K565">
        <v>1632936</v>
      </c>
      <c r="L565" s="1" t="s">
        <v>21</v>
      </c>
      <c r="M565" s="1" t="s">
        <v>19</v>
      </c>
      <c r="N565" s="1" t="s">
        <v>23</v>
      </c>
      <c r="O565" s="2">
        <v>20139.43</v>
      </c>
      <c r="P565">
        <v>16</v>
      </c>
      <c r="R565">
        <f>Кредиты_2000_0__2[[#This Row],[Годовой доход]]/12</f>
        <v>136078</v>
      </c>
      <c r="S565">
        <f>Кредиты_2000_0__2[[#This Row],[Ежемесячный платеж]]/Кредиты_2000_0__2[[#This Row],[Мес доход]]</f>
        <v>0.14799916224518292</v>
      </c>
    </row>
    <row r="566" spans="1:19" x14ac:dyDescent="0.45">
      <c r="A566">
        <v>280</v>
      </c>
      <c r="B566" s="1" t="s">
        <v>246</v>
      </c>
      <c r="C566" s="1" t="s">
        <v>16</v>
      </c>
      <c r="D566">
        <v>6</v>
      </c>
      <c r="E566">
        <v>1</v>
      </c>
      <c r="F566">
        <v>58482</v>
      </c>
      <c r="G566">
        <v>101376</v>
      </c>
      <c r="H566" s="3">
        <v>401852</v>
      </c>
      <c r="I566" s="1" t="s">
        <v>26</v>
      </c>
      <c r="J566">
        <v>725</v>
      </c>
      <c r="K566">
        <v>1263785</v>
      </c>
      <c r="L566" s="1" t="s">
        <v>22</v>
      </c>
      <c r="M566" s="1" t="s">
        <v>19</v>
      </c>
      <c r="N566" s="1" t="s">
        <v>23</v>
      </c>
      <c r="O566" s="2">
        <v>15059.97</v>
      </c>
      <c r="P566">
        <v>15.3</v>
      </c>
      <c r="Q566">
        <v>39</v>
      </c>
      <c r="R566">
        <f>Кредиты_2000_0__2[[#This Row],[Годовой доход]]/12</f>
        <v>105315.41666666667</v>
      </c>
      <c r="S566">
        <f>Кредиты_2000_0__2[[#This Row],[Ежемесячный платеж]]/Кредиты_2000_0__2[[#This Row],[Мес доход]]</f>
        <v>0.14299872209276102</v>
      </c>
    </row>
    <row r="567" spans="1:19" x14ac:dyDescent="0.45">
      <c r="A567">
        <v>595</v>
      </c>
      <c r="B567" s="1" t="s">
        <v>452</v>
      </c>
      <c r="C567" s="1" t="s">
        <v>16</v>
      </c>
      <c r="D567">
        <v>13</v>
      </c>
      <c r="E567">
        <v>0</v>
      </c>
      <c r="F567">
        <v>3276284</v>
      </c>
      <c r="G567">
        <v>145907344</v>
      </c>
      <c r="H567" s="3">
        <v>777084</v>
      </c>
      <c r="I567" s="1" t="s">
        <v>26</v>
      </c>
      <c r="J567">
        <v>725</v>
      </c>
      <c r="K567">
        <v>3355970</v>
      </c>
      <c r="L567" s="1" t="s">
        <v>38</v>
      </c>
      <c r="M567" s="1" t="s">
        <v>19</v>
      </c>
      <c r="N567" s="1" t="s">
        <v>20</v>
      </c>
      <c r="O567" s="2">
        <v>26623.94</v>
      </c>
      <c r="P567">
        <v>26.7</v>
      </c>
      <c r="R567">
        <f>Кредиты_2000_0__2[[#This Row],[Годовой доход]]/12</f>
        <v>279664.16666666669</v>
      </c>
      <c r="S567">
        <f>Кредиты_2000_0__2[[#This Row],[Ежемесячный платеж]]/Кредиты_2000_0__2[[#This Row],[Мес доход]]</f>
        <v>9.5199682953065717E-2</v>
      </c>
    </row>
    <row r="568" spans="1:19" x14ac:dyDescent="0.45">
      <c r="A568">
        <v>776</v>
      </c>
      <c r="B568" s="1" t="s">
        <v>568</v>
      </c>
      <c r="C568" s="1" t="s">
        <v>16</v>
      </c>
      <c r="D568">
        <v>5</v>
      </c>
      <c r="E568">
        <v>0</v>
      </c>
      <c r="F568">
        <v>33706</v>
      </c>
      <c r="G568">
        <v>112486</v>
      </c>
      <c r="H568" s="3">
        <v>67496</v>
      </c>
      <c r="I568" s="1" t="s">
        <v>17</v>
      </c>
      <c r="J568">
        <v>725</v>
      </c>
      <c r="K568">
        <v>582825</v>
      </c>
      <c r="L568" s="1" t="s">
        <v>22</v>
      </c>
      <c r="M568" s="1" t="s">
        <v>29</v>
      </c>
      <c r="N568" s="1" t="s">
        <v>23</v>
      </c>
      <c r="O568" s="2">
        <v>5925.34</v>
      </c>
      <c r="P568">
        <v>5.5</v>
      </c>
      <c r="R568">
        <f>Кредиты_2000_0__2[[#This Row],[Годовой доход]]/12</f>
        <v>48568.75</v>
      </c>
      <c r="S568">
        <f>Кредиты_2000_0__2[[#This Row],[Ежемесячный платеж]]/Кредиты_2000_0__2[[#This Row],[Мес доход]]</f>
        <v>0.12199902200488998</v>
      </c>
    </row>
    <row r="569" spans="1:19" x14ac:dyDescent="0.45">
      <c r="A569">
        <v>794</v>
      </c>
      <c r="B569" s="1" t="s">
        <v>583</v>
      </c>
      <c r="C569" s="1" t="s">
        <v>31</v>
      </c>
      <c r="D569">
        <v>10</v>
      </c>
      <c r="E569">
        <v>1</v>
      </c>
      <c r="F569">
        <v>273847</v>
      </c>
      <c r="G569">
        <v>461560</v>
      </c>
      <c r="H569" s="3">
        <v>395846</v>
      </c>
      <c r="I569" s="1" t="s">
        <v>26</v>
      </c>
      <c r="J569">
        <v>725</v>
      </c>
      <c r="K569">
        <v>829597</v>
      </c>
      <c r="L569" s="1" t="s">
        <v>50</v>
      </c>
      <c r="M569" s="1" t="s">
        <v>29</v>
      </c>
      <c r="N569" s="1" t="s">
        <v>23</v>
      </c>
      <c r="O569" s="2">
        <v>18251.02</v>
      </c>
      <c r="P569">
        <v>27.7</v>
      </c>
      <c r="R569">
        <f>Кредиты_2000_0__2[[#This Row],[Годовой доход]]/12</f>
        <v>69133.083333333328</v>
      </c>
      <c r="S569">
        <f>Кредиты_2000_0__2[[#This Row],[Ежемесячный платеж]]/Кредиты_2000_0__2[[#This Row],[Мес доход]]</f>
        <v>0.2639983510065731</v>
      </c>
    </row>
    <row r="570" spans="1:19" x14ac:dyDescent="0.45">
      <c r="A570">
        <v>941</v>
      </c>
      <c r="B570" s="1" t="s">
        <v>682</v>
      </c>
      <c r="C570" s="1" t="s">
        <v>16</v>
      </c>
      <c r="D570">
        <v>9</v>
      </c>
      <c r="E570">
        <v>0</v>
      </c>
      <c r="F570">
        <v>243637</v>
      </c>
      <c r="G570">
        <v>657602</v>
      </c>
      <c r="H570" s="3">
        <v>551166</v>
      </c>
      <c r="I570" s="1" t="s">
        <v>26</v>
      </c>
      <c r="J570">
        <v>725</v>
      </c>
      <c r="K570">
        <v>2878842</v>
      </c>
      <c r="L570" s="1" t="s">
        <v>22</v>
      </c>
      <c r="M570" s="1" t="s">
        <v>19</v>
      </c>
      <c r="N570" s="1" t="s">
        <v>1420</v>
      </c>
      <c r="O570" s="2">
        <v>35721.519999999997</v>
      </c>
      <c r="P570">
        <v>23</v>
      </c>
      <c r="R570">
        <f>Кредиты_2000_0__2[[#This Row],[Годовой доход]]/12</f>
        <v>239903.5</v>
      </c>
      <c r="S570">
        <f>Кредиты_2000_0__2[[#This Row],[Ежемесячный платеж]]/Кредиты_2000_0__2[[#This Row],[Мес доход]]</f>
        <v>0.14889953668871023</v>
      </c>
    </row>
    <row r="571" spans="1:19" x14ac:dyDescent="0.45">
      <c r="A571">
        <v>980</v>
      </c>
      <c r="B571" s="1" t="s">
        <v>707</v>
      </c>
      <c r="C571" s="1" t="s">
        <v>31</v>
      </c>
      <c r="D571">
        <v>7</v>
      </c>
      <c r="E571">
        <v>1</v>
      </c>
      <c r="F571">
        <v>71079</v>
      </c>
      <c r="G571">
        <v>104720</v>
      </c>
      <c r="H571" s="3">
        <v>222816</v>
      </c>
      <c r="I571" s="1" t="s">
        <v>17</v>
      </c>
      <c r="J571">
        <v>725</v>
      </c>
      <c r="K571">
        <v>1520209</v>
      </c>
      <c r="L571" s="1" t="s">
        <v>41</v>
      </c>
      <c r="M571" s="1" t="s">
        <v>29</v>
      </c>
      <c r="N571" s="1" t="s">
        <v>23</v>
      </c>
      <c r="O571" s="2">
        <v>12491.17</v>
      </c>
      <c r="P571">
        <v>17.5</v>
      </c>
      <c r="Q571">
        <v>28</v>
      </c>
      <c r="R571">
        <f>Кредиты_2000_0__2[[#This Row],[Годовой доход]]/12</f>
        <v>126684.08333333333</v>
      </c>
      <c r="S571">
        <f>Кредиты_2000_0__2[[#This Row],[Ежемесячный платеж]]/Кредиты_2000_0__2[[#This Row],[Мес доход]]</f>
        <v>9.8600942370424077E-2</v>
      </c>
    </row>
    <row r="572" spans="1:19" x14ac:dyDescent="0.45">
      <c r="A572">
        <v>1023</v>
      </c>
      <c r="B572" s="1" t="s">
        <v>734</v>
      </c>
      <c r="C572" s="1" t="s">
        <v>16</v>
      </c>
      <c r="D572">
        <v>15</v>
      </c>
      <c r="E572">
        <v>0</v>
      </c>
      <c r="F572">
        <v>335825</v>
      </c>
      <c r="G572">
        <v>430144</v>
      </c>
      <c r="H572" s="3">
        <v>98252</v>
      </c>
      <c r="I572" s="1" t="s">
        <v>17</v>
      </c>
      <c r="J572">
        <v>725</v>
      </c>
      <c r="K572">
        <v>1602897</v>
      </c>
      <c r="L572" s="1" t="s">
        <v>22</v>
      </c>
      <c r="M572" s="1" t="s">
        <v>19</v>
      </c>
      <c r="N572" s="1" t="s">
        <v>20</v>
      </c>
      <c r="O572" s="2">
        <v>34328.629999999997</v>
      </c>
      <c r="P572">
        <v>34.299999999999997</v>
      </c>
      <c r="R572">
        <f>Кредиты_2000_0__2[[#This Row],[Годовой доход]]/12</f>
        <v>133574.75</v>
      </c>
      <c r="S572">
        <f>Кредиты_2000_0__2[[#This Row],[Ежемесячный платеж]]/Кредиты_2000_0__2[[#This Row],[Мес доход]]</f>
        <v>0.2569993954695779</v>
      </c>
    </row>
    <row r="573" spans="1:19" x14ac:dyDescent="0.45">
      <c r="A573">
        <v>1050</v>
      </c>
      <c r="B573" s="1" t="s">
        <v>745</v>
      </c>
      <c r="C573" s="1" t="s">
        <v>16</v>
      </c>
      <c r="D573">
        <v>17</v>
      </c>
      <c r="E573">
        <v>0</v>
      </c>
      <c r="F573">
        <v>148200</v>
      </c>
      <c r="G573">
        <v>1372734</v>
      </c>
      <c r="H573" s="3">
        <v>667062</v>
      </c>
      <c r="I573" s="1" t="s">
        <v>17</v>
      </c>
      <c r="J573">
        <v>725</v>
      </c>
      <c r="K573">
        <v>1843513</v>
      </c>
      <c r="L573" s="1" t="s">
        <v>22</v>
      </c>
      <c r="M573" s="1" t="s">
        <v>19</v>
      </c>
      <c r="N573" s="1" t="s">
        <v>20</v>
      </c>
      <c r="O573" s="2">
        <v>31800.68</v>
      </c>
      <c r="P573">
        <v>18.5</v>
      </c>
      <c r="R573">
        <f>Кредиты_2000_0__2[[#This Row],[Годовой доход]]/12</f>
        <v>153626.08333333334</v>
      </c>
      <c r="S573">
        <f>Кредиты_2000_0__2[[#This Row],[Ежемесячный платеж]]/Кредиты_2000_0__2[[#This Row],[Мес доход]]</f>
        <v>0.20700052562688734</v>
      </c>
    </row>
    <row r="574" spans="1:19" x14ac:dyDescent="0.45">
      <c r="A574">
        <v>1178</v>
      </c>
      <c r="B574" s="1" t="s">
        <v>830</v>
      </c>
      <c r="C574" s="1" t="s">
        <v>16</v>
      </c>
      <c r="D574">
        <v>16</v>
      </c>
      <c r="E574">
        <v>0</v>
      </c>
      <c r="F574">
        <v>436943</v>
      </c>
      <c r="G574">
        <v>869308</v>
      </c>
      <c r="H574" s="3">
        <v>296274</v>
      </c>
      <c r="I574" s="1" t="s">
        <v>17</v>
      </c>
      <c r="J574">
        <v>725</v>
      </c>
      <c r="K574">
        <v>583737</v>
      </c>
      <c r="L574" s="1" t="s">
        <v>18</v>
      </c>
      <c r="M574" s="1" t="s">
        <v>29</v>
      </c>
      <c r="N574" s="1" t="s">
        <v>23</v>
      </c>
      <c r="O574" s="2">
        <v>13815.09</v>
      </c>
      <c r="P574">
        <v>23.2</v>
      </c>
      <c r="R574">
        <f>Кредиты_2000_0__2[[#This Row],[Годовой доход]]/12</f>
        <v>48644.75</v>
      </c>
      <c r="S574">
        <f>Кредиты_2000_0__2[[#This Row],[Ежемесячный платеж]]/Кредиты_2000_0__2[[#This Row],[Мес доход]]</f>
        <v>0.28399960941314323</v>
      </c>
    </row>
    <row r="575" spans="1:19" x14ac:dyDescent="0.45">
      <c r="A575">
        <v>1210</v>
      </c>
      <c r="B575" s="1" t="s">
        <v>846</v>
      </c>
      <c r="C575" s="1" t="s">
        <v>31</v>
      </c>
      <c r="D575">
        <v>17</v>
      </c>
      <c r="E575">
        <v>0</v>
      </c>
      <c r="F575">
        <v>359195</v>
      </c>
      <c r="G575">
        <v>938828</v>
      </c>
      <c r="H575" s="3">
        <v>232760</v>
      </c>
      <c r="I575" s="1" t="s">
        <v>17</v>
      </c>
      <c r="J575">
        <v>725</v>
      </c>
      <c r="K575">
        <v>654493</v>
      </c>
      <c r="L575" s="1" t="s">
        <v>22</v>
      </c>
      <c r="M575" s="1" t="s">
        <v>19</v>
      </c>
      <c r="N575" s="1" t="s">
        <v>23</v>
      </c>
      <c r="O575" s="2">
        <v>13526.1</v>
      </c>
      <c r="P575">
        <v>20.8</v>
      </c>
      <c r="Q575">
        <v>51</v>
      </c>
      <c r="R575">
        <f>Кредиты_2000_0__2[[#This Row],[Годовой доход]]/12</f>
        <v>54541.083333333336</v>
      </c>
      <c r="S575">
        <f>Кредиты_2000_0__2[[#This Row],[Ежемесячный платеж]]/Кредиты_2000_0__2[[#This Row],[Мес доход]]</f>
        <v>0.24799837431416377</v>
      </c>
    </row>
    <row r="576" spans="1:19" x14ac:dyDescent="0.45">
      <c r="A576">
        <v>1418</v>
      </c>
      <c r="B576" s="1" t="s">
        <v>999</v>
      </c>
      <c r="C576" s="1" t="s">
        <v>16</v>
      </c>
      <c r="D576">
        <v>3</v>
      </c>
      <c r="E576">
        <v>0</v>
      </c>
      <c r="F576">
        <v>117762</v>
      </c>
      <c r="G576">
        <v>592856</v>
      </c>
      <c r="H576" s="3">
        <v>411730</v>
      </c>
      <c r="I576" s="1" t="s">
        <v>26</v>
      </c>
      <c r="J576">
        <v>725</v>
      </c>
      <c r="K576">
        <v>2621164</v>
      </c>
      <c r="L576" s="1" t="s">
        <v>27</v>
      </c>
      <c r="M576" s="1" t="s">
        <v>29</v>
      </c>
      <c r="N576" s="1" t="s">
        <v>23</v>
      </c>
      <c r="O576" s="2">
        <v>18020.55</v>
      </c>
      <c r="P576">
        <v>16</v>
      </c>
      <c r="R576">
        <f>Кредиты_2000_0__2[[#This Row],[Годовой доход]]/12</f>
        <v>218430.33333333334</v>
      </c>
      <c r="S576">
        <f>Кредиты_2000_0__2[[#This Row],[Ежемесячный платеж]]/Кредиты_2000_0__2[[#This Row],[Мес доход]]</f>
        <v>8.250021746063961E-2</v>
      </c>
    </row>
    <row r="577" spans="1:19" x14ac:dyDescent="0.45">
      <c r="A577">
        <v>1448</v>
      </c>
      <c r="B577" s="1" t="s">
        <v>1022</v>
      </c>
      <c r="C577" s="1" t="s">
        <v>16</v>
      </c>
      <c r="D577">
        <v>7</v>
      </c>
      <c r="E577">
        <v>0</v>
      </c>
      <c r="F577">
        <v>114133</v>
      </c>
      <c r="G577">
        <v>211442</v>
      </c>
      <c r="H577" s="3">
        <v>215798</v>
      </c>
      <c r="I577" s="1" t="s">
        <v>17</v>
      </c>
      <c r="J577">
        <v>725</v>
      </c>
      <c r="K577">
        <v>1358994</v>
      </c>
      <c r="L577" s="1" t="s">
        <v>41</v>
      </c>
      <c r="M577" s="1" t="s">
        <v>29</v>
      </c>
      <c r="N577" s="1" t="s">
        <v>23</v>
      </c>
      <c r="O577" s="2">
        <v>2502.87</v>
      </c>
      <c r="P577">
        <v>15.5</v>
      </c>
      <c r="R577">
        <f>Кредиты_2000_0__2[[#This Row],[Годовой доход]]/12</f>
        <v>113249.5</v>
      </c>
      <c r="S577">
        <f>Кредиты_2000_0__2[[#This Row],[Ежемесячный платеж]]/Кредиты_2000_0__2[[#This Row],[Мес доход]]</f>
        <v>2.2100494924922404E-2</v>
      </c>
    </row>
    <row r="578" spans="1:19" x14ac:dyDescent="0.45">
      <c r="A578">
        <v>1538</v>
      </c>
      <c r="B578" s="1" t="s">
        <v>1072</v>
      </c>
      <c r="C578" s="1" t="s">
        <v>16</v>
      </c>
      <c r="D578">
        <v>11</v>
      </c>
      <c r="E578">
        <v>0</v>
      </c>
      <c r="F578">
        <v>106571</v>
      </c>
      <c r="G578">
        <v>333498</v>
      </c>
      <c r="H578" s="3">
        <v>225126</v>
      </c>
      <c r="I578" s="1" t="s">
        <v>17</v>
      </c>
      <c r="J578">
        <v>725</v>
      </c>
      <c r="K578">
        <v>1263785</v>
      </c>
      <c r="L578" s="1" t="s">
        <v>40</v>
      </c>
      <c r="M578" s="1" t="s">
        <v>19</v>
      </c>
      <c r="N578" s="1" t="s">
        <v>23</v>
      </c>
      <c r="O578" s="2">
        <v>15165.23</v>
      </c>
      <c r="P578">
        <v>10.6</v>
      </c>
      <c r="Q578">
        <v>48</v>
      </c>
      <c r="R578">
        <f>Кредиты_2000_0__2[[#This Row],[Годовой доход]]/12</f>
        <v>105315.41666666667</v>
      </c>
      <c r="S578">
        <f>Кредиты_2000_0__2[[#This Row],[Ежемесячный платеж]]/Кредиты_2000_0__2[[#This Row],[Мес доход]]</f>
        <v>0.14399819589566262</v>
      </c>
    </row>
    <row r="579" spans="1:19" x14ac:dyDescent="0.45">
      <c r="A579">
        <v>1598</v>
      </c>
      <c r="B579" s="1" t="s">
        <v>1116</v>
      </c>
      <c r="C579" s="1" t="s">
        <v>16</v>
      </c>
      <c r="D579">
        <v>12</v>
      </c>
      <c r="E579">
        <v>1</v>
      </c>
      <c r="F579">
        <v>184186</v>
      </c>
      <c r="G579">
        <v>318296</v>
      </c>
      <c r="H579" s="3">
        <v>187726</v>
      </c>
      <c r="I579" s="1" t="s">
        <v>17</v>
      </c>
      <c r="J579">
        <v>725</v>
      </c>
      <c r="K579">
        <v>694811</v>
      </c>
      <c r="L579" s="1" t="s">
        <v>21</v>
      </c>
      <c r="M579" s="1" t="s">
        <v>19</v>
      </c>
      <c r="N579" s="1" t="s">
        <v>23</v>
      </c>
      <c r="O579" s="2">
        <v>16964.91</v>
      </c>
      <c r="P579">
        <v>22.5</v>
      </c>
      <c r="R579">
        <f>Кредиты_2000_0__2[[#This Row],[Годовой доход]]/12</f>
        <v>57900.916666666664</v>
      </c>
      <c r="S579">
        <f>Кредиты_2000_0__2[[#This Row],[Ежемесячный платеж]]/Кредиты_2000_0__2[[#This Row],[Мес доход]]</f>
        <v>0.29299898821406112</v>
      </c>
    </row>
    <row r="580" spans="1:19" x14ac:dyDescent="0.45">
      <c r="A580">
        <v>1606</v>
      </c>
      <c r="B580" s="1" t="s">
        <v>1123</v>
      </c>
      <c r="C580" s="1" t="s">
        <v>31</v>
      </c>
      <c r="D580">
        <v>6</v>
      </c>
      <c r="E580">
        <v>0</v>
      </c>
      <c r="F580">
        <v>69597</v>
      </c>
      <c r="G580">
        <v>125906</v>
      </c>
      <c r="H580" s="3">
        <v>64460</v>
      </c>
      <c r="I580" s="1" t="s">
        <v>17</v>
      </c>
      <c r="J580">
        <v>725</v>
      </c>
      <c r="K580">
        <v>280706</v>
      </c>
      <c r="L580" s="1" t="s">
        <v>21</v>
      </c>
      <c r="M580" s="1" t="s">
        <v>29</v>
      </c>
      <c r="N580" s="1" t="s">
        <v>23</v>
      </c>
      <c r="O580" s="2">
        <v>3508.73</v>
      </c>
      <c r="P580">
        <v>7</v>
      </c>
      <c r="R580">
        <f>Кредиты_2000_0__2[[#This Row],[Годовой доход]]/12</f>
        <v>23392.166666666668</v>
      </c>
      <c r="S580">
        <f>Кредиты_2000_0__2[[#This Row],[Ежемесячный платеж]]/Кредиты_2000_0__2[[#This Row],[Мес доход]]</f>
        <v>0.14999593881142548</v>
      </c>
    </row>
    <row r="581" spans="1:19" x14ac:dyDescent="0.45">
      <c r="A581">
        <v>1626</v>
      </c>
      <c r="B581" s="1" t="s">
        <v>1138</v>
      </c>
      <c r="C581" s="1" t="s">
        <v>16</v>
      </c>
      <c r="D581">
        <v>6</v>
      </c>
      <c r="E581">
        <v>0</v>
      </c>
      <c r="F581">
        <v>75544</v>
      </c>
      <c r="G581">
        <v>403062</v>
      </c>
      <c r="H581" s="3">
        <v>387244</v>
      </c>
      <c r="I581" s="1" t="s">
        <v>17</v>
      </c>
      <c r="J581">
        <v>725</v>
      </c>
      <c r="K581">
        <v>2316480</v>
      </c>
      <c r="L581" s="1" t="s">
        <v>36</v>
      </c>
      <c r="M581" s="1" t="s">
        <v>29</v>
      </c>
      <c r="N581" s="1" t="s">
        <v>52</v>
      </c>
      <c r="O581" s="2">
        <v>4285.45</v>
      </c>
      <c r="P581">
        <v>7.1</v>
      </c>
      <c r="R581">
        <f>Кредиты_2000_0__2[[#This Row],[Годовой доход]]/12</f>
        <v>193040</v>
      </c>
      <c r="S581">
        <f>Кредиты_2000_0__2[[#This Row],[Ежемесячный платеж]]/Кредиты_2000_0__2[[#This Row],[Мес доход]]</f>
        <v>2.2199803149606297E-2</v>
      </c>
    </row>
    <row r="582" spans="1:19" x14ac:dyDescent="0.45">
      <c r="A582">
        <v>1940</v>
      </c>
      <c r="B582" s="1" t="s">
        <v>1370</v>
      </c>
      <c r="C582" s="1" t="s">
        <v>16</v>
      </c>
      <c r="D582">
        <v>4</v>
      </c>
      <c r="E582">
        <v>0</v>
      </c>
      <c r="F582">
        <v>149625</v>
      </c>
      <c r="G582">
        <v>319638</v>
      </c>
      <c r="H582" s="3">
        <v>172744</v>
      </c>
      <c r="I582" s="1" t="s">
        <v>17</v>
      </c>
      <c r="J582">
        <v>725</v>
      </c>
      <c r="K582">
        <v>1398647</v>
      </c>
      <c r="L582" s="1" t="s">
        <v>22</v>
      </c>
      <c r="M582" s="1" t="s">
        <v>29</v>
      </c>
      <c r="N582" s="1" t="s">
        <v>23</v>
      </c>
      <c r="O582" s="2">
        <v>6119.14</v>
      </c>
      <c r="P582">
        <v>16.3</v>
      </c>
      <c r="Q582">
        <v>5</v>
      </c>
      <c r="R582">
        <f>Кредиты_2000_0__2[[#This Row],[Годовой доход]]/12</f>
        <v>116553.91666666667</v>
      </c>
      <c r="S582">
        <f>Кредиты_2000_0__2[[#This Row],[Ежемесячный платеж]]/Кредиты_2000_0__2[[#This Row],[Мес доход]]</f>
        <v>5.250050942089033E-2</v>
      </c>
    </row>
    <row r="583" spans="1:19" x14ac:dyDescent="0.45">
      <c r="A583">
        <v>1955</v>
      </c>
      <c r="B583" s="1" t="s">
        <v>1378</v>
      </c>
      <c r="C583" s="1" t="s">
        <v>16</v>
      </c>
      <c r="D583">
        <v>5</v>
      </c>
      <c r="E583">
        <v>0</v>
      </c>
      <c r="F583">
        <v>214871</v>
      </c>
      <c r="G583">
        <v>321860</v>
      </c>
      <c r="H583" s="3">
        <v>467940</v>
      </c>
      <c r="I583" s="1" t="s">
        <v>17</v>
      </c>
      <c r="J583">
        <v>725</v>
      </c>
      <c r="K583">
        <v>1010325</v>
      </c>
      <c r="L583" s="1" t="s">
        <v>18</v>
      </c>
      <c r="M583" s="1" t="s">
        <v>29</v>
      </c>
      <c r="N583" s="1" t="s">
        <v>23</v>
      </c>
      <c r="O583" s="2">
        <v>6524.98</v>
      </c>
      <c r="P583">
        <v>18</v>
      </c>
      <c r="Q583">
        <v>36</v>
      </c>
      <c r="R583">
        <f>Кредиты_2000_0__2[[#This Row],[Годовой доход]]/12</f>
        <v>84193.75</v>
      </c>
      <c r="S583">
        <f>Кредиты_2000_0__2[[#This Row],[Ежемесячный платеж]]/Кредиты_2000_0__2[[#This Row],[Мес доход]]</f>
        <v>7.7499576868829329E-2</v>
      </c>
    </row>
    <row r="584" spans="1:19" x14ac:dyDescent="0.45">
      <c r="A584">
        <v>1977</v>
      </c>
      <c r="B584" s="1" t="s">
        <v>1397</v>
      </c>
      <c r="C584" s="1" t="s">
        <v>16</v>
      </c>
      <c r="D584">
        <v>17</v>
      </c>
      <c r="E584">
        <v>0</v>
      </c>
      <c r="F584">
        <v>275785</v>
      </c>
      <c r="G584">
        <v>1013760</v>
      </c>
      <c r="H584" s="3">
        <v>505252</v>
      </c>
      <c r="I584" s="1" t="s">
        <v>26</v>
      </c>
      <c r="J584">
        <v>725</v>
      </c>
      <c r="K584">
        <v>975555</v>
      </c>
      <c r="L584" s="1" t="s">
        <v>36</v>
      </c>
      <c r="M584" s="1" t="s">
        <v>19</v>
      </c>
      <c r="N584" s="1" t="s">
        <v>23</v>
      </c>
      <c r="O584" s="2">
        <v>18291.68</v>
      </c>
      <c r="P584">
        <v>13.6</v>
      </c>
      <c r="R584">
        <f>Кредиты_2000_0__2[[#This Row],[Годовой доход]]/12</f>
        <v>81296.25</v>
      </c>
      <c r="S584">
        <f>Кредиты_2000_0__2[[#This Row],[Ежемесячный платеж]]/Кредиты_2000_0__2[[#This Row],[Мес доход]]</f>
        <v>0.22500029214139644</v>
      </c>
    </row>
    <row r="585" spans="1:19" x14ac:dyDescent="0.45">
      <c r="A585">
        <v>24</v>
      </c>
      <c r="B585" s="1" t="s">
        <v>47</v>
      </c>
      <c r="C585" s="1" t="s">
        <v>16</v>
      </c>
      <c r="D585">
        <v>7</v>
      </c>
      <c r="E585">
        <v>0</v>
      </c>
      <c r="F585">
        <v>95608</v>
      </c>
      <c r="G585">
        <v>230626</v>
      </c>
      <c r="H585" s="3">
        <v>91894</v>
      </c>
      <c r="I585" s="1" t="s">
        <v>17</v>
      </c>
      <c r="J585">
        <v>724</v>
      </c>
      <c r="K585">
        <v>850383</v>
      </c>
      <c r="L585" s="1" t="s">
        <v>22</v>
      </c>
      <c r="M585" s="1" t="s">
        <v>19</v>
      </c>
      <c r="N585" s="1" t="s">
        <v>23</v>
      </c>
      <c r="O585" s="2">
        <v>5860.74</v>
      </c>
      <c r="P585">
        <v>17.5</v>
      </c>
      <c r="R585">
        <f>Кредиты_2000_0__2[[#This Row],[Годовой доход]]/12</f>
        <v>70865.25</v>
      </c>
      <c r="S585">
        <f>Кредиты_2000_0__2[[#This Row],[Ежемесячный платеж]]/Кредиты_2000_0__2[[#This Row],[Мес доход]]</f>
        <v>8.2702594007641253E-2</v>
      </c>
    </row>
    <row r="586" spans="1:19" x14ac:dyDescent="0.45">
      <c r="A586">
        <v>75</v>
      </c>
      <c r="B586" s="1" t="s">
        <v>90</v>
      </c>
      <c r="C586" s="1" t="s">
        <v>16</v>
      </c>
      <c r="D586">
        <v>13</v>
      </c>
      <c r="E586">
        <v>0</v>
      </c>
      <c r="F586">
        <v>1426425</v>
      </c>
      <c r="G586">
        <v>2510112</v>
      </c>
      <c r="H586" s="3">
        <v>767536</v>
      </c>
      <c r="I586" s="1" t="s">
        <v>26</v>
      </c>
      <c r="J586">
        <v>724</v>
      </c>
      <c r="K586">
        <v>6628720</v>
      </c>
      <c r="L586" s="1" t="s">
        <v>22</v>
      </c>
      <c r="M586" s="1" t="s">
        <v>19</v>
      </c>
      <c r="N586" s="1" t="s">
        <v>23</v>
      </c>
      <c r="O586" s="2">
        <v>53747.96</v>
      </c>
      <c r="P586">
        <v>29.5</v>
      </c>
      <c r="R586">
        <f>Кредиты_2000_0__2[[#This Row],[Годовой доход]]/12</f>
        <v>552393.33333333337</v>
      </c>
      <c r="S586">
        <f>Кредиты_2000_0__2[[#This Row],[Ежемесячный платеж]]/Кредиты_2000_0__2[[#This Row],[Мес доход]]</f>
        <v>9.7300160513643652E-2</v>
      </c>
    </row>
    <row r="587" spans="1:19" x14ac:dyDescent="0.45">
      <c r="A587">
        <v>198</v>
      </c>
      <c r="B587" s="1" t="s">
        <v>180</v>
      </c>
      <c r="C587" s="1" t="s">
        <v>16</v>
      </c>
      <c r="D587">
        <v>12</v>
      </c>
      <c r="E587">
        <v>0</v>
      </c>
      <c r="F587">
        <v>267976</v>
      </c>
      <c r="G587">
        <v>475178</v>
      </c>
      <c r="H587" s="3">
        <v>520982</v>
      </c>
      <c r="I587" s="1" t="s">
        <v>26</v>
      </c>
      <c r="J587">
        <v>724</v>
      </c>
      <c r="K587">
        <v>1031111</v>
      </c>
      <c r="L587" s="1" t="s">
        <v>22</v>
      </c>
      <c r="M587" s="1" t="s">
        <v>29</v>
      </c>
      <c r="N587" s="1" t="s">
        <v>23</v>
      </c>
      <c r="O587" s="2">
        <v>17013.169999999998</v>
      </c>
      <c r="P587">
        <v>15</v>
      </c>
      <c r="R587">
        <f>Кредиты_2000_0__2[[#This Row],[Годовой доход]]/12</f>
        <v>85925.916666666672</v>
      </c>
      <c r="S587">
        <f>Кредиты_2000_0__2[[#This Row],[Ежемесячный платеж]]/Кредиты_2000_0__2[[#This Row],[Мес доход]]</f>
        <v>0.19799812047393536</v>
      </c>
    </row>
    <row r="588" spans="1:19" x14ac:dyDescent="0.45">
      <c r="A588">
        <v>209</v>
      </c>
      <c r="B588" s="1" t="s">
        <v>190</v>
      </c>
      <c r="C588" s="1" t="s">
        <v>16</v>
      </c>
      <c r="D588">
        <v>12</v>
      </c>
      <c r="E588">
        <v>0</v>
      </c>
      <c r="F588">
        <v>330714</v>
      </c>
      <c r="G588">
        <v>558228</v>
      </c>
      <c r="H588" s="3">
        <v>171842</v>
      </c>
      <c r="I588" s="1" t="s">
        <v>17</v>
      </c>
      <c r="J588">
        <v>724</v>
      </c>
      <c r="K588">
        <v>612199</v>
      </c>
      <c r="L588" s="1" t="s">
        <v>36</v>
      </c>
      <c r="M588" s="1" t="s">
        <v>29</v>
      </c>
      <c r="N588" s="1" t="s">
        <v>23</v>
      </c>
      <c r="O588" s="2">
        <v>6734.17</v>
      </c>
      <c r="P588">
        <v>11.8</v>
      </c>
      <c r="R588">
        <f>Кредиты_2000_0__2[[#This Row],[Годовой доход]]/12</f>
        <v>51016.583333333336</v>
      </c>
      <c r="S588">
        <f>Кредиты_2000_0__2[[#This Row],[Ежемесячный платеж]]/Кредиты_2000_0__2[[#This Row],[Мес доход]]</f>
        <v>0.13199962757208031</v>
      </c>
    </row>
    <row r="589" spans="1:19" x14ac:dyDescent="0.45">
      <c r="A589">
        <v>249</v>
      </c>
      <c r="B589" s="1" t="s">
        <v>223</v>
      </c>
      <c r="C589" s="1" t="s">
        <v>16</v>
      </c>
      <c r="D589">
        <v>5</v>
      </c>
      <c r="E589">
        <v>4</v>
      </c>
      <c r="F589">
        <v>79192</v>
      </c>
      <c r="G589">
        <v>230428</v>
      </c>
      <c r="H589" s="3">
        <v>226336</v>
      </c>
      <c r="I589" s="1" t="s">
        <v>17</v>
      </c>
      <c r="J589">
        <v>724</v>
      </c>
      <c r="K589">
        <v>1409610</v>
      </c>
      <c r="L589" s="1" t="s">
        <v>53</v>
      </c>
      <c r="M589" s="1" t="s">
        <v>29</v>
      </c>
      <c r="N589" s="1" t="s">
        <v>23</v>
      </c>
      <c r="O589" s="2">
        <v>6331.56</v>
      </c>
      <c r="P589">
        <v>17</v>
      </c>
      <c r="R589">
        <f>Кредиты_2000_0__2[[#This Row],[Годовой доход]]/12</f>
        <v>117467.5</v>
      </c>
      <c r="S589">
        <f>Кредиты_2000_0__2[[#This Row],[Ежемесячный платеж]]/Кредиты_2000_0__2[[#This Row],[Мес доход]]</f>
        <v>5.3900525677315007E-2</v>
      </c>
    </row>
    <row r="590" spans="1:19" x14ac:dyDescent="0.45">
      <c r="A590">
        <v>442</v>
      </c>
      <c r="B590" s="1" t="s">
        <v>355</v>
      </c>
      <c r="C590" s="1" t="s">
        <v>16</v>
      </c>
      <c r="D590">
        <v>16</v>
      </c>
      <c r="E590">
        <v>0</v>
      </c>
      <c r="F590">
        <v>534033</v>
      </c>
      <c r="G590">
        <v>942612</v>
      </c>
      <c r="H590" s="3">
        <v>531168</v>
      </c>
      <c r="I590" s="1" t="s">
        <v>26</v>
      </c>
      <c r="J590">
        <v>724</v>
      </c>
      <c r="K590">
        <v>1834944</v>
      </c>
      <c r="L590" s="1" t="s">
        <v>22</v>
      </c>
      <c r="M590" s="1" t="s">
        <v>19</v>
      </c>
      <c r="N590" s="1" t="s">
        <v>23</v>
      </c>
      <c r="O590" s="2">
        <v>23242.7</v>
      </c>
      <c r="P590">
        <v>38</v>
      </c>
      <c r="Q590">
        <v>75</v>
      </c>
      <c r="R590">
        <f>Кредиты_2000_0__2[[#This Row],[Годовой доход]]/12</f>
        <v>152912</v>
      </c>
      <c r="S590">
        <f>Кредиты_2000_0__2[[#This Row],[Ежемесячный платеж]]/Кредиты_2000_0__2[[#This Row],[Мес доход]]</f>
        <v>0.15200049701789264</v>
      </c>
    </row>
    <row r="591" spans="1:19" x14ac:dyDescent="0.45">
      <c r="A591">
        <v>451</v>
      </c>
      <c r="B591" s="1" t="s">
        <v>362</v>
      </c>
      <c r="C591" s="1" t="s">
        <v>16</v>
      </c>
      <c r="D591">
        <v>10</v>
      </c>
      <c r="E591">
        <v>0</v>
      </c>
      <c r="F591">
        <v>254391</v>
      </c>
      <c r="G591">
        <v>435072</v>
      </c>
      <c r="H591" s="3">
        <v>375650</v>
      </c>
      <c r="I591" s="1" t="s">
        <v>17</v>
      </c>
      <c r="J591">
        <v>724</v>
      </c>
      <c r="K591">
        <v>768398</v>
      </c>
      <c r="L591" s="1" t="s">
        <v>22</v>
      </c>
      <c r="M591" s="1" t="s">
        <v>29</v>
      </c>
      <c r="N591" s="1" t="s">
        <v>23</v>
      </c>
      <c r="O591" s="2">
        <v>12857.68</v>
      </c>
      <c r="P591">
        <v>19</v>
      </c>
      <c r="R591">
        <f>Кредиты_2000_0__2[[#This Row],[Годовой доход]]/12</f>
        <v>64033.166666666664</v>
      </c>
      <c r="S591">
        <f>Кредиты_2000_0__2[[#This Row],[Ежемесячный платеж]]/Кредиты_2000_0__2[[#This Row],[Мес доход]]</f>
        <v>0.20079719103901886</v>
      </c>
    </row>
    <row r="592" spans="1:19" x14ac:dyDescent="0.45">
      <c r="A592">
        <v>529</v>
      </c>
      <c r="B592" s="1" t="s">
        <v>409</v>
      </c>
      <c r="C592" s="1" t="s">
        <v>16</v>
      </c>
      <c r="D592">
        <v>4</v>
      </c>
      <c r="E592">
        <v>0</v>
      </c>
      <c r="F592">
        <v>233472</v>
      </c>
      <c r="G592">
        <v>299046</v>
      </c>
      <c r="H592" s="3">
        <v>223102</v>
      </c>
      <c r="I592" s="1" t="s">
        <v>17</v>
      </c>
      <c r="J592">
        <v>724</v>
      </c>
      <c r="K592">
        <v>1965322</v>
      </c>
      <c r="L592" s="1" t="s">
        <v>38</v>
      </c>
      <c r="M592" s="1" t="s">
        <v>29</v>
      </c>
      <c r="N592" s="1" t="s">
        <v>23</v>
      </c>
      <c r="O592" s="2">
        <v>20799.68</v>
      </c>
      <c r="P592">
        <v>31</v>
      </c>
      <c r="R592">
        <f>Кредиты_2000_0__2[[#This Row],[Годовой доход]]/12</f>
        <v>163776.83333333334</v>
      </c>
      <c r="S592">
        <f>Кредиты_2000_0__2[[#This Row],[Ежемесячный платеж]]/Кредиты_2000_0__2[[#This Row],[Мес доход]]</f>
        <v>0.12700013534677779</v>
      </c>
    </row>
    <row r="593" spans="1:19" x14ac:dyDescent="0.45">
      <c r="A593">
        <v>629</v>
      </c>
      <c r="B593" s="1" t="s">
        <v>477</v>
      </c>
      <c r="C593" s="1" t="s">
        <v>16</v>
      </c>
      <c r="D593">
        <v>15</v>
      </c>
      <c r="E593">
        <v>0</v>
      </c>
      <c r="F593">
        <v>42750</v>
      </c>
      <c r="G593">
        <v>562474</v>
      </c>
      <c r="H593" s="3">
        <v>776864</v>
      </c>
      <c r="I593" s="1" t="s">
        <v>26</v>
      </c>
      <c r="J593">
        <v>724</v>
      </c>
      <c r="K593">
        <v>1380179</v>
      </c>
      <c r="L593" s="1" t="s">
        <v>41</v>
      </c>
      <c r="M593" s="1" t="s">
        <v>29</v>
      </c>
      <c r="N593" s="1" t="s">
        <v>54</v>
      </c>
      <c r="O593" s="2">
        <v>11593.42</v>
      </c>
      <c r="P593">
        <v>12.8</v>
      </c>
      <c r="R593">
        <f>Кредиты_2000_0__2[[#This Row],[Годовой доход]]/12</f>
        <v>115014.91666666667</v>
      </c>
      <c r="S593">
        <f>Кредиты_2000_0__2[[#This Row],[Ежемесячный платеж]]/Кредиты_2000_0__2[[#This Row],[Мес доход]]</f>
        <v>0.10079927313775966</v>
      </c>
    </row>
    <row r="594" spans="1:19" x14ac:dyDescent="0.45">
      <c r="A594">
        <v>761</v>
      </c>
      <c r="B594" s="1" t="s">
        <v>557</v>
      </c>
      <c r="C594" s="1" t="s">
        <v>16</v>
      </c>
      <c r="D594">
        <v>7</v>
      </c>
      <c r="E594">
        <v>0</v>
      </c>
      <c r="F594">
        <v>286387</v>
      </c>
      <c r="G594">
        <v>908490</v>
      </c>
      <c r="H594" s="3">
        <v>270556</v>
      </c>
      <c r="I594" s="1" t="s">
        <v>17</v>
      </c>
      <c r="J594">
        <v>724</v>
      </c>
      <c r="K594">
        <v>1752408</v>
      </c>
      <c r="L594" s="1" t="s">
        <v>22</v>
      </c>
      <c r="M594" s="1" t="s">
        <v>24</v>
      </c>
      <c r="N594" s="1" t="s">
        <v>20</v>
      </c>
      <c r="O594" s="2">
        <v>24095.61</v>
      </c>
      <c r="P594">
        <v>23.5</v>
      </c>
      <c r="Q594">
        <v>70</v>
      </c>
      <c r="R594">
        <f>Кредиты_2000_0__2[[#This Row],[Годовой доход]]/12</f>
        <v>146034</v>
      </c>
      <c r="S594">
        <f>Кредиты_2000_0__2[[#This Row],[Ежемесячный платеж]]/Кредиты_2000_0__2[[#This Row],[Мес доход]]</f>
        <v>0.16500000000000001</v>
      </c>
    </row>
    <row r="595" spans="1:19" x14ac:dyDescent="0.45">
      <c r="A595">
        <v>820</v>
      </c>
      <c r="B595" s="1" t="s">
        <v>601</v>
      </c>
      <c r="C595" s="1" t="s">
        <v>16</v>
      </c>
      <c r="D595">
        <v>12</v>
      </c>
      <c r="E595">
        <v>0</v>
      </c>
      <c r="F595">
        <v>168454</v>
      </c>
      <c r="G595">
        <v>263560</v>
      </c>
      <c r="H595" s="3">
        <v>146366</v>
      </c>
      <c r="I595" s="1" t="s">
        <v>17</v>
      </c>
      <c r="J595">
        <v>724</v>
      </c>
      <c r="K595">
        <v>816753</v>
      </c>
      <c r="L595" s="1" t="s">
        <v>38</v>
      </c>
      <c r="M595" s="1" t="s">
        <v>29</v>
      </c>
      <c r="N595" s="1" t="s">
        <v>52</v>
      </c>
      <c r="O595" s="2">
        <v>13864.3</v>
      </c>
      <c r="P595">
        <v>12.8</v>
      </c>
      <c r="R595">
        <f>Кредиты_2000_0__2[[#This Row],[Годовой доход]]/12</f>
        <v>68062.75</v>
      </c>
      <c r="S595">
        <f>Кредиты_2000_0__2[[#This Row],[Ежемесячный платеж]]/Кредиты_2000_0__2[[#This Row],[Мес доход]]</f>
        <v>0.2036987926582455</v>
      </c>
    </row>
    <row r="596" spans="1:19" x14ac:dyDescent="0.45">
      <c r="A596">
        <v>1153</v>
      </c>
      <c r="B596" s="1" t="s">
        <v>813</v>
      </c>
      <c r="C596" s="1" t="s">
        <v>16</v>
      </c>
      <c r="D596">
        <v>8</v>
      </c>
      <c r="E596">
        <v>0</v>
      </c>
      <c r="F596">
        <v>60743</v>
      </c>
      <c r="G596">
        <v>265430</v>
      </c>
      <c r="H596" s="3">
        <v>249546</v>
      </c>
      <c r="I596" s="1" t="s">
        <v>26</v>
      </c>
      <c r="J596">
        <v>724</v>
      </c>
      <c r="K596">
        <v>2309184</v>
      </c>
      <c r="L596" s="1" t="s">
        <v>50</v>
      </c>
      <c r="M596" s="1" t="s">
        <v>19</v>
      </c>
      <c r="N596" s="1" t="s">
        <v>23</v>
      </c>
      <c r="O596" s="2">
        <v>16279.77</v>
      </c>
      <c r="P596">
        <v>18.8</v>
      </c>
      <c r="Q596">
        <v>18</v>
      </c>
      <c r="R596">
        <f>Кредиты_2000_0__2[[#This Row],[Годовой доход]]/12</f>
        <v>192432</v>
      </c>
      <c r="S596">
        <f>Кредиты_2000_0__2[[#This Row],[Ежемесячный платеж]]/Кредиты_2000_0__2[[#This Row],[Мес доход]]</f>
        <v>8.4600118483412326E-2</v>
      </c>
    </row>
    <row r="597" spans="1:19" x14ac:dyDescent="0.45">
      <c r="A597">
        <v>1183</v>
      </c>
      <c r="B597" s="1" t="s">
        <v>834</v>
      </c>
      <c r="C597" s="1" t="s">
        <v>16</v>
      </c>
      <c r="D597">
        <v>9</v>
      </c>
      <c r="E597">
        <v>0</v>
      </c>
      <c r="F597">
        <v>411331</v>
      </c>
      <c r="G597">
        <v>862840</v>
      </c>
      <c r="H597" s="3">
        <v>725406</v>
      </c>
      <c r="I597" s="1" t="s">
        <v>26</v>
      </c>
      <c r="J597">
        <v>724</v>
      </c>
      <c r="K597">
        <v>2432000</v>
      </c>
      <c r="L597" s="1" t="s">
        <v>40</v>
      </c>
      <c r="M597" s="1" t="s">
        <v>19</v>
      </c>
      <c r="N597" s="1" t="s">
        <v>23</v>
      </c>
      <c r="O597" s="2">
        <v>36480</v>
      </c>
      <c r="P597">
        <v>14.4</v>
      </c>
      <c r="R597">
        <f>Кредиты_2000_0__2[[#This Row],[Годовой доход]]/12</f>
        <v>202666.66666666666</v>
      </c>
      <c r="S597">
        <f>Кредиты_2000_0__2[[#This Row],[Ежемесячный платеж]]/Кредиты_2000_0__2[[#This Row],[Мес доход]]</f>
        <v>0.18000000000000002</v>
      </c>
    </row>
    <row r="598" spans="1:19" x14ac:dyDescent="0.45">
      <c r="A598">
        <v>1224</v>
      </c>
      <c r="B598" s="1" t="s">
        <v>858</v>
      </c>
      <c r="C598" s="1" t="s">
        <v>16</v>
      </c>
      <c r="D598">
        <v>13</v>
      </c>
      <c r="E598">
        <v>0</v>
      </c>
      <c r="F598">
        <v>273714</v>
      </c>
      <c r="G598">
        <v>395208</v>
      </c>
      <c r="H598" s="3">
        <v>255662</v>
      </c>
      <c r="I598" s="1" t="s">
        <v>17</v>
      </c>
      <c r="J598">
        <v>724</v>
      </c>
      <c r="K598">
        <v>763040</v>
      </c>
      <c r="L598" s="1" t="s">
        <v>27</v>
      </c>
      <c r="M598" s="1" t="s">
        <v>29</v>
      </c>
      <c r="N598" s="1" t="s">
        <v>23</v>
      </c>
      <c r="O598" s="2">
        <v>14561.22</v>
      </c>
      <c r="P598">
        <v>12.5</v>
      </c>
      <c r="R598">
        <f>Кредиты_2000_0__2[[#This Row],[Годовой доход]]/12</f>
        <v>63586.666666666664</v>
      </c>
      <c r="S598">
        <f>Кредиты_2000_0__2[[#This Row],[Ежемесячный платеж]]/Кредиты_2000_0__2[[#This Row],[Мес доход]]</f>
        <v>0.2289980079681275</v>
      </c>
    </row>
    <row r="599" spans="1:19" x14ac:dyDescent="0.45">
      <c r="A599">
        <v>1330</v>
      </c>
      <c r="B599" s="1" t="s">
        <v>934</v>
      </c>
      <c r="C599" s="1" t="s">
        <v>16</v>
      </c>
      <c r="D599">
        <v>6</v>
      </c>
      <c r="E599">
        <v>0</v>
      </c>
      <c r="F599">
        <v>354559</v>
      </c>
      <c r="G599">
        <v>546656</v>
      </c>
      <c r="H599" s="3">
        <v>433752</v>
      </c>
      <c r="I599" s="1" t="s">
        <v>17</v>
      </c>
      <c r="J599">
        <v>724</v>
      </c>
      <c r="K599">
        <v>5806362</v>
      </c>
      <c r="L599" s="1" t="s">
        <v>40</v>
      </c>
      <c r="M599" s="1" t="s">
        <v>29</v>
      </c>
      <c r="N599" s="1" t="s">
        <v>54</v>
      </c>
      <c r="O599" s="2">
        <v>28306.01</v>
      </c>
      <c r="P599">
        <v>15.7</v>
      </c>
      <c r="Q599">
        <v>17</v>
      </c>
      <c r="R599">
        <f>Кредиты_2000_0__2[[#This Row],[Годовой доход]]/12</f>
        <v>483863.5</v>
      </c>
      <c r="S599">
        <f>Кредиты_2000_0__2[[#This Row],[Ежемесячный платеж]]/Кредиты_2000_0__2[[#This Row],[Мес доход]]</f>
        <v>5.8499990183181826E-2</v>
      </c>
    </row>
    <row r="600" spans="1:19" x14ac:dyDescent="0.45">
      <c r="A600">
        <v>1405</v>
      </c>
      <c r="B600" s="1" t="s">
        <v>989</v>
      </c>
      <c r="C600" s="1" t="s">
        <v>16</v>
      </c>
      <c r="D600">
        <v>5</v>
      </c>
      <c r="E600">
        <v>0</v>
      </c>
      <c r="F600">
        <v>63764</v>
      </c>
      <c r="G600">
        <v>101112</v>
      </c>
      <c r="H600" s="3">
        <v>116930</v>
      </c>
      <c r="I600" s="1" t="s">
        <v>17</v>
      </c>
      <c r="J600">
        <v>724</v>
      </c>
      <c r="K600">
        <v>1320557</v>
      </c>
      <c r="L600" s="1" t="s">
        <v>22</v>
      </c>
      <c r="M600" s="1" t="s">
        <v>19</v>
      </c>
      <c r="N600" s="1" t="s">
        <v>52</v>
      </c>
      <c r="O600" s="2">
        <v>10366.4</v>
      </c>
      <c r="P600">
        <v>16.2</v>
      </c>
      <c r="R600">
        <f>Кредиты_2000_0__2[[#This Row],[Годовой доход]]/12</f>
        <v>110046.41666666667</v>
      </c>
      <c r="S600">
        <f>Кредиты_2000_0__2[[#This Row],[Ежемесячный платеж]]/Кредиты_2000_0__2[[#This Row],[Мес доход]]</f>
        <v>9.4200250348905792E-2</v>
      </c>
    </row>
    <row r="601" spans="1:19" x14ac:dyDescent="0.45">
      <c r="A601">
        <v>1412</v>
      </c>
      <c r="B601" s="1" t="s">
        <v>995</v>
      </c>
      <c r="C601" s="1" t="s">
        <v>16</v>
      </c>
      <c r="D601">
        <v>7</v>
      </c>
      <c r="E601">
        <v>0</v>
      </c>
      <c r="F601">
        <v>156370</v>
      </c>
      <c r="G601">
        <v>203214</v>
      </c>
      <c r="H601" s="3">
        <v>223234</v>
      </c>
      <c r="I601" s="1" t="s">
        <v>17</v>
      </c>
      <c r="J601">
        <v>724</v>
      </c>
      <c r="K601">
        <v>1156758</v>
      </c>
      <c r="L601" s="1" t="s">
        <v>36</v>
      </c>
      <c r="M601" s="1" t="s">
        <v>29</v>
      </c>
      <c r="N601" s="1" t="s">
        <v>23</v>
      </c>
      <c r="O601" s="2">
        <v>5668.08</v>
      </c>
      <c r="P601">
        <v>13</v>
      </c>
      <c r="R601">
        <f>Кредиты_2000_0__2[[#This Row],[Годовой доход]]/12</f>
        <v>96396.5</v>
      </c>
      <c r="S601">
        <f>Кредиты_2000_0__2[[#This Row],[Ежемесячный платеж]]/Кредиты_2000_0__2[[#This Row],[Мес доход]]</f>
        <v>5.8799645215334581E-2</v>
      </c>
    </row>
    <row r="602" spans="1:19" x14ac:dyDescent="0.45">
      <c r="A602">
        <v>1434</v>
      </c>
      <c r="B602" s="1" t="s">
        <v>1013</v>
      </c>
      <c r="C602" s="1" t="s">
        <v>16</v>
      </c>
      <c r="D602">
        <v>6</v>
      </c>
      <c r="E602">
        <v>0</v>
      </c>
      <c r="F602">
        <v>31445</v>
      </c>
      <c r="G602">
        <v>246026</v>
      </c>
      <c r="H602" s="3">
        <v>24684</v>
      </c>
      <c r="I602" s="1" t="s">
        <v>17</v>
      </c>
      <c r="J602">
        <v>724</v>
      </c>
      <c r="K602">
        <v>697547</v>
      </c>
      <c r="L602" s="1" t="s">
        <v>22</v>
      </c>
      <c r="M602" s="1" t="s">
        <v>19</v>
      </c>
      <c r="N602" s="1" t="s">
        <v>23</v>
      </c>
      <c r="O602" s="2">
        <v>18310.490000000002</v>
      </c>
      <c r="P602">
        <v>13.3</v>
      </c>
      <c r="R602">
        <f>Кредиты_2000_0__2[[#This Row],[Годовой доход]]/12</f>
        <v>58128.916666666664</v>
      </c>
      <c r="S602">
        <f>Кредиты_2000_0__2[[#This Row],[Ежемесячный платеж]]/Кредиты_2000_0__2[[#This Row],[Мес доход]]</f>
        <v>0.31499795712690332</v>
      </c>
    </row>
    <row r="603" spans="1:19" x14ac:dyDescent="0.45">
      <c r="A603">
        <v>1492</v>
      </c>
      <c r="B603" s="1" t="s">
        <v>1041</v>
      </c>
      <c r="C603" s="1" t="s">
        <v>16</v>
      </c>
      <c r="D603">
        <v>18</v>
      </c>
      <c r="E603">
        <v>1</v>
      </c>
      <c r="F603">
        <v>170962</v>
      </c>
      <c r="G603">
        <v>423896</v>
      </c>
      <c r="H603" s="3">
        <v>301620</v>
      </c>
      <c r="I603" s="1" t="s">
        <v>17</v>
      </c>
      <c r="J603">
        <v>724</v>
      </c>
      <c r="K603">
        <v>1068674</v>
      </c>
      <c r="L603" s="1" t="s">
        <v>22</v>
      </c>
      <c r="M603" s="1" t="s">
        <v>19</v>
      </c>
      <c r="N603" s="1" t="s">
        <v>23</v>
      </c>
      <c r="O603" s="2">
        <v>23867.23</v>
      </c>
      <c r="P603">
        <v>27.1</v>
      </c>
      <c r="Q603">
        <v>19</v>
      </c>
      <c r="R603">
        <f>Кредиты_2000_0__2[[#This Row],[Годовой доход]]/12</f>
        <v>89056.166666666672</v>
      </c>
      <c r="S603">
        <f>Кредиты_2000_0__2[[#This Row],[Ежемесячный платеж]]/Кредиты_2000_0__2[[#This Row],[Мес доход]]</f>
        <v>0.26800199125271129</v>
      </c>
    </row>
    <row r="604" spans="1:19" x14ac:dyDescent="0.45">
      <c r="A604">
        <v>1564</v>
      </c>
      <c r="B604" s="1" t="s">
        <v>1090</v>
      </c>
      <c r="C604" s="1" t="s">
        <v>16</v>
      </c>
      <c r="D604">
        <v>15</v>
      </c>
      <c r="E604">
        <v>0</v>
      </c>
      <c r="F604">
        <v>262637</v>
      </c>
      <c r="G604">
        <v>1055912</v>
      </c>
      <c r="H604" s="3">
        <v>354530</v>
      </c>
      <c r="I604" s="1" t="s">
        <v>26</v>
      </c>
      <c r="J604">
        <v>724</v>
      </c>
      <c r="K604">
        <v>822890</v>
      </c>
      <c r="L604" s="1" t="s">
        <v>28</v>
      </c>
      <c r="M604" s="1" t="s">
        <v>29</v>
      </c>
      <c r="N604" s="1" t="s">
        <v>23</v>
      </c>
      <c r="O604" s="2">
        <v>15730.86</v>
      </c>
      <c r="P604">
        <v>11</v>
      </c>
      <c r="R604">
        <f>Кредиты_2000_0__2[[#This Row],[Годовой доход]]/12</f>
        <v>68574.166666666672</v>
      </c>
      <c r="S604">
        <f>Кредиты_2000_0__2[[#This Row],[Ежемесячный платеж]]/Кредиты_2000_0__2[[#This Row],[Мес доход]]</f>
        <v>0.22939921496190255</v>
      </c>
    </row>
    <row r="605" spans="1:19" x14ac:dyDescent="0.45">
      <c r="A605">
        <v>1599</v>
      </c>
      <c r="B605" s="1" t="s">
        <v>1117</v>
      </c>
      <c r="C605" s="1" t="s">
        <v>16</v>
      </c>
      <c r="D605">
        <v>13</v>
      </c>
      <c r="E605">
        <v>0</v>
      </c>
      <c r="F605">
        <v>43738</v>
      </c>
      <c r="G605">
        <v>267960</v>
      </c>
      <c r="H605" s="3">
        <v>78452</v>
      </c>
      <c r="I605" s="1" t="s">
        <v>17</v>
      </c>
      <c r="J605">
        <v>724</v>
      </c>
      <c r="K605">
        <v>941070</v>
      </c>
      <c r="L605" s="1" t="s">
        <v>28</v>
      </c>
      <c r="M605" s="1" t="s">
        <v>24</v>
      </c>
      <c r="N605" s="1" t="s">
        <v>52</v>
      </c>
      <c r="O605" s="2">
        <v>22507.21</v>
      </c>
      <c r="P605">
        <v>22.4</v>
      </c>
      <c r="Q605">
        <v>38</v>
      </c>
      <c r="R605">
        <f>Кредиты_2000_0__2[[#This Row],[Годовой доход]]/12</f>
        <v>78422.5</v>
      </c>
      <c r="S605">
        <f>Кредиты_2000_0__2[[#This Row],[Ежемесячный платеж]]/Кредиты_2000_0__2[[#This Row],[Мес доход]]</f>
        <v>0.28699939430648091</v>
      </c>
    </row>
    <row r="606" spans="1:19" x14ac:dyDescent="0.45">
      <c r="A606">
        <v>1602</v>
      </c>
      <c r="B606" s="1" t="s">
        <v>1120</v>
      </c>
      <c r="C606" s="1" t="s">
        <v>16</v>
      </c>
      <c r="D606">
        <v>9</v>
      </c>
      <c r="E606">
        <v>0</v>
      </c>
      <c r="F606">
        <v>333621</v>
      </c>
      <c r="G606">
        <v>568106</v>
      </c>
      <c r="H606" s="3">
        <v>326744</v>
      </c>
      <c r="I606" s="1" t="s">
        <v>26</v>
      </c>
      <c r="J606">
        <v>724</v>
      </c>
      <c r="K606">
        <v>1693071</v>
      </c>
      <c r="L606" s="1" t="s">
        <v>33</v>
      </c>
      <c r="M606" s="1" t="s">
        <v>29</v>
      </c>
      <c r="N606" s="1" t="s">
        <v>23</v>
      </c>
      <c r="O606" s="2">
        <v>27653.55</v>
      </c>
      <c r="P606">
        <v>15.2</v>
      </c>
      <c r="Q606">
        <v>4</v>
      </c>
      <c r="R606">
        <f>Кредиты_2000_0__2[[#This Row],[Годовой доход]]/12</f>
        <v>141089.25</v>
      </c>
      <c r="S606">
        <f>Кредиты_2000_0__2[[#This Row],[Ежемесячный платеж]]/Кредиты_2000_0__2[[#This Row],[Мес доход]]</f>
        <v>0.19600040399959601</v>
      </c>
    </row>
    <row r="607" spans="1:19" x14ac:dyDescent="0.45">
      <c r="A607">
        <v>1702</v>
      </c>
      <c r="B607" s="1" t="s">
        <v>1194</v>
      </c>
      <c r="C607" s="1" t="s">
        <v>31</v>
      </c>
      <c r="D607">
        <v>11</v>
      </c>
      <c r="E607">
        <v>0</v>
      </c>
      <c r="F607">
        <v>140410</v>
      </c>
      <c r="G607">
        <v>193314</v>
      </c>
      <c r="H607" s="3">
        <v>112442</v>
      </c>
      <c r="I607" s="1" t="s">
        <v>17</v>
      </c>
      <c r="J607">
        <v>724</v>
      </c>
      <c r="K607">
        <v>1420782</v>
      </c>
      <c r="L607" s="1" t="s">
        <v>22</v>
      </c>
      <c r="M607" s="1" t="s">
        <v>29</v>
      </c>
      <c r="N607" s="1" t="s">
        <v>23</v>
      </c>
      <c r="O607" s="2">
        <v>23206.03</v>
      </c>
      <c r="P607">
        <v>28.4</v>
      </c>
      <c r="R607">
        <f>Кредиты_2000_0__2[[#This Row],[Годовой доход]]/12</f>
        <v>118398.5</v>
      </c>
      <c r="S607">
        <f>Кредиты_2000_0__2[[#This Row],[Ежемесячный платеж]]/Кредиты_2000_0__2[[#This Row],[Мес доход]]</f>
        <v>0.19599935809997593</v>
      </c>
    </row>
    <row r="608" spans="1:19" x14ac:dyDescent="0.45">
      <c r="A608">
        <v>1733</v>
      </c>
      <c r="B608" s="1" t="s">
        <v>1217</v>
      </c>
      <c r="C608" s="1" t="s">
        <v>16</v>
      </c>
      <c r="D608">
        <v>12</v>
      </c>
      <c r="E608">
        <v>0</v>
      </c>
      <c r="F608">
        <v>243352</v>
      </c>
      <c r="G608">
        <v>553564</v>
      </c>
      <c r="H608" s="3">
        <v>216062</v>
      </c>
      <c r="I608" s="1" t="s">
        <v>26</v>
      </c>
      <c r="J608">
        <v>724</v>
      </c>
      <c r="K608">
        <v>2145898</v>
      </c>
      <c r="L608" s="1" t="s">
        <v>22</v>
      </c>
      <c r="M608" s="1" t="s">
        <v>19</v>
      </c>
      <c r="N608" s="1" t="s">
        <v>23</v>
      </c>
      <c r="O608" s="2">
        <v>33082.42</v>
      </c>
      <c r="P608">
        <v>14.9</v>
      </c>
      <c r="R608">
        <f>Кредиты_2000_0__2[[#This Row],[Годовой доход]]/12</f>
        <v>178824.83333333334</v>
      </c>
      <c r="S608">
        <f>Кредиты_2000_0__2[[#This Row],[Ежемесячный платеж]]/Кредиты_2000_0__2[[#This Row],[Мес доход]]</f>
        <v>0.18499902604876836</v>
      </c>
    </row>
    <row r="609" spans="1:19" x14ac:dyDescent="0.45">
      <c r="A609">
        <v>1759</v>
      </c>
      <c r="B609" s="1" t="s">
        <v>1239</v>
      </c>
      <c r="C609" s="1" t="s">
        <v>16</v>
      </c>
      <c r="D609">
        <v>14</v>
      </c>
      <c r="E609">
        <v>0</v>
      </c>
      <c r="F609">
        <v>489820</v>
      </c>
      <c r="G609">
        <v>1136586</v>
      </c>
      <c r="H609" s="3">
        <v>614394</v>
      </c>
      <c r="I609" s="1" t="s">
        <v>17</v>
      </c>
      <c r="J609">
        <v>724</v>
      </c>
      <c r="K609">
        <v>1705554</v>
      </c>
      <c r="L609" s="1" t="s">
        <v>22</v>
      </c>
      <c r="M609" s="1" t="s">
        <v>19</v>
      </c>
      <c r="N609" s="1" t="s">
        <v>23</v>
      </c>
      <c r="O609" s="2">
        <v>14639.31</v>
      </c>
      <c r="P609">
        <v>16.600000000000001</v>
      </c>
      <c r="Q609">
        <v>7</v>
      </c>
      <c r="R609">
        <f>Кредиты_2000_0__2[[#This Row],[Годовой доход]]/12</f>
        <v>142129.5</v>
      </c>
      <c r="S609">
        <f>Кредиты_2000_0__2[[#This Row],[Ежемесячный платеж]]/Кредиты_2000_0__2[[#This Row],[Мес доход]]</f>
        <v>0.10299979947864447</v>
      </c>
    </row>
    <row r="610" spans="1:19" x14ac:dyDescent="0.45">
      <c r="A610">
        <v>1806</v>
      </c>
      <c r="B610" s="1" t="s">
        <v>1271</v>
      </c>
      <c r="C610" s="1" t="s">
        <v>16</v>
      </c>
      <c r="D610">
        <v>6</v>
      </c>
      <c r="E610">
        <v>0</v>
      </c>
      <c r="F610">
        <v>103550</v>
      </c>
      <c r="G610">
        <v>224510</v>
      </c>
      <c r="H610" s="3">
        <v>467082</v>
      </c>
      <c r="I610" s="1" t="s">
        <v>26</v>
      </c>
      <c r="J610">
        <v>724</v>
      </c>
      <c r="K610">
        <v>1260574</v>
      </c>
      <c r="L610" s="1" t="s">
        <v>22</v>
      </c>
      <c r="M610" s="1" t="s">
        <v>19</v>
      </c>
      <c r="N610" s="1" t="s">
        <v>23</v>
      </c>
      <c r="O610" s="2">
        <v>9391.1299999999992</v>
      </c>
      <c r="P610">
        <v>23.6</v>
      </c>
      <c r="R610">
        <f>Кредиты_2000_0__2[[#This Row],[Годовой доход]]/12</f>
        <v>105047.83333333333</v>
      </c>
      <c r="S610">
        <f>Кредиты_2000_0__2[[#This Row],[Ежемесячный платеж]]/Кредиты_2000_0__2[[#This Row],[Мес доход]]</f>
        <v>8.9398607301118371E-2</v>
      </c>
    </row>
    <row r="611" spans="1:19" x14ac:dyDescent="0.45">
      <c r="A611">
        <v>1847</v>
      </c>
      <c r="B611" s="1" t="s">
        <v>1300</v>
      </c>
      <c r="C611" s="1" t="s">
        <v>16</v>
      </c>
      <c r="D611">
        <v>10</v>
      </c>
      <c r="E611">
        <v>0</v>
      </c>
      <c r="F611">
        <v>123120</v>
      </c>
      <c r="G611">
        <v>304612</v>
      </c>
      <c r="H611" s="3">
        <v>233332</v>
      </c>
      <c r="I611" s="1" t="s">
        <v>17</v>
      </c>
      <c r="J611">
        <v>724</v>
      </c>
      <c r="K611">
        <v>921272</v>
      </c>
      <c r="L611" s="1" t="s">
        <v>22</v>
      </c>
      <c r="M611" s="1" t="s">
        <v>19</v>
      </c>
      <c r="N611" s="1" t="s">
        <v>23</v>
      </c>
      <c r="O611" s="2">
        <v>12437.21</v>
      </c>
      <c r="P611">
        <v>17</v>
      </c>
      <c r="Q611">
        <v>34</v>
      </c>
      <c r="R611">
        <f>Кредиты_2000_0__2[[#This Row],[Годовой доход]]/12</f>
        <v>76772.666666666672</v>
      </c>
      <c r="S611">
        <f>Кредиты_2000_0__2[[#This Row],[Ежемесячный платеж]]/Кредиты_2000_0__2[[#This Row],[Мес доход]]</f>
        <v>0.16200049496782706</v>
      </c>
    </row>
    <row r="612" spans="1:19" x14ac:dyDescent="0.45">
      <c r="A612">
        <v>1874</v>
      </c>
      <c r="B612" s="1" t="s">
        <v>1316</v>
      </c>
      <c r="C612" s="1" t="s">
        <v>16</v>
      </c>
      <c r="D612">
        <v>14</v>
      </c>
      <c r="E612">
        <v>0</v>
      </c>
      <c r="F612">
        <v>74860</v>
      </c>
      <c r="G612">
        <v>291852</v>
      </c>
      <c r="H612" s="3">
        <v>182358</v>
      </c>
      <c r="I612" s="1" t="s">
        <v>17</v>
      </c>
      <c r="J612">
        <v>724</v>
      </c>
      <c r="K612">
        <v>648508</v>
      </c>
      <c r="L612" s="1" t="s">
        <v>27</v>
      </c>
      <c r="M612" s="1" t="s">
        <v>19</v>
      </c>
      <c r="N612" s="1" t="s">
        <v>52</v>
      </c>
      <c r="O612" s="2">
        <v>7133.55</v>
      </c>
      <c r="P612">
        <v>35.4</v>
      </c>
      <c r="R612">
        <f>Кредиты_2000_0__2[[#This Row],[Годовой доход]]/12</f>
        <v>54042.333333333336</v>
      </c>
      <c r="S612">
        <f>Кредиты_2000_0__2[[#This Row],[Ежемесячный платеж]]/Кредиты_2000_0__2[[#This Row],[Мес доход]]</f>
        <v>0.13199929684753312</v>
      </c>
    </row>
    <row r="613" spans="1:19" x14ac:dyDescent="0.45">
      <c r="A613">
        <v>1880</v>
      </c>
      <c r="B613" s="1" t="s">
        <v>1320</v>
      </c>
      <c r="C613" s="1" t="s">
        <v>16</v>
      </c>
      <c r="D613">
        <v>10</v>
      </c>
      <c r="E613">
        <v>0</v>
      </c>
      <c r="F613">
        <v>123253</v>
      </c>
      <c r="G613">
        <v>248622</v>
      </c>
      <c r="H613" s="3">
        <v>263846</v>
      </c>
      <c r="I613" s="1" t="s">
        <v>17</v>
      </c>
      <c r="J613">
        <v>724</v>
      </c>
      <c r="K613">
        <v>759544</v>
      </c>
      <c r="L613" s="1" t="s">
        <v>36</v>
      </c>
      <c r="M613" s="1" t="s">
        <v>29</v>
      </c>
      <c r="N613" s="1" t="s">
        <v>23</v>
      </c>
      <c r="O613" s="2">
        <v>13355.29</v>
      </c>
      <c r="P613">
        <v>12.5</v>
      </c>
      <c r="Q613">
        <v>25</v>
      </c>
      <c r="R613">
        <f>Кредиты_2000_0__2[[#This Row],[Годовой доход]]/12</f>
        <v>63295.333333333336</v>
      </c>
      <c r="S613">
        <f>Кредиты_2000_0__2[[#This Row],[Ежемесячный платеж]]/Кредиты_2000_0__2[[#This Row],[Мес доход]]</f>
        <v>0.21099959975985591</v>
      </c>
    </row>
    <row r="614" spans="1:19" x14ac:dyDescent="0.45">
      <c r="A614">
        <v>1885</v>
      </c>
      <c r="B614" s="1" t="s">
        <v>1324</v>
      </c>
      <c r="C614" s="1" t="s">
        <v>16</v>
      </c>
      <c r="D614">
        <v>5</v>
      </c>
      <c r="E614">
        <v>0</v>
      </c>
      <c r="F614">
        <v>344014</v>
      </c>
      <c r="G614">
        <v>435798</v>
      </c>
      <c r="H614" s="3">
        <v>337040</v>
      </c>
      <c r="I614" s="1" t="s">
        <v>17</v>
      </c>
      <c r="J614">
        <v>724</v>
      </c>
      <c r="K614">
        <v>1086667</v>
      </c>
      <c r="L614" s="1" t="s">
        <v>22</v>
      </c>
      <c r="M614" s="1" t="s">
        <v>29</v>
      </c>
      <c r="N614" s="1" t="s">
        <v>23</v>
      </c>
      <c r="O614" s="2">
        <v>9598.99</v>
      </c>
      <c r="P614">
        <v>13.6</v>
      </c>
      <c r="R614">
        <f>Кредиты_2000_0__2[[#This Row],[Годовой доход]]/12</f>
        <v>90555.583333333328</v>
      </c>
      <c r="S614">
        <f>Кредиты_2000_0__2[[#This Row],[Ежемесячный платеж]]/Кредиты_2000_0__2[[#This Row],[Мес доход]]</f>
        <v>0.10600108404874722</v>
      </c>
    </row>
    <row r="615" spans="1:19" x14ac:dyDescent="0.45">
      <c r="A615">
        <v>2000</v>
      </c>
      <c r="B615" s="1" t="s">
        <v>1417</v>
      </c>
      <c r="C615" s="1" t="s">
        <v>16</v>
      </c>
      <c r="D615">
        <v>15</v>
      </c>
      <c r="E615">
        <v>0</v>
      </c>
      <c r="F615">
        <v>151411</v>
      </c>
      <c r="G615">
        <v>277376</v>
      </c>
      <c r="H615" s="3">
        <v>405284</v>
      </c>
      <c r="I615" s="1" t="s">
        <v>26</v>
      </c>
      <c r="J615">
        <v>724</v>
      </c>
      <c r="K615">
        <v>849110</v>
      </c>
      <c r="L615" s="1" t="s">
        <v>50</v>
      </c>
      <c r="M615" s="1" t="s">
        <v>19</v>
      </c>
      <c r="N615" s="1" t="s">
        <v>23</v>
      </c>
      <c r="O615" s="2">
        <v>14364</v>
      </c>
      <c r="P615">
        <v>15.2</v>
      </c>
      <c r="Q615">
        <v>73</v>
      </c>
      <c r="R615">
        <f>Кредиты_2000_0__2[[#This Row],[Годовой доход]]/12</f>
        <v>70759.166666666672</v>
      </c>
      <c r="S615">
        <f>Кредиты_2000_0__2[[#This Row],[Ежемесячный платеж]]/Кредиты_2000_0__2[[#This Row],[Мес доход]]</f>
        <v>0.20299843365406131</v>
      </c>
    </row>
    <row r="616" spans="1:19" x14ac:dyDescent="0.45">
      <c r="A616">
        <v>18</v>
      </c>
      <c r="B616" s="1" t="s">
        <v>42</v>
      </c>
      <c r="C616" s="1" t="s">
        <v>16</v>
      </c>
      <c r="D616">
        <v>15</v>
      </c>
      <c r="E616">
        <v>0</v>
      </c>
      <c r="F616">
        <v>813694</v>
      </c>
      <c r="G616">
        <v>2004618</v>
      </c>
      <c r="H616" s="3">
        <v>666204</v>
      </c>
      <c r="I616" s="1" t="s">
        <v>26</v>
      </c>
      <c r="J616">
        <v>723</v>
      </c>
      <c r="K616">
        <v>1821967</v>
      </c>
      <c r="L616" s="1" t="s">
        <v>22</v>
      </c>
      <c r="M616" s="1" t="s">
        <v>19</v>
      </c>
      <c r="N616" s="1" t="s">
        <v>23</v>
      </c>
      <c r="O616" s="2">
        <v>17612.240000000002</v>
      </c>
      <c r="P616">
        <v>22</v>
      </c>
      <c r="Q616">
        <v>34</v>
      </c>
      <c r="R616">
        <f>Кредиты_2000_0__2[[#This Row],[Годовой доход]]/12</f>
        <v>151830.58333333334</v>
      </c>
      <c r="S616">
        <f>Кредиты_2000_0__2[[#This Row],[Ежемесячный платеж]]/Кредиты_2000_0__2[[#This Row],[Мес доход]]</f>
        <v>0.1159992908762892</v>
      </c>
    </row>
    <row r="617" spans="1:19" x14ac:dyDescent="0.45">
      <c r="A617">
        <v>47</v>
      </c>
      <c r="B617" s="1" t="s">
        <v>66</v>
      </c>
      <c r="C617" s="1" t="s">
        <v>16</v>
      </c>
      <c r="D617">
        <v>34</v>
      </c>
      <c r="E617">
        <v>1</v>
      </c>
      <c r="F617">
        <v>45106</v>
      </c>
      <c r="G617">
        <v>163218</v>
      </c>
      <c r="H617" s="3">
        <v>129712</v>
      </c>
      <c r="I617" s="1" t="s">
        <v>17</v>
      </c>
      <c r="J617">
        <v>723</v>
      </c>
      <c r="K617">
        <v>1465698</v>
      </c>
      <c r="L617" s="1" t="s">
        <v>22</v>
      </c>
      <c r="M617" s="1" t="s">
        <v>24</v>
      </c>
      <c r="N617" s="1" t="s">
        <v>23</v>
      </c>
      <c r="O617" s="2">
        <v>18199.150000000001</v>
      </c>
      <c r="P617">
        <v>19.399999999999999</v>
      </c>
      <c r="Q617">
        <v>6</v>
      </c>
      <c r="R617">
        <f>Кредиты_2000_0__2[[#This Row],[Годовой доход]]/12</f>
        <v>122141.5</v>
      </c>
      <c r="S617">
        <f>Кредиты_2000_0__2[[#This Row],[Ежемесячный платеж]]/Кредиты_2000_0__2[[#This Row],[Мес доход]]</f>
        <v>0.1490005444504939</v>
      </c>
    </row>
    <row r="618" spans="1:19" x14ac:dyDescent="0.45">
      <c r="A618">
        <v>104</v>
      </c>
      <c r="B618" s="1" t="s">
        <v>109</v>
      </c>
      <c r="C618" s="1" t="s">
        <v>16</v>
      </c>
      <c r="D618">
        <v>13</v>
      </c>
      <c r="E618">
        <v>0</v>
      </c>
      <c r="F618">
        <v>125609</v>
      </c>
      <c r="G618">
        <v>323928</v>
      </c>
      <c r="H618" s="3">
        <v>33022</v>
      </c>
      <c r="I618" s="1" t="s">
        <v>17</v>
      </c>
      <c r="J618">
        <v>723</v>
      </c>
      <c r="K618">
        <v>1673007</v>
      </c>
      <c r="L618" s="1" t="s">
        <v>41</v>
      </c>
      <c r="M618" s="1" t="s">
        <v>29</v>
      </c>
      <c r="N618" s="1" t="s">
        <v>23</v>
      </c>
      <c r="O618" s="2">
        <v>25234.47</v>
      </c>
      <c r="P618">
        <v>23.3</v>
      </c>
      <c r="Q618">
        <v>80</v>
      </c>
      <c r="R618">
        <f>Кредиты_2000_0__2[[#This Row],[Годовой доход]]/12</f>
        <v>139417.25</v>
      </c>
      <c r="S618">
        <f>Кредиты_2000_0__2[[#This Row],[Ежемесячный платеж]]/Кредиты_2000_0__2[[#This Row],[Мес доход]]</f>
        <v>0.18099962522571633</v>
      </c>
    </row>
    <row r="619" spans="1:19" x14ac:dyDescent="0.45">
      <c r="A619">
        <v>147</v>
      </c>
      <c r="B619" s="1" t="s">
        <v>139</v>
      </c>
      <c r="C619" s="1" t="s">
        <v>16</v>
      </c>
      <c r="D619">
        <v>5</v>
      </c>
      <c r="E619">
        <v>0</v>
      </c>
      <c r="F619">
        <v>154755</v>
      </c>
      <c r="G619">
        <v>193314</v>
      </c>
      <c r="H619" s="3">
        <v>214786</v>
      </c>
      <c r="I619" s="1" t="s">
        <v>17</v>
      </c>
      <c r="J619">
        <v>723</v>
      </c>
      <c r="K619">
        <v>883329</v>
      </c>
      <c r="L619" s="1" t="s">
        <v>40</v>
      </c>
      <c r="M619" s="1" t="s">
        <v>19</v>
      </c>
      <c r="N619" s="1" t="s">
        <v>23</v>
      </c>
      <c r="O619" s="2">
        <v>11924.97</v>
      </c>
      <c r="P619">
        <v>14.3</v>
      </c>
      <c r="Q619">
        <v>79</v>
      </c>
      <c r="R619">
        <f>Кредиты_2000_0__2[[#This Row],[Годовой доход]]/12</f>
        <v>73610.75</v>
      </c>
      <c r="S619">
        <f>Кредиты_2000_0__2[[#This Row],[Ежемесячный платеж]]/Кредиты_2000_0__2[[#This Row],[Мес доход]]</f>
        <v>0.16200038717171064</v>
      </c>
    </row>
    <row r="620" spans="1:19" x14ac:dyDescent="0.45">
      <c r="A620">
        <v>167</v>
      </c>
      <c r="B620" s="1" t="s">
        <v>156</v>
      </c>
      <c r="C620" s="1" t="s">
        <v>16</v>
      </c>
      <c r="D620">
        <v>14</v>
      </c>
      <c r="E620">
        <v>0</v>
      </c>
      <c r="F620">
        <v>55176</v>
      </c>
      <c r="G620">
        <v>443586</v>
      </c>
      <c r="H620" s="3">
        <v>174460</v>
      </c>
      <c r="I620" s="1" t="s">
        <v>17</v>
      </c>
      <c r="J620">
        <v>723</v>
      </c>
      <c r="K620">
        <v>1318429</v>
      </c>
      <c r="L620" s="1" t="s">
        <v>27</v>
      </c>
      <c r="M620" s="1" t="s">
        <v>24</v>
      </c>
      <c r="N620" s="1" t="s">
        <v>52</v>
      </c>
      <c r="O620" s="2">
        <v>10547.47</v>
      </c>
      <c r="P620">
        <v>15</v>
      </c>
      <c r="Q620">
        <v>55</v>
      </c>
      <c r="R620">
        <f>Кредиты_2000_0__2[[#This Row],[Годовой доход]]/12</f>
        <v>109869.08333333333</v>
      </c>
      <c r="S620">
        <f>Кредиты_2000_0__2[[#This Row],[Ежемесячный платеж]]/Кредиты_2000_0__2[[#This Row],[Мес доход]]</f>
        <v>9.6000345866178616E-2</v>
      </c>
    </row>
    <row r="621" spans="1:19" x14ac:dyDescent="0.45">
      <c r="A621">
        <v>169</v>
      </c>
      <c r="B621" s="1" t="s">
        <v>158</v>
      </c>
      <c r="C621" s="1" t="s">
        <v>16</v>
      </c>
      <c r="D621">
        <v>10</v>
      </c>
      <c r="E621">
        <v>0</v>
      </c>
      <c r="F621">
        <v>662815</v>
      </c>
      <c r="G621">
        <v>969034</v>
      </c>
      <c r="H621" s="3">
        <v>314226</v>
      </c>
      <c r="I621" s="1" t="s">
        <v>26</v>
      </c>
      <c r="J621">
        <v>723</v>
      </c>
      <c r="K621">
        <v>2638454</v>
      </c>
      <c r="L621" s="1" t="s">
        <v>50</v>
      </c>
      <c r="M621" s="1" t="s">
        <v>19</v>
      </c>
      <c r="N621" s="1" t="s">
        <v>52</v>
      </c>
      <c r="O621" s="2">
        <v>34959.43</v>
      </c>
      <c r="P621">
        <v>18.2</v>
      </c>
      <c r="Q621">
        <v>54</v>
      </c>
      <c r="R621">
        <f>Кредиты_2000_0__2[[#This Row],[Годовой доход]]/12</f>
        <v>219871.16666666666</v>
      </c>
      <c r="S621">
        <f>Кредиты_2000_0__2[[#This Row],[Ежемесячный платеж]]/Кредиты_2000_0__2[[#This Row],[Мес доход]]</f>
        <v>0.15899961113591521</v>
      </c>
    </row>
    <row r="622" spans="1:19" x14ac:dyDescent="0.45">
      <c r="A622">
        <v>170</v>
      </c>
      <c r="B622" s="1" t="s">
        <v>159</v>
      </c>
      <c r="C622" s="1" t="s">
        <v>16</v>
      </c>
      <c r="D622">
        <v>16</v>
      </c>
      <c r="E622">
        <v>0</v>
      </c>
      <c r="F622">
        <v>858154</v>
      </c>
      <c r="G622">
        <v>1344574</v>
      </c>
      <c r="H622" s="3">
        <v>64966</v>
      </c>
      <c r="I622" s="1" t="s">
        <v>17</v>
      </c>
      <c r="J622">
        <v>723</v>
      </c>
      <c r="K622">
        <v>1224968</v>
      </c>
      <c r="L622" s="1" t="s">
        <v>21</v>
      </c>
      <c r="M622" s="1" t="s">
        <v>19</v>
      </c>
      <c r="N622" s="1" t="s">
        <v>52</v>
      </c>
      <c r="O622" s="2">
        <v>23172.21</v>
      </c>
      <c r="P622">
        <v>44</v>
      </c>
      <c r="Q622">
        <v>48</v>
      </c>
      <c r="R622">
        <f>Кредиты_2000_0__2[[#This Row],[Годовой доход]]/12</f>
        <v>102080.66666666667</v>
      </c>
      <c r="S622">
        <f>Кредиты_2000_0__2[[#This Row],[Ежемесячный платеж]]/Кредиты_2000_0__2[[#This Row],[Мес доход]]</f>
        <v>0.22699900732100756</v>
      </c>
    </row>
    <row r="623" spans="1:19" x14ac:dyDescent="0.45">
      <c r="A623">
        <v>283</v>
      </c>
      <c r="B623" s="1" t="s">
        <v>248</v>
      </c>
      <c r="C623" s="1" t="s">
        <v>16</v>
      </c>
      <c r="D623">
        <v>14</v>
      </c>
      <c r="E623">
        <v>0</v>
      </c>
      <c r="F623">
        <v>546782</v>
      </c>
      <c r="G623">
        <v>924242</v>
      </c>
      <c r="H623" s="3">
        <v>323708</v>
      </c>
      <c r="I623" s="1" t="s">
        <v>17</v>
      </c>
      <c r="J623">
        <v>723</v>
      </c>
      <c r="K623">
        <v>1640061</v>
      </c>
      <c r="L623" s="1" t="s">
        <v>27</v>
      </c>
      <c r="M623" s="1" t="s">
        <v>29</v>
      </c>
      <c r="N623" s="1" t="s">
        <v>23</v>
      </c>
      <c r="O623" s="2">
        <v>21047.439999999999</v>
      </c>
      <c r="P623">
        <v>21.2</v>
      </c>
      <c r="Q623">
        <v>31</v>
      </c>
      <c r="R623">
        <f>Кредиты_2000_0__2[[#This Row],[Годовой доход]]/12</f>
        <v>136671.75</v>
      </c>
      <c r="S623">
        <f>Кредиты_2000_0__2[[#This Row],[Ежемесячный платеж]]/Кредиты_2000_0__2[[#This Row],[Мес доход]]</f>
        <v>0.15399993049039029</v>
      </c>
    </row>
    <row r="624" spans="1:19" x14ac:dyDescent="0.45">
      <c r="A624">
        <v>364</v>
      </c>
      <c r="B624" s="1" t="s">
        <v>304</v>
      </c>
      <c r="C624" s="1" t="s">
        <v>16</v>
      </c>
      <c r="D624">
        <v>9</v>
      </c>
      <c r="E624">
        <v>1</v>
      </c>
      <c r="F624">
        <v>193781</v>
      </c>
      <c r="G624">
        <v>358446</v>
      </c>
      <c r="H624" s="3">
        <v>44792</v>
      </c>
      <c r="I624" s="1" t="s">
        <v>17</v>
      </c>
      <c r="J624">
        <v>723</v>
      </c>
      <c r="K624">
        <v>502892</v>
      </c>
      <c r="L624" s="1" t="s">
        <v>41</v>
      </c>
      <c r="M624" s="1" t="s">
        <v>29</v>
      </c>
      <c r="N624" s="1" t="s">
        <v>52</v>
      </c>
      <c r="O624" s="2">
        <v>7794.75</v>
      </c>
      <c r="P624">
        <v>7.5</v>
      </c>
      <c r="R624">
        <f>Кредиты_2000_0__2[[#This Row],[Годовой доход]]/12</f>
        <v>41907.666666666664</v>
      </c>
      <c r="S624">
        <f>Кредиты_2000_0__2[[#This Row],[Ежемесячный платеж]]/Кредиты_2000_0__2[[#This Row],[Мес доход]]</f>
        <v>0.18599818648934563</v>
      </c>
    </row>
    <row r="625" spans="1:19" x14ac:dyDescent="0.45">
      <c r="A625">
        <v>446</v>
      </c>
      <c r="B625" s="1" t="s">
        <v>358</v>
      </c>
      <c r="C625" s="1" t="s">
        <v>16</v>
      </c>
      <c r="D625">
        <v>19</v>
      </c>
      <c r="E625">
        <v>0</v>
      </c>
      <c r="F625">
        <v>286596</v>
      </c>
      <c r="G625">
        <v>707586</v>
      </c>
      <c r="H625" s="3">
        <v>134596</v>
      </c>
      <c r="I625" s="1" t="s">
        <v>17</v>
      </c>
      <c r="J625">
        <v>723</v>
      </c>
      <c r="K625">
        <v>1356201</v>
      </c>
      <c r="L625" s="1" t="s">
        <v>50</v>
      </c>
      <c r="M625" s="1" t="s">
        <v>19</v>
      </c>
      <c r="N625" s="1" t="s">
        <v>23</v>
      </c>
      <c r="O625" s="2">
        <v>18308.78</v>
      </c>
      <c r="P625">
        <v>21.5</v>
      </c>
      <c r="Q625">
        <v>10</v>
      </c>
      <c r="R625">
        <f>Кредиты_2000_0__2[[#This Row],[Годовой доход]]/12</f>
        <v>113016.75</v>
      </c>
      <c r="S625">
        <f>Кредиты_2000_0__2[[#This Row],[Ежемесячный платеж]]/Кредиты_2000_0__2[[#This Row],[Мес доход]]</f>
        <v>0.16200058840835538</v>
      </c>
    </row>
    <row r="626" spans="1:19" x14ac:dyDescent="0.45">
      <c r="A626">
        <v>447</v>
      </c>
      <c r="B626" s="1" t="s">
        <v>359</v>
      </c>
      <c r="C626" s="1" t="s">
        <v>16</v>
      </c>
      <c r="D626">
        <v>6</v>
      </c>
      <c r="E626">
        <v>0</v>
      </c>
      <c r="F626">
        <v>167238</v>
      </c>
      <c r="G626">
        <v>338536</v>
      </c>
      <c r="H626" s="3">
        <v>311850</v>
      </c>
      <c r="I626" s="1" t="s">
        <v>26</v>
      </c>
      <c r="J626">
        <v>723</v>
      </c>
      <c r="K626">
        <v>694564</v>
      </c>
      <c r="L626" s="1" t="s">
        <v>22</v>
      </c>
      <c r="M626" s="1" t="s">
        <v>24</v>
      </c>
      <c r="N626" s="1" t="s">
        <v>23</v>
      </c>
      <c r="O626" s="2">
        <v>12270.77</v>
      </c>
      <c r="P626">
        <v>18.8</v>
      </c>
      <c r="R626">
        <f>Кредиты_2000_0__2[[#This Row],[Годовой доход]]/12</f>
        <v>57880.333333333336</v>
      </c>
      <c r="S626">
        <f>Кредиты_2000_0__2[[#This Row],[Ежемесячный платеж]]/Кредиты_2000_0__2[[#This Row],[Мес доход]]</f>
        <v>0.21200240726556516</v>
      </c>
    </row>
    <row r="627" spans="1:19" x14ac:dyDescent="0.45">
      <c r="A627">
        <v>468</v>
      </c>
      <c r="B627" s="1" t="s">
        <v>372</v>
      </c>
      <c r="C627" s="1" t="s">
        <v>16</v>
      </c>
      <c r="D627">
        <v>21</v>
      </c>
      <c r="E627">
        <v>1</v>
      </c>
      <c r="F627">
        <v>597360</v>
      </c>
      <c r="G627">
        <v>2034340</v>
      </c>
      <c r="H627" s="3">
        <v>430012</v>
      </c>
      <c r="I627" s="1" t="s">
        <v>17</v>
      </c>
      <c r="J627">
        <v>723</v>
      </c>
      <c r="K627">
        <v>1392662</v>
      </c>
      <c r="L627" s="1" t="s">
        <v>22</v>
      </c>
      <c r="M627" s="1" t="s">
        <v>19</v>
      </c>
      <c r="N627" s="1" t="s">
        <v>23</v>
      </c>
      <c r="O627" s="2">
        <v>21470</v>
      </c>
      <c r="P627">
        <v>16</v>
      </c>
      <c r="R627">
        <f>Кредиты_2000_0__2[[#This Row],[Годовой доход]]/12</f>
        <v>116055.16666666667</v>
      </c>
      <c r="S627">
        <f>Кредиты_2000_0__2[[#This Row],[Ежемесячный платеж]]/Кредиты_2000_0__2[[#This Row],[Мес доход]]</f>
        <v>0.18499822641818331</v>
      </c>
    </row>
    <row r="628" spans="1:19" x14ac:dyDescent="0.45">
      <c r="A628">
        <v>504</v>
      </c>
      <c r="B628" s="1" t="s">
        <v>396</v>
      </c>
      <c r="C628" s="1" t="s">
        <v>31</v>
      </c>
      <c r="D628">
        <v>8</v>
      </c>
      <c r="E628">
        <v>0</v>
      </c>
      <c r="F628">
        <v>100814</v>
      </c>
      <c r="G628">
        <v>130284</v>
      </c>
      <c r="H628" s="3">
        <v>219054</v>
      </c>
      <c r="I628" s="1" t="s">
        <v>17</v>
      </c>
      <c r="J628">
        <v>723</v>
      </c>
      <c r="K628">
        <v>1067154</v>
      </c>
      <c r="L628" s="1" t="s">
        <v>40</v>
      </c>
      <c r="M628" s="1" t="s">
        <v>19</v>
      </c>
      <c r="N628" s="1" t="s">
        <v>23</v>
      </c>
      <c r="O628" s="2">
        <v>24455.66</v>
      </c>
      <c r="P628">
        <v>15.4</v>
      </c>
      <c r="Q628">
        <v>29</v>
      </c>
      <c r="R628">
        <f>Кредиты_2000_0__2[[#This Row],[Годовой доход]]/12</f>
        <v>88929.5</v>
      </c>
      <c r="S628">
        <f>Кредиты_2000_0__2[[#This Row],[Ежемесячный платеж]]/Кредиты_2000_0__2[[#This Row],[Мес доход]]</f>
        <v>0.27500053413096892</v>
      </c>
    </row>
    <row r="629" spans="1:19" x14ac:dyDescent="0.45">
      <c r="A629">
        <v>531</v>
      </c>
      <c r="B629" s="1" t="s">
        <v>411</v>
      </c>
      <c r="C629" s="1" t="s">
        <v>16</v>
      </c>
      <c r="D629">
        <v>12</v>
      </c>
      <c r="E629">
        <v>1</v>
      </c>
      <c r="F629">
        <v>313595</v>
      </c>
      <c r="G629">
        <v>459052</v>
      </c>
      <c r="H629" s="3">
        <v>434896</v>
      </c>
      <c r="I629" s="1" t="s">
        <v>26</v>
      </c>
      <c r="J629">
        <v>723</v>
      </c>
      <c r="K629">
        <v>1032878</v>
      </c>
      <c r="L629" s="1" t="s">
        <v>18</v>
      </c>
      <c r="M629" s="1" t="s">
        <v>29</v>
      </c>
      <c r="N629" s="1" t="s">
        <v>23</v>
      </c>
      <c r="O629" s="2">
        <v>20657.560000000001</v>
      </c>
      <c r="P629">
        <v>18.600000000000001</v>
      </c>
      <c r="R629">
        <f>Кредиты_2000_0__2[[#This Row],[Годовой доход]]/12</f>
        <v>86073.166666666672</v>
      </c>
      <c r="S629">
        <f>Кредиты_2000_0__2[[#This Row],[Ежемесячный платеж]]/Кредиты_2000_0__2[[#This Row],[Мес доход]]</f>
        <v>0.24</v>
      </c>
    </row>
    <row r="630" spans="1:19" x14ac:dyDescent="0.45">
      <c r="A630">
        <v>576</v>
      </c>
      <c r="B630" s="1" t="s">
        <v>438</v>
      </c>
      <c r="C630" s="1" t="s">
        <v>16</v>
      </c>
      <c r="D630">
        <v>12</v>
      </c>
      <c r="E630">
        <v>1</v>
      </c>
      <c r="F630">
        <v>169404</v>
      </c>
      <c r="G630">
        <v>797390</v>
      </c>
      <c r="H630" s="3">
        <v>552750</v>
      </c>
      <c r="I630" s="1" t="s">
        <v>26</v>
      </c>
      <c r="J630">
        <v>723</v>
      </c>
      <c r="K630">
        <v>954750</v>
      </c>
      <c r="L630" s="1" t="s">
        <v>22</v>
      </c>
      <c r="M630" s="1" t="s">
        <v>19</v>
      </c>
      <c r="N630" s="1" t="s">
        <v>23</v>
      </c>
      <c r="O630" s="2">
        <v>3389.41</v>
      </c>
      <c r="P630">
        <v>29.2</v>
      </c>
      <c r="R630">
        <f>Кредиты_2000_0__2[[#This Row],[Годовой доход]]/12</f>
        <v>79562.5</v>
      </c>
      <c r="S630">
        <f>Кредиты_2000_0__2[[#This Row],[Ежемесячный платеж]]/Кредиты_2000_0__2[[#This Row],[Мес доход]]</f>
        <v>4.260059701492537E-2</v>
      </c>
    </row>
    <row r="631" spans="1:19" x14ac:dyDescent="0.45">
      <c r="A631">
        <v>728</v>
      </c>
      <c r="B631" s="1" t="s">
        <v>534</v>
      </c>
      <c r="C631" s="1" t="s">
        <v>16</v>
      </c>
      <c r="D631">
        <v>14</v>
      </c>
      <c r="E631">
        <v>0</v>
      </c>
      <c r="F631">
        <v>161063</v>
      </c>
      <c r="G631">
        <v>409882</v>
      </c>
      <c r="H631" s="3">
        <v>188298</v>
      </c>
      <c r="I631" s="1" t="s">
        <v>17</v>
      </c>
      <c r="J631">
        <v>723</v>
      </c>
      <c r="K631">
        <v>1281778</v>
      </c>
      <c r="L631" s="1" t="s">
        <v>38</v>
      </c>
      <c r="M631" s="1" t="s">
        <v>29</v>
      </c>
      <c r="N631" s="1" t="s">
        <v>23</v>
      </c>
      <c r="O631" s="2">
        <v>21790.34</v>
      </c>
      <c r="P631">
        <v>23.9</v>
      </c>
      <c r="Q631">
        <v>31</v>
      </c>
      <c r="R631">
        <f>Кредиты_2000_0__2[[#This Row],[Годовой доход]]/12</f>
        <v>106814.83333333333</v>
      </c>
      <c r="S631">
        <f>Кредиты_2000_0__2[[#This Row],[Ежемесячный платеж]]/Кредиты_2000_0__2[[#This Row],[Мес доход]]</f>
        <v>0.20400106726749875</v>
      </c>
    </row>
    <row r="632" spans="1:19" x14ac:dyDescent="0.45">
      <c r="A632">
        <v>742</v>
      </c>
      <c r="B632" s="1" t="s">
        <v>545</v>
      </c>
      <c r="C632" s="1" t="s">
        <v>16</v>
      </c>
      <c r="D632">
        <v>5</v>
      </c>
      <c r="E632">
        <v>0</v>
      </c>
      <c r="F632">
        <v>134045</v>
      </c>
      <c r="G632">
        <v>257818</v>
      </c>
      <c r="H632" s="3">
        <v>182028</v>
      </c>
      <c r="I632" s="1" t="s">
        <v>17</v>
      </c>
      <c r="J632">
        <v>723</v>
      </c>
      <c r="K632">
        <v>655025</v>
      </c>
      <c r="L632" s="1" t="s">
        <v>28</v>
      </c>
      <c r="M632" s="1" t="s">
        <v>29</v>
      </c>
      <c r="N632" s="1" t="s">
        <v>23</v>
      </c>
      <c r="O632" s="2">
        <v>20251.150000000001</v>
      </c>
      <c r="P632">
        <v>5</v>
      </c>
      <c r="R632">
        <f>Кредиты_2000_0__2[[#This Row],[Годовой доход]]/12</f>
        <v>54585.416666666664</v>
      </c>
      <c r="S632">
        <f>Кредиты_2000_0__2[[#This Row],[Ежемесячный платеж]]/Кредиты_2000_0__2[[#This Row],[Мес доход]]</f>
        <v>0.37099927483683831</v>
      </c>
    </row>
    <row r="633" spans="1:19" x14ac:dyDescent="0.45">
      <c r="A633">
        <v>752</v>
      </c>
      <c r="B633" s="1" t="s">
        <v>550</v>
      </c>
      <c r="C633" s="1" t="s">
        <v>16</v>
      </c>
      <c r="D633">
        <v>6</v>
      </c>
      <c r="E633">
        <v>0</v>
      </c>
      <c r="F633">
        <v>255987</v>
      </c>
      <c r="G633">
        <v>432080</v>
      </c>
      <c r="H633" s="3">
        <v>540364</v>
      </c>
      <c r="I633" s="1" t="s">
        <v>26</v>
      </c>
      <c r="J633">
        <v>723</v>
      </c>
      <c r="K633">
        <v>3387244</v>
      </c>
      <c r="L633" s="1" t="s">
        <v>28</v>
      </c>
      <c r="M633" s="1" t="s">
        <v>19</v>
      </c>
      <c r="N633" s="1" t="s">
        <v>23</v>
      </c>
      <c r="O633" s="2">
        <v>29920.82</v>
      </c>
      <c r="P633">
        <v>12.6</v>
      </c>
      <c r="Q633">
        <v>39</v>
      </c>
      <c r="R633">
        <f>Кредиты_2000_0__2[[#This Row],[Годовой доход]]/12</f>
        <v>282270.33333333331</v>
      </c>
      <c r="S633">
        <f>Кредиты_2000_0__2[[#This Row],[Ежемесячный платеж]]/Кредиты_2000_0__2[[#This Row],[Мес доход]]</f>
        <v>0.10600058336511926</v>
      </c>
    </row>
    <row r="634" spans="1:19" x14ac:dyDescent="0.45">
      <c r="A634">
        <v>773</v>
      </c>
      <c r="B634" s="1" t="s">
        <v>566</v>
      </c>
      <c r="C634" s="1" t="s">
        <v>16</v>
      </c>
      <c r="D634">
        <v>4</v>
      </c>
      <c r="E634">
        <v>0</v>
      </c>
      <c r="F634">
        <v>83942</v>
      </c>
      <c r="G634">
        <v>126390</v>
      </c>
      <c r="H634" s="3">
        <v>131274</v>
      </c>
      <c r="I634" s="1" t="s">
        <v>17</v>
      </c>
      <c r="J634">
        <v>723</v>
      </c>
      <c r="K634">
        <v>543837</v>
      </c>
      <c r="L634" s="1" t="s">
        <v>38</v>
      </c>
      <c r="M634" s="1" t="s">
        <v>29</v>
      </c>
      <c r="N634" s="1" t="s">
        <v>23</v>
      </c>
      <c r="O634" s="2">
        <v>10378.18</v>
      </c>
      <c r="P634">
        <v>14.3</v>
      </c>
      <c r="R634">
        <f>Кредиты_2000_0__2[[#This Row],[Годовой доход]]/12</f>
        <v>45319.75</v>
      </c>
      <c r="S634">
        <f>Кредиты_2000_0__2[[#This Row],[Ежемесячный платеж]]/Кредиты_2000_0__2[[#This Row],[Мес доход]]</f>
        <v>0.22899905670265172</v>
      </c>
    </row>
    <row r="635" spans="1:19" x14ac:dyDescent="0.45">
      <c r="A635">
        <v>905</v>
      </c>
      <c r="B635" s="1" t="s">
        <v>657</v>
      </c>
      <c r="C635" s="1" t="s">
        <v>16</v>
      </c>
      <c r="D635">
        <v>6</v>
      </c>
      <c r="E635">
        <v>0</v>
      </c>
      <c r="F635">
        <v>124583</v>
      </c>
      <c r="G635">
        <v>142560</v>
      </c>
      <c r="H635" s="3">
        <v>92092</v>
      </c>
      <c r="I635" s="1" t="s">
        <v>17</v>
      </c>
      <c r="J635">
        <v>723</v>
      </c>
      <c r="K635">
        <v>852188</v>
      </c>
      <c r="L635" s="1" t="s">
        <v>18</v>
      </c>
      <c r="M635" s="1" t="s">
        <v>29</v>
      </c>
      <c r="N635" s="1" t="s">
        <v>52</v>
      </c>
      <c r="O635" s="2">
        <v>10439.17</v>
      </c>
      <c r="P635">
        <v>12.4</v>
      </c>
      <c r="R635">
        <f>Кредиты_2000_0__2[[#This Row],[Годовой доход]]/12</f>
        <v>71015.666666666672</v>
      </c>
      <c r="S635">
        <f>Кредиты_2000_0__2[[#This Row],[Ежемесячный платеж]]/Кредиты_2000_0__2[[#This Row],[Мес доход]]</f>
        <v>0.14699812717381611</v>
      </c>
    </row>
    <row r="636" spans="1:19" x14ac:dyDescent="0.45">
      <c r="A636">
        <v>918</v>
      </c>
      <c r="B636" s="1" t="s">
        <v>668</v>
      </c>
      <c r="C636" s="1" t="s">
        <v>16</v>
      </c>
      <c r="D636">
        <v>10</v>
      </c>
      <c r="E636">
        <v>0</v>
      </c>
      <c r="F636">
        <v>267007</v>
      </c>
      <c r="G636">
        <v>411664</v>
      </c>
      <c r="H636" s="3">
        <v>134288</v>
      </c>
      <c r="I636" s="1" t="s">
        <v>17</v>
      </c>
      <c r="J636">
        <v>723</v>
      </c>
      <c r="K636">
        <v>869801</v>
      </c>
      <c r="L636" s="1" t="s">
        <v>22</v>
      </c>
      <c r="M636" s="1" t="s">
        <v>19</v>
      </c>
      <c r="N636" s="1" t="s">
        <v>23</v>
      </c>
      <c r="O636" s="2">
        <v>13336.86</v>
      </c>
      <c r="P636">
        <v>15.4</v>
      </c>
      <c r="R636">
        <f>Кредиты_2000_0__2[[#This Row],[Годовой доход]]/12</f>
        <v>72483.416666666672</v>
      </c>
      <c r="S636">
        <f>Кредиты_2000_0__2[[#This Row],[Ежемесячный платеж]]/Кредиты_2000_0__2[[#This Row],[Мес доход]]</f>
        <v>0.18399877673168921</v>
      </c>
    </row>
    <row r="637" spans="1:19" x14ac:dyDescent="0.45">
      <c r="A637">
        <v>963</v>
      </c>
      <c r="B637" s="1" t="s">
        <v>695</v>
      </c>
      <c r="C637" s="1" t="s">
        <v>16</v>
      </c>
      <c r="D637">
        <v>12</v>
      </c>
      <c r="E637">
        <v>1</v>
      </c>
      <c r="F637">
        <v>109269</v>
      </c>
      <c r="G637">
        <v>213708</v>
      </c>
      <c r="H637" s="3">
        <v>172700</v>
      </c>
      <c r="I637" s="1" t="s">
        <v>17</v>
      </c>
      <c r="J637">
        <v>723</v>
      </c>
      <c r="K637">
        <v>775542</v>
      </c>
      <c r="L637" s="1" t="s">
        <v>22</v>
      </c>
      <c r="M637" s="1" t="s">
        <v>29</v>
      </c>
      <c r="N637" s="1" t="s">
        <v>23</v>
      </c>
      <c r="O637" s="2">
        <v>19840.939999999999</v>
      </c>
      <c r="P637">
        <v>14.9</v>
      </c>
      <c r="R637">
        <f>Кредиты_2000_0__2[[#This Row],[Годовой доход]]/12</f>
        <v>64628.5</v>
      </c>
      <c r="S637">
        <f>Кредиты_2000_0__2[[#This Row],[Ежемесячный платеж]]/Кредиты_2000_0__2[[#This Row],[Мес доход]]</f>
        <v>0.30699985300602672</v>
      </c>
    </row>
    <row r="638" spans="1:19" x14ac:dyDescent="0.45">
      <c r="A638">
        <v>990</v>
      </c>
      <c r="B638" s="1" t="s">
        <v>711</v>
      </c>
      <c r="C638" s="1" t="s">
        <v>16</v>
      </c>
      <c r="D638">
        <v>3</v>
      </c>
      <c r="E638">
        <v>0</v>
      </c>
      <c r="F638">
        <v>49495</v>
      </c>
      <c r="G638">
        <v>119372</v>
      </c>
      <c r="H638" s="3">
        <v>151822</v>
      </c>
      <c r="I638" s="1" t="s">
        <v>17</v>
      </c>
      <c r="J638">
        <v>723</v>
      </c>
      <c r="K638">
        <v>936605</v>
      </c>
      <c r="L638" s="1" t="s">
        <v>38</v>
      </c>
      <c r="M638" s="1" t="s">
        <v>29</v>
      </c>
      <c r="N638" s="1" t="s">
        <v>23</v>
      </c>
      <c r="O638" s="2">
        <v>7625.46</v>
      </c>
      <c r="P638">
        <v>12.1</v>
      </c>
      <c r="Q638">
        <v>28</v>
      </c>
      <c r="R638">
        <f>Кредиты_2000_0__2[[#This Row],[Годовой доход]]/12</f>
        <v>78050.416666666672</v>
      </c>
      <c r="S638">
        <f>Кредиты_2000_0__2[[#This Row],[Ежемесячный платеж]]/Кредиты_2000_0__2[[#This Row],[Мес доход]]</f>
        <v>9.7699158129627747E-2</v>
      </c>
    </row>
    <row r="639" spans="1:19" x14ac:dyDescent="0.45">
      <c r="A639">
        <v>1035</v>
      </c>
      <c r="B639" s="1" t="s">
        <v>739</v>
      </c>
      <c r="C639" s="1" t="s">
        <v>16</v>
      </c>
      <c r="D639">
        <v>14</v>
      </c>
      <c r="E639">
        <v>0</v>
      </c>
      <c r="F639">
        <v>209836</v>
      </c>
      <c r="G639">
        <v>310684</v>
      </c>
      <c r="H639" s="3">
        <v>332970</v>
      </c>
      <c r="I639" s="1" t="s">
        <v>26</v>
      </c>
      <c r="J639">
        <v>723</v>
      </c>
      <c r="K639">
        <v>996892</v>
      </c>
      <c r="L639" s="1" t="s">
        <v>33</v>
      </c>
      <c r="M639" s="1" t="s">
        <v>29</v>
      </c>
      <c r="N639" s="1" t="s">
        <v>23</v>
      </c>
      <c r="O639" s="2">
        <v>19190.189999999999</v>
      </c>
      <c r="P639">
        <v>12.8</v>
      </c>
      <c r="R639">
        <f>Кредиты_2000_0__2[[#This Row],[Годовой доход]]/12</f>
        <v>83074.333333333328</v>
      </c>
      <c r="S639">
        <f>Кредиты_2000_0__2[[#This Row],[Ежемесячный платеж]]/Кредиты_2000_0__2[[#This Row],[Мес доход]]</f>
        <v>0.23100022871083326</v>
      </c>
    </row>
    <row r="640" spans="1:19" x14ac:dyDescent="0.45">
      <c r="A640">
        <v>1156</v>
      </c>
      <c r="B640" s="1" t="s">
        <v>815</v>
      </c>
      <c r="C640" s="1" t="s">
        <v>16</v>
      </c>
      <c r="D640">
        <v>7</v>
      </c>
      <c r="E640">
        <v>0</v>
      </c>
      <c r="F640">
        <v>641725</v>
      </c>
      <c r="G640">
        <v>762872</v>
      </c>
      <c r="H640" s="3">
        <v>758450</v>
      </c>
      <c r="I640" s="1" t="s">
        <v>26</v>
      </c>
      <c r="J640">
        <v>723</v>
      </c>
      <c r="K640">
        <v>2245800</v>
      </c>
      <c r="L640" s="1" t="s">
        <v>22</v>
      </c>
      <c r="M640" s="1" t="s">
        <v>24</v>
      </c>
      <c r="N640" s="1" t="s">
        <v>23</v>
      </c>
      <c r="O640" s="2">
        <v>20960.8</v>
      </c>
      <c r="P640">
        <v>18.2</v>
      </c>
      <c r="R640">
        <f>Кредиты_2000_0__2[[#This Row],[Годовой доход]]/12</f>
        <v>187150</v>
      </c>
      <c r="S640">
        <f>Кредиты_2000_0__2[[#This Row],[Ежемесячный платеж]]/Кредиты_2000_0__2[[#This Row],[Мес доход]]</f>
        <v>0.112</v>
      </c>
    </row>
    <row r="641" spans="1:19" x14ac:dyDescent="0.45">
      <c r="A641">
        <v>1226</v>
      </c>
      <c r="B641" s="1" t="s">
        <v>859</v>
      </c>
      <c r="C641" s="1" t="s">
        <v>16</v>
      </c>
      <c r="D641">
        <v>7</v>
      </c>
      <c r="E641">
        <v>0</v>
      </c>
      <c r="F641">
        <v>410761</v>
      </c>
      <c r="G641">
        <v>750178</v>
      </c>
      <c r="H641" s="3">
        <v>467324</v>
      </c>
      <c r="I641" s="1" t="s">
        <v>26</v>
      </c>
      <c r="J641">
        <v>723</v>
      </c>
      <c r="K641">
        <v>1326086</v>
      </c>
      <c r="L641" s="1" t="s">
        <v>22</v>
      </c>
      <c r="M641" s="1" t="s">
        <v>19</v>
      </c>
      <c r="N641" s="1" t="s">
        <v>23</v>
      </c>
      <c r="O641" s="2">
        <v>12266.21</v>
      </c>
      <c r="P641">
        <v>14.4</v>
      </c>
      <c r="R641">
        <f>Кредиты_2000_0__2[[#This Row],[Годовой доход]]/12</f>
        <v>110507.16666666667</v>
      </c>
      <c r="S641">
        <f>Кредиты_2000_0__2[[#This Row],[Ежемесячный платеж]]/Кредиты_2000_0__2[[#This Row],[Мес доход]]</f>
        <v>0.11099922629452387</v>
      </c>
    </row>
    <row r="642" spans="1:19" x14ac:dyDescent="0.45">
      <c r="A642">
        <v>1287</v>
      </c>
      <c r="B642" s="1" t="s">
        <v>904</v>
      </c>
      <c r="C642" s="1" t="s">
        <v>16</v>
      </c>
      <c r="D642">
        <v>9</v>
      </c>
      <c r="E642">
        <v>0</v>
      </c>
      <c r="F642">
        <v>124051</v>
      </c>
      <c r="G642">
        <v>271524</v>
      </c>
      <c r="H642" s="3">
        <v>173712</v>
      </c>
      <c r="I642" s="1" t="s">
        <v>17</v>
      </c>
      <c r="J642">
        <v>723</v>
      </c>
      <c r="K642">
        <v>656355</v>
      </c>
      <c r="L642" s="1" t="s">
        <v>27</v>
      </c>
      <c r="M642" s="1" t="s">
        <v>29</v>
      </c>
      <c r="N642" s="1" t="s">
        <v>23</v>
      </c>
      <c r="O642" s="2">
        <v>11978.55</v>
      </c>
      <c r="P642">
        <v>12.5</v>
      </c>
      <c r="Q642">
        <v>27</v>
      </c>
      <c r="R642">
        <f>Кредиты_2000_0__2[[#This Row],[Годовой доход]]/12</f>
        <v>54696.25</v>
      </c>
      <c r="S642">
        <f>Кредиты_2000_0__2[[#This Row],[Ежемесячный платеж]]/Кредиты_2000_0__2[[#This Row],[Мес доход]]</f>
        <v>0.21900130264871906</v>
      </c>
    </row>
    <row r="643" spans="1:19" x14ac:dyDescent="0.45">
      <c r="A643">
        <v>1338</v>
      </c>
      <c r="B643" s="1" t="s">
        <v>941</v>
      </c>
      <c r="C643" s="1" t="s">
        <v>16</v>
      </c>
      <c r="D643">
        <v>7</v>
      </c>
      <c r="E643">
        <v>1</v>
      </c>
      <c r="F643">
        <v>148675</v>
      </c>
      <c r="G643">
        <v>214654</v>
      </c>
      <c r="H643" s="3">
        <v>214522</v>
      </c>
      <c r="I643" s="1" t="s">
        <v>26</v>
      </c>
      <c r="J643">
        <v>723</v>
      </c>
      <c r="K643">
        <v>518757</v>
      </c>
      <c r="L643" s="1" t="s">
        <v>38</v>
      </c>
      <c r="M643" s="1" t="s">
        <v>29</v>
      </c>
      <c r="N643" s="1" t="s">
        <v>23</v>
      </c>
      <c r="O643" s="2">
        <v>6441.19</v>
      </c>
      <c r="P643">
        <v>17.600000000000001</v>
      </c>
      <c r="R643">
        <f>Кредиты_2000_0__2[[#This Row],[Годовой доход]]/12</f>
        <v>43229.75</v>
      </c>
      <c r="S643">
        <f>Кредиты_2000_0__2[[#This Row],[Ежемесячный платеж]]/Кредиты_2000_0__2[[#This Row],[Мес доход]]</f>
        <v>0.14899901109768157</v>
      </c>
    </row>
    <row r="644" spans="1:19" x14ac:dyDescent="0.45">
      <c r="A644">
        <v>1483</v>
      </c>
      <c r="B644" s="1" t="s">
        <v>1038</v>
      </c>
      <c r="C644" s="1" t="s">
        <v>16</v>
      </c>
      <c r="D644">
        <v>6</v>
      </c>
      <c r="E644">
        <v>1</v>
      </c>
      <c r="F644">
        <v>31312</v>
      </c>
      <c r="G644">
        <v>258918</v>
      </c>
      <c r="H644" s="3">
        <v>166232</v>
      </c>
      <c r="I644" s="1" t="s">
        <v>17</v>
      </c>
      <c r="J644">
        <v>723</v>
      </c>
      <c r="K644">
        <v>1152312</v>
      </c>
      <c r="L644" s="1" t="s">
        <v>22</v>
      </c>
      <c r="M644" s="1" t="s">
        <v>29</v>
      </c>
      <c r="N644" s="1" t="s">
        <v>23</v>
      </c>
      <c r="O644" s="2">
        <v>18532.98</v>
      </c>
      <c r="P644">
        <v>21.3</v>
      </c>
      <c r="Q644">
        <v>65</v>
      </c>
      <c r="R644">
        <f>Кредиты_2000_0__2[[#This Row],[Годовой доход]]/12</f>
        <v>96026</v>
      </c>
      <c r="S644">
        <f>Кредиты_2000_0__2[[#This Row],[Ежемесячный платеж]]/Кредиты_2000_0__2[[#This Row],[Мес доход]]</f>
        <v>0.1929996042738425</v>
      </c>
    </row>
    <row r="645" spans="1:19" x14ac:dyDescent="0.45">
      <c r="A645">
        <v>1573</v>
      </c>
      <c r="B645" s="1" t="s">
        <v>1096</v>
      </c>
      <c r="C645" s="1" t="s">
        <v>16</v>
      </c>
      <c r="D645">
        <v>9</v>
      </c>
      <c r="E645">
        <v>0</v>
      </c>
      <c r="F645">
        <v>412680</v>
      </c>
      <c r="G645">
        <v>651882</v>
      </c>
      <c r="H645" s="3">
        <v>422092</v>
      </c>
      <c r="I645" s="1" t="s">
        <v>17</v>
      </c>
      <c r="J645">
        <v>723</v>
      </c>
      <c r="K645">
        <v>1013384</v>
      </c>
      <c r="L645" s="1" t="s">
        <v>22</v>
      </c>
      <c r="M645" s="1" t="s">
        <v>29</v>
      </c>
      <c r="N645" s="1" t="s">
        <v>23</v>
      </c>
      <c r="O645" s="2">
        <v>11653.84</v>
      </c>
      <c r="P645">
        <v>29</v>
      </c>
      <c r="Q645">
        <v>65</v>
      </c>
      <c r="R645">
        <f>Кредиты_2000_0__2[[#This Row],[Годовой доход]]/12</f>
        <v>84448.666666666672</v>
      </c>
      <c r="S645">
        <f>Кредиты_2000_0__2[[#This Row],[Ежемесячный платеж]]/Кредиты_2000_0__2[[#This Row],[Мес доход]]</f>
        <v>0.13799910004499774</v>
      </c>
    </row>
    <row r="646" spans="1:19" x14ac:dyDescent="0.45">
      <c r="A646">
        <v>1653</v>
      </c>
      <c r="B646" s="1" t="s">
        <v>1156</v>
      </c>
      <c r="C646" s="1" t="s">
        <v>16</v>
      </c>
      <c r="D646">
        <v>10</v>
      </c>
      <c r="E646">
        <v>0</v>
      </c>
      <c r="F646">
        <v>323323</v>
      </c>
      <c r="G646">
        <v>446226</v>
      </c>
      <c r="H646" s="3">
        <v>356422</v>
      </c>
      <c r="I646" s="1" t="s">
        <v>17</v>
      </c>
      <c r="J646">
        <v>723</v>
      </c>
      <c r="K646">
        <v>1303932</v>
      </c>
      <c r="L646" s="1" t="s">
        <v>40</v>
      </c>
      <c r="M646" s="1" t="s">
        <v>29</v>
      </c>
      <c r="N646" s="1" t="s">
        <v>23</v>
      </c>
      <c r="O646" s="2">
        <v>15321.22</v>
      </c>
      <c r="P646">
        <v>21.1</v>
      </c>
      <c r="R646">
        <f>Кредиты_2000_0__2[[#This Row],[Годовой доход]]/12</f>
        <v>108661</v>
      </c>
      <c r="S646">
        <f>Кредиты_2000_0__2[[#This Row],[Ежемесячный платеж]]/Кредиты_2000_0__2[[#This Row],[Мес доход]]</f>
        <v>0.14100017485574401</v>
      </c>
    </row>
    <row r="647" spans="1:19" x14ac:dyDescent="0.45">
      <c r="A647">
        <v>1722</v>
      </c>
      <c r="B647" s="1" t="s">
        <v>1209</v>
      </c>
      <c r="C647" s="1" t="s">
        <v>16</v>
      </c>
      <c r="D647">
        <v>32</v>
      </c>
      <c r="E647">
        <v>0</v>
      </c>
      <c r="F647">
        <v>188499</v>
      </c>
      <c r="G647">
        <v>1705198</v>
      </c>
      <c r="H647" s="3">
        <v>113784</v>
      </c>
      <c r="I647" s="1" t="s">
        <v>17</v>
      </c>
      <c r="J647">
        <v>723</v>
      </c>
      <c r="K647">
        <v>786125</v>
      </c>
      <c r="L647" s="1" t="s">
        <v>50</v>
      </c>
      <c r="M647" s="1" t="s">
        <v>29</v>
      </c>
      <c r="N647" s="1" t="s">
        <v>23</v>
      </c>
      <c r="O647" s="2">
        <v>13429.77</v>
      </c>
      <c r="P647">
        <v>9</v>
      </c>
      <c r="R647">
        <f>Кредиты_2000_0__2[[#This Row],[Годовой доход]]/12</f>
        <v>65510.416666666664</v>
      </c>
      <c r="S647">
        <f>Кредиты_2000_0__2[[#This Row],[Ежемесячный платеж]]/Кредиты_2000_0__2[[#This Row],[Мес доход]]</f>
        <v>0.20500205438066466</v>
      </c>
    </row>
    <row r="648" spans="1:19" x14ac:dyDescent="0.45">
      <c r="A648">
        <v>1763</v>
      </c>
      <c r="B648" s="1" t="s">
        <v>1243</v>
      </c>
      <c r="C648" s="1" t="s">
        <v>16</v>
      </c>
      <c r="D648">
        <v>24</v>
      </c>
      <c r="E648">
        <v>0</v>
      </c>
      <c r="F648">
        <v>248938</v>
      </c>
      <c r="G648">
        <v>557502</v>
      </c>
      <c r="H648" s="3">
        <v>396484</v>
      </c>
      <c r="I648" s="1" t="s">
        <v>17</v>
      </c>
      <c r="J648">
        <v>723</v>
      </c>
      <c r="K648">
        <v>1141368</v>
      </c>
      <c r="L648" s="1" t="s">
        <v>50</v>
      </c>
      <c r="M648" s="1" t="s">
        <v>19</v>
      </c>
      <c r="N648" s="1" t="s">
        <v>23</v>
      </c>
      <c r="O648" s="2">
        <v>23968.69</v>
      </c>
      <c r="P648">
        <v>17</v>
      </c>
      <c r="Q648">
        <v>44</v>
      </c>
      <c r="R648">
        <f>Кредиты_2000_0__2[[#This Row],[Годовой доход]]/12</f>
        <v>95114</v>
      </c>
      <c r="S648">
        <f>Кредиты_2000_0__2[[#This Row],[Ежемесячный платеж]]/Кредиты_2000_0__2[[#This Row],[Мес доход]]</f>
        <v>0.25199960047942466</v>
      </c>
    </row>
    <row r="649" spans="1:19" x14ac:dyDescent="0.45">
      <c r="A649">
        <v>1771</v>
      </c>
      <c r="B649" s="1" t="s">
        <v>1248</v>
      </c>
      <c r="C649" s="1" t="s">
        <v>16</v>
      </c>
      <c r="D649">
        <v>14</v>
      </c>
      <c r="E649">
        <v>0</v>
      </c>
      <c r="F649">
        <v>949924</v>
      </c>
      <c r="G649">
        <v>1964138</v>
      </c>
      <c r="H649" s="3">
        <v>755150</v>
      </c>
      <c r="I649" s="1" t="s">
        <v>26</v>
      </c>
      <c r="J649">
        <v>723</v>
      </c>
      <c r="K649">
        <v>1490664</v>
      </c>
      <c r="L649" s="1" t="s">
        <v>22</v>
      </c>
      <c r="M649" s="1" t="s">
        <v>19</v>
      </c>
      <c r="N649" s="1" t="s">
        <v>23</v>
      </c>
      <c r="O649" s="2">
        <v>24720.33</v>
      </c>
      <c r="P649">
        <v>25.8</v>
      </c>
      <c r="Q649">
        <v>42</v>
      </c>
      <c r="R649">
        <f>Кредиты_2000_0__2[[#This Row],[Годовой доход]]/12</f>
        <v>124222</v>
      </c>
      <c r="S649">
        <f>Кредиты_2000_0__2[[#This Row],[Ежемесячный платеж]]/Кредиты_2000_0__2[[#This Row],[Мес доход]]</f>
        <v>0.19900122361578465</v>
      </c>
    </row>
    <row r="650" spans="1:19" x14ac:dyDescent="0.45">
      <c r="A650">
        <v>1870</v>
      </c>
      <c r="B650" s="1" t="s">
        <v>1313</v>
      </c>
      <c r="C650" s="1" t="s">
        <v>16</v>
      </c>
      <c r="D650">
        <v>17</v>
      </c>
      <c r="E650">
        <v>1</v>
      </c>
      <c r="F650">
        <v>572812</v>
      </c>
      <c r="G650">
        <v>741070</v>
      </c>
      <c r="H650" s="3">
        <v>772024</v>
      </c>
      <c r="I650" s="1" t="s">
        <v>17</v>
      </c>
      <c r="J650">
        <v>723</v>
      </c>
      <c r="K650">
        <v>2908748</v>
      </c>
      <c r="L650" s="1" t="s">
        <v>50</v>
      </c>
      <c r="M650" s="1" t="s">
        <v>19</v>
      </c>
      <c r="N650" s="1" t="s">
        <v>23</v>
      </c>
      <c r="O650" s="2">
        <v>34662.65</v>
      </c>
      <c r="P650">
        <v>12</v>
      </c>
      <c r="R650">
        <f>Кредиты_2000_0__2[[#This Row],[Годовой доход]]/12</f>
        <v>242395.66666666666</v>
      </c>
      <c r="S650">
        <f>Кредиты_2000_0__2[[#This Row],[Ежемесячный платеж]]/Кредиты_2000_0__2[[#This Row],[Мес доход]]</f>
        <v>0.14300028740887832</v>
      </c>
    </row>
    <row r="651" spans="1:19" x14ac:dyDescent="0.45">
      <c r="A651">
        <v>1999</v>
      </c>
      <c r="B651" s="1" t="s">
        <v>1416</v>
      </c>
      <c r="C651" s="1" t="s">
        <v>16</v>
      </c>
      <c r="D651">
        <v>14</v>
      </c>
      <c r="E651">
        <v>0</v>
      </c>
      <c r="F651">
        <v>305653</v>
      </c>
      <c r="G651">
        <v>941226</v>
      </c>
      <c r="H651" s="3">
        <v>573936</v>
      </c>
      <c r="I651" s="1" t="s">
        <v>26</v>
      </c>
      <c r="J651">
        <v>723</v>
      </c>
      <c r="K651">
        <v>2001783</v>
      </c>
      <c r="L651" s="1" t="s">
        <v>33</v>
      </c>
      <c r="M651" s="1" t="s">
        <v>29</v>
      </c>
      <c r="N651" s="1" t="s">
        <v>23</v>
      </c>
      <c r="O651" s="2">
        <v>39868.839999999997</v>
      </c>
      <c r="P651">
        <v>21.6</v>
      </c>
      <c r="R651">
        <f>Кредиты_2000_0__2[[#This Row],[Годовой доход]]/12</f>
        <v>166815.25</v>
      </c>
      <c r="S651">
        <f>Кредиты_2000_0__2[[#This Row],[Ежемесячный платеж]]/Кредиты_2000_0__2[[#This Row],[Мес доход]]</f>
        <v>0.2389999715253851</v>
      </c>
    </row>
    <row r="652" spans="1:19" x14ac:dyDescent="0.45">
      <c r="A652">
        <v>108</v>
      </c>
      <c r="B652" s="1" t="s">
        <v>113</v>
      </c>
      <c r="C652" s="1" t="s">
        <v>16</v>
      </c>
      <c r="D652">
        <v>13</v>
      </c>
      <c r="E652">
        <v>0</v>
      </c>
      <c r="F652">
        <v>356288</v>
      </c>
      <c r="G652">
        <v>619432</v>
      </c>
      <c r="H652" s="3">
        <v>541310</v>
      </c>
      <c r="I652" s="1" t="s">
        <v>17</v>
      </c>
      <c r="J652">
        <v>722</v>
      </c>
      <c r="K652">
        <v>1682982</v>
      </c>
      <c r="L652" s="1" t="s">
        <v>50</v>
      </c>
      <c r="M652" s="1" t="s">
        <v>19</v>
      </c>
      <c r="N652" s="1" t="s">
        <v>23</v>
      </c>
      <c r="O652" s="2">
        <v>52733.36</v>
      </c>
      <c r="P652">
        <v>17.899999999999999</v>
      </c>
      <c r="Q652">
        <v>35</v>
      </c>
      <c r="R652">
        <f>Кредиты_2000_0__2[[#This Row],[Годовой доход]]/12</f>
        <v>140248.5</v>
      </c>
      <c r="S652">
        <f>Кредиты_2000_0__2[[#This Row],[Ежемесячный платеж]]/Кредиты_2000_0__2[[#This Row],[Мес доход]]</f>
        <v>0.37599945810472124</v>
      </c>
    </row>
    <row r="653" spans="1:19" x14ac:dyDescent="0.45">
      <c r="A653">
        <v>153</v>
      </c>
      <c r="B653" s="1" t="s">
        <v>144</v>
      </c>
      <c r="C653" s="1" t="s">
        <v>31</v>
      </c>
      <c r="D653">
        <v>9</v>
      </c>
      <c r="E653">
        <v>0</v>
      </c>
      <c r="F653">
        <v>472226</v>
      </c>
      <c r="G653">
        <v>640266</v>
      </c>
      <c r="H653" s="3">
        <v>332684</v>
      </c>
      <c r="I653" s="1" t="s">
        <v>26</v>
      </c>
      <c r="J653">
        <v>722</v>
      </c>
      <c r="K653">
        <v>881087</v>
      </c>
      <c r="L653" s="1" t="s">
        <v>22</v>
      </c>
      <c r="M653" s="1" t="s">
        <v>19</v>
      </c>
      <c r="N653" s="1" t="s">
        <v>23</v>
      </c>
      <c r="O653" s="2">
        <v>12702.26</v>
      </c>
      <c r="P653">
        <v>14.5</v>
      </c>
      <c r="R653">
        <f>Кредиты_2000_0__2[[#This Row],[Годовой доход]]/12</f>
        <v>73423.916666666672</v>
      </c>
      <c r="S653">
        <f>Кредиты_2000_0__2[[#This Row],[Ежемесячный платеж]]/Кредиты_2000_0__2[[#This Row],[Мес доход]]</f>
        <v>0.17299894335065663</v>
      </c>
    </row>
    <row r="654" spans="1:19" x14ac:dyDescent="0.45">
      <c r="A654">
        <v>239</v>
      </c>
      <c r="B654" s="1" t="s">
        <v>215</v>
      </c>
      <c r="C654" s="1" t="s">
        <v>16</v>
      </c>
      <c r="D654">
        <v>17</v>
      </c>
      <c r="E654">
        <v>1</v>
      </c>
      <c r="F654">
        <v>452713</v>
      </c>
      <c r="G654">
        <v>927762</v>
      </c>
      <c r="H654" s="3">
        <v>660132</v>
      </c>
      <c r="I654" s="1" t="s">
        <v>26</v>
      </c>
      <c r="J654">
        <v>722</v>
      </c>
      <c r="K654">
        <v>1634323</v>
      </c>
      <c r="L654" s="1" t="s">
        <v>22</v>
      </c>
      <c r="M654" s="1" t="s">
        <v>19</v>
      </c>
      <c r="N654" s="1" t="s">
        <v>23</v>
      </c>
      <c r="O654" s="2">
        <v>18931.03</v>
      </c>
      <c r="P654">
        <v>16.7</v>
      </c>
      <c r="R654">
        <f>Кредиты_2000_0__2[[#This Row],[Годовой доход]]/12</f>
        <v>136193.58333333334</v>
      </c>
      <c r="S654">
        <f>Кредиты_2000_0__2[[#This Row],[Ежемесячный платеж]]/Кредиты_2000_0__2[[#This Row],[Мес доход]]</f>
        <v>0.1390008951718846</v>
      </c>
    </row>
    <row r="655" spans="1:19" x14ac:dyDescent="0.45">
      <c r="A655">
        <v>248</v>
      </c>
      <c r="B655" s="1" t="s">
        <v>222</v>
      </c>
      <c r="C655" s="1" t="s">
        <v>16</v>
      </c>
      <c r="D655">
        <v>9</v>
      </c>
      <c r="E655">
        <v>0</v>
      </c>
      <c r="F655">
        <v>294291</v>
      </c>
      <c r="G655">
        <v>548724</v>
      </c>
      <c r="H655" s="3">
        <v>653334</v>
      </c>
      <c r="I655" s="1" t="s">
        <v>17</v>
      </c>
      <c r="J655">
        <v>722</v>
      </c>
      <c r="K655">
        <v>2068891</v>
      </c>
      <c r="L655" s="1" t="s">
        <v>22</v>
      </c>
      <c r="M655" s="1" t="s">
        <v>24</v>
      </c>
      <c r="N655" s="1" t="s">
        <v>23</v>
      </c>
      <c r="O655" s="2">
        <v>29309.21</v>
      </c>
      <c r="P655">
        <v>21.3</v>
      </c>
      <c r="Q655">
        <v>53</v>
      </c>
      <c r="R655">
        <f>Кредиты_2000_0__2[[#This Row],[Годовой доход]]/12</f>
        <v>172407.58333333334</v>
      </c>
      <c r="S655">
        <f>Кредиты_2000_0__2[[#This Row],[Ежемесячный платеж]]/Кредиты_2000_0__2[[#This Row],[Мес доход]]</f>
        <v>0.16999954081679508</v>
      </c>
    </row>
    <row r="656" spans="1:19" x14ac:dyDescent="0.45">
      <c r="A656">
        <v>251</v>
      </c>
      <c r="B656" s="1" t="s">
        <v>224</v>
      </c>
      <c r="C656" s="1" t="s">
        <v>31</v>
      </c>
      <c r="D656">
        <v>14</v>
      </c>
      <c r="E656">
        <v>0</v>
      </c>
      <c r="F656">
        <v>321670</v>
      </c>
      <c r="G656">
        <v>955042</v>
      </c>
      <c r="H656" s="3">
        <v>216612</v>
      </c>
      <c r="I656" s="1" t="s">
        <v>17</v>
      </c>
      <c r="J656">
        <v>722</v>
      </c>
      <c r="K656">
        <v>897959</v>
      </c>
      <c r="L656" s="1" t="s">
        <v>41</v>
      </c>
      <c r="M656" s="1" t="s">
        <v>24</v>
      </c>
      <c r="N656" s="1" t="s">
        <v>23</v>
      </c>
      <c r="O656" s="2">
        <v>19006.650000000001</v>
      </c>
      <c r="P656">
        <v>10.7</v>
      </c>
      <c r="R656">
        <f>Кредиты_2000_0__2[[#This Row],[Годовой доход]]/12</f>
        <v>74829.916666666672</v>
      </c>
      <c r="S656">
        <f>Кредиты_2000_0__2[[#This Row],[Ежемесячный платеж]]/Кредиты_2000_0__2[[#This Row],[Мес доход]]</f>
        <v>0.25399801104504771</v>
      </c>
    </row>
    <row r="657" spans="1:19" x14ac:dyDescent="0.45">
      <c r="A657">
        <v>430</v>
      </c>
      <c r="B657" s="1" t="s">
        <v>346</v>
      </c>
      <c r="C657" s="1" t="s">
        <v>16</v>
      </c>
      <c r="D657">
        <v>25</v>
      </c>
      <c r="E657">
        <v>0</v>
      </c>
      <c r="F657">
        <v>485982</v>
      </c>
      <c r="G657">
        <v>970200</v>
      </c>
      <c r="H657" s="3">
        <v>214632</v>
      </c>
      <c r="I657" s="1" t="s">
        <v>17</v>
      </c>
      <c r="J657">
        <v>722</v>
      </c>
      <c r="K657">
        <v>1448237</v>
      </c>
      <c r="L657" s="1" t="s">
        <v>40</v>
      </c>
      <c r="M657" s="1" t="s">
        <v>19</v>
      </c>
      <c r="N657" s="1" t="s">
        <v>23</v>
      </c>
      <c r="O657" s="2">
        <v>33188.629999999997</v>
      </c>
      <c r="P657">
        <v>15</v>
      </c>
      <c r="Q657">
        <v>10</v>
      </c>
      <c r="R657">
        <f>Кредиты_2000_0__2[[#This Row],[Годовой доход]]/12</f>
        <v>120686.41666666667</v>
      </c>
      <c r="S657">
        <f>Кредиты_2000_0__2[[#This Row],[Ежемесячный платеж]]/Кредиты_2000_0__2[[#This Row],[Мес доход]]</f>
        <v>0.27499888485102919</v>
      </c>
    </row>
    <row r="658" spans="1:19" x14ac:dyDescent="0.45">
      <c r="A658">
        <v>555</v>
      </c>
      <c r="B658" s="1" t="s">
        <v>426</v>
      </c>
      <c r="C658" s="1" t="s">
        <v>16</v>
      </c>
      <c r="D658">
        <v>9</v>
      </c>
      <c r="E658">
        <v>0</v>
      </c>
      <c r="F658">
        <v>320131</v>
      </c>
      <c r="G658">
        <v>685168</v>
      </c>
      <c r="H658" s="3">
        <v>111980</v>
      </c>
      <c r="I658" s="1" t="s">
        <v>17</v>
      </c>
      <c r="J658">
        <v>722</v>
      </c>
      <c r="K658">
        <v>1160520</v>
      </c>
      <c r="L658" s="1" t="s">
        <v>22</v>
      </c>
      <c r="M658" s="1" t="s">
        <v>19</v>
      </c>
      <c r="N658" s="1" t="s">
        <v>52</v>
      </c>
      <c r="O658" s="2">
        <v>28916.29</v>
      </c>
      <c r="P658">
        <v>22.5</v>
      </c>
      <c r="R658">
        <f>Кредиты_2000_0__2[[#This Row],[Годовой доход]]/12</f>
        <v>96710</v>
      </c>
      <c r="S658">
        <f>Кредиты_2000_0__2[[#This Row],[Ежемесячный платеж]]/Кредиты_2000_0__2[[#This Row],[Мес доход]]</f>
        <v>0.29899999999999999</v>
      </c>
    </row>
    <row r="659" spans="1:19" x14ac:dyDescent="0.45">
      <c r="A659">
        <v>724</v>
      </c>
      <c r="B659" s="1" t="s">
        <v>532</v>
      </c>
      <c r="C659" s="1" t="s">
        <v>16</v>
      </c>
      <c r="D659">
        <v>14</v>
      </c>
      <c r="E659">
        <v>1</v>
      </c>
      <c r="F659">
        <v>149568</v>
      </c>
      <c r="G659">
        <v>548042</v>
      </c>
      <c r="H659" s="3">
        <v>105798</v>
      </c>
      <c r="I659" s="1" t="s">
        <v>17</v>
      </c>
      <c r="J659">
        <v>722</v>
      </c>
      <c r="K659">
        <v>628197</v>
      </c>
      <c r="L659" s="1" t="s">
        <v>50</v>
      </c>
      <c r="M659" s="1" t="s">
        <v>29</v>
      </c>
      <c r="N659" s="1" t="s">
        <v>23</v>
      </c>
      <c r="O659" s="2">
        <v>10312.82</v>
      </c>
      <c r="P659">
        <v>14.5</v>
      </c>
      <c r="R659">
        <f>Кредиты_2000_0__2[[#This Row],[Годовой доход]]/12</f>
        <v>52349.75</v>
      </c>
      <c r="S659">
        <f>Кредиты_2000_0__2[[#This Row],[Ежемесячный платеж]]/Кредиты_2000_0__2[[#This Row],[Мес доход]]</f>
        <v>0.19699845749024589</v>
      </c>
    </row>
    <row r="660" spans="1:19" x14ac:dyDescent="0.45">
      <c r="A660">
        <v>797</v>
      </c>
      <c r="B660" s="1" t="s">
        <v>585</v>
      </c>
      <c r="C660" s="1" t="s">
        <v>31</v>
      </c>
      <c r="D660">
        <v>12</v>
      </c>
      <c r="E660">
        <v>0</v>
      </c>
      <c r="F660">
        <v>938923</v>
      </c>
      <c r="G660">
        <v>1248192</v>
      </c>
      <c r="H660" s="3">
        <v>399014</v>
      </c>
      <c r="I660" s="1" t="s">
        <v>17</v>
      </c>
      <c r="J660">
        <v>722</v>
      </c>
      <c r="K660">
        <v>2909945</v>
      </c>
      <c r="L660" s="1" t="s">
        <v>36</v>
      </c>
      <c r="M660" s="1" t="s">
        <v>19</v>
      </c>
      <c r="N660" s="1" t="s">
        <v>20</v>
      </c>
      <c r="O660" s="2">
        <v>51409.06</v>
      </c>
      <c r="P660">
        <v>12.8</v>
      </c>
      <c r="Q660">
        <v>42</v>
      </c>
      <c r="R660">
        <f>Кредиты_2000_0__2[[#This Row],[Годовой доход]]/12</f>
        <v>242495.41666666666</v>
      </c>
      <c r="S660">
        <f>Кредиты_2000_0__2[[#This Row],[Ежемесячный платеж]]/Кредиты_2000_0__2[[#This Row],[Мес доход]]</f>
        <v>0.21200013058666056</v>
      </c>
    </row>
    <row r="661" spans="1:19" x14ac:dyDescent="0.45">
      <c r="A661">
        <v>862</v>
      </c>
      <c r="B661" s="1" t="s">
        <v>628</v>
      </c>
      <c r="C661" s="1" t="s">
        <v>16</v>
      </c>
      <c r="D661">
        <v>4</v>
      </c>
      <c r="E661">
        <v>0</v>
      </c>
      <c r="F661">
        <v>51813</v>
      </c>
      <c r="G661">
        <v>69212</v>
      </c>
      <c r="H661" s="3">
        <v>64856</v>
      </c>
      <c r="I661" s="1" t="s">
        <v>17</v>
      </c>
      <c r="J661">
        <v>722</v>
      </c>
      <c r="K661">
        <v>1306991</v>
      </c>
      <c r="L661" s="1" t="s">
        <v>22</v>
      </c>
      <c r="M661" s="1" t="s">
        <v>19</v>
      </c>
      <c r="N661" s="1" t="s">
        <v>20</v>
      </c>
      <c r="O661" s="2">
        <v>15139.2</v>
      </c>
      <c r="P661">
        <v>24.5</v>
      </c>
      <c r="Q661">
        <v>31</v>
      </c>
      <c r="R661">
        <f>Кредиты_2000_0__2[[#This Row],[Годовой доход]]/12</f>
        <v>108915.91666666667</v>
      </c>
      <c r="S661">
        <f>Кредиты_2000_0__2[[#This Row],[Ежемесячный платеж]]/Кредиты_2000_0__2[[#This Row],[Мес доход]]</f>
        <v>0.13899896785823315</v>
      </c>
    </row>
    <row r="662" spans="1:19" x14ac:dyDescent="0.45">
      <c r="A662">
        <v>890</v>
      </c>
      <c r="B662" s="1" t="s">
        <v>645</v>
      </c>
      <c r="C662" s="1" t="s">
        <v>16</v>
      </c>
      <c r="D662">
        <v>8</v>
      </c>
      <c r="E662">
        <v>0</v>
      </c>
      <c r="F662">
        <v>220932</v>
      </c>
      <c r="G662">
        <v>366498</v>
      </c>
      <c r="H662" s="3">
        <v>175604</v>
      </c>
      <c r="I662" s="1" t="s">
        <v>17</v>
      </c>
      <c r="J662">
        <v>722</v>
      </c>
      <c r="K662">
        <v>568746</v>
      </c>
      <c r="L662" s="1" t="s">
        <v>50</v>
      </c>
      <c r="M662" s="1" t="s">
        <v>24</v>
      </c>
      <c r="N662" s="1" t="s">
        <v>23</v>
      </c>
      <c r="O662" s="2">
        <v>8009.83</v>
      </c>
      <c r="P662">
        <v>31.2</v>
      </c>
      <c r="Q662">
        <v>50</v>
      </c>
      <c r="R662">
        <f>Кредиты_2000_0__2[[#This Row],[Годовой доход]]/12</f>
        <v>47395.5</v>
      </c>
      <c r="S662">
        <f>Кредиты_2000_0__2[[#This Row],[Ежемесячный платеж]]/Кредиты_2000_0__2[[#This Row],[Мес доход]]</f>
        <v>0.16899979955902986</v>
      </c>
    </row>
    <row r="663" spans="1:19" x14ac:dyDescent="0.45">
      <c r="A663">
        <v>1039</v>
      </c>
      <c r="B663" s="1" t="s">
        <v>740</v>
      </c>
      <c r="C663" s="1" t="s">
        <v>31</v>
      </c>
      <c r="D663">
        <v>13</v>
      </c>
      <c r="E663">
        <v>0</v>
      </c>
      <c r="F663">
        <v>326097</v>
      </c>
      <c r="G663">
        <v>733172</v>
      </c>
      <c r="H663" s="3">
        <v>481470</v>
      </c>
      <c r="I663" s="1" t="s">
        <v>26</v>
      </c>
      <c r="J663">
        <v>722</v>
      </c>
      <c r="K663">
        <v>717630</v>
      </c>
      <c r="L663" s="1" t="s">
        <v>38</v>
      </c>
      <c r="M663" s="1" t="s">
        <v>19</v>
      </c>
      <c r="N663" s="1" t="s">
        <v>54</v>
      </c>
      <c r="O663" s="2">
        <v>13850.43</v>
      </c>
      <c r="P663">
        <v>18.5</v>
      </c>
      <c r="R663">
        <f>Кредиты_2000_0__2[[#This Row],[Годовой доход]]/12</f>
        <v>59802.5</v>
      </c>
      <c r="S663">
        <f>Кредиты_2000_0__2[[#This Row],[Ежемесячный платеж]]/Кредиты_2000_0__2[[#This Row],[Мес доход]]</f>
        <v>0.23160285941223194</v>
      </c>
    </row>
    <row r="664" spans="1:19" x14ac:dyDescent="0.45">
      <c r="A664">
        <v>1041</v>
      </c>
      <c r="B664" s="1" t="s">
        <v>741</v>
      </c>
      <c r="C664" s="1" t="s">
        <v>16</v>
      </c>
      <c r="D664">
        <v>8</v>
      </c>
      <c r="E664">
        <v>2</v>
      </c>
      <c r="F664">
        <v>67792</v>
      </c>
      <c r="G664">
        <v>130372</v>
      </c>
      <c r="H664" s="3">
        <v>154594</v>
      </c>
      <c r="I664" s="1" t="s">
        <v>17</v>
      </c>
      <c r="J664">
        <v>722</v>
      </c>
      <c r="K664">
        <v>434853</v>
      </c>
      <c r="L664" s="1" t="s">
        <v>21</v>
      </c>
      <c r="M664" s="1" t="s">
        <v>19</v>
      </c>
      <c r="N664" s="1" t="s">
        <v>23</v>
      </c>
      <c r="O664" s="2">
        <v>2290.2600000000002</v>
      </c>
      <c r="P664">
        <v>33.700000000000003</v>
      </c>
      <c r="Q664">
        <v>23</v>
      </c>
      <c r="R664">
        <f>Кредиты_2000_0__2[[#This Row],[Годовой доход]]/12</f>
        <v>36237.75</v>
      </c>
      <c r="S664">
        <f>Кредиты_2000_0__2[[#This Row],[Ежемесячный платеж]]/Кредиты_2000_0__2[[#This Row],[Мес доход]]</f>
        <v>6.3200943767204101E-2</v>
      </c>
    </row>
    <row r="665" spans="1:19" x14ac:dyDescent="0.45">
      <c r="A665">
        <v>1433</v>
      </c>
      <c r="B665" s="1" t="s">
        <v>1012</v>
      </c>
      <c r="C665" s="1" t="s">
        <v>16</v>
      </c>
      <c r="D665">
        <v>14</v>
      </c>
      <c r="E665">
        <v>0</v>
      </c>
      <c r="F665">
        <v>434606</v>
      </c>
      <c r="G665">
        <v>944130</v>
      </c>
      <c r="H665" s="3">
        <v>346544</v>
      </c>
      <c r="I665" s="1" t="s">
        <v>26</v>
      </c>
      <c r="J665">
        <v>722</v>
      </c>
      <c r="K665">
        <v>972686</v>
      </c>
      <c r="L665" s="1" t="s">
        <v>50</v>
      </c>
      <c r="M665" s="1" t="s">
        <v>19</v>
      </c>
      <c r="N665" s="1" t="s">
        <v>23</v>
      </c>
      <c r="O665" s="2">
        <v>24073.95</v>
      </c>
      <c r="P665">
        <v>22.5</v>
      </c>
      <c r="R665">
        <f>Кредиты_2000_0__2[[#This Row],[Годовой доход]]/12</f>
        <v>81057.166666666672</v>
      </c>
      <c r="S665">
        <f>Кредиты_2000_0__2[[#This Row],[Ежемесячный платеж]]/Кредиты_2000_0__2[[#This Row],[Мес доход]]</f>
        <v>0.29699964839629645</v>
      </c>
    </row>
    <row r="666" spans="1:19" x14ac:dyDescent="0.45">
      <c r="A666">
        <v>1506</v>
      </c>
      <c r="B666" s="1" t="s">
        <v>1050</v>
      </c>
      <c r="C666" s="1" t="s">
        <v>16</v>
      </c>
      <c r="D666">
        <v>7</v>
      </c>
      <c r="E666">
        <v>0</v>
      </c>
      <c r="F666">
        <v>458793</v>
      </c>
      <c r="G666">
        <v>578688</v>
      </c>
      <c r="H666" s="3">
        <v>267586</v>
      </c>
      <c r="I666" s="1" t="s">
        <v>17</v>
      </c>
      <c r="J666">
        <v>722</v>
      </c>
      <c r="K666">
        <v>1315237</v>
      </c>
      <c r="L666" s="1" t="s">
        <v>36</v>
      </c>
      <c r="M666" s="1" t="s">
        <v>29</v>
      </c>
      <c r="N666" s="1" t="s">
        <v>23</v>
      </c>
      <c r="O666" s="2">
        <v>25318.26</v>
      </c>
      <c r="P666">
        <v>13.9</v>
      </c>
      <c r="R666">
        <f>Кредиты_2000_0__2[[#This Row],[Годовой доход]]/12</f>
        <v>109603.08333333333</v>
      </c>
      <c r="S666">
        <f>Кредиты_2000_0__2[[#This Row],[Ежемесячный платеж]]/Кредиты_2000_0__2[[#This Row],[Мес доход]]</f>
        <v>0.23099952327983472</v>
      </c>
    </row>
    <row r="667" spans="1:19" x14ac:dyDescent="0.45">
      <c r="A667">
        <v>1512</v>
      </c>
      <c r="B667" s="1" t="s">
        <v>1056</v>
      </c>
      <c r="C667" s="1" t="s">
        <v>31</v>
      </c>
      <c r="D667">
        <v>7</v>
      </c>
      <c r="E667">
        <v>0</v>
      </c>
      <c r="F667">
        <v>603022</v>
      </c>
      <c r="G667">
        <v>778404</v>
      </c>
      <c r="H667" s="3">
        <v>540628</v>
      </c>
      <c r="I667" s="1" t="s">
        <v>26</v>
      </c>
      <c r="J667">
        <v>722</v>
      </c>
      <c r="K667">
        <v>2898659</v>
      </c>
      <c r="L667" s="1" t="s">
        <v>22</v>
      </c>
      <c r="M667" s="1" t="s">
        <v>29</v>
      </c>
      <c r="N667" s="1" t="s">
        <v>23</v>
      </c>
      <c r="O667" s="2">
        <v>27778.95</v>
      </c>
      <c r="P667">
        <v>25.2</v>
      </c>
      <c r="R667">
        <f>Кредиты_2000_0__2[[#This Row],[Годовой доход]]/12</f>
        <v>241554.91666666666</v>
      </c>
      <c r="S667">
        <f>Кредиты_2000_0__2[[#This Row],[Ежемесячный платеж]]/Кредиты_2000_0__2[[#This Row],[Мес доход]]</f>
        <v>0.11500055715418751</v>
      </c>
    </row>
    <row r="668" spans="1:19" x14ac:dyDescent="0.45">
      <c r="A668">
        <v>1617</v>
      </c>
      <c r="B668" s="1" t="s">
        <v>1130</v>
      </c>
      <c r="C668" s="1" t="s">
        <v>16</v>
      </c>
      <c r="D668">
        <v>13</v>
      </c>
      <c r="E668">
        <v>0</v>
      </c>
      <c r="F668">
        <v>68989</v>
      </c>
      <c r="G668">
        <v>108526</v>
      </c>
      <c r="H668" s="3">
        <v>211508</v>
      </c>
      <c r="I668" s="1" t="s">
        <v>17</v>
      </c>
      <c r="J668">
        <v>722</v>
      </c>
      <c r="K668">
        <v>908010</v>
      </c>
      <c r="L668" s="1" t="s">
        <v>53</v>
      </c>
      <c r="M668" s="1" t="s">
        <v>19</v>
      </c>
      <c r="N668" s="1" t="s">
        <v>23</v>
      </c>
      <c r="O668" s="2">
        <v>13090.62</v>
      </c>
      <c r="P668">
        <v>12.5</v>
      </c>
      <c r="Q668">
        <v>18</v>
      </c>
      <c r="R668">
        <f>Кредиты_2000_0__2[[#This Row],[Годовой доход]]/12</f>
        <v>75667.5</v>
      </c>
      <c r="S668">
        <f>Кредиты_2000_0__2[[#This Row],[Ежемесячный платеж]]/Кредиты_2000_0__2[[#This Row],[Мес доход]]</f>
        <v>0.17300188323917137</v>
      </c>
    </row>
    <row r="669" spans="1:19" x14ac:dyDescent="0.45">
      <c r="A669">
        <v>1744</v>
      </c>
      <c r="B669" s="1" t="s">
        <v>1226</v>
      </c>
      <c r="C669" s="1" t="s">
        <v>31</v>
      </c>
      <c r="D669">
        <v>7</v>
      </c>
      <c r="E669">
        <v>1</v>
      </c>
      <c r="F669">
        <v>27569</v>
      </c>
      <c r="G669">
        <v>37290</v>
      </c>
      <c r="H669" s="3">
        <v>71258</v>
      </c>
      <c r="I669" s="1" t="s">
        <v>26</v>
      </c>
      <c r="J669">
        <v>722</v>
      </c>
      <c r="K669">
        <v>719549</v>
      </c>
      <c r="L669" s="1" t="s">
        <v>36</v>
      </c>
      <c r="M669" s="1" t="s">
        <v>29</v>
      </c>
      <c r="N669" s="1" t="s">
        <v>23</v>
      </c>
      <c r="O669" s="2">
        <v>12592.06</v>
      </c>
      <c r="P669">
        <v>16.3</v>
      </c>
      <c r="R669">
        <f>Кредиты_2000_0__2[[#This Row],[Годовой доход]]/12</f>
        <v>59962.416666666664</v>
      </c>
      <c r="S669">
        <f>Кредиты_2000_0__2[[#This Row],[Ежемесячный платеж]]/Кредиты_2000_0__2[[#This Row],[Мес доход]]</f>
        <v>0.2099992078371313</v>
      </c>
    </row>
    <row r="670" spans="1:19" x14ac:dyDescent="0.45">
      <c r="A670">
        <v>1838</v>
      </c>
      <c r="B670" s="1" t="s">
        <v>1293</v>
      </c>
      <c r="C670" s="1" t="s">
        <v>16</v>
      </c>
      <c r="D670">
        <v>12</v>
      </c>
      <c r="E670">
        <v>0</v>
      </c>
      <c r="F670">
        <v>606290</v>
      </c>
      <c r="G670">
        <v>879736</v>
      </c>
      <c r="H670" s="3">
        <v>466972</v>
      </c>
      <c r="I670" s="1" t="s">
        <v>17</v>
      </c>
      <c r="J670">
        <v>722</v>
      </c>
      <c r="K670">
        <v>1442328</v>
      </c>
      <c r="L670" s="1" t="s">
        <v>22</v>
      </c>
      <c r="M670" s="1" t="s">
        <v>19</v>
      </c>
      <c r="N670" s="1" t="s">
        <v>23</v>
      </c>
      <c r="O670" s="2">
        <v>21009.82</v>
      </c>
      <c r="P670">
        <v>38</v>
      </c>
      <c r="Q670">
        <v>43</v>
      </c>
      <c r="R670">
        <f>Кредиты_2000_0__2[[#This Row],[Годовой доход]]/12</f>
        <v>120194</v>
      </c>
      <c r="S670">
        <f>Кредиты_2000_0__2[[#This Row],[Ежемесячный платеж]]/Кредиты_2000_0__2[[#This Row],[Мес доход]]</f>
        <v>0.17479924122668353</v>
      </c>
    </row>
    <row r="671" spans="1:19" x14ac:dyDescent="0.45">
      <c r="A671">
        <v>1964</v>
      </c>
      <c r="B671" s="1" t="s">
        <v>1386</v>
      </c>
      <c r="C671" s="1" t="s">
        <v>16</v>
      </c>
      <c r="D671">
        <v>9</v>
      </c>
      <c r="E671">
        <v>1</v>
      </c>
      <c r="F671">
        <v>121296</v>
      </c>
      <c r="G671">
        <v>282018</v>
      </c>
      <c r="H671" s="3">
        <v>268466</v>
      </c>
      <c r="I671" s="1" t="s">
        <v>26</v>
      </c>
      <c r="J671">
        <v>722</v>
      </c>
      <c r="K671">
        <v>2318532</v>
      </c>
      <c r="L671" s="1" t="s">
        <v>28</v>
      </c>
      <c r="M671" s="1" t="s">
        <v>29</v>
      </c>
      <c r="N671" s="1" t="s">
        <v>34</v>
      </c>
      <c r="O671" s="2">
        <v>21639.67</v>
      </c>
      <c r="P671">
        <v>14.5</v>
      </c>
      <c r="R671">
        <f>Кредиты_2000_0__2[[#This Row],[Годовой доход]]/12</f>
        <v>193211</v>
      </c>
      <c r="S671">
        <f>Кредиты_2000_0__2[[#This Row],[Ежемесячный платеж]]/Кредиты_2000_0__2[[#This Row],[Мес доход]]</f>
        <v>0.11200019667617267</v>
      </c>
    </row>
    <row r="672" spans="1:19" x14ac:dyDescent="0.45">
      <c r="A672">
        <v>1974</v>
      </c>
      <c r="B672" s="1" t="s">
        <v>1394</v>
      </c>
      <c r="C672" s="1" t="s">
        <v>16</v>
      </c>
      <c r="D672">
        <v>19</v>
      </c>
      <c r="E672">
        <v>0</v>
      </c>
      <c r="F672">
        <v>21964</v>
      </c>
      <c r="G672">
        <v>69102</v>
      </c>
      <c r="H672" s="3">
        <v>33484</v>
      </c>
      <c r="I672" s="1" t="s">
        <v>17</v>
      </c>
      <c r="J672">
        <v>722</v>
      </c>
      <c r="K672">
        <v>1530108</v>
      </c>
      <c r="L672" s="1" t="s">
        <v>50</v>
      </c>
      <c r="M672" s="1" t="s">
        <v>29</v>
      </c>
      <c r="N672" s="1" t="s">
        <v>52</v>
      </c>
      <c r="O672" s="2">
        <v>18871.37</v>
      </c>
      <c r="P672">
        <v>10</v>
      </c>
      <c r="Q672">
        <v>24</v>
      </c>
      <c r="R672">
        <f>Кредиты_2000_0__2[[#This Row],[Годовой доход]]/12</f>
        <v>127509</v>
      </c>
      <c r="S672">
        <f>Кредиты_2000_0__2[[#This Row],[Ежемесячный платеж]]/Кредиты_2000_0__2[[#This Row],[Мес доход]]</f>
        <v>0.1480002980181791</v>
      </c>
    </row>
    <row r="673" spans="1:19" x14ac:dyDescent="0.45">
      <c r="A673">
        <v>4</v>
      </c>
      <c r="B673" s="1" t="s">
        <v>25</v>
      </c>
      <c r="C673" s="1" t="s">
        <v>16</v>
      </c>
      <c r="D673">
        <v>9</v>
      </c>
      <c r="E673">
        <v>0</v>
      </c>
      <c r="F673">
        <v>256329</v>
      </c>
      <c r="G673">
        <v>386958</v>
      </c>
      <c r="H673" s="3">
        <v>347666</v>
      </c>
      <c r="I673" s="1" t="s">
        <v>26</v>
      </c>
      <c r="J673">
        <v>721</v>
      </c>
      <c r="K673">
        <v>806949</v>
      </c>
      <c r="L673" s="1" t="s">
        <v>27</v>
      </c>
      <c r="M673" s="1" t="s">
        <v>24</v>
      </c>
      <c r="N673" s="1" t="s">
        <v>23</v>
      </c>
      <c r="O673" s="2">
        <v>8741.9</v>
      </c>
      <c r="P673">
        <v>12</v>
      </c>
      <c r="R673">
        <f>Кредиты_2000_0__2[[#This Row],[Годовой доход]]/12</f>
        <v>67245.75</v>
      </c>
      <c r="S673">
        <f>Кредиты_2000_0__2[[#This Row],[Ежемесячный платеж]]/Кредиты_2000_0__2[[#This Row],[Мес доход]]</f>
        <v>0.12999929363565726</v>
      </c>
    </row>
    <row r="674" spans="1:19" x14ac:dyDescent="0.45">
      <c r="A674">
        <v>60</v>
      </c>
      <c r="B674" s="1" t="s">
        <v>78</v>
      </c>
      <c r="C674" s="1" t="s">
        <v>16</v>
      </c>
      <c r="D674">
        <v>7</v>
      </c>
      <c r="E674">
        <v>0</v>
      </c>
      <c r="F674">
        <v>40489</v>
      </c>
      <c r="G674">
        <v>128832</v>
      </c>
      <c r="H674" s="3">
        <v>174548</v>
      </c>
      <c r="I674" s="1" t="s">
        <v>17</v>
      </c>
      <c r="J674">
        <v>721</v>
      </c>
      <c r="K674">
        <v>1620681</v>
      </c>
      <c r="L674" s="1" t="s">
        <v>53</v>
      </c>
      <c r="M674" s="1" t="s">
        <v>29</v>
      </c>
      <c r="N674" s="1" t="s">
        <v>79</v>
      </c>
      <c r="O674" s="2">
        <v>30522.74</v>
      </c>
      <c r="P674">
        <v>15</v>
      </c>
      <c r="Q674">
        <v>27</v>
      </c>
      <c r="R674">
        <f>Кредиты_2000_0__2[[#This Row],[Годовой доход]]/12</f>
        <v>135056.75</v>
      </c>
      <c r="S674">
        <f>Кредиты_2000_0__2[[#This Row],[Ежемесячный платеж]]/Кредиты_2000_0__2[[#This Row],[Мес доход]]</f>
        <v>0.22599936693278938</v>
      </c>
    </row>
    <row r="675" spans="1:19" x14ac:dyDescent="0.45">
      <c r="A675">
        <v>118</v>
      </c>
      <c r="B675" s="1" t="s">
        <v>122</v>
      </c>
      <c r="C675" s="1" t="s">
        <v>31</v>
      </c>
      <c r="D675">
        <v>15</v>
      </c>
      <c r="E675">
        <v>0</v>
      </c>
      <c r="F675">
        <v>360867</v>
      </c>
      <c r="G675">
        <v>671770</v>
      </c>
      <c r="H675" s="3">
        <v>86174</v>
      </c>
      <c r="I675" s="1" t="s">
        <v>17</v>
      </c>
      <c r="J675">
        <v>721</v>
      </c>
      <c r="K675">
        <v>837311</v>
      </c>
      <c r="L675" s="1" t="s">
        <v>50</v>
      </c>
      <c r="M675" s="1" t="s">
        <v>19</v>
      </c>
      <c r="N675" s="1" t="s">
        <v>23</v>
      </c>
      <c r="O675" s="2">
        <v>10884.91</v>
      </c>
      <c r="P675">
        <v>13.6</v>
      </c>
      <c r="Q675">
        <v>82</v>
      </c>
      <c r="R675">
        <f>Кредиты_2000_0__2[[#This Row],[Годовой доход]]/12</f>
        <v>69775.916666666672</v>
      </c>
      <c r="S675">
        <f>Кредиты_2000_0__2[[#This Row],[Ежемесячный платеж]]/Кредиты_2000_0__2[[#This Row],[Мес доход]]</f>
        <v>0.15599809389820507</v>
      </c>
    </row>
    <row r="676" spans="1:19" x14ac:dyDescent="0.45">
      <c r="A676">
        <v>534</v>
      </c>
      <c r="B676" s="1" t="s">
        <v>414</v>
      </c>
      <c r="C676" s="1" t="s">
        <v>16</v>
      </c>
      <c r="D676">
        <v>7</v>
      </c>
      <c r="E676">
        <v>0</v>
      </c>
      <c r="F676">
        <v>760399</v>
      </c>
      <c r="G676">
        <v>928774</v>
      </c>
      <c r="H676" s="3">
        <v>358116</v>
      </c>
      <c r="I676" s="1" t="s">
        <v>26</v>
      </c>
      <c r="J676">
        <v>721</v>
      </c>
      <c r="K676">
        <v>1507783</v>
      </c>
      <c r="L676" s="1" t="s">
        <v>27</v>
      </c>
      <c r="M676" s="1" t="s">
        <v>19</v>
      </c>
      <c r="N676" s="1" t="s">
        <v>79</v>
      </c>
      <c r="O676" s="2">
        <v>34679.18</v>
      </c>
      <c r="P676">
        <v>19</v>
      </c>
      <c r="R676">
        <f>Кредиты_2000_0__2[[#This Row],[Годовой доход]]/12</f>
        <v>125648.58333333333</v>
      </c>
      <c r="S676">
        <f>Кредиты_2000_0__2[[#This Row],[Ежемесячный платеж]]/Кредиты_2000_0__2[[#This Row],[Мес доход]]</f>
        <v>0.27600136093854355</v>
      </c>
    </row>
    <row r="677" spans="1:19" x14ac:dyDescent="0.45">
      <c r="A677">
        <v>566</v>
      </c>
      <c r="B677" s="1" t="s">
        <v>433</v>
      </c>
      <c r="C677" s="1" t="s">
        <v>16</v>
      </c>
      <c r="D677">
        <v>9</v>
      </c>
      <c r="E677">
        <v>0</v>
      </c>
      <c r="F677">
        <v>166573</v>
      </c>
      <c r="G677">
        <v>484594</v>
      </c>
      <c r="H677" s="3">
        <v>337150</v>
      </c>
      <c r="I677" s="1" t="s">
        <v>26</v>
      </c>
      <c r="J677">
        <v>721</v>
      </c>
      <c r="K677">
        <v>1119936</v>
      </c>
      <c r="L677" s="1" t="s">
        <v>53</v>
      </c>
      <c r="M677" s="1" t="s">
        <v>29</v>
      </c>
      <c r="N677" s="1" t="s">
        <v>23</v>
      </c>
      <c r="O677" s="2">
        <v>15959.05</v>
      </c>
      <c r="P677">
        <v>12.5</v>
      </c>
      <c r="Q677">
        <v>15</v>
      </c>
      <c r="R677">
        <f>Кредиты_2000_0__2[[#This Row],[Годовой доход]]/12</f>
        <v>93328</v>
      </c>
      <c r="S677">
        <f>Кредиты_2000_0__2[[#This Row],[Ежемесячный платеж]]/Кредиты_2000_0__2[[#This Row],[Мес доход]]</f>
        <v>0.17099959283387622</v>
      </c>
    </row>
    <row r="678" spans="1:19" x14ac:dyDescent="0.45">
      <c r="A678">
        <v>606</v>
      </c>
      <c r="B678" s="1" t="s">
        <v>461</v>
      </c>
      <c r="C678" s="1" t="s">
        <v>16</v>
      </c>
      <c r="D678">
        <v>17</v>
      </c>
      <c r="E678">
        <v>0</v>
      </c>
      <c r="F678">
        <v>68989</v>
      </c>
      <c r="G678">
        <v>275462</v>
      </c>
      <c r="H678" s="3">
        <v>349932</v>
      </c>
      <c r="I678" s="1" t="s">
        <v>17</v>
      </c>
      <c r="J678">
        <v>721</v>
      </c>
      <c r="K678">
        <v>3602153</v>
      </c>
      <c r="L678" s="1" t="s">
        <v>22</v>
      </c>
      <c r="M678" s="1" t="s">
        <v>19</v>
      </c>
      <c r="N678" s="1" t="s">
        <v>52</v>
      </c>
      <c r="O678" s="2">
        <v>16029.54</v>
      </c>
      <c r="P678">
        <v>20</v>
      </c>
      <c r="Q678">
        <v>15</v>
      </c>
      <c r="R678">
        <f>Кредиты_2000_0__2[[#This Row],[Годовой доход]]/12</f>
        <v>300179.41666666669</v>
      </c>
      <c r="S678">
        <f>Кредиты_2000_0__2[[#This Row],[Ежемесячный платеж]]/Кредиты_2000_0__2[[#This Row],[Мес доход]]</f>
        <v>5.3399863914719889E-2</v>
      </c>
    </row>
    <row r="679" spans="1:19" x14ac:dyDescent="0.45">
      <c r="A679">
        <v>630</v>
      </c>
      <c r="B679" s="1" t="s">
        <v>478</v>
      </c>
      <c r="C679" s="1" t="s">
        <v>16</v>
      </c>
      <c r="D679">
        <v>13</v>
      </c>
      <c r="E679">
        <v>0</v>
      </c>
      <c r="F679">
        <v>351728</v>
      </c>
      <c r="G679">
        <v>419848</v>
      </c>
      <c r="H679" s="3">
        <v>335082</v>
      </c>
      <c r="I679" s="1" t="s">
        <v>17</v>
      </c>
      <c r="J679">
        <v>721</v>
      </c>
      <c r="K679">
        <v>1215430</v>
      </c>
      <c r="L679" s="1" t="s">
        <v>33</v>
      </c>
      <c r="M679" s="1" t="s">
        <v>19</v>
      </c>
      <c r="N679" s="1" t="s">
        <v>52</v>
      </c>
      <c r="O679" s="2">
        <v>13065.92</v>
      </c>
      <c r="P679">
        <v>25.5</v>
      </c>
      <c r="R679">
        <f>Кредиты_2000_0__2[[#This Row],[Годовой доход]]/12</f>
        <v>101285.83333333333</v>
      </c>
      <c r="S679">
        <f>Кредиты_2000_0__2[[#This Row],[Ежемесячный платеж]]/Кредиты_2000_0__2[[#This Row],[Мес доход]]</f>
        <v>0.12900046896982961</v>
      </c>
    </row>
    <row r="680" spans="1:19" x14ac:dyDescent="0.45">
      <c r="A680">
        <v>682</v>
      </c>
      <c r="B680" s="1" t="s">
        <v>506</v>
      </c>
      <c r="C680" s="1" t="s">
        <v>16</v>
      </c>
      <c r="D680">
        <v>5</v>
      </c>
      <c r="E680">
        <v>0</v>
      </c>
      <c r="F680">
        <v>229026</v>
      </c>
      <c r="G680">
        <v>328218</v>
      </c>
      <c r="H680" s="3">
        <v>237116</v>
      </c>
      <c r="I680" s="1" t="s">
        <v>17</v>
      </c>
      <c r="J680">
        <v>721</v>
      </c>
      <c r="K680">
        <v>655310</v>
      </c>
      <c r="L680" s="1" t="s">
        <v>50</v>
      </c>
      <c r="M680" s="1" t="s">
        <v>29</v>
      </c>
      <c r="N680" s="1" t="s">
        <v>23</v>
      </c>
      <c r="O680" s="2">
        <v>6880.66</v>
      </c>
      <c r="P680">
        <v>14.5</v>
      </c>
      <c r="Q680">
        <v>74</v>
      </c>
      <c r="R680">
        <f>Кредиты_2000_0__2[[#This Row],[Годовой доход]]/12</f>
        <v>54609.166666666664</v>
      </c>
      <c r="S680">
        <f>Кредиты_2000_0__2[[#This Row],[Ежемесячный платеж]]/Кредиты_2000_0__2[[#This Row],[Мес доход]]</f>
        <v>0.12599826036532327</v>
      </c>
    </row>
    <row r="681" spans="1:19" x14ac:dyDescent="0.45">
      <c r="A681">
        <v>815</v>
      </c>
      <c r="B681" s="1" t="s">
        <v>597</v>
      </c>
      <c r="C681" s="1" t="s">
        <v>31</v>
      </c>
      <c r="D681">
        <v>6</v>
      </c>
      <c r="E681">
        <v>0</v>
      </c>
      <c r="F681">
        <v>30267</v>
      </c>
      <c r="G681">
        <v>87626</v>
      </c>
      <c r="H681" s="3">
        <v>262988</v>
      </c>
      <c r="I681" s="1" t="s">
        <v>17</v>
      </c>
      <c r="J681">
        <v>721</v>
      </c>
      <c r="K681">
        <v>794960</v>
      </c>
      <c r="L681" s="1" t="s">
        <v>27</v>
      </c>
      <c r="M681" s="1" t="s">
        <v>29</v>
      </c>
      <c r="N681" s="1" t="s">
        <v>23</v>
      </c>
      <c r="O681" s="2">
        <v>18880.490000000002</v>
      </c>
      <c r="P681">
        <v>15.4</v>
      </c>
      <c r="Q681">
        <v>81</v>
      </c>
      <c r="R681">
        <f>Кредиты_2000_0__2[[#This Row],[Годовой доход]]/12</f>
        <v>66246.666666666672</v>
      </c>
      <c r="S681">
        <f>Кредиты_2000_0__2[[#This Row],[Ежемесячный платеж]]/Кредиты_2000_0__2[[#This Row],[Мес доход]]</f>
        <v>0.28500286806883368</v>
      </c>
    </row>
    <row r="682" spans="1:19" x14ac:dyDescent="0.45">
      <c r="A682">
        <v>841</v>
      </c>
      <c r="B682" s="1" t="s">
        <v>616</v>
      </c>
      <c r="C682" s="1" t="s">
        <v>16</v>
      </c>
      <c r="D682">
        <v>7</v>
      </c>
      <c r="E682">
        <v>0</v>
      </c>
      <c r="F682">
        <v>119377</v>
      </c>
      <c r="G682">
        <v>219736</v>
      </c>
      <c r="H682" s="3">
        <v>224092</v>
      </c>
      <c r="I682" s="1" t="s">
        <v>17</v>
      </c>
      <c r="J682">
        <v>721</v>
      </c>
      <c r="K682">
        <v>696730</v>
      </c>
      <c r="L682" s="1" t="s">
        <v>38</v>
      </c>
      <c r="M682" s="1" t="s">
        <v>29</v>
      </c>
      <c r="N682" s="1" t="s">
        <v>23</v>
      </c>
      <c r="O682" s="2">
        <v>10683.13</v>
      </c>
      <c r="P682">
        <v>7.7</v>
      </c>
      <c r="R682">
        <f>Кредиты_2000_0__2[[#This Row],[Годовой доход]]/12</f>
        <v>58060.833333333336</v>
      </c>
      <c r="S682">
        <f>Кредиты_2000_0__2[[#This Row],[Ежемесячный платеж]]/Кредиты_2000_0__2[[#This Row],[Мес доход]]</f>
        <v>0.18399890919007361</v>
      </c>
    </row>
    <row r="683" spans="1:19" x14ac:dyDescent="0.45">
      <c r="A683">
        <v>967</v>
      </c>
      <c r="B683" s="1" t="s">
        <v>698</v>
      </c>
      <c r="C683" s="1" t="s">
        <v>16</v>
      </c>
      <c r="D683">
        <v>17</v>
      </c>
      <c r="E683">
        <v>0</v>
      </c>
      <c r="F683">
        <v>523697</v>
      </c>
      <c r="G683">
        <v>1295668</v>
      </c>
      <c r="H683" s="3">
        <v>449636</v>
      </c>
      <c r="I683" s="1" t="s">
        <v>17</v>
      </c>
      <c r="J683">
        <v>721</v>
      </c>
      <c r="K683">
        <v>2524093</v>
      </c>
      <c r="L683" s="1" t="s">
        <v>33</v>
      </c>
      <c r="M683" s="1" t="s">
        <v>29</v>
      </c>
      <c r="N683" s="1" t="s">
        <v>23</v>
      </c>
      <c r="O683" s="2">
        <v>20339.88</v>
      </c>
      <c r="P683">
        <v>16.399999999999999</v>
      </c>
      <c r="R683">
        <f>Кредиты_2000_0__2[[#This Row],[Годовой доход]]/12</f>
        <v>210341.08333333334</v>
      </c>
      <c r="S683">
        <f>Кредиты_2000_0__2[[#This Row],[Ежемесячный платеж]]/Кредиты_2000_0__2[[#This Row],[Мес доход]]</f>
        <v>9.6699511468079827E-2</v>
      </c>
    </row>
    <row r="684" spans="1:19" x14ac:dyDescent="0.45">
      <c r="A684">
        <v>997</v>
      </c>
      <c r="B684" s="1" t="s">
        <v>715</v>
      </c>
      <c r="C684" s="1" t="s">
        <v>31</v>
      </c>
      <c r="D684">
        <v>4</v>
      </c>
      <c r="E684">
        <v>0</v>
      </c>
      <c r="F684">
        <v>436012</v>
      </c>
      <c r="G684">
        <v>873444</v>
      </c>
      <c r="H684" s="3">
        <v>218284</v>
      </c>
      <c r="I684" s="1" t="s">
        <v>26</v>
      </c>
      <c r="J684">
        <v>721</v>
      </c>
      <c r="K684">
        <v>1319626</v>
      </c>
      <c r="L684" s="1" t="s">
        <v>22</v>
      </c>
      <c r="M684" s="1" t="s">
        <v>29</v>
      </c>
      <c r="N684" s="1" t="s">
        <v>23</v>
      </c>
      <c r="O684" s="2">
        <v>13086.44</v>
      </c>
      <c r="P684">
        <v>14.6</v>
      </c>
      <c r="R684">
        <f>Кредиты_2000_0__2[[#This Row],[Годовой доход]]/12</f>
        <v>109968.83333333333</v>
      </c>
      <c r="S684">
        <f>Кредиты_2000_0__2[[#This Row],[Ежемесячный платеж]]/Кредиты_2000_0__2[[#This Row],[Мес доход]]</f>
        <v>0.11900135341377027</v>
      </c>
    </row>
    <row r="685" spans="1:19" x14ac:dyDescent="0.45">
      <c r="A685">
        <v>1122</v>
      </c>
      <c r="B685" s="1" t="s">
        <v>793</v>
      </c>
      <c r="C685" s="1" t="s">
        <v>16</v>
      </c>
      <c r="D685">
        <v>9</v>
      </c>
      <c r="E685">
        <v>1</v>
      </c>
      <c r="F685">
        <v>88426</v>
      </c>
      <c r="G685">
        <v>167860</v>
      </c>
      <c r="H685" s="3">
        <v>116138</v>
      </c>
      <c r="I685" s="1" t="s">
        <v>17</v>
      </c>
      <c r="J685">
        <v>721</v>
      </c>
      <c r="K685">
        <v>928720</v>
      </c>
      <c r="L685" s="1" t="s">
        <v>50</v>
      </c>
      <c r="M685" s="1" t="s">
        <v>29</v>
      </c>
      <c r="N685" s="1" t="s">
        <v>23</v>
      </c>
      <c r="O685" s="2">
        <v>5758.14</v>
      </c>
      <c r="P685">
        <v>16</v>
      </c>
      <c r="Q685">
        <v>15</v>
      </c>
      <c r="R685">
        <f>Кредиты_2000_0__2[[#This Row],[Годовой доход]]/12</f>
        <v>77393.333333333328</v>
      </c>
      <c r="S685">
        <f>Кредиты_2000_0__2[[#This Row],[Ежемесячный платеж]]/Кредиты_2000_0__2[[#This Row],[Мес доход]]</f>
        <v>7.4400981996726692E-2</v>
      </c>
    </row>
    <row r="686" spans="1:19" x14ac:dyDescent="0.45">
      <c r="A686">
        <v>1189</v>
      </c>
      <c r="B686" s="1" t="s">
        <v>839</v>
      </c>
      <c r="C686" s="1" t="s">
        <v>31</v>
      </c>
      <c r="D686">
        <v>3</v>
      </c>
      <c r="E686">
        <v>0</v>
      </c>
      <c r="F686">
        <v>296609</v>
      </c>
      <c r="G686">
        <v>364210</v>
      </c>
      <c r="H686" s="3">
        <v>485408</v>
      </c>
      <c r="I686" s="1" t="s">
        <v>17</v>
      </c>
      <c r="J686">
        <v>721</v>
      </c>
      <c r="K686">
        <v>3601412</v>
      </c>
      <c r="L686" s="1" t="s">
        <v>38</v>
      </c>
      <c r="M686" s="1" t="s">
        <v>29</v>
      </c>
      <c r="N686" s="1" t="s">
        <v>1420</v>
      </c>
      <c r="O686" s="2">
        <v>24789.68</v>
      </c>
      <c r="P686">
        <v>15.2</v>
      </c>
      <c r="R686">
        <f>Кредиты_2000_0__2[[#This Row],[Годовой доход]]/12</f>
        <v>300117.66666666669</v>
      </c>
      <c r="S686">
        <f>Кредиты_2000_0__2[[#This Row],[Ежемесячный платеж]]/Кредиты_2000_0__2[[#This Row],[Мес доход]]</f>
        <v>8.2599869162428508E-2</v>
      </c>
    </row>
    <row r="687" spans="1:19" x14ac:dyDescent="0.45">
      <c r="A687">
        <v>1401</v>
      </c>
      <c r="B687" s="1" t="s">
        <v>986</v>
      </c>
      <c r="C687" s="1" t="s">
        <v>16</v>
      </c>
      <c r="D687">
        <v>7</v>
      </c>
      <c r="E687">
        <v>0</v>
      </c>
      <c r="F687">
        <v>100852</v>
      </c>
      <c r="G687">
        <v>269698</v>
      </c>
      <c r="H687" s="3">
        <v>223080</v>
      </c>
      <c r="I687" s="1" t="s">
        <v>17</v>
      </c>
      <c r="J687">
        <v>721</v>
      </c>
      <c r="K687">
        <v>2022930</v>
      </c>
      <c r="L687" s="1" t="s">
        <v>22</v>
      </c>
      <c r="M687" s="1" t="s">
        <v>29</v>
      </c>
      <c r="N687" s="1" t="s">
        <v>23</v>
      </c>
      <c r="O687" s="2">
        <v>14379.77</v>
      </c>
      <c r="P687">
        <v>8.5</v>
      </c>
      <c r="R687">
        <f>Кредиты_2000_0__2[[#This Row],[Годовой доход]]/12</f>
        <v>168577.5</v>
      </c>
      <c r="S687">
        <f>Кредиты_2000_0__2[[#This Row],[Ежемесячный платеж]]/Кредиты_2000_0__2[[#This Row],[Мес доход]]</f>
        <v>8.5300648069878846E-2</v>
      </c>
    </row>
    <row r="688" spans="1:19" x14ac:dyDescent="0.45">
      <c r="A688">
        <v>1589</v>
      </c>
      <c r="B688" s="1" t="s">
        <v>1108</v>
      </c>
      <c r="C688" s="1" t="s">
        <v>16</v>
      </c>
      <c r="D688">
        <v>12</v>
      </c>
      <c r="E688">
        <v>0</v>
      </c>
      <c r="F688">
        <v>292429</v>
      </c>
      <c r="G688">
        <v>538340</v>
      </c>
      <c r="H688" s="3">
        <v>324104</v>
      </c>
      <c r="I688" s="1" t="s">
        <v>17</v>
      </c>
      <c r="J688">
        <v>721</v>
      </c>
      <c r="K688">
        <v>3358782</v>
      </c>
      <c r="L688" s="1" t="s">
        <v>22</v>
      </c>
      <c r="M688" s="1" t="s">
        <v>19</v>
      </c>
      <c r="N688" s="1" t="s">
        <v>23</v>
      </c>
      <c r="O688" s="2">
        <v>22084.080000000002</v>
      </c>
      <c r="P688">
        <v>13.4</v>
      </c>
      <c r="R688">
        <f>Кредиты_2000_0__2[[#This Row],[Годовой доход]]/12</f>
        <v>279898.5</v>
      </c>
      <c r="S688">
        <f>Кредиты_2000_0__2[[#This Row],[Ежемесячный платеж]]/Кредиты_2000_0__2[[#This Row],[Мес доход]]</f>
        <v>7.890031565013747E-2</v>
      </c>
    </row>
    <row r="689" spans="1:19" x14ac:dyDescent="0.45">
      <c r="A689">
        <v>1592</v>
      </c>
      <c r="B689" s="1" t="s">
        <v>1111</v>
      </c>
      <c r="C689" s="1" t="s">
        <v>16</v>
      </c>
      <c r="D689">
        <v>7</v>
      </c>
      <c r="E689">
        <v>1</v>
      </c>
      <c r="F689">
        <v>141037</v>
      </c>
      <c r="G689">
        <v>174460</v>
      </c>
      <c r="H689" s="3">
        <v>529496</v>
      </c>
      <c r="I689" s="1" t="s">
        <v>26</v>
      </c>
      <c r="J689">
        <v>721</v>
      </c>
      <c r="K689">
        <v>1043024</v>
      </c>
      <c r="L689" s="1" t="s">
        <v>41</v>
      </c>
      <c r="M689" s="1" t="s">
        <v>19</v>
      </c>
      <c r="N689" s="1" t="s">
        <v>23</v>
      </c>
      <c r="O689" s="2">
        <v>13646.37</v>
      </c>
      <c r="P689">
        <v>17.899999999999999</v>
      </c>
      <c r="Q689">
        <v>66</v>
      </c>
      <c r="R689">
        <f>Кредиты_2000_0__2[[#This Row],[Годовой доход]]/12</f>
        <v>86918.666666666672</v>
      </c>
      <c r="S689">
        <f>Кредиты_2000_0__2[[#This Row],[Ежемесячный платеж]]/Кредиты_2000_0__2[[#This Row],[Мес доход]]</f>
        <v>0.15700160303118624</v>
      </c>
    </row>
    <row r="690" spans="1:19" x14ac:dyDescent="0.45">
      <c r="A690">
        <v>1619</v>
      </c>
      <c r="B690" s="1" t="s">
        <v>1132</v>
      </c>
      <c r="C690" s="1" t="s">
        <v>16</v>
      </c>
      <c r="D690">
        <v>11</v>
      </c>
      <c r="E690">
        <v>0</v>
      </c>
      <c r="F690">
        <v>48013</v>
      </c>
      <c r="G690">
        <v>96866</v>
      </c>
      <c r="H690" s="3">
        <v>396506</v>
      </c>
      <c r="I690" s="1" t="s">
        <v>26</v>
      </c>
      <c r="J690">
        <v>721</v>
      </c>
      <c r="K690">
        <v>1750280</v>
      </c>
      <c r="L690" s="1" t="s">
        <v>22</v>
      </c>
      <c r="M690" s="1" t="s">
        <v>19</v>
      </c>
      <c r="N690" s="1" t="s">
        <v>23</v>
      </c>
      <c r="O690" s="2">
        <v>13491.71</v>
      </c>
      <c r="P690">
        <v>25.8</v>
      </c>
      <c r="Q690">
        <v>41</v>
      </c>
      <c r="R690">
        <f>Кредиты_2000_0__2[[#This Row],[Годовой доход]]/12</f>
        <v>145856.66666666666</v>
      </c>
      <c r="S690">
        <f>Кредиты_2000_0__2[[#This Row],[Ежемесячный платеж]]/Кредиты_2000_0__2[[#This Row],[Мес доход]]</f>
        <v>9.2499782891880156E-2</v>
      </c>
    </row>
    <row r="691" spans="1:19" x14ac:dyDescent="0.45">
      <c r="A691">
        <v>1648</v>
      </c>
      <c r="B691" s="1" t="s">
        <v>1151</v>
      </c>
      <c r="C691" s="1" t="s">
        <v>16</v>
      </c>
      <c r="D691">
        <v>10</v>
      </c>
      <c r="E691">
        <v>0</v>
      </c>
      <c r="F691">
        <v>162070</v>
      </c>
      <c r="G691">
        <v>700260</v>
      </c>
      <c r="H691" s="3">
        <v>108240</v>
      </c>
      <c r="I691" s="1" t="s">
        <v>17</v>
      </c>
      <c r="J691">
        <v>721</v>
      </c>
      <c r="K691">
        <v>1458136</v>
      </c>
      <c r="L691" s="1" t="s">
        <v>22</v>
      </c>
      <c r="M691" s="1" t="s">
        <v>19</v>
      </c>
      <c r="N691" s="1" t="s">
        <v>52</v>
      </c>
      <c r="O691" s="2">
        <v>24788.35</v>
      </c>
      <c r="P691">
        <v>19.7</v>
      </c>
      <c r="Q691">
        <v>23</v>
      </c>
      <c r="R691">
        <f>Кредиты_2000_0__2[[#This Row],[Годовой доход]]/12</f>
        <v>121511.33333333333</v>
      </c>
      <c r="S691">
        <f>Кредиты_2000_0__2[[#This Row],[Ежемесячный платеж]]/Кредиты_2000_0__2[[#This Row],[Мес доход]]</f>
        <v>0.20400031272803085</v>
      </c>
    </row>
    <row r="692" spans="1:19" x14ac:dyDescent="0.45">
      <c r="A692">
        <v>1729</v>
      </c>
      <c r="B692" s="1" t="s">
        <v>1213</v>
      </c>
      <c r="C692" s="1" t="s">
        <v>31</v>
      </c>
      <c r="D692">
        <v>8</v>
      </c>
      <c r="E692">
        <v>0</v>
      </c>
      <c r="F692">
        <v>108509</v>
      </c>
      <c r="G692">
        <v>209396</v>
      </c>
      <c r="H692" s="3">
        <v>151096</v>
      </c>
      <c r="I692" s="1" t="s">
        <v>17</v>
      </c>
      <c r="J692">
        <v>721</v>
      </c>
      <c r="K692">
        <v>671137</v>
      </c>
      <c r="L692" s="1" t="s">
        <v>50</v>
      </c>
      <c r="M692" s="1" t="s">
        <v>19</v>
      </c>
      <c r="N692" s="1" t="s">
        <v>23</v>
      </c>
      <c r="O692" s="2">
        <v>12863.57</v>
      </c>
      <c r="P692">
        <v>17.899999999999999</v>
      </c>
      <c r="Q692">
        <v>8</v>
      </c>
      <c r="R692">
        <f>Кредиты_2000_0__2[[#This Row],[Годовой доход]]/12</f>
        <v>55928.083333333336</v>
      </c>
      <c r="S692">
        <f>Кредиты_2000_0__2[[#This Row],[Ежемесячный платеж]]/Кредиты_2000_0__2[[#This Row],[Мес доход]]</f>
        <v>0.23000198171163264</v>
      </c>
    </row>
    <row r="693" spans="1:19" x14ac:dyDescent="0.45">
      <c r="A693">
        <v>1760</v>
      </c>
      <c r="B693" s="1" t="s">
        <v>1240</v>
      </c>
      <c r="C693" s="1" t="s">
        <v>31</v>
      </c>
      <c r="D693">
        <v>10</v>
      </c>
      <c r="E693">
        <v>0</v>
      </c>
      <c r="F693">
        <v>163001</v>
      </c>
      <c r="G693">
        <v>249986</v>
      </c>
      <c r="H693" s="3">
        <v>199078</v>
      </c>
      <c r="I693" s="1" t="s">
        <v>17</v>
      </c>
      <c r="J693">
        <v>721</v>
      </c>
      <c r="K693">
        <v>1031548</v>
      </c>
      <c r="L693" s="1" t="s">
        <v>22</v>
      </c>
      <c r="M693" s="1" t="s">
        <v>29</v>
      </c>
      <c r="N693" s="1" t="s">
        <v>23</v>
      </c>
      <c r="O693" s="2">
        <v>20716.84</v>
      </c>
      <c r="P693">
        <v>37.1</v>
      </c>
      <c r="Q693">
        <v>70</v>
      </c>
      <c r="R693">
        <f>Кредиты_2000_0__2[[#This Row],[Годовой доход]]/12</f>
        <v>85962.333333333328</v>
      </c>
      <c r="S693">
        <f>Кредиты_2000_0__2[[#This Row],[Ежемесячный платеж]]/Кредиты_2000_0__2[[#This Row],[Мес доход]]</f>
        <v>0.24099904221616447</v>
      </c>
    </row>
    <row r="694" spans="1:19" x14ac:dyDescent="0.45">
      <c r="A694">
        <v>1795</v>
      </c>
      <c r="B694" s="1" t="s">
        <v>1262</v>
      </c>
      <c r="C694" s="1" t="s">
        <v>16</v>
      </c>
      <c r="D694">
        <v>10</v>
      </c>
      <c r="E694">
        <v>1</v>
      </c>
      <c r="F694">
        <v>364667</v>
      </c>
      <c r="G694">
        <v>497926</v>
      </c>
      <c r="H694" s="3">
        <v>436876</v>
      </c>
      <c r="I694" s="1" t="s">
        <v>26</v>
      </c>
      <c r="J694">
        <v>721</v>
      </c>
      <c r="K694">
        <v>886654</v>
      </c>
      <c r="L694" s="1" t="s">
        <v>22</v>
      </c>
      <c r="M694" s="1" t="s">
        <v>29</v>
      </c>
      <c r="N694" s="1" t="s">
        <v>23</v>
      </c>
      <c r="O694" s="2">
        <v>11305</v>
      </c>
      <c r="P694">
        <v>25.5</v>
      </c>
      <c r="Q694">
        <v>54</v>
      </c>
      <c r="R694">
        <f>Кредиты_2000_0__2[[#This Row],[Годовой доход]]/12</f>
        <v>73887.833333333328</v>
      </c>
      <c r="S694">
        <f>Кредиты_2000_0__2[[#This Row],[Ежемесячный платеж]]/Кредиты_2000_0__2[[#This Row],[Мес доход]]</f>
        <v>0.15300218574551067</v>
      </c>
    </row>
    <row r="695" spans="1:19" x14ac:dyDescent="0.45">
      <c r="A695">
        <v>1889</v>
      </c>
      <c r="B695" s="1" t="s">
        <v>1328</v>
      </c>
      <c r="C695" s="1" t="s">
        <v>16</v>
      </c>
      <c r="D695">
        <v>14</v>
      </c>
      <c r="E695">
        <v>1</v>
      </c>
      <c r="F695">
        <v>208240</v>
      </c>
      <c r="G695">
        <v>339130</v>
      </c>
      <c r="H695" s="3">
        <v>352462</v>
      </c>
      <c r="I695" s="1" t="s">
        <v>26</v>
      </c>
      <c r="J695">
        <v>721</v>
      </c>
      <c r="K695">
        <v>2187850</v>
      </c>
      <c r="L695" s="1" t="s">
        <v>38</v>
      </c>
      <c r="M695" s="1" t="s">
        <v>19</v>
      </c>
      <c r="N695" s="1" t="s">
        <v>23</v>
      </c>
      <c r="O695" s="2">
        <v>40839.74</v>
      </c>
      <c r="P695">
        <v>21.8</v>
      </c>
      <c r="Q695">
        <v>68</v>
      </c>
      <c r="R695">
        <f>Кредиты_2000_0__2[[#This Row],[Годовой доход]]/12</f>
        <v>182320.83333333334</v>
      </c>
      <c r="S695">
        <f>Кредиты_2000_0__2[[#This Row],[Ежемесячный платеж]]/Кредиты_2000_0__2[[#This Row],[Мес доход]]</f>
        <v>0.22399930525401648</v>
      </c>
    </row>
    <row r="696" spans="1:19" x14ac:dyDescent="0.45">
      <c r="A696">
        <v>1912</v>
      </c>
      <c r="B696" s="1" t="s">
        <v>1346</v>
      </c>
      <c r="C696" s="1" t="s">
        <v>16</v>
      </c>
      <c r="D696">
        <v>14</v>
      </c>
      <c r="E696">
        <v>0</v>
      </c>
      <c r="F696">
        <v>160816</v>
      </c>
      <c r="G696">
        <v>694826</v>
      </c>
      <c r="H696" s="3">
        <v>358688</v>
      </c>
      <c r="I696" s="1" t="s">
        <v>26</v>
      </c>
      <c r="J696">
        <v>721</v>
      </c>
      <c r="K696">
        <v>1770173</v>
      </c>
      <c r="L696" s="1" t="s">
        <v>38</v>
      </c>
      <c r="M696" s="1" t="s">
        <v>29</v>
      </c>
      <c r="N696" s="1" t="s">
        <v>23</v>
      </c>
      <c r="O696" s="2">
        <v>36288.29</v>
      </c>
      <c r="P696">
        <v>13.9</v>
      </c>
      <c r="R696">
        <f>Кредиты_2000_0__2[[#This Row],[Годовой доход]]/12</f>
        <v>147514.41666666666</v>
      </c>
      <c r="S696">
        <f>Кредиты_2000_0__2[[#This Row],[Ежемесячный платеж]]/Кредиты_2000_0__2[[#This Row],[Мес доход]]</f>
        <v>0.24599826118690096</v>
      </c>
    </row>
    <row r="697" spans="1:19" x14ac:dyDescent="0.45">
      <c r="A697">
        <v>1963</v>
      </c>
      <c r="B697" s="1" t="s">
        <v>1385</v>
      </c>
      <c r="C697" s="1" t="s">
        <v>16</v>
      </c>
      <c r="D697">
        <v>14</v>
      </c>
      <c r="E697">
        <v>0</v>
      </c>
      <c r="F697">
        <v>774782</v>
      </c>
      <c r="G697">
        <v>1125630</v>
      </c>
      <c r="H697" s="3">
        <v>516538</v>
      </c>
      <c r="I697" s="1" t="s">
        <v>26</v>
      </c>
      <c r="J697">
        <v>721</v>
      </c>
      <c r="K697">
        <v>2323472</v>
      </c>
      <c r="L697" s="1" t="s">
        <v>53</v>
      </c>
      <c r="M697" s="1" t="s">
        <v>19</v>
      </c>
      <c r="N697" s="1" t="s">
        <v>23</v>
      </c>
      <c r="O697" s="2">
        <v>36594.57</v>
      </c>
      <c r="P697">
        <v>17.3</v>
      </c>
      <c r="R697">
        <f>Кредиты_2000_0__2[[#This Row],[Годовой доход]]/12</f>
        <v>193622.66666666666</v>
      </c>
      <c r="S697">
        <f>Кредиты_2000_0__2[[#This Row],[Ежемесячный платеж]]/Кредиты_2000_0__2[[#This Row],[Мес доход]]</f>
        <v>0.1889994112259584</v>
      </c>
    </row>
    <row r="698" spans="1:19" x14ac:dyDescent="0.45">
      <c r="A698">
        <v>1969</v>
      </c>
      <c r="B698" s="1" t="s">
        <v>1390</v>
      </c>
      <c r="C698" s="1" t="s">
        <v>16</v>
      </c>
      <c r="D698">
        <v>8</v>
      </c>
      <c r="E698">
        <v>0</v>
      </c>
      <c r="F698">
        <v>93119</v>
      </c>
      <c r="G698">
        <v>109692</v>
      </c>
      <c r="H698" s="3">
        <v>134288</v>
      </c>
      <c r="I698" s="1" t="s">
        <v>17</v>
      </c>
      <c r="J698">
        <v>721</v>
      </c>
      <c r="K698">
        <v>1198387</v>
      </c>
      <c r="L698" s="1" t="s">
        <v>40</v>
      </c>
      <c r="M698" s="1" t="s">
        <v>29</v>
      </c>
      <c r="N698" s="1" t="s">
        <v>23</v>
      </c>
      <c r="O698" s="2">
        <v>10286.219999999999</v>
      </c>
      <c r="P698">
        <v>23.6</v>
      </c>
      <c r="Q698">
        <v>28</v>
      </c>
      <c r="R698">
        <f>Кредиты_2000_0__2[[#This Row],[Годовой доход]]/12</f>
        <v>99865.583333333328</v>
      </c>
      <c r="S698">
        <f>Кредиты_2000_0__2[[#This Row],[Ежемесячный платеж]]/Кредиты_2000_0__2[[#This Row],[Мес доход]]</f>
        <v>0.10300065004042934</v>
      </c>
    </row>
    <row r="699" spans="1:19" x14ac:dyDescent="0.45">
      <c r="A699">
        <v>38</v>
      </c>
      <c r="B699" s="1" t="s">
        <v>60</v>
      </c>
      <c r="C699" s="1" t="s">
        <v>16</v>
      </c>
      <c r="D699">
        <v>6</v>
      </c>
      <c r="E699">
        <v>1</v>
      </c>
      <c r="F699">
        <v>114095</v>
      </c>
      <c r="G699">
        <v>170038</v>
      </c>
      <c r="H699" s="3">
        <v>161172</v>
      </c>
      <c r="I699" s="1" t="s">
        <v>17</v>
      </c>
      <c r="J699">
        <v>720</v>
      </c>
      <c r="K699">
        <v>796499</v>
      </c>
      <c r="L699" s="1" t="s">
        <v>18</v>
      </c>
      <c r="M699" s="1" t="s">
        <v>19</v>
      </c>
      <c r="N699" s="1" t="s">
        <v>23</v>
      </c>
      <c r="O699" s="2">
        <v>3404.99</v>
      </c>
      <c r="P699">
        <v>22.6</v>
      </c>
      <c r="R699">
        <f>Кредиты_2000_0__2[[#This Row],[Годовой доход]]/12</f>
        <v>66374.916666666672</v>
      </c>
      <c r="S699">
        <f>Кредиты_2000_0__2[[#This Row],[Ежемесячный платеж]]/Кредиты_2000_0__2[[#This Row],[Мес доход]]</f>
        <v>5.1299348775076921E-2</v>
      </c>
    </row>
    <row r="700" spans="1:19" x14ac:dyDescent="0.45">
      <c r="A700">
        <v>72</v>
      </c>
      <c r="B700" s="1" t="s">
        <v>88</v>
      </c>
      <c r="C700" s="1" t="s">
        <v>16</v>
      </c>
      <c r="D700">
        <v>16</v>
      </c>
      <c r="E700">
        <v>0</v>
      </c>
      <c r="F700">
        <v>129504</v>
      </c>
      <c r="G700">
        <v>434654</v>
      </c>
      <c r="H700" s="3">
        <v>162360</v>
      </c>
      <c r="I700" s="1" t="s">
        <v>17</v>
      </c>
      <c r="J700">
        <v>720</v>
      </c>
      <c r="K700">
        <v>486875</v>
      </c>
      <c r="L700" s="1" t="s">
        <v>22</v>
      </c>
      <c r="M700" s="1" t="s">
        <v>29</v>
      </c>
      <c r="N700" s="1" t="s">
        <v>23</v>
      </c>
      <c r="O700" s="2">
        <v>8560.83</v>
      </c>
      <c r="P700">
        <v>15.1</v>
      </c>
      <c r="Q700">
        <v>46</v>
      </c>
      <c r="R700">
        <f>Кредиты_2000_0__2[[#This Row],[Годовой доход]]/12</f>
        <v>40572.916666666664</v>
      </c>
      <c r="S700">
        <f>Кредиты_2000_0__2[[#This Row],[Ежемесячный платеж]]/Кредиты_2000_0__2[[#This Row],[Мес доход]]</f>
        <v>0.21099863414634148</v>
      </c>
    </row>
    <row r="701" spans="1:19" x14ac:dyDescent="0.45">
      <c r="A701">
        <v>232</v>
      </c>
      <c r="B701" s="1" t="s">
        <v>210</v>
      </c>
      <c r="C701" s="1" t="s">
        <v>31</v>
      </c>
      <c r="D701">
        <v>6</v>
      </c>
      <c r="E701">
        <v>0</v>
      </c>
      <c r="F701">
        <v>334780</v>
      </c>
      <c r="G701">
        <v>441518</v>
      </c>
      <c r="H701" s="3">
        <v>551980</v>
      </c>
      <c r="I701" s="1" t="s">
        <v>26</v>
      </c>
      <c r="J701">
        <v>720</v>
      </c>
      <c r="K701">
        <v>1906840</v>
      </c>
      <c r="L701" s="1" t="s">
        <v>27</v>
      </c>
      <c r="M701" s="1" t="s">
        <v>24</v>
      </c>
      <c r="N701" s="1" t="s">
        <v>54</v>
      </c>
      <c r="O701" s="2">
        <v>33528.54</v>
      </c>
      <c r="P701">
        <v>22.6</v>
      </c>
      <c r="R701">
        <f>Кредиты_2000_0__2[[#This Row],[Годовой доход]]/12</f>
        <v>158903.33333333334</v>
      </c>
      <c r="S701">
        <f>Кредиты_2000_0__2[[#This Row],[Ежемесячный платеж]]/Кредиты_2000_0__2[[#This Row],[Мес доход]]</f>
        <v>0.21099960143483459</v>
      </c>
    </row>
    <row r="702" spans="1:19" x14ac:dyDescent="0.45">
      <c r="A702">
        <v>271</v>
      </c>
      <c r="B702" s="1" t="s">
        <v>239</v>
      </c>
      <c r="C702" s="1" t="s">
        <v>16</v>
      </c>
      <c r="D702">
        <v>5</v>
      </c>
      <c r="E702">
        <v>1</v>
      </c>
      <c r="F702">
        <v>96463</v>
      </c>
      <c r="G702">
        <v>174240</v>
      </c>
      <c r="H702" s="3">
        <v>216194</v>
      </c>
      <c r="I702" s="1" t="s">
        <v>17</v>
      </c>
      <c r="J702">
        <v>720</v>
      </c>
      <c r="K702">
        <v>1077528</v>
      </c>
      <c r="L702" s="1" t="s">
        <v>21</v>
      </c>
      <c r="M702" s="1" t="s">
        <v>19</v>
      </c>
      <c r="N702" s="1" t="s">
        <v>23</v>
      </c>
      <c r="O702" s="2">
        <v>8081.46</v>
      </c>
      <c r="P702">
        <v>13.7</v>
      </c>
      <c r="Q702">
        <v>14</v>
      </c>
      <c r="R702">
        <f>Кредиты_2000_0__2[[#This Row],[Годовой доход]]/12</f>
        <v>89794</v>
      </c>
      <c r="S702">
        <f>Кредиты_2000_0__2[[#This Row],[Ежемесячный платеж]]/Кредиты_2000_0__2[[#This Row],[Мес доход]]</f>
        <v>0.09</v>
      </c>
    </row>
    <row r="703" spans="1:19" x14ac:dyDescent="0.45">
      <c r="A703">
        <v>325</v>
      </c>
      <c r="B703" s="1" t="s">
        <v>277</v>
      </c>
      <c r="C703" s="1" t="s">
        <v>31</v>
      </c>
      <c r="D703">
        <v>12</v>
      </c>
      <c r="E703">
        <v>0</v>
      </c>
      <c r="F703">
        <v>138377</v>
      </c>
      <c r="G703">
        <v>222838</v>
      </c>
      <c r="H703" s="3">
        <v>251416</v>
      </c>
      <c r="I703" s="1" t="s">
        <v>17</v>
      </c>
      <c r="J703">
        <v>720</v>
      </c>
      <c r="K703">
        <v>1057293</v>
      </c>
      <c r="L703" s="1" t="s">
        <v>53</v>
      </c>
      <c r="M703" s="1" t="s">
        <v>19</v>
      </c>
      <c r="N703" s="1" t="s">
        <v>58</v>
      </c>
      <c r="O703" s="2">
        <v>13480.5</v>
      </c>
      <c r="P703">
        <v>9</v>
      </c>
      <c r="R703">
        <f>Кредиты_2000_0__2[[#This Row],[Годовой доход]]/12</f>
        <v>88107.75</v>
      </c>
      <c r="S703">
        <f>Кредиты_2000_0__2[[#This Row],[Ежемесячный платеж]]/Кредиты_2000_0__2[[#This Row],[Мес доход]]</f>
        <v>0.15300016173378619</v>
      </c>
    </row>
    <row r="704" spans="1:19" x14ac:dyDescent="0.45">
      <c r="A704">
        <v>404</v>
      </c>
      <c r="B704" s="1" t="s">
        <v>329</v>
      </c>
      <c r="C704" s="1" t="s">
        <v>16</v>
      </c>
      <c r="D704">
        <v>10</v>
      </c>
      <c r="E704">
        <v>2</v>
      </c>
      <c r="F704">
        <v>170069</v>
      </c>
      <c r="G704">
        <v>449570</v>
      </c>
      <c r="H704" s="3">
        <v>449724</v>
      </c>
      <c r="I704" s="1" t="s">
        <v>17</v>
      </c>
      <c r="J704">
        <v>720</v>
      </c>
      <c r="K704">
        <v>925946</v>
      </c>
      <c r="L704" s="1" t="s">
        <v>38</v>
      </c>
      <c r="M704" s="1" t="s">
        <v>19</v>
      </c>
      <c r="N704" s="1" t="s">
        <v>20</v>
      </c>
      <c r="O704" s="2">
        <v>6643.54</v>
      </c>
      <c r="P704">
        <v>9.1999999999999993</v>
      </c>
      <c r="R704">
        <f>Кредиты_2000_0__2[[#This Row],[Годовой доход]]/12</f>
        <v>77162.166666666672</v>
      </c>
      <c r="S704">
        <f>Кредиты_2000_0__2[[#This Row],[Ежемесячный платеж]]/Кредиты_2000_0__2[[#This Row],[Мес доход]]</f>
        <v>8.6098411786432461E-2</v>
      </c>
    </row>
    <row r="705" spans="1:19" x14ac:dyDescent="0.45">
      <c r="A705">
        <v>450</v>
      </c>
      <c r="B705" s="1" t="s">
        <v>361</v>
      </c>
      <c r="C705" s="1" t="s">
        <v>31</v>
      </c>
      <c r="D705">
        <v>13</v>
      </c>
      <c r="E705">
        <v>0</v>
      </c>
      <c r="F705">
        <v>139479</v>
      </c>
      <c r="G705">
        <v>192940</v>
      </c>
      <c r="H705" s="3">
        <v>215446</v>
      </c>
      <c r="I705" s="1" t="s">
        <v>17</v>
      </c>
      <c r="J705">
        <v>720</v>
      </c>
      <c r="K705">
        <v>1308283</v>
      </c>
      <c r="L705" s="1" t="s">
        <v>50</v>
      </c>
      <c r="M705" s="1" t="s">
        <v>29</v>
      </c>
      <c r="N705" s="1" t="s">
        <v>23</v>
      </c>
      <c r="O705" s="2">
        <v>11992.61</v>
      </c>
      <c r="P705">
        <v>22</v>
      </c>
      <c r="Q705">
        <v>27</v>
      </c>
      <c r="R705">
        <f>Кредиты_2000_0__2[[#This Row],[Годовой доход]]/12</f>
        <v>109023.58333333333</v>
      </c>
      <c r="S705">
        <f>Кредиты_2000_0__2[[#This Row],[Ежемесячный платеж]]/Кредиты_2000_0__2[[#This Row],[Мес доход]]</f>
        <v>0.11000014522851709</v>
      </c>
    </row>
    <row r="706" spans="1:19" x14ac:dyDescent="0.45">
      <c r="A706">
        <v>532</v>
      </c>
      <c r="B706" s="1" t="s">
        <v>412</v>
      </c>
      <c r="C706" s="1" t="s">
        <v>16</v>
      </c>
      <c r="D706">
        <v>10</v>
      </c>
      <c r="E706">
        <v>0</v>
      </c>
      <c r="F706">
        <v>258400</v>
      </c>
      <c r="G706">
        <v>406538</v>
      </c>
      <c r="H706" s="3">
        <v>156552</v>
      </c>
      <c r="I706" s="1" t="s">
        <v>17</v>
      </c>
      <c r="J706">
        <v>720</v>
      </c>
      <c r="K706">
        <v>1840397</v>
      </c>
      <c r="L706" s="1" t="s">
        <v>22</v>
      </c>
      <c r="M706" s="1" t="s">
        <v>19</v>
      </c>
      <c r="N706" s="1" t="s">
        <v>23</v>
      </c>
      <c r="O706" s="2">
        <v>31440.25</v>
      </c>
      <c r="P706">
        <v>19.100000000000001</v>
      </c>
      <c r="Q706">
        <v>45</v>
      </c>
      <c r="R706">
        <f>Кредиты_2000_0__2[[#This Row],[Годовой доход]]/12</f>
        <v>153366.41666666666</v>
      </c>
      <c r="S706">
        <f>Кредиты_2000_0__2[[#This Row],[Ежемесячный платеж]]/Кредиты_2000_0__2[[#This Row],[Мес доход]]</f>
        <v>0.2050008775280551</v>
      </c>
    </row>
    <row r="707" spans="1:19" x14ac:dyDescent="0.45">
      <c r="A707">
        <v>690</v>
      </c>
      <c r="B707" s="1" t="s">
        <v>511</v>
      </c>
      <c r="C707" s="1" t="s">
        <v>31</v>
      </c>
      <c r="D707">
        <v>5</v>
      </c>
      <c r="E707">
        <v>0</v>
      </c>
      <c r="F707">
        <v>245746</v>
      </c>
      <c r="G707">
        <v>353034</v>
      </c>
      <c r="H707" s="3">
        <v>208670</v>
      </c>
      <c r="I707" s="1" t="s">
        <v>17</v>
      </c>
      <c r="J707">
        <v>720</v>
      </c>
      <c r="K707">
        <v>575130</v>
      </c>
      <c r="L707" s="1" t="s">
        <v>50</v>
      </c>
      <c r="M707" s="1" t="s">
        <v>19</v>
      </c>
      <c r="N707" s="1" t="s">
        <v>52</v>
      </c>
      <c r="O707" s="2">
        <v>12604.98</v>
      </c>
      <c r="P707">
        <v>22.5</v>
      </c>
      <c r="Q707">
        <v>55</v>
      </c>
      <c r="R707">
        <f>Кредиты_2000_0__2[[#This Row],[Годовой доход]]/12</f>
        <v>47927.5</v>
      </c>
      <c r="S707">
        <f>Кредиты_2000_0__2[[#This Row],[Ежемесячный платеж]]/Кредиты_2000_0__2[[#This Row],[Мес доход]]</f>
        <v>0.26300099108027747</v>
      </c>
    </row>
    <row r="708" spans="1:19" x14ac:dyDescent="0.45">
      <c r="A708">
        <v>723</v>
      </c>
      <c r="B708" s="1" t="s">
        <v>531</v>
      </c>
      <c r="C708" s="1" t="s">
        <v>16</v>
      </c>
      <c r="D708">
        <v>7</v>
      </c>
      <c r="E708">
        <v>1</v>
      </c>
      <c r="F708">
        <v>171570</v>
      </c>
      <c r="G708">
        <v>309914</v>
      </c>
      <c r="H708" s="3">
        <v>246202</v>
      </c>
      <c r="I708" s="1" t="s">
        <v>17</v>
      </c>
      <c r="J708">
        <v>720</v>
      </c>
      <c r="K708">
        <v>1404879</v>
      </c>
      <c r="L708" s="1" t="s">
        <v>18</v>
      </c>
      <c r="M708" s="1" t="s">
        <v>29</v>
      </c>
      <c r="N708" s="1" t="s">
        <v>23</v>
      </c>
      <c r="O708" s="2">
        <v>13112.28</v>
      </c>
      <c r="P708">
        <v>16.600000000000001</v>
      </c>
      <c r="Q708">
        <v>36</v>
      </c>
      <c r="R708">
        <f>Кредиты_2000_0__2[[#This Row],[Годовой доход]]/12</f>
        <v>117073.25</v>
      </c>
      <c r="S708">
        <f>Кредиты_2000_0__2[[#This Row],[Ежемесячный платеж]]/Кредиты_2000_0__2[[#This Row],[Мес доход]]</f>
        <v>0.11200064916622714</v>
      </c>
    </row>
    <row r="709" spans="1:19" x14ac:dyDescent="0.45">
      <c r="A709">
        <v>822</v>
      </c>
      <c r="B709" s="1" t="s">
        <v>603</v>
      </c>
      <c r="C709" s="1" t="s">
        <v>16</v>
      </c>
      <c r="D709">
        <v>4</v>
      </c>
      <c r="E709">
        <v>0</v>
      </c>
      <c r="F709">
        <v>43605</v>
      </c>
      <c r="G709">
        <v>157322</v>
      </c>
      <c r="H709" s="3">
        <v>130944</v>
      </c>
      <c r="I709" s="1" t="s">
        <v>17</v>
      </c>
      <c r="J709">
        <v>720</v>
      </c>
      <c r="K709">
        <v>584288</v>
      </c>
      <c r="L709" s="1" t="s">
        <v>50</v>
      </c>
      <c r="M709" s="1" t="s">
        <v>29</v>
      </c>
      <c r="N709" s="1" t="s">
        <v>52</v>
      </c>
      <c r="O709" s="2">
        <v>9835.5400000000009</v>
      </c>
      <c r="P709">
        <v>10.4</v>
      </c>
      <c r="R709">
        <f>Кредиты_2000_0__2[[#This Row],[Годовой доход]]/12</f>
        <v>48690.666666666664</v>
      </c>
      <c r="S709">
        <f>Кредиты_2000_0__2[[#This Row],[Ежемесячный платеж]]/Кредиты_2000_0__2[[#This Row],[Мес доход]]</f>
        <v>0.2020005202913632</v>
      </c>
    </row>
    <row r="710" spans="1:19" x14ac:dyDescent="0.45">
      <c r="A710">
        <v>902</v>
      </c>
      <c r="B710" s="1" t="s">
        <v>654</v>
      </c>
      <c r="C710" s="1" t="s">
        <v>31</v>
      </c>
      <c r="D710">
        <v>11</v>
      </c>
      <c r="E710">
        <v>0</v>
      </c>
      <c r="F710">
        <v>456836</v>
      </c>
      <c r="G710">
        <v>1147432</v>
      </c>
      <c r="H710" s="3">
        <v>672804</v>
      </c>
      <c r="I710" s="1" t="s">
        <v>26</v>
      </c>
      <c r="J710">
        <v>720</v>
      </c>
      <c r="K710">
        <v>2699976</v>
      </c>
      <c r="L710" s="1" t="s">
        <v>38</v>
      </c>
      <c r="M710" s="1" t="s">
        <v>19</v>
      </c>
      <c r="N710" s="1" t="s">
        <v>23</v>
      </c>
      <c r="O710" s="2">
        <v>33299.78</v>
      </c>
      <c r="P710">
        <v>16.100000000000001</v>
      </c>
      <c r="R710">
        <f>Кредиты_2000_0__2[[#This Row],[Годовой доход]]/12</f>
        <v>224998</v>
      </c>
      <c r="S710">
        <f>Кредиты_2000_0__2[[#This Row],[Ежемесячный платеж]]/Кредиты_2000_0__2[[#This Row],[Мес доход]]</f>
        <v>0.14800033778078026</v>
      </c>
    </row>
    <row r="711" spans="1:19" x14ac:dyDescent="0.45">
      <c r="A711">
        <v>925</v>
      </c>
      <c r="B711" s="1" t="s">
        <v>672</v>
      </c>
      <c r="C711" s="1" t="s">
        <v>16</v>
      </c>
      <c r="D711">
        <v>13</v>
      </c>
      <c r="E711">
        <v>0</v>
      </c>
      <c r="F711">
        <v>159847</v>
      </c>
      <c r="G711">
        <v>404998</v>
      </c>
      <c r="H711" s="3">
        <v>268532</v>
      </c>
      <c r="I711" s="1" t="s">
        <v>17</v>
      </c>
      <c r="J711">
        <v>720</v>
      </c>
      <c r="K711">
        <v>1855369</v>
      </c>
      <c r="L711" s="1" t="s">
        <v>28</v>
      </c>
      <c r="M711" s="1" t="s">
        <v>19</v>
      </c>
      <c r="N711" s="1" t="s">
        <v>23</v>
      </c>
      <c r="O711" s="2">
        <v>28912.87</v>
      </c>
      <c r="P711">
        <v>11</v>
      </c>
      <c r="Q711">
        <v>15</v>
      </c>
      <c r="R711">
        <f>Кредиты_2000_0__2[[#This Row],[Годовой доход]]/12</f>
        <v>154614.08333333334</v>
      </c>
      <c r="S711">
        <f>Кредиты_2000_0__2[[#This Row],[Ежемесячный платеж]]/Кредиты_2000_0__2[[#This Row],[Мес доход]]</f>
        <v>0.18700023553266221</v>
      </c>
    </row>
    <row r="712" spans="1:19" x14ac:dyDescent="0.45">
      <c r="A712">
        <v>962</v>
      </c>
      <c r="B712" s="1" t="s">
        <v>694</v>
      </c>
      <c r="C712" s="1" t="s">
        <v>16</v>
      </c>
      <c r="D712">
        <v>7</v>
      </c>
      <c r="E712">
        <v>0</v>
      </c>
      <c r="F712">
        <v>227278</v>
      </c>
      <c r="G712">
        <v>359502</v>
      </c>
      <c r="H712" s="3">
        <v>43824</v>
      </c>
      <c r="I712" s="1" t="s">
        <v>17</v>
      </c>
      <c r="J712">
        <v>720</v>
      </c>
      <c r="K712">
        <v>408709</v>
      </c>
      <c r="L712" s="1" t="s">
        <v>21</v>
      </c>
      <c r="M712" s="1" t="s">
        <v>19</v>
      </c>
      <c r="N712" s="1" t="s">
        <v>20</v>
      </c>
      <c r="O712" s="2">
        <v>8106.16</v>
      </c>
      <c r="P712">
        <v>26</v>
      </c>
      <c r="Q712">
        <v>9</v>
      </c>
      <c r="R712">
        <f>Кредиты_2000_0__2[[#This Row],[Годовой доход]]/12</f>
        <v>34059.083333333336</v>
      </c>
      <c r="S712">
        <f>Кредиты_2000_0__2[[#This Row],[Ежемесячный платеж]]/Кредиты_2000_0__2[[#This Row],[Мес доход]]</f>
        <v>0.23800288224629257</v>
      </c>
    </row>
    <row r="713" spans="1:19" x14ac:dyDescent="0.45">
      <c r="A713">
        <v>1176</v>
      </c>
      <c r="B713" s="1" t="s">
        <v>828</v>
      </c>
      <c r="C713" s="1" t="s">
        <v>16</v>
      </c>
      <c r="D713">
        <v>10</v>
      </c>
      <c r="E713">
        <v>1</v>
      </c>
      <c r="F713">
        <v>200013</v>
      </c>
      <c r="G713">
        <v>238744</v>
      </c>
      <c r="H713" s="3">
        <v>225126</v>
      </c>
      <c r="I713" s="1" t="s">
        <v>17</v>
      </c>
      <c r="J713">
        <v>720</v>
      </c>
      <c r="K713">
        <v>731044</v>
      </c>
      <c r="L713" s="1" t="s">
        <v>40</v>
      </c>
      <c r="M713" s="1" t="s">
        <v>29</v>
      </c>
      <c r="N713" s="1" t="s">
        <v>23</v>
      </c>
      <c r="O713" s="2">
        <v>7188.46</v>
      </c>
      <c r="P713">
        <v>19.399999999999999</v>
      </c>
      <c r="Q713">
        <v>15</v>
      </c>
      <c r="R713">
        <f>Кредиты_2000_0__2[[#This Row],[Годовой доход]]/12</f>
        <v>60920.333333333336</v>
      </c>
      <c r="S713">
        <f>Кредиты_2000_0__2[[#This Row],[Ежемесячный платеж]]/Кредиты_2000_0__2[[#This Row],[Мес доход]]</f>
        <v>0.11799771285996465</v>
      </c>
    </row>
    <row r="714" spans="1:19" x14ac:dyDescent="0.45">
      <c r="A714">
        <v>1186</v>
      </c>
      <c r="B714" s="1" t="s">
        <v>837</v>
      </c>
      <c r="C714" s="1" t="s">
        <v>16</v>
      </c>
      <c r="D714">
        <v>5</v>
      </c>
      <c r="E714">
        <v>0</v>
      </c>
      <c r="F714">
        <v>93233</v>
      </c>
      <c r="G714">
        <v>175824</v>
      </c>
      <c r="H714" s="3">
        <v>257400</v>
      </c>
      <c r="I714" s="1" t="s">
        <v>17</v>
      </c>
      <c r="J714">
        <v>720</v>
      </c>
      <c r="K714">
        <v>703950</v>
      </c>
      <c r="L714" s="1" t="s">
        <v>27</v>
      </c>
      <c r="M714" s="1" t="s">
        <v>29</v>
      </c>
      <c r="N714" s="1" t="s">
        <v>52</v>
      </c>
      <c r="O714" s="2">
        <v>3132.53</v>
      </c>
      <c r="P714">
        <v>11.4</v>
      </c>
      <c r="R714">
        <f>Кредиты_2000_0__2[[#This Row],[Годовой доход]]/12</f>
        <v>58662.5</v>
      </c>
      <c r="S714">
        <f>Кредиты_2000_0__2[[#This Row],[Ежемесячный платеж]]/Кредиты_2000_0__2[[#This Row],[Мес доход]]</f>
        <v>5.3399190283400816E-2</v>
      </c>
    </row>
    <row r="715" spans="1:19" x14ac:dyDescent="0.45">
      <c r="A715">
        <v>1259</v>
      </c>
      <c r="B715" s="1" t="s">
        <v>885</v>
      </c>
      <c r="C715" s="1" t="s">
        <v>16</v>
      </c>
      <c r="D715">
        <v>13</v>
      </c>
      <c r="E715">
        <v>0</v>
      </c>
      <c r="F715">
        <v>413098</v>
      </c>
      <c r="G715">
        <v>501380</v>
      </c>
      <c r="H715" s="3">
        <v>35816</v>
      </c>
      <c r="I715" s="1" t="s">
        <v>17</v>
      </c>
      <c r="J715">
        <v>720</v>
      </c>
      <c r="K715">
        <v>1198501</v>
      </c>
      <c r="L715" s="1" t="s">
        <v>50</v>
      </c>
      <c r="M715" s="1" t="s">
        <v>29</v>
      </c>
      <c r="N715" s="1" t="s">
        <v>52</v>
      </c>
      <c r="O715" s="2">
        <v>20074.830000000002</v>
      </c>
      <c r="P715">
        <v>13.5</v>
      </c>
      <c r="R715">
        <f>Кредиты_2000_0__2[[#This Row],[Годовой доход]]/12</f>
        <v>99875.083333333328</v>
      </c>
      <c r="S715">
        <f>Кредиты_2000_0__2[[#This Row],[Ежемесячный платеж]]/Кредиты_2000_0__2[[#This Row],[Мес доход]]</f>
        <v>0.20099938172767484</v>
      </c>
    </row>
    <row r="716" spans="1:19" x14ac:dyDescent="0.45">
      <c r="A716">
        <v>1262</v>
      </c>
      <c r="B716" s="1" t="s">
        <v>887</v>
      </c>
      <c r="C716" s="1" t="s">
        <v>31</v>
      </c>
      <c r="D716">
        <v>6</v>
      </c>
      <c r="E716">
        <v>0</v>
      </c>
      <c r="F716">
        <v>71782</v>
      </c>
      <c r="G716">
        <v>138292</v>
      </c>
      <c r="H716" s="3">
        <v>48268</v>
      </c>
      <c r="I716" s="1" t="s">
        <v>17</v>
      </c>
      <c r="J716">
        <v>720</v>
      </c>
      <c r="K716">
        <v>217911</v>
      </c>
      <c r="L716" s="1" t="s">
        <v>33</v>
      </c>
      <c r="M716" s="1" t="s">
        <v>24</v>
      </c>
      <c r="N716" s="1" t="s">
        <v>52</v>
      </c>
      <c r="O716" s="2">
        <v>4013.18</v>
      </c>
      <c r="P716">
        <v>7.4</v>
      </c>
      <c r="Q716">
        <v>29</v>
      </c>
      <c r="R716">
        <f>Кредиты_2000_0__2[[#This Row],[Годовой доход]]/12</f>
        <v>18159.25</v>
      </c>
      <c r="S716">
        <f>Кредиты_2000_0__2[[#This Row],[Ежемесячный платеж]]/Кредиты_2000_0__2[[#This Row],[Мес доход]]</f>
        <v>0.22099921527596128</v>
      </c>
    </row>
    <row r="717" spans="1:19" x14ac:dyDescent="0.45">
      <c r="A717">
        <v>1283</v>
      </c>
      <c r="B717" s="1" t="s">
        <v>902</v>
      </c>
      <c r="C717" s="1" t="s">
        <v>16</v>
      </c>
      <c r="D717">
        <v>7</v>
      </c>
      <c r="E717">
        <v>0</v>
      </c>
      <c r="F717">
        <v>629603</v>
      </c>
      <c r="G717">
        <v>1347544</v>
      </c>
      <c r="H717" s="3">
        <v>536492</v>
      </c>
      <c r="I717" s="1" t="s">
        <v>26</v>
      </c>
      <c r="J717">
        <v>720</v>
      </c>
      <c r="K717">
        <v>1061834</v>
      </c>
      <c r="L717" s="1" t="s">
        <v>22</v>
      </c>
      <c r="M717" s="1" t="s">
        <v>29</v>
      </c>
      <c r="N717" s="1" t="s">
        <v>23</v>
      </c>
      <c r="O717" s="2">
        <v>14069.12</v>
      </c>
      <c r="P717">
        <v>19.399999999999999</v>
      </c>
      <c r="R717">
        <f>Кредиты_2000_0__2[[#This Row],[Годовой доход]]/12</f>
        <v>88486.166666666672</v>
      </c>
      <c r="S717">
        <f>Кредиты_2000_0__2[[#This Row],[Ежемесячный платеж]]/Кредиты_2000_0__2[[#This Row],[Мес доход]]</f>
        <v>0.15899796013312814</v>
      </c>
    </row>
    <row r="718" spans="1:19" x14ac:dyDescent="0.45">
      <c r="A718">
        <v>1387</v>
      </c>
      <c r="B718" s="1" t="s">
        <v>974</v>
      </c>
      <c r="C718" s="1" t="s">
        <v>16</v>
      </c>
      <c r="D718">
        <v>9</v>
      </c>
      <c r="E718">
        <v>0</v>
      </c>
      <c r="F718">
        <v>301169</v>
      </c>
      <c r="G718">
        <v>345620</v>
      </c>
      <c r="H718" s="3">
        <v>441452</v>
      </c>
      <c r="I718" s="1" t="s">
        <v>17</v>
      </c>
      <c r="J718">
        <v>720</v>
      </c>
      <c r="K718">
        <v>869288</v>
      </c>
      <c r="L718" s="1" t="s">
        <v>36</v>
      </c>
      <c r="M718" s="1" t="s">
        <v>29</v>
      </c>
      <c r="N718" s="1" t="s">
        <v>23</v>
      </c>
      <c r="O718" s="2">
        <v>20717.79</v>
      </c>
      <c r="P718">
        <v>15.6</v>
      </c>
      <c r="R718">
        <f>Кредиты_2000_0__2[[#This Row],[Годовой доход]]/12</f>
        <v>72440.666666666672</v>
      </c>
      <c r="S718">
        <f>Кредиты_2000_0__2[[#This Row],[Ежемесячный платеж]]/Кредиты_2000_0__2[[#This Row],[Мес доход]]</f>
        <v>0.28599667774086379</v>
      </c>
    </row>
    <row r="719" spans="1:19" x14ac:dyDescent="0.45">
      <c r="A719">
        <v>1545</v>
      </c>
      <c r="B719" s="1" t="s">
        <v>1077</v>
      </c>
      <c r="C719" s="1" t="s">
        <v>16</v>
      </c>
      <c r="D719">
        <v>6</v>
      </c>
      <c r="E719">
        <v>1</v>
      </c>
      <c r="F719">
        <v>27322</v>
      </c>
      <c r="G719">
        <v>158202</v>
      </c>
      <c r="H719" s="3">
        <v>86218</v>
      </c>
      <c r="I719" s="1" t="s">
        <v>17</v>
      </c>
      <c r="J719">
        <v>720</v>
      </c>
      <c r="K719">
        <v>468255</v>
      </c>
      <c r="L719" s="1" t="s">
        <v>50</v>
      </c>
      <c r="M719" s="1" t="s">
        <v>29</v>
      </c>
      <c r="N719" s="1" t="s">
        <v>23</v>
      </c>
      <c r="O719" s="2">
        <v>12721.07</v>
      </c>
      <c r="P719">
        <v>13.9</v>
      </c>
      <c r="R719">
        <f>Кредиты_2000_0__2[[#This Row],[Годовой доход]]/12</f>
        <v>39021.25</v>
      </c>
      <c r="S719">
        <f>Кредиты_2000_0__2[[#This Row],[Ежемесячный платеж]]/Кредиты_2000_0__2[[#This Row],[Мес доход]]</f>
        <v>0.32600365185636032</v>
      </c>
    </row>
    <row r="720" spans="1:19" x14ac:dyDescent="0.45">
      <c r="A720">
        <v>1578</v>
      </c>
      <c r="B720" s="1" t="s">
        <v>1100</v>
      </c>
      <c r="C720" s="1" t="s">
        <v>16</v>
      </c>
      <c r="D720">
        <v>6</v>
      </c>
      <c r="E720">
        <v>0</v>
      </c>
      <c r="F720">
        <v>343748</v>
      </c>
      <c r="G720">
        <v>510928</v>
      </c>
      <c r="H720" s="3">
        <v>436788</v>
      </c>
      <c r="I720" s="1" t="s">
        <v>26</v>
      </c>
      <c r="J720">
        <v>720</v>
      </c>
      <c r="K720">
        <v>980780</v>
      </c>
      <c r="L720" s="1" t="s">
        <v>50</v>
      </c>
      <c r="M720" s="1" t="s">
        <v>29</v>
      </c>
      <c r="N720" s="1" t="s">
        <v>23</v>
      </c>
      <c r="O720" s="2">
        <v>7691.01</v>
      </c>
      <c r="P720">
        <v>18</v>
      </c>
      <c r="Q720">
        <v>29</v>
      </c>
      <c r="R720">
        <f>Кредиты_2000_0__2[[#This Row],[Годовой доход]]/12</f>
        <v>81731.666666666672</v>
      </c>
      <c r="S720">
        <f>Кредиты_2000_0__2[[#This Row],[Ежемесячный платеж]]/Кредиты_2000_0__2[[#This Row],[Мес доход]]</f>
        <v>9.4100736148779535E-2</v>
      </c>
    </row>
    <row r="721" spans="1:19" x14ac:dyDescent="0.45">
      <c r="A721">
        <v>1661</v>
      </c>
      <c r="B721" s="1" t="s">
        <v>1163</v>
      </c>
      <c r="C721" s="1" t="s">
        <v>16</v>
      </c>
      <c r="D721">
        <v>18</v>
      </c>
      <c r="E721">
        <v>0</v>
      </c>
      <c r="F721">
        <v>448647</v>
      </c>
      <c r="G721">
        <v>700128</v>
      </c>
      <c r="H721" s="3">
        <v>197472</v>
      </c>
      <c r="I721" s="1" t="s">
        <v>17</v>
      </c>
      <c r="J721">
        <v>720</v>
      </c>
      <c r="K721">
        <v>909530</v>
      </c>
      <c r="L721" s="1" t="s">
        <v>18</v>
      </c>
      <c r="M721" s="1" t="s">
        <v>19</v>
      </c>
      <c r="N721" s="1" t="s">
        <v>23</v>
      </c>
      <c r="O721" s="2">
        <v>17357.07</v>
      </c>
      <c r="P721">
        <v>17.100000000000001</v>
      </c>
      <c r="R721">
        <f>Кредиты_2000_0__2[[#This Row],[Годовой доход]]/12</f>
        <v>75794.166666666672</v>
      </c>
      <c r="S721">
        <f>Кредиты_2000_0__2[[#This Row],[Ежемесячный платеж]]/Кредиты_2000_0__2[[#This Row],[Мес доход]]</f>
        <v>0.22900271568832253</v>
      </c>
    </row>
    <row r="722" spans="1:19" x14ac:dyDescent="0.45">
      <c r="A722">
        <v>1717</v>
      </c>
      <c r="B722" s="1" t="s">
        <v>1205</v>
      </c>
      <c r="C722" s="1" t="s">
        <v>31</v>
      </c>
      <c r="D722">
        <v>7</v>
      </c>
      <c r="E722">
        <v>1</v>
      </c>
      <c r="F722">
        <v>226423</v>
      </c>
      <c r="G722">
        <v>306636</v>
      </c>
      <c r="H722" s="3">
        <v>321794</v>
      </c>
      <c r="I722" s="1" t="s">
        <v>26</v>
      </c>
      <c r="J722">
        <v>720</v>
      </c>
      <c r="K722">
        <v>741076</v>
      </c>
      <c r="L722" s="1" t="s">
        <v>27</v>
      </c>
      <c r="M722" s="1" t="s">
        <v>24</v>
      </c>
      <c r="N722" s="1" t="s">
        <v>23</v>
      </c>
      <c r="O722" s="2">
        <v>12536.58</v>
      </c>
      <c r="P722">
        <v>30.6</v>
      </c>
      <c r="R722">
        <f>Кредиты_2000_0__2[[#This Row],[Годовой доход]]/12</f>
        <v>61756.333333333336</v>
      </c>
      <c r="S722">
        <f>Кредиты_2000_0__2[[#This Row],[Ежемесячный платеж]]/Кредиты_2000_0__2[[#This Row],[Мес доход]]</f>
        <v>0.20300071787508972</v>
      </c>
    </row>
    <row r="723" spans="1:19" x14ac:dyDescent="0.45">
      <c r="A723">
        <v>1887</v>
      </c>
      <c r="B723" s="1" t="s">
        <v>1326</v>
      </c>
      <c r="C723" s="1" t="s">
        <v>31</v>
      </c>
      <c r="D723">
        <v>15</v>
      </c>
      <c r="E723">
        <v>0</v>
      </c>
      <c r="F723">
        <v>204079</v>
      </c>
      <c r="G723">
        <v>283338</v>
      </c>
      <c r="H723" s="3">
        <v>68662</v>
      </c>
      <c r="I723" s="1" t="s">
        <v>17</v>
      </c>
      <c r="J723">
        <v>720</v>
      </c>
      <c r="K723">
        <v>807595</v>
      </c>
      <c r="L723" s="1" t="s">
        <v>50</v>
      </c>
      <c r="M723" s="1" t="s">
        <v>29</v>
      </c>
      <c r="N723" s="1" t="s">
        <v>23</v>
      </c>
      <c r="O723" s="2">
        <v>26179.91</v>
      </c>
      <c r="P723">
        <v>9.5</v>
      </c>
      <c r="R723">
        <f>Кредиты_2000_0__2[[#This Row],[Годовой доход]]/12</f>
        <v>67299.583333333328</v>
      </c>
      <c r="S723">
        <f>Кредиты_2000_0__2[[#This Row],[Ежемесячный платеж]]/Кредиты_2000_0__2[[#This Row],[Мес доход]]</f>
        <v>0.38900552876132222</v>
      </c>
    </row>
    <row r="724" spans="1:19" x14ac:dyDescent="0.45">
      <c r="A724">
        <v>1973</v>
      </c>
      <c r="B724" s="1" t="s">
        <v>1393</v>
      </c>
      <c r="C724" s="1" t="s">
        <v>16</v>
      </c>
      <c r="D724">
        <v>10</v>
      </c>
      <c r="E724">
        <v>0</v>
      </c>
      <c r="F724">
        <v>127756</v>
      </c>
      <c r="G724">
        <v>283404</v>
      </c>
      <c r="H724" s="3">
        <v>157080</v>
      </c>
      <c r="I724" s="1" t="s">
        <v>17</v>
      </c>
      <c r="J724">
        <v>720</v>
      </c>
      <c r="K724">
        <v>1280125</v>
      </c>
      <c r="L724" s="1" t="s">
        <v>22</v>
      </c>
      <c r="M724" s="1" t="s">
        <v>29</v>
      </c>
      <c r="N724" s="1" t="s">
        <v>23</v>
      </c>
      <c r="O724" s="2">
        <v>20588.59</v>
      </c>
      <c r="P724">
        <v>22.7</v>
      </c>
      <c r="Q724">
        <v>5</v>
      </c>
      <c r="R724">
        <f>Кредиты_2000_0__2[[#This Row],[Годовой доход]]/12</f>
        <v>106677.08333333333</v>
      </c>
      <c r="S724">
        <f>Кредиты_2000_0__2[[#This Row],[Ежемесячный платеж]]/Кредиты_2000_0__2[[#This Row],[Мес доход]]</f>
        <v>0.19299918367346941</v>
      </c>
    </row>
    <row r="725" spans="1:19" x14ac:dyDescent="0.45">
      <c r="A725">
        <v>1991</v>
      </c>
      <c r="B725" s="1" t="s">
        <v>1409</v>
      </c>
      <c r="C725" s="1" t="s">
        <v>16</v>
      </c>
      <c r="D725">
        <v>5</v>
      </c>
      <c r="E725">
        <v>0</v>
      </c>
      <c r="F725">
        <v>171456</v>
      </c>
      <c r="G725">
        <v>287298</v>
      </c>
      <c r="H725" s="3">
        <v>132660</v>
      </c>
      <c r="I725" s="1" t="s">
        <v>17</v>
      </c>
      <c r="J725">
        <v>720</v>
      </c>
      <c r="K725">
        <v>553755</v>
      </c>
      <c r="L725" s="1" t="s">
        <v>36</v>
      </c>
      <c r="M725" s="1" t="s">
        <v>19</v>
      </c>
      <c r="N725" s="1" t="s">
        <v>23</v>
      </c>
      <c r="O725" s="2">
        <v>4203.9399999999996</v>
      </c>
      <c r="P725">
        <v>6.8</v>
      </c>
      <c r="R725">
        <f>Кредиты_2000_0__2[[#This Row],[Годовой доход]]/12</f>
        <v>46146.25</v>
      </c>
      <c r="S725">
        <f>Кредиты_2000_0__2[[#This Row],[Ежемесячный платеж]]/Кредиты_2000_0__2[[#This Row],[Мес доход]]</f>
        <v>9.110036026762737E-2</v>
      </c>
    </row>
    <row r="726" spans="1:19" x14ac:dyDescent="0.45">
      <c r="A726">
        <v>51</v>
      </c>
      <c r="B726" s="1" t="s">
        <v>70</v>
      </c>
      <c r="C726" s="1" t="s">
        <v>16</v>
      </c>
      <c r="D726">
        <v>11</v>
      </c>
      <c r="E726">
        <v>0</v>
      </c>
      <c r="F726">
        <v>452770</v>
      </c>
      <c r="G726">
        <v>1080926</v>
      </c>
      <c r="H726" s="3">
        <v>518012</v>
      </c>
      <c r="I726" s="1" t="s">
        <v>26</v>
      </c>
      <c r="J726">
        <v>719</v>
      </c>
      <c r="K726">
        <v>1193010</v>
      </c>
      <c r="L726" s="1" t="s">
        <v>22</v>
      </c>
      <c r="M726" s="1" t="s">
        <v>24</v>
      </c>
      <c r="N726" s="1" t="s">
        <v>23</v>
      </c>
      <c r="O726" s="2">
        <v>22667.38</v>
      </c>
      <c r="P726">
        <v>20.9</v>
      </c>
      <c r="R726">
        <f>Кредиты_2000_0__2[[#This Row],[Годовой доход]]/12</f>
        <v>99417.5</v>
      </c>
      <c r="S726">
        <f>Кредиты_2000_0__2[[#This Row],[Ежемесячный платеж]]/Кредиты_2000_0__2[[#This Row],[Мес доход]]</f>
        <v>0.22800191113234591</v>
      </c>
    </row>
    <row r="727" spans="1:19" x14ac:dyDescent="0.45">
      <c r="A727">
        <v>111</v>
      </c>
      <c r="B727" s="1" t="s">
        <v>116</v>
      </c>
      <c r="C727" s="1" t="s">
        <v>31</v>
      </c>
      <c r="D727">
        <v>19</v>
      </c>
      <c r="E727">
        <v>0</v>
      </c>
      <c r="F727">
        <v>249755</v>
      </c>
      <c r="G727">
        <v>489302</v>
      </c>
      <c r="H727" s="3">
        <v>765160</v>
      </c>
      <c r="I727" s="1" t="s">
        <v>26</v>
      </c>
      <c r="J727">
        <v>719</v>
      </c>
      <c r="K727">
        <v>2643242</v>
      </c>
      <c r="L727" s="1" t="s">
        <v>41</v>
      </c>
      <c r="M727" s="1" t="s">
        <v>19</v>
      </c>
      <c r="N727" s="1" t="s">
        <v>23</v>
      </c>
      <c r="O727" s="2">
        <v>34582.47</v>
      </c>
      <c r="P727">
        <v>20.5</v>
      </c>
      <c r="Q727">
        <v>47</v>
      </c>
      <c r="R727">
        <f>Кредиты_2000_0__2[[#This Row],[Годовой доход]]/12</f>
        <v>220270.16666666666</v>
      </c>
      <c r="S727">
        <f>Кредиты_2000_0__2[[#This Row],[Ежемесячный платеж]]/Кредиты_2000_0__2[[#This Row],[Мес доход]]</f>
        <v>0.15700024439684299</v>
      </c>
    </row>
    <row r="728" spans="1:19" x14ac:dyDescent="0.45">
      <c r="A728">
        <v>142</v>
      </c>
      <c r="B728" s="1" t="s">
        <v>134</v>
      </c>
      <c r="C728" s="1" t="s">
        <v>16</v>
      </c>
      <c r="D728">
        <v>10</v>
      </c>
      <c r="E728">
        <v>0</v>
      </c>
      <c r="F728">
        <v>177916</v>
      </c>
      <c r="G728">
        <v>335522</v>
      </c>
      <c r="H728" s="3">
        <v>286462</v>
      </c>
      <c r="I728" s="1" t="s">
        <v>26</v>
      </c>
      <c r="J728">
        <v>719</v>
      </c>
      <c r="K728">
        <v>1380426</v>
      </c>
      <c r="L728" s="1" t="s">
        <v>22</v>
      </c>
      <c r="M728" s="1" t="s">
        <v>19</v>
      </c>
      <c r="N728" s="1" t="s">
        <v>23</v>
      </c>
      <c r="O728" s="2">
        <v>27378.62</v>
      </c>
      <c r="P728">
        <v>15.7</v>
      </c>
      <c r="Q728">
        <v>75</v>
      </c>
      <c r="R728">
        <f>Кредиты_2000_0__2[[#This Row],[Годовой доход]]/12</f>
        <v>115035.5</v>
      </c>
      <c r="S728">
        <f>Кредиты_2000_0__2[[#This Row],[Ежемесячный платеж]]/Кредиты_2000_0__2[[#This Row],[Мес доход]]</f>
        <v>0.23800148649764638</v>
      </c>
    </row>
    <row r="729" spans="1:19" x14ac:dyDescent="0.45">
      <c r="A729">
        <v>220</v>
      </c>
      <c r="B729" s="1" t="s">
        <v>201</v>
      </c>
      <c r="C729" s="1" t="s">
        <v>16</v>
      </c>
      <c r="D729">
        <v>4</v>
      </c>
      <c r="E729">
        <v>0</v>
      </c>
      <c r="F729">
        <v>36708</v>
      </c>
      <c r="G729">
        <v>64372</v>
      </c>
      <c r="H729" s="3">
        <v>128832</v>
      </c>
      <c r="I729" s="1" t="s">
        <v>17</v>
      </c>
      <c r="J729">
        <v>719</v>
      </c>
      <c r="K729">
        <v>1483520</v>
      </c>
      <c r="L729" s="1" t="s">
        <v>22</v>
      </c>
      <c r="M729" s="1" t="s">
        <v>29</v>
      </c>
      <c r="N729" s="1" t="s">
        <v>23</v>
      </c>
      <c r="O729" s="2">
        <v>8381.85</v>
      </c>
      <c r="P729">
        <v>30.9</v>
      </c>
      <c r="Q729">
        <v>38</v>
      </c>
      <c r="R729">
        <f>Кредиты_2000_0__2[[#This Row],[Годовой доход]]/12</f>
        <v>123626.66666666667</v>
      </c>
      <c r="S729">
        <f>Кредиты_2000_0__2[[#This Row],[Ежемесячный платеж]]/Кредиты_2000_0__2[[#This Row],[Мес доход]]</f>
        <v>6.7799692622950825E-2</v>
      </c>
    </row>
    <row r="730" spans="1:19" x14ac:dyDescent="0.45">
      <c r="A730">
        <v>265</v>
      </c>
      <c r="B730" s="1" t="s">
        <v>235</v>
      </c>
      <c r="C730" s="1" t="s">
        <v>16</v>
      </c>
      <c r="D730">
        <v>8</v>
      </c>
      <c r="E730">
        <v>0</v>
      </c>
      <c r="F730">
        <v>100624</v>
      </c>
      <c r="G730">
        <v>236830</v>
      </c>
      <c r="H730" s="3">
        <v>223344</v>
      </c>
      <c r="I730" s="1" t="s">
        <v>17</v>
      </c>
      <c r="J730">
        <v>719</v>
      </c>
      <c r="K730">
        <v>1157328</v>
      </c>
      <c r="L730" s="1" t="s">
        <v>41</v>
      </c>
      <c r="M730" s="1" t="s">
        <v>29</v>
      </c>
      <c r="N730" s="1" t="s">
        <v>23</v>
      </c>
      <c r="O730" s="2">
        <v>24111</v>
      </c>
      <c r="P730">
        <v>17.399999999999999</v>
      </c>
      <c r="R730">
        <f>Кредиты_2000_0__2[[#This Row],[Годовой доход]]/12</f>
        <v>96444</v>
      </c>
      <c r="S730">
        <f>Кредиты_2000_0__2[[#This Row],[Ежемесячный платеж]]/Кредиты_2000_0__2[[#This Row],[Мес доход]]</f>
        <v>0.25</v>
      </c>
    </row>
    <row r="731" spans="1:19" x14ac:dyDescent="0.45">
      <c r="A731">
        <v>394</v>
      </c>
      <c r="B731" s="1" t="s">
        <v>325</v>
      </c>
      <c r="C731" s="1" t="s">
        <v>16</v>
      </c>
      <c r="D731">
        <v>8</v>
      </c>
      <c r="E731">
        <v>0</v>
      </c>
      <c r="F731">
        <v>101042</v>
      </c>
      <c r="G731">
        <v>259424</v>
      </c>
      <c r="H731" s="3">
        <v>87274</v>
      </c>
      <c r="I731" s="1" t="s">
        <v>17</v>
      </c>
      <c r="J731">
        <v>719</v>
      </c>
      <c r="K731">
        <v>753692</v>
      </c>
      <c r="L731" s="1" t="s">
        <v>22</v>
      </c>
      <c r="M731" s="1" t="s">
        <v>29</v>
      </c>
      <c r="N731" s="1" t="s">
        <v>23</v>
      </c>
      <c r="O731" s="2">
        <v>4013.37</v>
      </c>
      <c r="P731">
        <v>8.1999999999999993</v>
      </c>
      <c r="R731">
        <f>Кредиты_2000_0__2[[#This Row],[Годовой доход]]/12</f>
        <v>62807.666666666664</v>
      </c>
      <c r="S731">
        <f>Кредиты_2000_0__2[[#This Row],[Ежемесячный платеж]]/Кредиты_2000_0__2[[#This Row],[Мес доход]]</f>
        <v>6.3899364727236063E-2</v>
      </c>
    </row>
    <row r="732" spans="1:19" x14ac:dyDescent="0.45">
      <c r="A732">
        <v>428</v>
      </c>
      <c r="B732" s="1" t="s">
        <v>344</v>
      </c>
      <c r="C732" s="1" t="s">
        <v>16</v>
      </c>
      <c r="D732">
        <v>9</v>
      </c>
      <c r="E732">
        <v>1</v>
      </c>
      <c r="F732">
        <v>77159</v>
      </c>
      <c r="G732">
        <v>192544</v>
      </c>
      <c r="H732" s="3">
        <v>223146</v>
      </c>
      <c r="I732" s="1" t="s">
        <v>17</v>
      </c>
      <c r="J732">
        <v>719</v>
      </c>
      <c r="K732">
        <v>573819</v>
      </c>
      <c r="L732" s="1" t="s">
        <v>41</v>
      </c>
      <c r="M732" s="1" t="s">
        <v>19</v>
      </c>
      <c r="N732" s="1" t="s">
        <v>23</v>
      </c>
      <c r="O732" s="2">
        <v>10902.58</v>
      </c>
      <c r="P732">
        <v>22.6</v>
      </c>
      <c r="R732">
        <f>Кредиты_2000_0__2[[#This Row],[Годовой доход]]/12</f>
        <v>47818.25</v>
      </c>
      <c r="S732">
        <f>Кредиты_2000_0__2[[#This Row],[Ежемесячный платеж]]/Кредиты_2000_0__2[[#This Row],[Мес доход]]</f>
        <v>0.2280003973378365</v>
      </c>
    </row>
    <row r="733" spans="1:19" x14ac:dyDescent="0.45">
      <c r="A733">
        <v>735</v>
      </c>
      <c r="B733" s="1" t="s">
        <v>541</v>
      </c>
      <c r="C733" s="1" t="s">
        <v>16</v>
      </c>
      <c r="D733">
        <v>9</v>
      </c>
      <c r="E733">
        <v>0</v>
      </c>
      <c r="F733">
        <v>76893</v>
      </c>
      <c r="G733">
        <v>436414</v>
      </c>
      <c r="H733" s="3">
        <v>560010</v>
      </c>
      <c r="I733" s="1" t="s">
        <v>26</v>
      </c>
      <c r="J733">
        <v>719</v>
      </c>
      <c r="K733">
        <v>5701140</v>
      </c>
      <c r="L733" s="1" t="s">
        <v>38</v>
      </c>
      <c r="M733" s="1" t="s">
        <v>19</v>
      </c>
      <c r="N733" s="1" t="s">
        <v>20</v>
      </c>
      <c r="O733" s="2">
        <v>24942.44</v>
      </c>
      <c r="P733">
        <v>8.4</v>
      </c>
      <c r="R733">
        <f>Кредиты_2000_0__2[[#This Row],[Годовой доход]]/12</f>
        <v>475095</v>
      </c>
      <c r="S733">
        <f>Кредиты_2000_0__2[[#This Row],[Ежемесячный платеж]]/Кредиты_2000_0__2[[#This Row],[Мес доход]]</f>
        <v>5.2499900019996E-2</v>
      </c>
    </row>
    <row r="734" spans="1:19" x14ac:dyDescent="0.45">
      <c r="A734">
        <v>749</v>
      </c>
      <c r="B734" s="1" t="s">
        <v>548</v>
      </c>
      <c r="C734" s="1" t="s">
        <v>31</v>
      </c>
      <c r="D734">
        <v>36</v>
      </c>
      <c r="E734">
        <v>0</v>
      </c>
      <c r="F734">
        <v>569962</v>
      </c>
      <c r="G734">
        <v>1499916</v>
      </c>
      <c r="H734" s="3">
        <v>400400</v>
      </c>
      <c r="I734" s="1" t="s">
        <v>17</v>
      </c>
      <c r="J734">
        <v>719</v>
      </c>
      <c r="K734">
        <v>1152654</v>
      </c>
      <c r="L734" s="1" t="s">
        <v>22</v>
      </c>
      <c r="M734" s="1" t="s">
        <v>19</v>
      </c>
      <c r="N734" s="1" t="s">
        <v>23</v>
      </c>
      <c r="O734" s="2">
        <v>28047.99</v>
      </c>
      <c r="P734">
        <v>12</v>
      </c>
      <c r="R734">
        <f>Кредиты_2000_0__2[[#This Row],[Годовой доход]]/12</f>
        <v>96054.5</v>
      </c>
      <c r="S734">
        <f>Кредиты_2000_0__2[[#This Row],[Ежемесячный платеж]]/Кредиты_2000_0__2[[#This Row],[Мес доход]]</f>
        <v>0.2920007912174859</v>
      </c>
    </row>
    <row r="735" spans="1:19" x14ac:dyDescent="0.45">
      <c r="A735">
        <v>787</v>
      </c>
      <c r="B735" s="1" t="s">
        <v>576</v>
      </c>
      <c r="C735" s="1" t="s">
        <v>31</v>
      </c>
      <c r="D735">
        <v>15</v>
      </c>
      <c r="E735">
        <v>0</v>
      </c>
      <c r="F735">
        <v>237937</v>
      </c>
      <c r="G735">
        <v>683672</v>
      </c>
      <c r="H735" s="3">
        <v>261448</v>
      </c>
      <c r="I735" s="1" t="s">
        <v>26</v>
      </c>
      <c r="J735">
        <v>719</v>
      </c>
      <c r="K735">
        <v>940785</v>
      </c>
      <c r="L735" s="1" t="s">
        <v>50</v>
      </c>
      <c r="M735" s="1" t="s">
        <v>29</v>
      </c>
      <c r="N735" s="1" t="s">
        <v>23</v>
      </c>
      <c r="O735" s="2">
        <v>11681.39</v>
      </c>
      <c r="P735">
        <v>13.3</v>
      </c>
      <c r="Q735">
        <v>20</v>
      </c>
      <c r="R735">
        <f>Кредиты_2000_0__2[[#This Row],[Годовой доход]]/12</f>
        <v>78398.75</v>
      </c>
      <c r="S735">
        <f>Кредиты_2000_0__2[[#This Row],[Ежемесячный платеж]]/Кредиты_2000_0__2[[#This Row],[Мес доход]]</f>
        <v>0.14899969706149652</v>
      </c>
    </row>
    <row r="736" spans="1:19" x14ac:dyDescent="0.45">
      <c r="A736">
        <v>792</v>
      </c>
      <c r="B736" s="1" t="s">
        <v>581</v>
      </c>
      <c r="C736" s="1" t="s">
        <v>16</v>
      </c>
      <c r="D736">
        <v>7</v>
      </c>
      <c r="E736">
        <v>0</v>
      </c>
      <c r="F736">
        <v>726484</v>
      </c>
      <c r="G736">
        <v>1055450</v>
      </c>
      <c r="H736" s="3">
        <v>470316</v>
      </c>
      <c r="I736" s="1" t="s">
        <v>26</v>
      </c>
      <c r="J736">
        <v>719</v>
      </c>
      <c r="K736">
        <v>2393487</v>
      </c>
      <c r="L736" s="1" t="s">
        <v>36</v>
      </c>
      <c r="M736" s="1" t="s">
        <v>24</v>
      </c>
      <c r="N736" s="1" t="s">
        <v>23</v>
      </c>
      <c r="O736" s="2">
        <v>27126.11</v>
      </c>
      <c r="P736">
        <v>34.1</v>
      </c>
      <c r="R736">
        <f>Кредиты_2000_0__2[[#This Row],[Годовой доход]]/12</f>
        <v>199457.25</v>
      </c>
      <c r="S736">
        <f>Кредиты_2000_0__2[[#This Row],[Ежемесячный платеж]]/Кредиты_2000_0__2[[#This Row],[Мес доход]]</f>
        <v>0.1359996189659689</v>
      </c>
    </row>
    <row r="737" spans="1:19" x14ac:dyDescent="0.45">
      <c r="A737">
        <v>828</v>
      </c>
      <c r="B737" s="1" t="s">
        <v>609</v>
      </c>
      <c r="C737" s="1" t="s">
        <v>16</v>
      </c>
      <c r="D737">
        <v>6</v>
      </c>
      <c r="E737">
        <v>0</v>
      </c>
      <c r="F737">
        <v>354730</v>
      </c>
      <c r="G737">
        <v>416130</v>
      </c>
      <c r="H737" s="3">
        <v>360052</v>
      </c>
      <c r="I737" s="1" t="s">
        <v>17</v>
      </c>
      <c r="J737">
        <v>719</v>
      </c>
      <c r="K737">
        <v>721582</v>
      </c>
      <c r="L737" s="1" t="s">
        <v>22</v>
      </c>
      <c r="M737" s="1" t="s">
        <v>19</v>
      </c>
      <c r="N737" s="1" t="s">
        <v>23</v>
      </c>
      <c r="O737" s="2">
        <v>13529.71</v>
      </c>
      <c r="P737">
        <v>17</v>
      </c>
      <c r="R737">
        <f>Кредиты_2000_0__2[[#This Row],[Годовой доход]]/12</f>
        <v>60131.833333333336</v>
      </c>
      <c r="S737">
        <f>Кредиты_2000_0__2[[#This Row],[Ежемесячный платеж]]/Кредиты_2000_0__2[[#This Row],[Мес доход]]</f>
        <v>0.22500078993101266</v>
      </c>
    </row>
    <row r="738" spans="1:19" x14ac:dyDescent="0.45">
      <c r="A738">
        <v>879</v>
      </c>
      <c r="B738" s="1" t="s">
        <v>637</v>
      </c>
      <c r="C738" s="1" t="s">
        <v>16</v>
      </c>
      <c r="D738">
        <v>9</v>
      </c>
      <c r="E738">
        <v>1</v>
      </c>
      <c r="F738">
        <v>117344</v>
      </c>
      <c r="G738">
        <v>358468</v>
      </c>
      <c r="H738" s="3">
        <v>106106</v>
      </c>
      <c r="I738" s="1" t="s">
        <v>17</v>
      </c>
      <c r="J738">
        <v>719</v>
      </c>
      <c r="K738">
        <v>954579</v>
      </c>
      <c r="L738" s="1" t="s">
        <v>27</v>
      </c>
      <c r="M738" s="1" t="s">
        <v>24</v>
      </c>
      <c r="N738" s="1" t="s">
        <v>23</v>
      </c>
      <c r="O738" s="2">
        <v>4598</v>
      </c>
      <c r="P738">
        <v>10.8</v>
      </c>
      <c r="R738">
        <f>Кредиты_2000_0__2[[#This Row],[Годовой доход]]/12</f>
        <v>79548.25</v>
      </c>
      <c r="S738">
        <f>Кредиты_2000_0__2[[#This Row],[Ежемесячный платеж]]/Кредиты_2000_0__2[[#This Row],[Мес доход]]</f>
        <v>5.7801397265181825E-2</v>
      </c>
    </row>
    <row r="739" spans="1:19" x14ac:dyDescent="0.45">
      <c r="A739">
        <v>909</v>
      </c>
      <c r="B739" s="1" t="s">
        <v>661</v>
      </c>
      <c r="C739" s="1" t="s">
        <v>16</v>
      </c>
      <c r="D739">
        <v>8</v>
      </c>
      <c r="E739">
        <v>1</v>
      </c>
      <c r="F739">
        <v>199253</v>
      </c>
      <c r="G739">
        <v>467060</v>
      </c>
      <c r="H739" s="3">
        <v>328790</v>
      </c>
      <c r="I739" s="1" t="s">
        <v>26</v>
      </c>
      <c r="J739">
        <v>719</v>
      </c>
      <c r="K739">
        <v>1390838</v>
      </c>
      <c r="L739" s="1" t="s">
        <v>22</v>
      </c>
      <c r="M739" s="1" t="s">
        <v>29</v>
      </c>
      <c r="N739" s="1" t="s">
        <v>23</v>
      </c>
      <c r="O739" s="2">
        <v>6687.62</v>
      </c>
      <c r="P739">
        <v>14</v>
      </c>
      <c r="Q739">
        <v>12</v>
      </c>
      <c r="R739">
        <f>Кредиты_2000_0__2[[#This Row],[Годовой доход]]/12</f>
        <v>115903.16666666667</v>
      </c>
      <c r="S739">
        <f>Кредиты_2000_0__2[[#This Row],[Ежемесячный платеж]]/Кредиты_2000_0__2[[#This Row],[Мес доход]]</f>
        <v>5.7700062839813118E-2</v>
      </c>
    </row>
    <row r="740" spans="1:19" x14ac:dyDescent="0.45">
      <c r="A740">
        <v>914</v>
      </c>
      <c r="B740" s="1" t="s">
        <v>665</v>
      </c>
      <c r="C740" s="1" t="s">
        <v>16</v>
      </c>
      <c r="D740">
        <v>21</v>
      </c>
      <c r="E740">
        <v>0</v>
      </c>
      <c r="F740">
        <v>329593</v>
      </c>
      <c r="G740">
        <v>529320</v>
      </c>
      <c r="H740" s="3">
        <v>225126</v>
      </c>
      <c r="I740" s="1" t="s">
        <v>17</v>
      </c>
      <c r="J740">
        <v>719</v>
      </c>
      <c r="K740">
        <v>1788736</v>
      </c>
      <c r="L740" s="1" t="s">
        <v>41</v>
      </c>
      <c r="M740" s="1" t="s">
        <v>19</v>
      </c>
      <c r="N740" s="1" t="s">
        <v>34</v>
      </c>
      <c r="O740" s="2">
        <v>15055.03</v>
      </c>
      <c r="P740">
        <v>19.3</v>
      </c>
      <c r="Q740">
        <v>61</v>
      </c>
      <c r="R740">
        <f>Кредиты_2000_0__2[[#This Row],[Годовой доход]]/12</f>
        <v>149061.33333333334</v>
      </c>
      <c r="S740">
        <f>Кредиты_2000_0__2[[#This Row],[Ежемесячный платеж]]/Кредиты_2000_0__2[[#This Row],[Мес доход]]</f>
        <v>0.10099889530931339</v>
      </c>
    </row>
    <row r="741" spans="1:19" x14ac:dyDescent="0.45">
      <c r="A741">
        <v>1062</v>
      </c>
      <c r="B741" s="1" t="s">
        <v>752</v>
      </c>
      <c r="C741" s="1" t="s">
        <v>16</v>
      </c>
      <c r="D741">
        <v>14</v>
      </c>
      <c r="E741">
        <v>1</v>
      </c>
      <c r="F741">
        <v>380</v>
      </c>
      <c r="G741">
        <v>450296</v>
      </c>
      <c r="H741" s="3">
        <v>40524</v>
      </c>
      <c r="I741" s="1" t="s">
        <v>17</v>
      </c>
      <c r="J741">
        <v>719</v>
      </c>
      <c r="K741">
        <v>671194</v>
      </c>
      <c r="L741" s="1" t="s">
        <v>22</v>
      </c>
      <c r="M741" s="1" t="s">
        <v>29</v>
      </c>
      <c r="N741" s="1" t="s">
        <v>75</v>
      </c>
      <c r="O741" s="2">
        <v>10515.17</v>
      </c>
      <c r="P741">
        <v>11</v>
      </c>
      <c r="R741">
        <f>Кредиты_2000_0__2[[#This Row],[Годовой доход]]/12</f>
        <v>55932.833333333336</v>
      </c>
      <c r="S741">
        <f>Кредиты_2000_0__2[[#This Row],[Ежемесячный платеж]]/Кредиты_2000_0__2[[#This Row],[Мес доход]]</f>
        <v>0.18799637660646548</v>
      </c>
    </row>
    <row r="742" spans="1:19" x14ac:dyDescent="0.45">
      <c r="A742">
        <v>1135</v>
      </c>
      <c r="B742" s="1" t="s">
        <v>803</v>
      </c>
      <c r="C742" s="1" t="s">
        <v>16</v>
      </c>
      <c r="D742">
        <v>5</v>
      </c>
      <c r="E742">
        <v>0</v>
      </c>
      <c r="F742">
        <v>74100</v>
      </c>
      <c r="G742">
        <v>135344</v>
      </c>
      <c r="H742" s="3">
        <v>172348</v>
      </c>
      <c r="I742" s="1" t="s">
        <v>17</v>
      </c>
      <c r="J742">
        <v>719</v>
      </c>
      <c r="K742">
        <v>753692</v>
      </c>
      <c r="L742" s="1" t="s">
        <v>27</v>
      </c>
      <c r="M742" s="1" t="s">
        <v>29</v>
      </c>
      <c r="N742" s="1" t="s">
        <v>23</v>
      </c>
      <c r="O742" s="2">
        <v>8102.17</v>
      </c>
      <c r="P742">
        <v>14.1</v>
      </c>
      <c r="Q742">
        <v>34</v>
      </c>
      <c r="R742">
        <f>Кредиты_2000_0__2[[#This Row],[Годовой доход]]/12</f>
        <v>62807.666666666664</v>
      </c>
      <c r="S742">
        <f>Кредиты_2000_0__2[[#This Row],[Ежемесячный платеж]]/Кредиты_2000_0__2[[#This Row],[Мес доход]]</f>
        <v>0.12899969748916004</v>
      </c>
    </row>
    <row r="743" spans="1:19" x14ac:dyDescent="0.45">
      <c r="A743">
        <v>1282</v>
      </c>
      <c r="B743" s="1" t="s">
        <v>901</v>
      </c>
      <c r="C743" s="1" t="s">
        <v>16</v>
      </c>
      <c r="D743">
        <v>6</v>
      </c>
      <c r="E743">
        <v>0</v>
      </c>
      <c r="F743">
        <v>117401</v>
      </c>
      <c r="G743">
        <v>142934</v>
      </c>
      <c r="H743" s="3">
        <v>129976</v>
      </c>
      <c r="I743" s="1" t="s">
        <v>17</v>
      </c>
      <c r="J743">
        <v>719</v>
      </c>
      <c r="K743">
        <v>561222</v>
      </c>
      <c r="L743" s="1" t="s">
        <v>22</v>
      </c>
      <c r="M743" s="1" t="s">
        <v>29</v>
      </c>
      <c r="N743" s="1" t="s">
        <v>54</v>
      </c>
      <c r="O743" s="2">
        <v>10008.44</v>
      </c>
      <c r="P743">
        <v>21.1</v>
      </c>
      <c r="R743">
        <f>Кредиты_2000_0__2[[#This Row],[Годовой доход]]/12</f>
        <v>46768.5</v>
      </c>
      <c r="S743">
        <f>Кредиты_2000_0__2[[#This Row],[Ежемесячный платеж]]/Кредиты_2000_0__2[[#This Row],[Мес доход]]</f>
        <v>0.21399959374365227</v>
      </c>
    </row>
    <row r="744" spans="1:19" x14ac:dyDescent="0.45">
      <c r="A744">
        <v>1321</v>
      </c>
      <c r="B744" s="1" t="s">
        <v>929</v>
      </c>
      <c r="C744" s="1" t="s">
        <v>16</v>
      </c>
      <c r="D744">
        <v>8</v>
      </c>
      <c r="E744">
        <v>0</v>
      </c>
      <c r="F744">
        <v>112385</v>
      </c>
      <c r="G744">
        <v>130636</v>
      </c>
      <c r="H744" s="3">
        <v>67562</v>
      </c>
      <c r="I744" s="1" t="s">
        <v>17</v>
      </c>
      <c r="J744">
        <v>719</v>
      </c>
      <c r="K744">
        <v>1264279</v>
      </c>
      <c r="L744" s="1" t="s">
        <v>18</v>
      </c>
      <c r="M744" s="1" t="s">
        <v>19</v>
      </c>
      <c r="N744" s="1" t="s">
        <v>23</v>
      </c>
      <c r="O744" s="2">
        <v>19490.77</v>
      </c>
      <c r="P744">
        <v>12.5</v>
      </c>
      <c r="Q744">
        <v>78</v>
      </c>
      <c r="R744">
        <f>Кредиты_2000_0__2[[#This Row],[Годовой доход]]/12</f>
        <v>105356.58333333333</v>
      </c>
      <c r="S744">
        <f>Кредиты_2000_0__2[[#This Row],[Ежемесячный платеж]]/Кредиты_2000_0__2[[#This Row],[Мес доход]]</f>
        <v>0.18499812145895014</v>
      </c>
    </row>
    <row r="745" spans="1:19" x14ac:dyDescent="0.45">
      <c r="A745">
        <v>1355</v>
      </c>
      <c r="B745" s="1" t="s">
        <v>955</v>
      </c>
      <c r="C745" s="1" t="s">
        <v>16</v>
      </c>
      <c r="D745">
        <v>20</v>
      </c>
      <c r="E745">
        <v>0</v>
      </c>
      <c r="F745">
        <v>478154</v>
      </c>
      <c r="G745">
        <v>1006654</v>
      </c>
      <c r="H745" s="3">
        <v>398222</v>
      </c>
      <c r="I745" s="1" t="s">
        <v>17</v>
      </c>
      <c r="J745">
        <v>719</v>
      </c>
      <c r="K745">
        <v>1108175</v>
      </c>
      <c r="L745" s="1" t="s">
        <v>22</v>
      </c>
      <c r="M745" s="1" t="s">
        <v>29</v>
      </c>
      <c r="N745" s="1" t="s">
        <v>23</v>
      </c>
      <c r="O745" s="2">
        <v>22440.52</v>
      </c>
      <c r="P745">
        <v>31</v>
      </c>
      <c r="Q745">
        <v>22</v>
      </c>
      <c r="R745">
        <f>Кредиты_2000_0__2[[#This Row],[Годовой доход]]/12</f>
        <v>92347.916666666672</v>
      </c>
      <c r="S745">
        <f>Кредиты_2000_0__2[[#This Row],[Ежемесячный платеж]]/Кредиты_2000_0__2[[#This Row],[Мес доход]]</f>
        <v>0.2429997428204029</v>
      </c>
    </row>
    <row r="746" spans="1:19" x14ac:dyDescent="0.45">
      <c r="A746">
        <v>1376</v>
      </c>
      <c r="B746" s="1" t="s">
        <v>970</v>
      </c>
      <c r="C746" s="1" t="s">
        <v>31</v>
      </c>
      <c r="D746">
        <v>13</v>
      </c>
      <c r="E746">
        <v>0</v>
      </c>
      <c r="F746">
        <v>347928</v>
      </c>
      <c r="G746">
        <v>540012</v>
      </c>
      <c r="H746" s="3">
        <v>204600</v>
      </c>
      <c r="I746" s="1" t="s">
        <v>17</v>
      </c>
      <c r="J746">
        <v>719</v>
      </c>
      <c r="K746">
        <v>1007019</v>
      </c>
      <c r="L746" s="1" t="s">
        <v>21</v>
      </c>
      <c r="M746" s="1" t="s">
        <v>19</v>
      </c>
      <c r="N746" s="1" t="s">
        <v>23</v>
      </c>
      <c r="O746" s="2">
        <v>16028.4</v>
      </c>
      <c r="P746">
        <v>16.100000000000001</v>
      </c>
      <c r="R746">
        <f>Кредиты_2000_0__2[[#This Row],[Годовой доход]]/12</f>
        <v>83918.25</v>
      </c>
      <c r="S746">
        <f>Кредиты_2000_0__2[[#This Row],[Ежемесячный платеж]]/Кредиты_2000_0__2[[#This Row],[Мес доход]]</f>
        <v>0.19100016980811682</v>
      </c>
    </row>
    <row r="747" spans="1:19" x14ac:dyDescent="0.45">
      <c r="A747">
        <v>1406</v>
      </c>
      <c r="B747" s="1" t="s">
        <v>990</v>
      </c>
      <c r="C747" s="1" t="s">
        <v>16</v>
      </c>
      <c r="D747">
        <v>6</v>
      </c>
      <c r="E747">
        <v>1</v>
      </c>
      <c r="F747">
        <v>45239</v>
      </c>
      <c r="G747">
        <v>131274</v>
      </c>
      <c r="H747" s="3">
        <v>167772</v>
      </c>
      <c r="I747" s="1" t="s">
        <v>17</v>
      </c>
      <c r="J747">
        <v>719</v>
      </c>
      <c r="K747">
        <v>835943</v>
      </c>
      <c r="L747" s="1" t="s">
        <v>53</v>
      </c>
      <c r="M747" s="1" t="s">
        <v>24</v>
      </c>
      <c r="N747" s="1" t="s">
        <v>79</v>
      </c>
      <c r="O747" s="2">
        <v>11981.78</v>
      </c>
      <c r="P747">
        <v>26.1</v>
      </c>
      <c r="R747">
        <f>Кредиты_2000_0__2[[#This Row],[Годовой доход]]/12</f>
        <v>69661.916666666672</v>
      </c>
      <c r="S747">
        <f>Кредиты_2000_0__2[[#This Row],[Ежемесячный платеж]]/Кредиты_2000_0__2[[#This Row],[Мес доход]]</f>
        <v>0.17199899993181353</v>
      </c>
    </row>
    <row r="748" spans="1:19" x14ac:dyDescent="0.45">
      <c r="A748">
        <v>1523</v>
      </c>
      <c r="B748" s="1" t="s">
        <v>1063</v>
      </c>
      <c r="C748" s="1" t="s">
        <v>16</v>
      </c>
      <c r="D748">
        <v>17</v>
      </c>
      <c r="E748">
        <v>0</v>
      </c>
      <c r="F748">
        <v>457900</v>
      </c>
      <c r="G748">
        <v>1109218</v>
      </c>
      <c r="H748" s="3">
        <v>286968</v>
      </c>
      <c r="I748" s="1" t="s">
        <v>17</v>
      </c>
      <c r="J748">
        <v>719</v>
      </c>
      <c r="K748">
        <v>1408185</v>
      </c>
      <c r="L748" s="1" t="s">
        <v>22</v>
      </c>
      <c r="M748" s="1" t="s">
        <v>19</v>
      </c>
      <c r="N748" s="1" t="s">
        <v>23</v>
      </c>
      <c r="O748" s="2">
        <v>20066.66</v>
      </c>
      <c r="P748">
        <v>17.899999999999999</v>
      </c>
      <c r="Q748">
        <v>6</v>
      </c>
      <c r="R748">
        <f>Кредиты_2000_0__2[[#This Row],[Годовой доход]]/12</f>
        <v>117348.75</v>
      </c>
      <c r="S748">
        <f>Кредиты_2000_0__2[[#This Row],[Ежемесячный платеж]]/Кредиты_2000_0__2[[#This Row],[Мес доход]]</f>
        <v>0.17100020238818053</v>
      </c>
    </row>
    <row r="749" spans="1:19" x14ac:dyDescent="0.45">
      <c r="A749">
        <v>1624</v>
      </c>
      <c r="B749" s="1" t="s">
        <v>1137</v>
      </c>
      <c r="C749" s="1" t="s">
        <v>31</v>
      </c>
      <c r="D749">
        <v>9</v>
      </c>
      <c r="E749">
        <v>0</v>
      </c>
      <c r="F749">
        <v>397119</v>
      </c>
      <c r="G749">
        <v>594858</v>
      </c>
      <c r="H749" s="3">
        <v>265716</v>
      </c>
      <c r="I749" s="1" t="s">
        <v>17</v>
      </c>
      <c r="J749">
        <v>719</v>
      </c>
      <c r="K749">
        <v>658312</v>
      </c>
      <c r="L749" s="1" t="s">
        <v>41</v>
      </c>
      <c r="M749" s="1" t="s">
        <v>29</v>
      </c>
      <c r="N749" s="1" t="s">
        <v>23</v>
      </c>
      <c r="O749" s="2">
        <v>11959.36</v>
      </c>
      <c r="P749">
        <v>27.5</v>
      </c>
      <c r="R749">
        <f>Кредиты_2000_0__2[[#This Row],[Годовой доход]]/12</f>
        <v>54859.333333333336</v>
      </c>
      <c r="S749">
        <f>Кредиты_2000_0__2[[#This Row],[Ежемесячный платеж]]/Кредиты_2000_0__2[[#This Row],[Мес доход]]</f>
        <v>0.21800046178711613</v>
      </c>
    </row>
    <row r="750" spans="1:19" x14ac:dyDescent="0.45">
      <c r="A750">
        <v>1636</v>
      </c>
      <c r="B750" s="1" t="s">
        <v>1142</v>
      </c>
      <c r="C750" s="1" t="s">
        <v>16</v>
      </c>
      <c r="D750">
        <v>12</v>
      </c>
      <c r="E750">
        <v>0</v>
      </c>
      <c r="F750">
        <v>288895</v>
      </c>
      <c r="G750">
        <v>427218</v>
      </c>
      <c r="H750" s="3">
        <v>348612</v>
      </c>
      <c r="I750" s="1" t="s">
        <v>17</v>
      </c>
      <c r="J750">
        <v>719</v>
      </c>
      <c r="K750">
        <v>715065</v>
      </c>
      <c r="L750" s="1" t="s">
        <v>22</v>
      </c>
      <c r="M750" s="1" t="s">
        <v>29</v>
      </c>
      <c r="N750" s="1" t="s">
        <v>23</v>
      </c>
      <c r="O750" s="2">
        <v>19247.189999999999</v>
      </c>
      <c r="P750">
        <v>12</v>
      </c>
      <c r="R750">
        <f>Кредиты_2000_0__2[[#This Row],[Годовой доход]]/12</f>
        <v>59588.75</v>
      </c>
      <c r="S750">
        <f>Кредиты_2000_0__2[[#This Row],[Ежемесячный платеж]]/Кредиты_2000_0__2[[#This Row],[Мес доход]]</f>
        <v>0.32300039856516538</v>
      </c>
    </row>
    <row r="751" spans="1:19" x14ac:dyDescent="0.45">
      <c r="A751">
        <v>1642</v>
      </c>
      <c r="B751" s="1" t="s">
        <v>1146</v>
      </c>
      <c r="C751" s="1" t="s">
        <v>16</v>
      </c>
      <c r="D751">
        <v>13</v>
      </c>
      <c r="E751">
        <v>0</v>
      </c>
      <c r="F751">
        <v>111150</v>
      </c>
      <c r="G751">
        <v>262130</v>
      </c>
      <c r="H751" s="3">
        <v>221716</v>
      </c>
      <c r="I751" s="1" t="s">
        <v>26</v>
      </c>
      <c r="J751">
        <v>719</v>
      </c>
      <c r="K751">
        <v>1131906</v>
      </c>
      <c r="L751" s="1" t="s">
        <v>22</v>
      </c>
      <c r="M751" s="1" t="s">
        <v>29</v>
      </c>
      <c r="N751" s="1" t="s">
        <v>23</v>
      </c>
      <c r="O751" s="2">
        <v>20940.28</v>
      </c>
      <c r="P751">
        <v>14.7</v>
      </c>
      <c r="Q751">
        <v>27</v>
      </c>
      <c r="R751">
        <f>Кредиты_2000_0__2[[#This Row],[Годовой доход]]/12</f>
        <v>94325.5</v>
      </c>
      <c r="S751">
        <f>Кредиты_2000_0__2[[#This Row],[Ежемесячный платеж]]/Кредиты_2000_0__2[[#This Row],[Мес доход]]</f>
        <v>0.22200020143015409</v>
      </c>
    </row>
    <row r="752" spans="1:19" x14ac:dyDescent="0.45">
      <c r="A752">
        <v>1707</v>
      </c>
      <c r="B752" s="1" t="s">
        <v>1198</v>
      </c>
      <c r="C752" s="1" t="s">
        <v>31</v>
      </c>
      <c r="D752">
        <v>6</v>
      </c>
      <c r="E752">
        <v>0</v>
      </c>
      <c r="F752">
        <v>234099</v>
      </c>
      <c r="G752">
        <v>311212</v>
      </c>
      <c r="H752" s="3">
        <v>345664</v>
      </c>
      <c r="I752" s="1" t="s">
        <v>26</v>
      </c>
      <c r="J752">
        <v>719</v>
      </c>
      <c r="K752">
        <v>1306060</v>
      </c>
      <c r="L752" s="1" t="s">
        <v>41</v>
      </c>
      <c r="M752" s="1" t="s">
        <v>19</v>
      </c>
      <c r="N752" s="1" t="s">
        <v>23</v>
      </c>
      <c r="O752" s="2">
        <v>17958.419999999998</v>
      </c>
      <c r="P752">
        <v>21.6</v>
      </c>
      <c r="R752">
        <f>Кредиты_2000_0__2[[#This Row],[Годовой доход]]/12</f>
        <v>108838.33333333333</v>
      </c>
      <c r="S752">
        <f>Кредиты_2000_0__2[[#This Row],[Ежемесячный платеж]]/Кредиты_2000_0__2[[#This Row],[Мес доход]]</f>
        <v>0.16500087285423334</v>
      </c>
    </row>
    <row r="753" spans="1:19" x14ac:dyDescent="0.45">
      <c r="A753">
        <v>1716</v>
      </c>
      <c r="B753" s="1" t="s">
        <v>1204</v>
      </c>
      <c r="C753" s="1" t="s">
        <v>16</v>
      </c>
      <c r="D753">
        <v>3</v>
      </c>
      <c r="E753">
        <v>0</v>
      </c>
      <c r="F753">
        <v>97755</v>
      </c>
      <c r="G753">
        <v>118162</v>
      </c>
      <c r="H753" s="3">
        <v>171820</v>
      </c>
      <c r="I753" s="1" t="s">
        <v>17</v>
      </c>
      <c r="J753">
        <v>719</v>
      </c>
      <c r="K753">
        <v>649249</v>
      </c>
      <c r="L753" s="1" t="s">
        <v>53</v>
      </c>
      <c r="M753" s="1" t="s">
        <v>29</v>
      </c>
      <c r="N753" s="1" t="s">
        <v>23</v>
      </c>
      <c r="O753" s="2">
        <v>3468.07</v>
      </c>
      <c r="P753">
        <v>20.5</v>
      </c>
      <c r="R753">
        <f>Кредиты_2000_0__2[[#This Row],[Годовой доход]]/12</f>
        <v>54104.083333333336</v>
      </c>
      <c r="S753">
        <f>Кредиты_2000_0__2[[#This Row],[Ежемесячный платеж]]/Кредиты_2000_0__2[[#This Row],[Мес доход]]</f>
        <v>6.4099967808960809E-2</v>
      </c>
    </row>
    <row r="754" spans="1:19" x14ac:dyDescent="0.45">
      <c r="A754">
        <v>40</v>
      </c>
      <c r="B754" s="1" t="s">
        <v>61</v>
      </c>
      <c r="C754" s="1" t="s">
        <v>16</v>
      </c>
      <c r="D754">
        <v>14</v>
      </c>
      <c r="E754">
        <v>0</v>
      </c>
      <c r="F754">
        <v>193990</v>
      </c>
      <c r="G754">
        <v>458414</v>
      </c>
      <c r="H754" s="3">
        <v>449108</v>
      </c>
      <c r="I754" s="1" t="s">
        <v>17</v>
      </c>
      <c r="J754">
        <v>718</v>
      </c>
      <c r="K754">
        <v>1454507</v>
      </c>
      <c r="L754" s="1" t="s">
        <v>18</v>
      </c>
      <c r="M754" s="1" t="s">
        <v>19</v>
      </c>
      <c r="N754" s="1" t="s">
        <v>23</v>
      </c>
      <c r="O754" s="2">
        <v>13090.43</v>
      </c>
      <c r="P754">
        <v>28.8</v>
      </c>
      <c r="Q754">
        <v>21</v>
      </c>
      <c r="R754">
        <f>Кредиты_2000_0__2[[#This Row],[Годовой доход]]/12</f>
        <v>121208.91666666667</v>
      </c>
      <c r="S754">
        <f>Кредиты_2000_0__2[[#This Row],[Ежемесячный платеж]]/Кредиты_2000_0__2[[#This Row],[Мес доход]]</f>
        <v>0.10799890272099068</v>
      </c>
    </row>
    <row r="755" spans="1:19" x14ac:dyDescent="0.45">
      <c r="A755">
        <v>114</v>
      </c>
      <c r="B755" s="1" t="s">
        <v>119</v>
      </c>
      <c r="C755" s="1" t="s">
        <v>16</v>
      </c>
      <c r="D755">
        <v>16</v>
      </c>
      <c r="E755">
        <v>0</v>
      </c>
      <c r="F755">
        <v>80465</v>
      </c>
      <c r="G755">
        <v>296714</v>
      </c>
      <c r="H755" s="3">
        <v>545886</v>
      </c>
      <c r="I755" s="1" t="s">
        <v>17</v>
      </c>
      <c r="J755">
        <v>718</v>
      </c>
      <c r="K755">
        <v>1565182</v>
      </c>
      <c r="L755" s="1" t="s">
        <v>41</v>
      </c>
      <c r="M755" s="1" t="s">
        <v>29</v>
      </c>
      <c r="N755" s="1" t="s">
        <v>23</v>
      </c>
      <c r="O755" s="2">
        <v>41477</v>
      </c>
      <c r="P755">
        <v>15</v>
      </c>
      <c r="Q755">
        <v>6</v>
      </c>
      <c r="R755">
        <f>Кредиты_2000_0__2[[#This Row],[Годовой доход]]/12</f>
        <v>130431.83333333333</v>
      </c>
      <c r="S755">
        <f>Кредиты_2000_0__2[[#This Row],[Ежемесячный платеж]]/Кредиты_2000_0__2[[#This Row],[Мес доход]]</f>
        <v>0.31799752361067274</v>
      </c>
    </row>
    <row r="756" spans="1:19" x14ac:dyDescent="0.45">
      <c r="A756">
        <v>174</v>
      </c>
      <c r="B756" s="1" t="s">
        <v>162</v>
      </c>
      <c r="C756" s="1" t="s">
        <v>16</v>
      </c>
      <c r="D756">
        <v>9</v>
      </c>
      <c r="E756">
        <v>0</v>
      </c>
      <c r="F756">
        <v>168815</v>
      </c>
      <c r="G756">
        <v>228624</v>
      </c>
      <c r="H756" s="3">
        <v>716958</v>
      </c>
      <c r="I756" s="1" t="s">
        <v>17</v>
      </c>
      <c r="J756">
        <v>718</v>
      </c>
      <c r="K756">
        <v>1934960</v>
      </c>
      <c r="L756" s="1" t="s">
        <v>40</v>
      </c>
      <c r="M756" s="1" t="s">
        <v>19</v>
      </c>
      <c r="N756" s="1" t="s">
        <v>20</v>
      </c>
      <c r="O756" s="2">
        <v>31765.72</v>
      </c>
      <c r="P756">
        <v>10</v>
      </c>
      <c r="Q756">
        <v>24</v>
      </c>
      <c r="R756">
        <f>Кредиты_2000_0__2[[#This Row],[Годовой доход]]/12</f>
        <v>161246.66666666666</v>
      </c>
      <c r="S756">
        <f>Кредиты_2000_0__2[[#This Row],[Ежемесячный платеж]]/Кредиты_2000_0__2[[#This Row],[Мес доход]]</f>
        <v>0.19700078554595446</v>
      </c>
    </row>
    <row r="757" spans="1:19" x14ac:dyDescent="0.45">
      <c r="A757">
        <v>208</v>
      </c>
      <c r="B757" s="1" t="s">
        <v>189</v>
      </c>
      <c r="C757" s="1" t="s">
        <v>16</v>
      </c>
      <c r="D757">
        <v>13</v>
      </c>
      <c r="E757">
        <v>0</v>
      </c>
      <c r="F757">
        <v>159315</v>
      </c>
      <c r="G757">
        <v>317526</v>
      </c>
      <c r="H757" s="3">
        <v>79398</v>
      </c>
      <c r="I757" s="1" t="s">
        <v>17</v>
      </c>
      <c r="J757">
        <v>718</v>
      </c>
      <c r="K757">
        <v>761824</v>
      </c>
      <c r="L757" s="1" t="s">
        <v>36</v>
      </c>
      <c r="M757" s="1" t="s">
        <v>29</v>
      </c>
      <c r="N757" s="1" t="s">
        <v>23</v>
      </c>
      <c r="O757" s="2">
        <v>13459.03</v>
      </c>
      <c r="P757">
        <v>15.5</v>
      </c>
      <c r="R757">
        <f>Кредиты_2000_0__2[[#This Row],[Годовой доход]]/12</f>
        <v>63485.333333333336</v>
      </c>
      <c r="S757">
        <f>Кредиты_2000_0__2[[#This Row],[Ежемесячный платеж]]/Кредиты_2000_0__2[[#This Row],[Мес доход]]</f>
        <v>0.21200219473264167</v>
      </c>
    </row>
    <row r="758" spans="1:19" x14ac:dyDescent="0.45">
      <c r="A758">
        <v>311</v>
      </c>
      <c r="B758" s="1" t="s">
        <v>268</v>
      </c>
      <c r="C758" s="1" t="s">
        <v>16</v>
      </c>
      <c r="D758">
        <v>9</v>
      </c>
      <c r="E758">
        <v>0</v>
      </c>
      <c r="F758">
        <v>318839</v>
      </c>
      <c r="G758">
        <v>818576</v>
      </c>
      <c r="H758" s="3">
        <v>268664</v>
      </c>
      <c r="I758" s="1" t="s">
        <v>26</v>
      </c>
      <c r="J758">
        <v>718</v>
      </c>
      <c r="K758">
        <v>1160178</v>
      </c>
      <c r="L758" s="1" t="s">
        <v>33</v>
      </c>
      <c r="M758" s="1" t="s">
        <v>29</v>
      </c>
      <c r="N758" s="1" t="s">
        <v>23</v>
      </c>
      <c r="O758" s="2">
        <v>16049.11</v>
      </c>
      <c r="P758">
        <v>13.3</v>
      </c>
      <c r="R758">
        <f>Кредиты_2000_0__2[[#This Row],[Годовой доход]]/12</f>
        <v>96681.5</v>
      </c>
      <c r="S758">
        <f>Кредиты_2000_0__2[[#This Row],[Ежемесячный платеж]]/Кредиты_2000_0__2[[#This Row],[Мес доход]]</f>
        <v>0.16599980347843177</v>
      </c>
    </row>
    <row r="759" spans="1:19" x14ac:dyDescent="0.45">
      <c r="A759">
        <v>439</v>
      </c>
      <c r="B759" s="1" t="s">
        <v>352</v>
      </c>
      <c r="C759" s="1" t="s">
        <v>16</v>
      </c>
      <c r="D759">
        <v>8</v>
      </c>
      <c r="E759">
        <v>0</v>
      </c>
      <c r="F759">
        <v>49286</v>
      </c>
      <c r="G759">
        <v>72050</v>
      </c>
      <c r="H759" s="3">
        <v>94534</v>
      </c>
      <c r="I759" s="1" t="s">
        <v>17</v>
      </c>
      <c r="J759">
        <v>718</v>
      </c>
      <c r="K759">
        <v>777556</v>
      </c>
      <c r="L759" s="1" t="s">
        <v>36</v>
      </c>
      <c r="M759" s="1" t="s">
        <v>29</v>
      </c>
      <c r="N759" s="1" t="s">
        <v>23</v>
      </c>
      <c r="O759" s="2">
        <v>12894.35</v>
      </c>
      <c r="P759">
        <v>8.6999999999999993</v>
      </c>
      <c r="R759">
        <f>Кредиты_2000_0__2[[#This Row],[Годовой доход]]/12</f>
        <v>64796.333333333336</v>
      </c>
      <c r="S759">
        <f>Кредиты_2000_0__2[[#This Row],[Ежемесячный платеж]]/Кредиты_2000_0__2[[#This Row],[Мес доход]]</f>
        <v>0.19899814289903234</v>
      </c>
    </row>
    <row r="760" spans="1:19" x14ac:dyDescent="0.45">
      <c r="A760">
        <v>727</v>
      </c>
      <c r="B760" s="1" t="s">
        <v>533</v>
      </c>
      <c r="C760" s="1" t="s">
        <v>31</v>
      </c>
      <c r="D760">
        <v>14</v>
      </c>
      <c r="E760">
        <v>0</v>
      </c>
      <c r="F760">
        <v>327484</v>
      </c>
      <c r="G760">
        <v>820754</v>
      </c>
      <c r="H760" s="3">
        <v>423214</v>
      </c>
      <c r="I760" s="1" t="s">
        <v>17</v>
      </c>
      <c r="J760">
        <v>718</v>
      </c>
      <c r="K760">
        <v>1186949</v>
      </c>
      <c r="L760" s="1" t="s">
        <v>50</v>
      </c>
      <c r="M760" s="1" t="s">
        <v>29</v>
      </c>
      <c r="N760" s="1" t="s">
        <v>23</v>
      </c>
      <c r="O760" s="2">
        <v>25222.5</v>
      </c>
      <c r="P760">
        <v>10.6</v>
      </c>
      <c r="Q760">
        <v>57</v>
      </c>
      <c r="R760">
        <f>Кредиты_2000_0__2[[#This Row],[Годовой доход]]/12</f>
        <v>98912.416666666672</v>
      </c>
      <c r="S760">
        <f>Кредиты_2000_0__2[[#This Row],[Ежемесячный платеж]]/Кредиты_2000_0__2[[#This Row],[Мес доход]]</f>
        <v>0.25499831922011812</v>
      </c>
    </row>
    <row r="761" spans="1:19" x14ac:dyDescent="0.45">
      <c r="A761">
        <v>894</v>
      </c>
      <c r="B761" s="1" t="s">
        <v>649</v>
      </c>
      <c r="C761" s="1" t="s">
        <v>16</v>
      </c>
      <c r="D761">
        <v>17</v>
      </c>
      <c r="E761">
        <v>0</v>
      </c>
      <c r="F761">
        <v>220400</v>
      </c>
      <c r="G761">
        <v>2126674</v>
      </c>
      <c r="H761" s="3">
        <v>504284</v>
      </c>
      <c r="I761" s="1" t="s">
        <v>17</v>
      </c>
      <c r="J761">
        <v>718</v>
      </c>
      <c r="K761">
        <v>989919</v>
      </c>
      <c r="L761" s="1" t="s">
        <v>50</v>
      </c>
      <c r="M761" s="1" t="s">
        <v>29</v>
      </c>
      <c r="N761" s="1" t="s">
        <v>52</v>
      </c>
      <c r="O761" s="2">
        <v>12209.02</v>
      </c>
      <c r="P761">
        <v>11.4</v>
      </c>
      <c r="Q761">
        <v>9</v>
      </c>
      <c r="R761">
        <f>Кредиты_2000_0__2[[#This Row],[Годовой доход]]/12</f>
        <v>82493.25</v>
      </c>
      <c r="S761">
        <f>Кредиты_2000_0__2[[#This Row],[Ежемесячный платеж]]/Кредиты_2000_0__2[[#This Row],[Мес доход]]</f>
        <v>0.14800023032187481</v>
      </c>
    </row>
    <row r="762" spans="1:19" x14ac:dyDescent="0.45">
      <c r="A762">
        <v>900</v>
      </c>
      <c r="B762" s="1" t="s">
        <v>653</v>
      </c>
      <c r="C762" s="1" t="s">
        <v>16</v>
      </c>
      <c r="D762">
        <v>13</v>
      </c>
      <c r="E762">
        <v>0</v>
      </c>
      <c r="F762">
        <v>140049</v>
      </c>
      <c r="G762">
        <v>337106</v>
      </c>
      <c r="H762" s="3">
        <v>214456</v>
      </c>
      <c r="I762" s="1" t="s">
        <v>17</v>
      </c>
      <c r="J762">
        <v>718</v>
      </c>
      <c r="K762">
        <v>1543408</v>
      </c>
      <c r="L762" s="1" t="s">
        <v>36</v>
      </c>
      <c r="M762" s="1" t="s">
        <v>29</v>
      </c>
      <c r="N762" s="1" t="s">
        <v>23</v>
      </c>
      <c r="O762" s="2">
        <v>35627.089999999997</v>
      </c>
      <c r="P762">
        <v>14.9</v>
      </c>
      <c r="Q762">
        <v>54</v>
      </c>
      <c r="R762">
        <f>Кредиты_2000_0__2[[#This Row],[Годовой доход]]/12</f>
        <v>128617.33333333333</v>
      </c>
      <c r="S762">
        <f>Кредиты_2000_0__2[[#This Row],[Ежемесячный платеж]]/Кредиты_2000_0__2[[#This Row],[Мес доход]]</f>
        <v>0.27700068938349415</v>
      </c>
    </row>
    <row r="763" spans="1:19" x14ac:dyDescent="0.45">
      <c r="A763">
        <v>1018</v>
      </c>
      <c r="B763" s="1" t="s">
        <v>729</v>
      </c>
      <c r="C763" s="1" t="s">
        <v>16</v>
      </c>
      <c r="D763">
        <v>8</v>
      </c>
      <c r="E763">
        <v>0</v>
      </c>
      <c r="F763">
        <v>361665</v>
      </c>
      <c r="G763">
        <v>549582</v>
      </c>
      <c r="H763" s="3">
        <v>510334</v>
      </c>
      <c r="I763" s="1" t="s">
        <v>26</v>
      </c>
      <c r="J763">
        <v>718</v>
      </c>
      <c r="K763">
        <v>900239</v>
      </c>
      <c r="L763" s="1" t="s">
        <v>50</v>
      </c>
      <c r="M763" s="1" t="s">
        <v>29</v>
      </c>
      <c r="N763" s="1" t="s">
        <v>23</v>
      </c>
      <c r="O763" s="2">
        <v>15266.5</v>
      </c>
      <c r="P763">
        <v>23.6</v>
      </c>
      <c r="R763">
        <f>Кредиты_2000_0__2[[#This Row],[Годовой доход]]/12</f>
        <v>75019.916666666672</v>
      </c>
      <c r="S763">
        <f>Кредиты_2000_0__2[[#This Row],[Ежемесячный платеж]]/Кредиты_2000_0__2[[#This Row],[Мес доход]]</f>
        <v>0.20349929296553471</v>
      </c>
    </row>
    <row r="764" spans="1:19" x14ac:dyDescent="0.45">
      <c r="A764">
        <v>1216</v>
      </c>
      <c r="B764" s="1" t="s">
        <v>852</v>
      </c>
      <c r="C764" s="1" t="s">
        <v>16</v>
      </c>
      <c r="D764">
        <v>6</v>
      </c>
      <c r="E764">
        <v>1</v>
      </c>
      <c r="F764">
        <v>71744</v>
      </c>
      <c r="G764">
        <v>180994</v>
      </c>
      <c r="H764" s="3">
        <v>71698</v>
      </c>
      <c r="I764" s="1" t="s">
        <v>17</v>
      </c>
      <c r="J764">
        <v>718</v>
      </c>
      <c r="K764">
        <v>676324</v>
      </c>
      <c r="L764" s="1" t="s">
        <v>28</v>
      </c>
      <c r="M764" s="1" t="s">
        <v>19</v>
      </c>
      <c r="N764" s="1" t="s">
        <v>23</v>
      </c>
      <c r="O764" s="2">
        <v>3409.74</v>
      </c>
      <c r="P764">
        <v>16.2</v>
      </c>
      <c r="Q764">
        <v>54</v>
      </c>
      <c r="R764">
        <f>Кредиты_2000_0__2[[#This Row],[Годовой доход]]/12</f>
        <v>56360.333333333336</v>
      </c>
      <c r="S764">
        <f>Кредиты_2000_0__2[[#This Row],[Ежемесячный платеж]]/Кредиты_2000_0__2[[#This Row],[Мес доход]]</f>
        <v>6.0498932464321829E-2</v>
      </c>
    </row>
    <row r="765" spans="1:19" x14ac:dyDescent="0.45">
      <c r="A765">
        <v>1357</v>
      </c>
      <c r="B765" s="1" t="s">
        <v>957</v>
      </c>
      <c r="C765" s="1" t="s">
        <v>16</v>
      </c>
      <c r="D765">
        <v>4</v>
      </c>
      <c r="E765">
        <v>0</v>
      </c>
      <c r="F765">
        <v>73131</v>
      </c>
      <c r="G765">
        <v>193336</v>
      </c>
      <c r="H765" s="3">
        <v>85954</v>
      </c>
      <c r="I765" s="1" t="s">
        <v>17</v>
      </c>
      <c r="J765">
        <v>718</v>
      </c>
      <c r="K765">
        <v>556719</v>
      </c>
      <c r="L765" s="1" t="s">
        <v>27</v>
      </c>
      <c r="M765" s="1" t="s">
        <v>29</v>
      </c>
      <c r="N765" s="1" t="s">
        <v>23</v>
      </c>
      <c r="O765" s="2">
        <v>1874.35</v>
      </c>
      <c r="P765">
        <v>4.9000000000000004</v>
      </c>
      <c r="R765">
        <f>Кредиты_2000_0__2[[#This Row],[Годовой доход]]/12</f>
        <v>46393.25</v>
      </c>
      <c r="S765">
        <f>Кредиты_2000_0__2[[#This Row],[Ежемесячный платеж]]/Кредиты_2000_0__2[[#This Row],[Мес доход]]</f>
        <v>4.0401351489710247E-2</v>
      </c>
    </row>
    <row r="766" spans="1:19" x14ac:dyDescent="0.45">
      <c r="A766">
        <v>1471</v>
      </c>
      <c r="B766" s="1" t="s">
        <v>1033</v>
      </c>
      <c r="C766" s="1" t="s">
        <v>16</v>
      </c>
      <c r="D766">
        <v>6</v>
      </c>
      <c r="E766">
        <v>0</v>
      </c>
      <c r="F766">
        <v>775637</v>
      </c>
      <c r="G766">
        <v>1228612</v>
      </c>
      <c r="H766" s="3">
        <v>194722</v>
      </c>
      <c r="I766" s="1" t="s">
        <v>17</v>
      </c>
      <c r="J766">
        <v>718</v>
      </c>
      <c r="K766">
        <v>1643481</v>
      </c>
      <c r="L766" s="1" t="s">
        <v>21</v>
      </c>
      <c r="M766" s="1" t="s">
        <v>29</v>
      </c>
      <c r="N766" s="1" t="s">
        <v>23</v>
      </c>
      <c r="O766" s="2">
        <v>18215.3</v>
      </c>
      <c r="P766">
        <v>19.899999999999999</v>
      </c>
      <c r="R766">
        <f>Кредиты_2000_0__2[[#This Row],[Годовой доход]]/12</f>
        <v>136956.75</v>
      </c>
      <c r="S766">
        <f>Кредиты_2000_0__2[[#This Row],[Ежемесячный платеж]]/Кредиты_2000_0__2[[#This Row],[Мес доход]]</f>
        <v>0.13300038150730065</v>
      </c>
    </row>
    <row r="767" spans="1:19" x14ac:dyDescent="0.45">
      <c r="A767">
        <v>1532</v>
      </c>
      <c r="B767" s="1" t="s">
        <v>1068</v>
      </c>
      <c r="C767" s="1" t="s">
        <v>16</v>
      </c>
      <c r="D767">
        <v>12</v>
      </c>
      <c r="E767">
        <v>0</v>
      </c>
      <c r="F767">
        <v>271548</v>
      </c>
      <c r="G767">
        <v>335566</v>
      </c>
      <c r="H767" s="3">
        <v>408540</v>
      </c>
      <c r="I767" s="1" t="s">
        <v>17</v>
      </c>
      <c r="J767">
        <v>718</v>
      </c>
      <c r="K767">
        <v>1335054</v>
      </c>
      <c r="L767" s="1" t="s">
        <v>18</v>
      </c>
      <c r="M767" s="1" t="s">
        <v>19</v>
      </c>
      <c r="N767" s="1" t="s">
        <v>23</v>
      </c>
      <c r="O767" s="2">
        <v>21027.11</v>
      </c>
      <c r="P767">
        <v>14.7</v>
      </c>
      <c r="Q767">
        <v>18</v>
      </c>
      <c r="R767">
        <f>Кредиты_2000_0__2[[#This Row],[Годовой доход]]/12</f>
        <v>111254.5</v>
      </c>
      <c r="S767">
        <f>Кредиты_2000_0__2[[#This Row],[Ежемесячный платеж]]/Кредиты_2000_0__2[[#This Row],[Мес доход]]</f>
        <v>0.18900008538980445</v>
      </c>
    </row>
    <row r="768" spans="1:19" x14ac:dyDescent="0.45">
      <c r="A768">
        <v>1590</v>
      </c>
      <c r="B768" s="1" t="s">
        <v>1109</v>
      </c>
      <c r="C768" s="1" t="s">
        <v>16</v>
      </c>
      <c r="D768">
        <v>7</v>
      </c>
      <c r="E768">
        <v>0</v>
      </c>
      <c r="F768">
        <v>180481</v>
      </c>
      <c r="G768">
        <v>257048</v>
      </c>
      <c r="H768" s="3">
        <v>116138</v>
      </c>
      <c r="I768" s="1" t="s">
        <v>17</v>
      </c>
      <c r="J768">
        <v>718</v>
      </c>
      <c r="K768">
        <v>361399</v>
      </c>
      <c r="L768" s="1" t="s">
        <v>21</v>
      </c>
      <c r="M768" s="1" t="s">
        <v>29</v>
      </c>
      <c r="N768" s="1" t="s">
        <v>23</v>
      </c>
      <c r="O768" s="2">
        <v>5421.08</v>
      </c>
      <c r="P768">
        <v>24.5</v>
      </c>
      <c r="R768">
        <f>Кредиты_2000_0__2[[#This Row],[Годовой доход]]/12</f>
        <v>30116.583333333332</v>
      </c>
      <c r="S768">
        <f>Кредиты_2000_0__2[[#This Row],[Ежемесячный платеж]]/Кредиты_2000_0__2[[#This Row],[Мес доход]]</f>
        <v>0.18000315440828557</v>
      </c>
    </row>
    <row r="769" spans="1:19" x14ac:dyDescent="0.45">
      <c r="A769">
        <v>1640</v>
      </c>
      <c r="B769" s="1" t="s">
        <v>1145</v>
      </c>
      <c r="C769" s="1" t="s">
        <v>16</v>
      </c>
      <c r="D769">
        <v>8</v>
      </c>
      <c r="E769">
        <v>0</v>
      </c>
      <c r="F769">
        <v>75962</v>
      </c>
      <c r="G769">
        <v>158180</v>
      </c>
      <c r="H769" s="3">
        <v>109890</v>
      </c>
      <c r="I769" s="1" t="s">
        <v>17</v>
      </c>
      <c r="J769">
        <v>718</v>
      </c>
      <c r="K769">
        <v>778145</v>
      </c>
      <c r="L769" s="1" t="s">
        <v>38</v>
      </c>
      <c r="M769" s="1" t="s">
        <v>19</v>
      </c>
      <c r="N769" s="1" t="s">
        <v>23</v>
      </c>
      <c r="O769" s="2">
        <v>6056.63</v>
      </c>
      <c r="P769">
        <v>15.1</v>
      </c>
      <c r="Q769">
        <v>8</v>
      </c>
      <c r="R769">
        <f>Кредиты_2000_0__2[[#This Row],[Годовой доход]]/12</f>
        <v>64845.416666666664</v>
      </c>
      <c r="S769">
        <f>Кредиты_2000_0__2[[#This Row],[Ежемесячный платеж]]/Кредиты_2000_0__2[[#This Row],[Мес доход]]</f>
        <v>9.3401049932853142E-2</v>
      </c>
    </row>
    <row r="770" spans="1:19" x14ac:dyDescent="0.45">
      <c r="A770">
        <v>1718</v>
      </c>
      <c r="B770" s="1" t="s">
        <v>1206</v>
      </c>
      <c r="C770" s="1" t="s">
        <v>16</v>
      </c>
      <c r="D770">
        <v>8</v>
      </c>
      <c r="E770">
        <v>0</v>
      </c>
      <c r="F770">
        <v>68628</v>
      </c>
      <c r="G770">
        <v>309210</v>
      </c>
      <c r="H770" s="3">
        <v>154506</v>
      </c>
      <c r="I770" s="1" t="s">
        <v>17</v>
      </c>
      <c r="J770">
        <v>718</v>
      </c>
      <c r="K770">
        <v>732963</v>
      </c>
      <c r="L770" s="1" t="s">
        <v>33</v>
      </c>
      <c r="M770" s="1" t="s">
        <v>24</v>
      </c>
      <c r="N770" s="1" t="s">
        <v>23</v>
      </c>
      <c r="O770" s="2">
        <v>5094.09</v>
      </c>
      <c r="P770">
        <v>10</v>
      </c>
      <c r="R770">
        <f>Кредиты_2000_0__2[[#This Row],[Годовой доход]]/12</f>
        <v>61080.25</v>
      </c>
      <c r="S770">
        <f>Кредиты_2000_0__2[[#This Row],[Ежемесячный платеж]]/Кредиты_2000_0__2[[#This Row],[Мес доход]]</f>
        <v>8.3399953340073107E-2</v>
      </c>
    </row>
    <row r="771" spans="1:19" x14ac:dyDescent="0.45">
      <c r="A771">
        <v>1748</v>
      </c>
      <c r="B771" s="1" t="s">
        <v>1229</v>
      </c>
      <c r="C771" s="1" t="s">
        <v>16</v>
      </c>
      <c r="D771">
        <v>15</v>
      </c>
      <c r="E771">
        <v>0</v>
      </c>
      <c r="F771">
        <v>305900</v>
      </c>
      <c r="G771">
        <v>587378</v>
      </c>
      <c r="H771" s="3">
        <v>359876</v>
      </c>
      <c r="I771" s="1" t="s">
        <v>17</v>
      </c>
      <c r="J771">
        <v>718</v>
      </c>
      <c r="K771">
        <v>961571</v>
      </c>
      <c r="L771" s="1" t="s">
        <v>22</v>
      </c>
      <c r="M771" s="1" t="s">
        <v>19</v>
      </c>
      <c r="N771" s="1" t="s">
        <v>52</v>
      </c>
      <c r="O771" s="2">
        <v>24199.35</v>
      </c>
      <c r="P771">
        <v>16.600000000000001</v>
      </c>
      <c r="Q771">
        <v>37</v>
      </c>
      <c r="R771">
        <f>Кредиты_2000_0__2[[#This Row],[Годовой доход]]/12</f>
        <v>80130.916666666672</v>
      </c>
      <c r="S771">
        <f>Кредиты_2000_0__2[[#This Row],[Ежемесячный платеж]]/Кредиты_2000_0__2[[#This Row],[Мес доход]]</f>
        <v>0.30199766839890135</v>
      </c>
    </row>
    <row r="772" spans="1:19" x14ac:dyDescent="0.45">
      <c r="A772">
        <v>1823</v>
      </c>
      <c r="B772" s="1" t="s">
        <v>1284</v>
      </c>
      <c r="C772" s="1" t="s">
        <v>16</v>
      </c>
      <c r="D772">
        <v>8</v>
      </c>
      <c r="E772">
        <v>1</v>
      </c>
      <c r="F772">
        <v>375326</v>
      </c>
      <c r="G772">
        <v>510092</v>
      </c>
      <c r="H772" s="3">
        <v>110946</v>
      </c>
      <c r="I772" s="1" t="s">
        <v>17</v>
      </c>
      <c r="J772">
        <v>718</v>
      </c>
      <c r="K772">
        <v>1628889</v>
      </c>
      <c r="L772" s="1" t="s">
        <v>22</v>
      </c>
      <c r="M772" s="1" t="s">
        <v>24</v>
      </c>
      <c r="N772" s="1" t="s">
        <v>23</v>
      </c>
      <c r="O772" s="2">
        <v>22532.86</v>
      </c>
      <c r="P772">
        <v>22.5</v>
      </c>
      <c r="R772">
        <f>Кредиты_2000_0__2[[#This Row],[Годовой доход]]/12</f>
        <v>135740.75</v>
      </c>
      <c r="S772">
        <f>Кредиты_2000_0__2[[#This Row],[Ежемесячный платеж]]/Кредиты_2000_0__2[[#This Row],[Мес доход]]</f>
        <v>0.16599923015012072</v>
      </c>
    </row>
    <row r="773" spans="1:19" x14ac:dyDescent="0.45">
      <c r="A773">
        <v>1923</v>
      </c>
      <c r="B773" s="1" t="s">
        <v>1356</v>
      </c>
      <c r="C773" s="1" t="s">
        <v>16</v>
      </c>
      <c r="D773">
        <v>11</v>
      </c>
      <c r="E773">
        <v>0</v>
      </c>
      <c r="F773">
        <v>272403</v>
      </c>
      <c r="G773">
        <v>517066</v>
      </c>
      <c r="H773" s="3">
        <v>528836</v>
      </c>
      <c r="I773" s="1" t="s">
        <v>17</v>
      </c>
      <c r="J773">
        <v>718</v>
      </c>
      <c r="K773">
        <v>1140912</v>
      </c>
      <c r="L773" s="1" t="s">
        <v>28</v>
      </c>
      <c r="M773" s="1" t="s">
        <v>29</v>
      </c>
      <c r="N773" s="1" t="s">
        <v>23</v>
      </c>
      <c r="O773" s="2">
        <v>19899.650000000001</v>
      </c>
      <c r="P773">
        <v>13.9</v>
      </c>
      <c r="R773">
        <f>Кредиты_2000_0__2[[#This Row],[Годовой доход]]/12</f>
        <v>95076</v>
      </c>
      <c r="S773">
        <f>Кредиты_2000_0__2[[#This Row],[Ежемесячный платеж]]/Кредиты_2000_0__2[[#This Row],[Мес доход]]</f>
        <v>0.20930255795363711</v>
      </c>
    </row>
    <row r="774" spans="1:19" x14ac:dyDescent="0.45">
      <c r="A774">
        <v>1937</v>
      </c>
      <c r="B774" s="1" t="s">
        <v>1367</v>
      </c>
      <c r="C774" s="1" t="s">
        <v>31</v>
      </c>
      <c r="D774">
        <v>17</v>
      </c>
      <c r="E774">
        <v>1</v>
      </c>
      <c r="F774">
        <v>327826</v>
      </c>
      <c r="G774">
        <v>511566</v>
      </c>
      <c r="H774" s="3">
        <v>224224</v>
      </c>
      <c r="I774" s="1" t="s">
        <v>17</v>
      </c>
      <c r="J774">
        <v>718</v>
      </c>
      <c r="K774">
        <v>1084425</v>
      </c>
      <c r="L774" s="1" t="s">
        <v>22</v>
      </c>
      <c r="M774" s="1" t="s">
        <v>19</v>
      </c>
      <c r="N774" s="1" t="s">
        <v>23</v>
      </c>
      <c r="O774" s="2">
        <v>23947.79</v>
      </c>
      <c r="P774">
        <v>16.399999999999999</v>
      </c>
      <c r="R774">
        <f>Кредиты_2000_0__2[[#This Row],[Годовой доход]]/12</f>
        <v>90368.75</v>
      </c>
      <c r="S774">
        <f>Кредиты_2000_0__2[[#This Row],[Ежемесячный платеж]]/Кредиты_2000_0__2[[#This Row],[Мес доход]]</f>
        <v>0.26500078843626806</v>
      </c>
    </row>
    <row r="775" spans="1:19" x14ac:dyDescent="0.45">
      <c r="A775">
        <v>1976</v>
      </c>
      <c r="B775" s="1" t="s">
        <v>1396</v>
      </c>
      <c r="C775" s="1" t="s">
        <v>16</v>
      </c>
      <c r="D775">
        <v>6</v>
      </c>
      <c r="E775">
        <v>0</v>
      </c>
      <c r="F775">
        <v>52934</v>
      </c>
      <c r="G775">
        <v>147664</v>
      </c>
      <c r="H775" s="3">
        <v>66132</v>
      </c>
      <c r="I775" s="1" t="s">
        <v>17</v>
      </c>
      <c r="J775">
        <v>718</v>
      </c>
      <c r="K775">
        <v>761520</v>
      </c>
      <c r="L775" s="1" t="s">
        <v>21</v>
      </c>
      <c r="M775" s="1" t="s">
        <v>24</v>
      </c>
      <c r="N775" s="1" t="s">
        <v>23</v>
      </c>
      <c r="O775" s="2">
        <v>7107.52</v>
      </c>
      <c r="P775">
        <v>21.5</v>
      </c>
      <c r="Q775">
        <v>27</v>
      </c>
      <c r="R775">
        <f>Кредиты_2000_0__2[[#This Row],[Годовой доход]]/12</f>
        <v>63460</v>
      </c>
      <c r="S775">
        <f>Кредиты_2000_0__2[[#This Row],[Ежемесячный платеж]]/Кредиты_2000_0__2[[#This Row],[Мес доход]]</f>
        <v>0.112</v>
      </c>
    </row>
    <row r="776" spans="1:19" x14ac:dyDescent="0.45">
      <c r="A776">
        <v>1987</v>
      </c>
      <c r="B776" s="1" t="s">
        <v>1406</v>
      </c>
      <c r="C776" s="1" t="s">
        <v>31</v>
      </c>
      <c r="D776">
        <v>8</v>
      </c>
      <c r="E776">
        <v>0</v>
      </c>
      <c r="F776">
        <v>47557</v>
      </c>
      <c r="G776">
        <v>136972</v>
      </c>
      <c r="H776" s="3">
        <v>132682</v>
      </c>
      <c r="I776" s="1" t="s">
        <v>17</v>
      </c>
      <c r="J776">
        <v>718</v>
      </c>
      <c r="K776">
        <v>630268</v>
      </c>
      <c r="L776" s="1" t="s">
        <v>41</v>
      </c>
      <c r="M776" s="1" t="s">
        <v>29</v>
      </c>
      <c r="N776" s="1" t="s">
        <v>23</v>
      </c>
      <c r="O776" s="2">
        <v>4432.8900000000003</v>
      </c>
      <c r="P776">
        <v>9.8000000000000007</v>
      </c>
      <c r="Q776">
        <v>53</v>
      </c>
      <c r="R776">
        <f>Кредиты_2000_0__2[[#This Row],[Годовой доход]]/12</f>
        <v>52522.333333333336</v>
      </c>
      <c r="S776">
        <f>Кредиты_2000_0__2[[#This Row],[Ежемесячный платеж]]/Кредиты_2000_0__2[[#This Row],[Мес доход]]</f>
        <v>8.4400096466899791E-2</v>
      </c>
    </row>
    <row r="777" spans="1:19" x14ac:dyDescent="0.45">
      <c r="A777">
        <v>106</v>
      </c>
      <c r="B777" s="1" t="s">
        <v>111</v>
      </c>
      <c r="C777" s="1" t="s">
        <v>16</v>
      </c>
      <c r="D777">
        <v>10</v>
      </c>
      <c r="E777">
        <v>1</v>
      </c>
      <c r="F777">
        <v>168169</v>
      </c>
      <c r="G777">
        <v>470360</v>
      </c>
      <c r="H777" s="3">
        <v>280588</v>
      </c>
      <c r="I777" s="1" t="s">
        <v>17</v>
      </c>
      <c r="J777">
        <v>717</v>
      </c>
      <c r="K777">
        <v>671080</v>
      </c>
      <c r="L777" s="1" t="s">
        <v>27</v>
      </c>
      <c r="M777" s="1" t="s">
        <v>29</v>
      </c>
      <c r="N777" s="1" t="s">
        <v>23</v>
      </c>
      <c r="O777" s="2">
        <v>17447.89</v>
      </c>
      <c r="P777">
        <v>10</v>
      </c>
      <c r="Q777">
        <v>70</v>
      </c>
      <c r="R777">
        <f>Кредиты_2000_0__2[[#This Row],[Годовой доход]]/12</f>
        <v>55923.333333333336</v>
      </c>
      <c r="S777">
        <f>Кредиты_2000_0__2[[#This Row],[Ежемесячный платеж]]/Кредиты_2000_0__2[[#This Row],[Мес доход]]</f>
        <v>0.31199660249150618</v>
      </c>
    </row>
    <row r="778" spans="1:19" x14ac:dyDescent="0.45">
      <c r="A778">
        <v>213</v>
      </c>
      <c r="B778" s="1" t="s">
        <v>194</v>
      </c>
      <c r="C778" s="1" t="s">
        <v>16</v>
      </c>
      <c r="D778">
        <v>6</v>
      </c>
      <c r="E778">
        <v>0</v>
      </c>
      <c r="F778">
        <v>195738</v>
      </c>
      <c r="G778">
        <v>251284</v>
      </c>
      <c r="H778" s="3">
        <v>205854</v>
      </c>
      <c r="I778" s="1" t="s">
        <v>17</v>
      </c>
      <c r="J778">
        <v>717</v>
      </c>
      <c r="K778">
        <v>1898860</v>
      </c>
      <c r="L778" s="1" t="s">
        <v>22</v>
      </c>
      <c r="M778" s="1" t="s">
        <v>19</v>
      </c>
      <c r="N778" s="1" t="s">
        <v>23</v>
      </c>
      <c r="O778" s="2">
        <v>31647.73</v>
      </c>
      <c r="P778">
        <v>22.3</v>
      </c>
      <c r="Q778">
        <v>15</v>
      </c>
      <c r="R778">
        <f>Кредиты_2000_0__2[[#This Row],[Годовой доход]]/12</f>
        <v>158238.33333333334</v>
      </c>
      <c r="S778">
        <f>Кредиты_2000_0__2[[#This Row],[Ежемесячный платеж]]/Кредиты_2000_0__2[[#This Row],[Мес доход]]</f>
        <v>0.20000040024014407</v>
      </c>
    </row>
    <row r="779" spans="1:19" x14ac:dyDescent="0.45">
      <c r="A779">
        <v>420</v>
      </c>
      <c r="B779" s="1" t="s">
        <v>341</v>
      </c>
      <c r="C779" s="1" t="s">
        <v>16</v>
      </c>
      <c r="D779">
        <v>16</v>
      </c>
      <c r="E779">
        <v>0</v>
      </c>
      <c r="F779">
        <v>792623</v>
      </c>
      <c r="G779">
        <v>1456752</v>
      </c>
      <c r="H779" s="3">
        <v>704946</v>
      </c>
      <c r="I779" s="1" t="s">
        <v>17</v>
      </c>
      <c r="J779">
        <v>717</v>
      </c>
      <c r="K779">
        <v>1352914</v>
      </c>
      <c r="L779" s="1" t="s">
        <v>21</v>
      </c>
      <c r="M779" s="1" t="s">
        <v>19</v>
      </c>
      <c r="N779" s="1" t="s">
        <v>23</v>
      </c>
      <c r="O779" s="2">
        <v>27960.21</v>
      </c>
      <c r="P779">
        <v>30</v>
      </c>
      <c r="R779">
        <f>Кредиты_2000_0__2[[#This Row],[Годовой доход]]/12</f>
        <v>112742.83333333333</v>
      </c>
      <c r="S779">
        <f>Кредиты_2000_0__2[[#This Row],[Ежемесячный платеж]]/Кредиты_2000_0__2[[#This Row],[Мес доход]]</f>
        <v>0.24799988764991715</v>
      </c>
    </row>
    <row r="780" spans="1:19" x14ac:dyDescent="0.45">
      <c r="A780">
        <v>458</v>
      </c>
      <c r="B780" s="1" t="s">
        <v>365</v>
      </c>
      <c r="C780" s="1" t="s">
        <v>31</v>
      </c>
      <c r="D780">
        <v>9</v>
      </c>
      <c r="E780">
        <v>0</v>
      </c>
      <c r="F780">
        <v>120612</v>
      </c>
      <c r="G780">
        <v>160512</v>
      </c>
      <c r="H780" s="3">
        <v>131934</v>
      </c>
      <c r="I780" s="1" t="s">
        <v>17</v>
      </c>
      <c r="J780">
        <v>717</v>
      </c>
      <c r="K780">
        <v>531734</v>
      </c>
      <c r="L780" s="1" t="s">
        <v>50</v>
      </c>
      <c r="M780" s="1" t="s">
        <v>29</v>
      </c>
      <c r="N780" s="1" t="s">
        <v>23</v>
      </c>
      <c r="O780" s="2">
        <v>16395.099999999999</v>
      </c>
      <c r="P780">
        <v>8.4</v>
      </c>
      <c r="R780">
        <f>Кредиты_2000_0__2[[#This Row],[Годовой доход]]/12</f>
        <v>44311.166666666664</v>
      </c>
      <c r="S780">
        <f>Кредиты_2000_0__2[[#This Row],[Ежемесячный платеж]]/Кредиты_2000_0__2[[#This Row],[Мес доход]]</f>
        <v>0.36999928535696419</v>
      </c>
    </row>
    <row r="781" spans="1:19" x14ac:dyDescent="0.45">
      <c r="A781">
        <v>466</v>
      </c>
      <c r="B781" s="1" t="s">
        <v>370</v>
      </c>
      <c r="C781" s="1" t="s">
        <v>16</v>
      </c>
      <c r="D781">
        <v>22</v>
      </c>
      <c r="E781">
        <v>1</v>
      </c>
      <c r="F781">
        <v>50825</v>
      </c>
      <c r="G781">
        <v>159060</v>
      </c>
      <c r="H781" s="3">
        <v>298166</v>
      </c>
      <c r="I781" s="1" t="s">
        <v>17</v>
      </c>
      <c r="J781">
        <v>717</v>
      </c>
      <c r="K781">
        <v>2247396</v>
      </c>
      <c r="L781" s="1" t="s">
        <v>22</v>
      </c>
      <c r="M781" s="1" t="s">
        <v>19</v>
      </c>
      <c r="N781" s="1" t="s">
        <v>23</v>
      </c>
      <c r="O781" s="2">
        <v>35583.769999999997</v>
      </c>
      <c r="P781">
        <v>19.5</v>
      </c>
      <c r="R781">
        <f>Кредиты_2000_0__2[[#This Row],[Годовой доход]]/12</f>
        <v>187283</v>
      </c>
      <c r="S781">
        <f>Кредиты_2000_0__2[[#This Row],[Ежемесячный платеж]]/Кредиты_2000_0__2[[#This Row],[Мес доход]]</f>
        <v>0.18999999999999997</v>
      </c>
    </row>
    <row r="782" spans="1:19" x14ac:dyDescent="0.45">
      <c r="A782">
        <v>476</v>
      </c>
      <c r="B782" s="1" t="s">
        <v>378</v>
      </c>
      <c r="C782" s="1" t="s">
        <v>16</v>
      </c>
      <c r="D782">
        <v>7</v>
      </c>
      <c r="E782">
        <v>1</v>
      </c>
      <c r="F782">
        <v>99294</v>
      </c>
      <c r="G782">
        <v>283888</v>
      </c>
      <c r="H782" s="3">
        <v>176220</v>
      </c>
      <c r="I782" s="1" t="s">
        <v>17</v>
      </c>
      <c r="J782">
        <v>717</v>
      </c>
      <c r="K782">
        <v>1027235</v>
      </c>
      <c r="L782" s="1" t="s">
        <v>22</v>
      </c>
      <c r="M782" s="1" t="s">
        <v>24</v>
      </c>
      <c r="N782" s="1" t="s">
        <v>23</v>
      </c>
      <c r="O782" s="2">
        <v>9330.7099999999991</v>
      </c>
      <c r="P782">
        <v>25.5</v>
      </c>
      <c r="R782">
        <f>Кредиты_2000_0__2[[#This Row],[Годовой доход]]/12</f>
        <v>85602.916666666672</v>
      </c>
      <c r="S782">
        <f>Кредиты_2000_0__2[[#This Row],[Ежемесячный платеж]]/Кредиты_2000_0__2[[#This Row],[Мес доход]]</f>
        <v>0.10899990751872744</v>
      </c>
    </row>
    <row r="783" spans="1:19" x14ac:dyDescent="0.45">
      <c r="A783">
        <v>610</v>
      </c>
      <c r="B783" s="1" t="s">
        <v>465</v>
      </c>
      <c r="C783" s="1" t="s">
        <v>31</v>
      </c>
      <c r="D783">
        <v>11</v>
      </c>
      <c r="E783">
        <v>0</v>
      </c>
      <c r="F783">
        <v>251522</v>
      </c>
      <c r="G783">
        <v>469722</v>
      </c>
      <c r="H783" s="3">
        <v>218702</v>
      </c>
      <c r="I783" s="1" t="s">
        <v>26</v>
      </c>
      <c r="J783">
        <v>717</v>
      </c>
      <c r="K783">
        <v>576992</v>
      </c>
      <c r="L783" s="1" t="s">
        <v>33</v>
      </c>
      <c r="M783" s="1" t="s">
        <v>29</v>
      </c>
      <c r="N783" s="1" t="s">
        <v>23</v>
      </c>
      <c r="O783" s="2">
        <v>9087.51</v>
      </c>
      <c r="P783">
        <v>16</v>
      </c>
      <c r="Q783">
        <v>64</v>
      </c>
      <c r="R783">
        <f>Кредиты_2000_0__2[[#This Row],[Годовой доход]]/12</f>
        <v>48082.666666666664</v>
      </c>
      <c r="S783">
        <f>Кредиты_2000_0__2[[#This Row],[Ежемесячный платеж]]/Кредиты_2000_0__2[[#This Row],[Мес доход]]</f>
        <v>0.18899762908324552</v>
      </c>
    </row>
    <row r="784" spans="1:19" x14ac:dyDescent="0.45">
      <c r="A784">
        <v>740</v>
      </c>
      <c r="B784" s="1" t="s">
        <v>544</v>
      </c>
      <c r="C784" s="1" t="s">
        <v>31</v>
      </c>
      <c r="D784">
        <v>8</v>
      </c>
      <c r="E784">
        <v>0</v>
      </c>
      <c r="F784">
        <v>144780</v>
      </c>
      <c r="G784">
        <v>315722</v>
      </c>
      <c r="H784" s="3">
        <v>450912</v>
      </c>
      <c r="I784" s="1" t="s">
        <v>26</v>
      </c>
      <c r="J784">
        <v>717</v>
      </c>
      <c r="K784">
        <v>1168272</v>
      </c>
      <c r="L784" s="1" t="s">
        <v>38</v>
      </c>
      <c r="M784" s="1" t="s">
        <v>29</v>
      </c>
      <c r="N784" s="1" t="s">
        <v>23</v>
      </c>
      <c r="O784" s="2">
        <v>19568.48</v>
      </c>
      <c r="P784">
        <v>7.6</v>
      </c>
      <c r="R784">
        <f>Кредиты_2000_0__2[[#This Row],[Годовой доход]]/12</f>
        <v>97356</v>
      </c>
      <c r="S784">
        <f>Кредиты_2000_0__2[[#This Row],[Ежемесячный платеж]]/Кредиты_2000_0__2[[#This Row],[Мес доход]]</f>
        <v>0.20099921935987508</v>
      </c>
    </row>
    <row r="785" spans="1:19" x14ac:dyDescent="0.45">
      <c r="A785">
        <v>825</v>
      </c>
      <c r="B785" s="1" t="s">
        <v>606</v>
      </c>
      <c r="C785" s="1" t="s">
        <v>31</v>
      </c>
      <c r="D785">
        <v>9</v>
      </c>
      <c r="E785">
        <v>0</v>
      </c>
      <c r="F785">
        <v>119586</v>
      </c>
      <c r="G785">
        <v>387904</v>
      </c>
      <c r="H785" s="3">
        <v>133012</v>
      </c>
      <c r="I785" s="1" t="s">
        <v>26</v>
      </c>
      <c r="J785">
        <v>717</v>
      </c>
      <c r="K785">
        <v>1194606</v>
      </c>
      <c r="L785" s="1" t="s">
        <v>41</v>
      </c>
      <c r="M785" s="1" t="s">
        <v>29</v>
      </c>
      <c r="N785" s="1" t="s">
        <v>58</v>
      </c>
      <c r="O785" s="2">
        <v>12712.71</v>
      </c>
      <c r="P785">
        <v>16.399999999999999</v>
      </c>
      <c r="Q785">
        <v>56</v>
      </c>
      <c r="R785">
        <f>Кредиты_2000_0__2[[#This Row],[Годовой доход]]/12</f>
        <v>99550.5</v>
      </c>
      <c r="S785">
        <f>Кредиты_2000_0__2[[#This Row],[Ежемесячный платеж]]/Кредиты_2000_0__2[[#This Row],[Мес доход]]</f>
        <v>0.12770111651875177</v>
      </c>
    </row>
    <row r="786" spans="1:19" x14ac:dyDescent="0.45">
      <c r="A786">
        <v>848</v>
      </c>
      <c r="B786" s="1" t="s">
        <v>621</v>
      </c>
      <c r="C786" s="1" t="s">
        <v>16</v>
      </c>
      <c r="D786">
        <v>8</v>
      </c>
      <c r="E786">
        <v>0</v>
      </c>
      <c r="F786">
        <v>598044</v>
      </c>
      <c r="G786">
        <v>969826</v>
      </c>
      <c r="H786" s="3">
        <v>568414</v>
      </c>
      <c r="I786" s="1" t="s">
        <v>26</v>
      </c>
      <c r="J786">
        <v>717</v>
      </c>
      <c r="K786">
        <v>1116744</v>
      </c>
      <c r="L786" s="1" t="s">
        <v>27</v>
      </c>
      <c r="M786" s="1" t="s">
        <v>19</v>
      </c>
      <c r="N786" s="1" t="s">
        <v>23</v>
      </c>
      <c r="O786" s="2">
        <v>12656.47</v>
      </c>
      <c r="P786">
        <v>21.4</v>
      </c>
      <c r="R786">
        <f>Кредиты_2000_0__2[[#This Row],[Годовой доход]]/12</f>
        <v>93062</v>
      </c>
      <c r="S786">
        <f>Кредиты_2000_0__2[[#This Row],[Ежемесячный платеж]]/Кредиты_2000_0__2[[#This Row],[Мес доход]]</f>
        <v>0.13600040832993057</v>
      </c>
    </row>
    <row r="787" spans="1:19" x14ac:dyDescent="0.45">
      <c r="A787">
        <v>1027</v>
      </c>
      <c r="B787" s="1" t="s">
        <v>737</v>
      </c>
      <c r="C787" s="1" t="s">
        <v>16</v>
      </c>
      <c r="D787">
        <v>8</v>
      </c>
      <c r="E787">
        <v>0</v>
      </c>
      <c r="F787">
        <v>157016</v>
      </c>
      <c r="G787">
        <v>242088</v>
      </c>
      <c r="H787" s="3">
        <v>82126</v>
      </c>
      <c r="I787" s="1" t="s">
        <v>17</v>
      </c>
      <c r="J787">
        <v>717</v>
      </c>
      <c r="K787">
        <v>2015672</v>
      </c>
      <c r="L787" s="1" t="s">
        <v>50</v>
      </c>
      <c r="M787" s="1" t="s">
        <v>29</v>
      </c>
      <c r="N787" s="1" t="s">
        <v>23</v>
      </c>
      <c r="O787" s="2">
        <v>23180.38</v>
      </c>
      <c r="P787">
        <v>24</v>
      </c>
      <c r="R787">
        <f>Кредиты_2000_0__2[[#This Row],[Годовой доход]]/12</f>
        <v>167972.66666666666</v>
      </c>
      <c r="S787">
        <f>Кредиты_2000_0__2[[#This Row],[Ежемесячный платеж]]/Кредиты_2000_0__2[[#This Row],[Мес доход]]</f>
        <v>0.13800090490913205</v>
      </c>
    </row>
    <row r="788" spans="1:19" x14ac:dyDescent="0.45">
      <c r="A788">
        <v>1207</v>
      </c>
      <c r="B788" s="1" t="s">
        <v>845</v>
      </c>
      <c r="C788" s="1" t="s">
        <v>16</v>
      </c>
      <c r="D788">
        <v>8</v>
      </c>
      <c r="E788">
        <v>1</v>
      </c>
      <c r="F788">
        <v>27512</v>
      </c>
      <c r="G788">
        <v>201630</v>
      </c>
      <c r="H788" s="3">
        <v>39006</v>
      </c>
      <c r="I788" s="1" t="s">
        <v>17</v>
      </c>
      <c r="J788">
        <v>717</v>
      </c>
      <c r="K788">
        <v>291992</v>
      </c>
      <c r="L788" s="1" t="s">
        <v>21</v>
      </c>
      <c r="M788" s="1" t="s">
        <v>29</v>
      </c>
      <c r="N788" s="1" t="s">
        <v>23</v>
      </c>
      <c r="O788" s="2">
        <v>6034.4</v>
      </c>
      <c r="P788">
        <v>22</v>
      </c>
      <c r="Q788">
        <v>43</v>
      </c>
      <c r="R788">
        <f>Кредиты_2000_0__2[[#This Row],[Годовой доход]]/12</f>
        <v>24332.666666666668</v>
      </c>
      <c r="S788">
        <f>Кредиты_2000_0__2[[#This Row],[Ежемесячный платеж]]/Кредиты_2000_0__2[[#This Row],[Мес доход]]</f>
        <v>0.2479958355023425</v>
      </c>
    </row>
    <row r="789" spans="1:19" x14ac:dyDescent="0.45">
      <c r="A789">
        <v>1249</v>
      </c>
      <c r="B789" s="1" t="s">
        <v>878</v>
      </c>
      <c r="C789" s="1" t="s">
        <v>16</v>
      </c>
      <c r="D789">
        <v>10</v>
      </c>
      <c r="E789">
        <v>0</v>
      </c>
      <c r="F789">
        <v>594738</v>
      </c>
      <c r="G789">
        <v>760078</v>
      </c>
      <c r="H789" s="3">
        <v>263714</v>
      </c>
      <c r="I789" s="1" t="s">
        <v>26</v>
      </c>
      <c r="J789">
        <v>717</v>
      </c>
      <c r="K789">
        <v>4744775</v>
      </c>
      <c r="L789" s="1" t="s">
        <v>18</v>
      </c>
      <c r="M789" s="1" t="s">
        <v>19</v>
      </c>
      <c r="N789" s="1" t="s">
        <v>23</v>
      </c>
      <c r="O789" s="2">
        <v>72357.89</v>
      </c>
      <c r="P789">
        <v>34.5</v>
      </c>
      <c r="Q789">
        <v>55</v>
      </c>
      <c r="R789">
        <f>Кредиты_2000_0__2[[#This Row],[Годовой доход]]/12</f>
        <v>395397.91666666669</v>
      </c>
      <c r="S789">
        <f>Кредиты_2000_0__2[[#This Row],[Ежемесячный платеж]]/Кредиты_2000_0__2[[#This Row],[Мес доход]]</f>
        <v>0.18300018019821804</v>
      </c>
    </row>
    <row r="790" spans="1:19" x14ac:dyDescent="0.45">
      <c r="A790">
        <v>1251</v>
      </c>
      <c r="B790" s="1" t="s">
        <v>880</v>
      </c>
      <c r="C790" s="1" t="s">
        <v>16</v>
      </c>
      <c r="D790">
        <v>15</v>
      </c>
      <c r="E790">
        <v>0</v>
      </c>
      <c r="F790">
        <v>179094</v>
      </c>
      <c r="G790">
        <v>296670</v>
      </c>
      <c r="H790" s="3">
        <v>195096</v>
      </c>
      <c r="I790" s="1" t="s">
        <v>17</v>
      </c>
      <c r="J790">
        <v>717</v>
      </c>
      <c r="K790">
        <v>664468</v>
      </c>
      <c r="L790" s="1" t="s">
        <v>40</v>
      </c>
      <c r="M790" s="1" t="s">
        <v>29</v>
      </c>
      <c r="N790" s="1" t="s">
        <v>23</v>
      </c>
      <c r="O790" s="2">
        <v>14950.53</v>
      </c>
      <c r="P790">
        <v>28.6</v>
      </c>
      <c r="R790">
        <f>Кредиты_2000_0__2[[#This Row],[Годовой доход]]/12</f>
        <v>55372.333333333336</v>
      </c>
      <c r="S790">
        <f>Кредиты_2000_0__2[[#This Row],[Ежемесячный платеж]]/Кредиты_2000_0__2[[#This Row],[Мес доход]]</f>
        <v>0.27</v>
      </c>
    </row>
    <row r="791" spans="1:19" x14ac:dyDescent="0.45">
      <c r="A791">
        <v>1301</v>
      </c>
      <c r="B791" s="1" t="s">
        <v>916</v>
      </c>
      <c r="C791" s="1" t="s">
        <v>16</v>
      </c>
      <c r="D791">
        <v>13</v>
      </c>
      <c r="E791">
        <v>0</v>
      </c>
      <c r="F791">
        <v>74252</v>
      </c>
      <c r="G791">
        <v>109670</v>
      </c>
      <c r="H791" s="3">
        <v>198616</v>
      </c>
      <c r="I791" s="1" t="s">
        <v>17</v>
      </c>
      <c r="J791">
        <v>717</v>
      </c>
      <c r="K791">
        <v>773072</v>
      </c>
      <c r="L791" s="1" t="s">
        <v>27</v>
      </c>
      <c r="M791" s="1" t="s">
        <v>19</v>
      </c>
      <c r="N791" s="1" t="s">
        <v>23</v>
      </c>
      <c r="O791" s="2">
        <v>16492.189999999999</v>
      </c>
      <c r="P791">
        <v>13</v>
      </c>
      <c r="Q791">
        <v>69</v>
      </c>
      <c r="R791">
        <f>Кредиты_2000_0__2[[#This Row],[Годовой доход]]/12</f>
        <v>64422.666666666664</v>
      </c>
      <c r="S791">
        <f>Кредиты_2000_0__2[[#This Row],[Ежемесячный платеж]]/Кредиты_2000_0__2[[#This Row],[Мес доход]]</f>
        <v>0.25599980338183248</v>
      </c>
    </row>
    <row r="792" spans="1:19" x14ac:dyDescent="0.45">
      <c r="A792">
        <v>1576</v>
      </c>
      <c r="B792" s="1" t="s">
        <v>1098</v>
      </c>
      <c r="C792" s="1" t="s">
        <v>31</v>
      </c>
      <c r="D792">
        <v>12</v>
      </c>
      <c r="E792">
        <v>0</v>
      </c>
      <c r="F792">
        <v>94411</v>
      </c>
      <c r="G792">
        <v>153098</v>
      </c>
      <c r="H792" s="3">
        <v>132814</v>
      </c>
      <c r="I792" s="1" t="s">
        <v>17</v>
      </c>
      <c r="J792">
        <v>717</v>
      </c>
      <c r="K792">
        <v>1022523</v>
      </c>
      <c r="L792" s="1" t="s">
        <v>22</v>
      </c>
      <c r="M792" s="1" t="s">
        <v>19</v>
      </c>
      <c r="N792" s="1" t="s">
        <v>20</v>
      </c>
      <c r="O792" s="2">
        <v>26074.27</v>
      </c>
      <c r="P792">
        <v>14.9</v>
      </c>
      <c r="Q792">
        <v>25</v>
      </c>
      <c r="R792">
        <f>Кредиты_2000_0__2[[#This Row],[Годовой доход]]/12</f>
        <v>85210.25</v>
      </c>
      <c r="S792">
        <f>Кредиты_2000_0__2[[#This Row],[Ежемесячный платеж]]/Кредиты_2000_0__2[[#This Row],[Мес доход]]</f>
        <v>0.30599921957745696</v>
      </c>
    </row>
    <row r="793" spans="1:19" x14ac:dyDescent="0.45">
      <c r="A793">
        <v>1692</v>
      </c>
      <c r="B793" s="1" t="s">
        <v>1186</v>
      </c>
      <c r="C793" s="1" t="s">
        <v>16</v>
      </c>
      <c r="D793">
        <v>10</v>
      </c>
      <c r="E793">
        <v>0</v>
      </c>
      <c r="F793">
        <v>1096452</v>
      </c>
      <c r="G793">
        <v>2057660</v>
      </c>
      <c r="H793" s="3">
        <v>772552</v>
      </c>
      <c r="I793" s="1" t="s">
        <v>26</v>
      </c>
      <c r="J793">
        <v>717</v>
      </c>
      <c r="K793">
        <v>1620339</v>
      </c>
      <c r="L793" s="1" t="s">
        <v>22</v>
      </c>
      <c r="M793" s="1" t="s">
        <v>19</v>
      </c>
      <c r="N793" s="1" t="s">
        <v>23</v>
      </c>
      <c r="O793" s="2">
        <v>19038.95</v>
      </c>
      <c r="P793">
        <v>24.3</v>
      </c>
      <c r="R793">
        <f>Кредиты_2000_0__2[[#This Row],[Годовой доход]]/12</f>
        <v>135028.25</v>
      </c>
      <c r="S793">
        <f>Кредиты_2000_0__2[[#This Row],[Ежемесячный платеж]]/Кредиты_2000_0__2[[#This Row],[Мес доход]]</f>
        <v>0.14099975375523272</v>
      </c>
    </row>
    <row r="794" spans="1:19" x14ac:dyDescent="0.45">
      <c r="A794">
        <v>1700</v>
      </c>
      <c r="B794" s="1" t="s">
        <v>1192</v>
      </c>
      <c r="C794" s="1" t="s">
        <v>31</v>
      </c>
      <c r="D794">
        <v>14</v>
      </c>
      <c r="E794">
        <v>0</v>
      </c>
      <c r="F794">
        <v>280421</v>
      </c>
      <c r="G794">
        <v>753346</v>
      </c>
      <c r="H794" s="3">
        <v>324830</v>
      </c>
      <c r="I794" s="1" t="s">
        <v>17</v>
      </c>
      <c r="J794">
        <v>717</v>
      </c>
      <c r="K794">
        <v>709916</v>
      </c>
      <c r="L794" s="1" t="s">
        <v>18</v>
      </c>
      <c r="M794" s="1" t="s">
        <v>29</v>
      </c>
      <c r="N794" s="1" t="s">
        <v>23</v>
      </c>
      <c r="O794" s="2">
        <v>12955.91</v>
      </c>
      <c r="P794">
        <v>13.8</v>
      </c>
      <c r="Q794">
        <v>0</v>
      </c>
      <c r="R794">
        <f>Кредиты_2000_0__2[[#This Row],[Годовой доход]]/12</f>
        <v>59159.666666666664</v>
      </c>
      <c r="S794">
        <f>Кредиты_2000_0__2[[#This Row],[Ежемесячный платеж]]/Кредиты_2000_0__2[[#This Row],[Мес доход]]</f>
        <v>0.21899903650572744</v>
      </c>
    </row>
    <row r="795" spans="1:19" x14ac:dyDescent="0.45">
      <c r="A795">
        <v>1872</v>
      </c>
      <c r="B795" s="1" t="s">
        <v>490</v>
      </c>
      <c r="C795" s="1" t="s">
        <v>16</v>
      </c>
      <c r="D795">
        <v>16</v>
      </c>
      <c r="E795">
        <v>1</v>
      </c>
      <c r="F795">
        <v>446329</v>
      </c>
      <c r="G795">
        <v>891022</v>
      </c>
      <c r="H795" s="3">
        <v>322740</v>
      </c>
      <c r="I795" s="1" t="s">
        <v>17</v>
      </c>
      <c r="J795">
        <v>717</v>
      </c>
      <c r="K795">
        <v>1765290</v>
      </c>
      <c r="L795" s="1" t="s">
        <v>22</v>
      </c>
      <c r="M795" s="1" t="s">
        <v>19</v>
      </c>
      <c r="N795" s="1" t="s">
        <v>23</v>
      </c>
      <c r="O795" s="2">
        <v>43985</v>
      </c>
      <c r="P795">
        <v>20.7</v>
      </c>
      <c r="R795">
        <f>Кредиты_2000_0__2[[#This Row],[Годовой доход]]/12</f>
        <v>147107.5</v>
      </c>
      <c r="S795">
        <f>Кредиты_2000_0__2[[#This Row],[Ежемесячный платеж]]/Кредиты_2000_0__2[[#This Row],[Мес доход]]</f>
        <v>0.29899903132063288</v>
      </c>
    </row>
    <row r="796" spans="1:19" x14ac:dyDescent="0.45">
      <c r="A796">
        <v>1897</v>
      </c>
      <c r="B796" s="1" t="s">
        <v>1334</v>
      </c>
      <c r="C796" s="1" t="s">
        <v>16</v>
      </c>
      <c r="D796">
        <v>12</v>
      </c>
      <c r="E796">
        <v>0</v>
      </c>
      <c r="F796">
        <v>583661</v>
      </c>
      <c r="G796">
        <v>1132010</v>
      </c>
      <c r="H796" s="3">
        <v>448404</v>
      </c>
      <c r="I796" s="1" t="s">
        <v>26</v>
      </c>
      <c r="J796">
        <v>717</v>
      </c>
      <c r="K796">
        <v>968145</v>
      </c>
      <c r="L796" s="1" t="s">
        <v>18</v>
      </c>
      <c r="M796" s="1" t="s">
        <v>19</v>
      </c>
      <c r="N796" s="1" t="s">
        <v>23</v>
      </c>
      <c r="O796" s="2">
        <v>17265.3</v>
      </c>
      <c r="P796">
        <v>24.7</v>
      </c>
      <c r="Q796">
        <v>7</v>
      </c>
      <c r="R796">
        <f>Кредиты_2000_0__2[[#This Row],[Годовой доход]]/12</f>
        <v>80678.75</v>
      </c>
      <c r="S796">
        <f>Кредиты_2000_0__2[[#This Row],[Ежемесячный платеж]]/Кредиты_2000_0__2[[#This Row],[Мес доход]]</f>
        <v>0.21400058875478362</v>
      </c>
    </row>
    <row r="797" spans="1:19" x14ac:dyDescent="0.45">
      <c r="A797">
        <v>1913</v>
      </c>
      <c r="B797" s="1" t="s">
        <v>1347</v>
      </c>
      <c r="C797" s="1" t="s">
        <v>16</v>
      </c>
      <c r="D797">
        <v>15</v>
      </c>
      <c r="E797">
        <v>0</v>
      </c>
      <c r="F797">
        <v>568784</v>
      </c>
      <c r="G797">
        <v>1081410</v>
      </c>
      <c r="H797" s="3">
        <v>661716</v>
      </c>
      <c r="I797" s="1" t="s">
        <v>26</v>
      </c>
      <c r="J797">
        <v>717</v>
      </c>
      <c r="K797">
        <v>1619199</v>
      </c>
      <c r="L797" s="1" t="s">
        <v>22</v>
      </c>
      <c r="M797" s="1" t="s">
        <v>19</v>
      </c>
      <c r="N797" s="1" t="s">
        <v>23</v>
      </c>
      <c r="O797" s="2">
        <v>35757.24</v>
      </c>
      <c r="P797">
        <v>19.7</v>
      </c>
      <c r="Q797">
        <v>5</v>
      </c>
      <c r="R797">
        <f>Кредиты_2000_0__2[[#This Row],[Годовой доход]]/12</f>
        <v>134933.25</v>
      </c>
      <c r="S797">
        <f>Кредиты_2000_0__2[[#This Row],[Ежемесячный платеж]]/Кредиты_2000_0__2[[#This Row],[Мес доход]]</f>
        <v>0.26499947196113632</v>
      </c>
    </row>
    <row r="798" spans="1:19" x14ac:dyDescent="0.45">
      <c r="A798">
        <v>162</v>
      </c>
      <c r="B798" s="1" t="s">
        <v>152</v>
      </c>
      <c r="C798" s="1" t="s">
        <v>31</v>
      </c>
      <c r="D798">
        <v>9</v>
      </c>
      <c r="E798">
        <v>5</v>
      </c>
      <c r="F798">
        <v>6194</v>
      </c>
      <c r="G798">
        <v>108790</v>
      </c>
      <c r="H798" s="3">
        <v>156178</v>
      </c>
      <c r="I798" s="1" t="s">
        <v>17</v>
      </c>
      <c r="J798">
        <v>716</v>
      </c>
      <c r="K798">
        <v>1124040</v>
      </c>
      <c r="L798" s="1" t="s">
        <v>27</v>
      </c>
      <c r="M798" s="1" t="s">
        <v>29</v>
      </c>
      <c r="N798" s="1" t="s">
        <v>52</v>
      </c>
      <c r="O798" s="2">
        <v>8617.64</v>
      </c>
      <c r="P798">
        <v>12</v>
      </c>
      <c r="Q798">
        <v>33</v>
      </c>
      <c r="R798">
        <f>Кредиты_2000_0__2[[#This Row],[Годовой доход]]/12</f>
        <v>93670</v>
      </c>
      <c r="S798">
        <f>Кредиты_2000_0__2[[#This Row],[Ежемесячный платеж]]/Кредиты_2000_0__2[[#This Row],[Мес доход]]</f>
        <v>9.1999999999999998E-2</v>
      </c>
    </row>
    <row r="799" spans="1:19" x14ac:dyDescent="0.45">
      <c r="A799">
        <v>192</v>
      </c>
      <c r="B799" s="1" t="s">
        <v>176</v>
      </c>
      <c r="C799" s="1" t="s">
        <v>31</v>
      </c>
      <c r="D799">
        <v>10</v>
      </c>
      <c r="E799">
        <v>0</v>
      </c>
      <c r="F799">
        <v>205865</v>
      </c>
      <c r="G799">
        <v>341506</v>
      </c>
      <c r="H799" s="3">
        <v>322124</v>
      </c>
      <c r="I799" s="1" t="s">
        <v>26</v>
      </c>
      <c r="J799">
        <v>716</v>
      </c>
      <c r="K799">
        <v>1020034</v>
      </c>
      <c r="L799" s="1" t="s">
        <v>40</v>
      </c>
      <c r="M799" s="1" t="s">
        <v>19</v>
      </c>
      <c r="N799" s="1" t="s">
        <v>23</v>
      </c>
      <c r="O799" s="2">
        <v>16915.32</v>
      </c>
      <c r="P799">
        <v>17.8</v>
      </c>
      <c r="R799">
        <f>Кредиты_2000_0__2[[#This Row],[Годовой доход]]/12</f>
        <v>85002.833333333328</v>
      </c>
      <c r="S799">
        <f>Кредиты_2000_0__2[[#This Row],[Ежемесячный платеж]]/Кредиты_2000_0__2[[#This Row],[Мес доход]]</f>
        <v>0.19899713146816675</v>
      </c>
    </row>
    <row r="800" spans="1:19" x14ac:dyDescent="0.45">
      <c r="A800">
        <v>225</v>
      </c>
      <c r="B800" s="1" t="s">
        <v>206</v>
      </c>
      <c r="C800" s="1" t="s">
        <v>16</v>
      </c>
      <c r="D800">
        <v>6</v>
      </c>
      <c r="E800">
        <v>0</v>
      </c>
      <c r="F800">
        <v>109687</v>
      </c>
      <c r="G800">
        <v>182226</v>
      </c>
      <c r="H800" s="3">
        <v>86724</v>
      </c>
      <c r="I800" s="1" t="s">
        <v>17</v>
      </c>
      <c r="J800">
        <v>716</v>
      </c>
      <c r="K800">
        <v>580469</v>
      </c>
      <c r="L800" s="1" t="s">
        <v>38</v>
      </c>
      <c r="M800" s="1" t="s">
        <v>19</v>
      </c>
      <c r="N800" s="1" t="s">
        <v>23</v>
      </c>
      <c r="O800" s="2">
        <v>7352.62</v>
      </c>
      <c r="P800">
        <v>4.9000000000000004</v>
      </c>
      <c r="R800">
        <f>Кредиты_2000_0__2[[#This Row],[Годовой доход]]/12</f>
        <v>48372.416666666664</v>
      </c>
      <c r="S800">
        <f>Кредиты_2000_0__2[[#This Row],[Ежемесячный платеж]]/Кредиты_2000_0__2[[#This Row],[Мес доход]]</f>
        <v>0.15200026185722235</v>
      </c>
    </row>
    <row r="801" spans="1:19" x14ac:dyDescent="0.45">
      <c r="A801">
        <v>262</v>
      </c>
      <c r="B801" s="1" t="s">
        <v>233</v>
      </c>
      <c r="C801" s="1" t="s">
        <v>16</v>
      </c>
      <c r="D801">
        <v>7</v>
      </c>
      <c r="E801">
        <v>0</v>
      </c>
      <c r="F801">
        <v>115558</v>
      </c>
      <c r="G801">
        <v>157432</v>
      </c>
      <c r="H801" s="3">
        <v>448272</v>
      </c>
      <c r="I801" s="1" t="s">
        <v>26</v>
      </c>
      <c r="J801">
        <v>716</v>
      </c>
      <c r="K801">
        <v>1045285</v>
      </c>
      <c r="L801" s="1" t="s">
        <v>22</v>
      </c>
      <c r="M801" s="1" t="s">
        <v>19</v>
      </c>
      <c r="N801" s="1" t="s">
        <v>23</v>
      </c>
      <c r="O801" s="2">
        <v>16289.08</v>
      </c>
      <c r="P801">
        <v>23</v>
      </c>
      <c r="Q801">
        <v>24</v>
      </c>
      <c r="R801">
        <f>Кредиты_2000_0__2[[#This Row],[Годовой доход]]/12</f>
        <v>87107.083333333328</v>
      </c>
      <c r="S801">
        <f>Кредиты_2000_0__2[[#This Row],[Ежемесячный платеж]]/Кредиты_2000_0__2[[#This Row],[Мес доход]]</f>
        <v>0.18700063619012997</v>
      </c>
    </row>
    <row r="802" spans="1:19" x14ac:dyDescent="0.45">
      <c r="A802">
        <v>268</v>
      </c>
      <c r="B802" s="1" t="s">
        <v>238</v>
      </c>
      <c r="C802" s="1" t="s">
        <v>16</v>
      </c>
      <c r="D802">
        <v>9</v>
      </c>
      <c r="E802">
        <v>0</v>
      </c>
      <c r="F802">
        <v>486248</v>
      </c>
      <c r="G802">
        <v>578666</v>
      </c>
      <c r="H802" s="3">
        <v>178046</v>
      </c>
      <c r="I802" s="1" t="s">
        <v>17</v>
      </c>
      <c r="J802">
        <v>716</v>
      </c>
      <c r="K802">
        <v>2815781</v>
      </c>
      <c r="L802" s="1" t="s">
        <v>22</v>
      </c>
      <c r="M802" s="1" t="s">
        <v>19</v>
      </c>
      <c r="N802" s="1" t="s">
        <v>23</v>
      </c>
      <c r="O802" s="2">
        <v>18537.349999999999</v>
      </c>
      <c r="P802">
        <v>22.5</v>
      </c>
      <c r="R802">
        <f>Кредиты_2000_0__2[[#This Row],[Годовой доход]]/12</f>
        <v>234648.41666666666</v>
      </c>
      <c r="S802">
        <f>Кредиты_2000_0__2[[#This Row],[Ежемесячный платеж]]/Кредиты_2000_0__2[[#This Row],[Мес доход]]</f>
        <v>7.9000533067024745E-2</v>
      </c>
    </row>
    <row r="803" spans="1:19" x14ac:dyDescent="0.45">
      <c r="A803">
        <v>308</v>
      </c>
      <c r="B803" s="1" t="s">
        <v>266</v>
      </c>
      <c r="C803" s="1" t="s">
        <v>31</v>
      </c>
      <c r="D803">
        <v>12</v>
      </c>
      <c r="E803">
        <v>0</v>
      </c>
      <c r="F803">
        <v>151791</v>
      </c>
      <c r="G803">
        <v>201322</v>
      </c>
      <c r="H803" s="3">
        <v>141636</v>
      </c>
      <c r="I803" s="1" t="s">
        <v>17</v>
      </c>
      <c r="J803">
        <v>716</v>
      </c>
      <c r="K803">
        <v>1051175</v>
      </c>
      <c r="L803" s="1" t="s">
        <v>50</v>
      </c>
      <c r="M803" s="1" t="s">
        <v>19</v>
      </c>
      <c r="N803" s="1" t="s">
        <v>23</v>
      </c>
      <c r="O803" s="2">
        <v>13227.04</v>
      </c>
      <c r="P803">
        <v>12.5</v>
      </c>
      <c r="Q803">
        <v>18</v>
      </c>
      <c r="R803">
        <f>Кредиты_2000_0__2[[#This Row],[Годовой доход]]/12</f>
        <v>87597.916666666672</v>
      </c>
      <c r="S803">
        <f>Кредиты_2000_0__2[[#This Row],[Ежемесячный платеж]]/Кредиты_2000_0__2[[#This Row],[Мес доход]]</f>
        <v>0.15099719837324899</v>
      </c>
    </row>
    <row r="804" spans="1:19" x14ac:dyDescent="0.45">
      <c r="A804">
        <v>462</v>
      </c>
      <c r="B804" s="1" t="s">
        <v>367</v>
      </c>
      <c r="C804" s="1" t="s">
        <v>16</v>
      </c>
      <c r="D804">
        <v>7</v>
      </c>
      <c r="E804">
        <v>0</v>
      </c>
      <c r="F804">
        <v>87438</v>
      </c>
      <c r="G804">
        <v>188540</v>
      </c>
      <c r="H804" s="3">
        <v>158026</v>
      </c>
      <c r="I804" s="1" t="s">
        <v>17</v>
      </c>
      <c r="J804">
        <v>716</v>
      </c>
      <c r="K804">
        <v>1091854</v>
      </c>
      <c r="L804" s="1" t="s">
        <v>22</v>
      </c>
      <c r="M804" s="1" t="s">
        <v>19</v>
      </c>
      <c r="N804" s="1" t="s">
        <v>20</v>
      </c>
      <c r="O804" s="2">
        <v>11009.55</v>
      </c>
      <c r="P804">
        <v>14.3</v>
      </c>
      <c r="Q804">
        <v>7</v>
      </c>
      <c r="R804">
        <f>Кредиты_2000_0__2[[#This Row],[Годовой доход]]/12</f>
        <v>90987.833333333328</v>
      </c>
      <c r="S804">
        <f>Кредиты_2000_0__2[[#This Row],[Ежемесячный платеж]]/Кредиты_2000_0__2[[#This Row],[Мес доход]]</f>
        <v>0.1210002436223158</v>
      </c>
    </row>
    <row r="805" spans="1:19" x14ac:dyDescent="0.45">
      <c r="A805">
        <v>623</v>
      </c>
      <c r="B805" s="1" t="s">
        <v>472</v>
      </c>
      <c r="C805" s="1" t="s">
        <v>16</v>
      </c>
      <c r="D805">
        <v>11</v>
      </c>
      <c r="E805">
        <v>1</v>
      </c>
      <c r="F805">
        <v>115273</v>
      </c>
      <c r="G805">
        <v>364672</v>
      </c>
      <c r="H805" s="3">
        <v>215974</v>
      </c>
      <c r="I805" s="1" t="s">
        <v>17</v>
      </c>
      <c r="J805">
        <v>716</v>
      </c>
      <c r="K805">
        <v>1585455</v>
      </c>
      <c r="L805" s="1" t="s">
        <v>28</v>
      </c>
      <c r="M805" s="1" t="s">
        <v>29</v>
      </c>
      <c r="N805" s="1" t="s">
        <v>23</v>
      </c>
      <c r="O805" s="2">
        <v>16647.23</v>
      </c>
      <c r="P805">
        <v>15.9</v>
      </c>
      <c r="R805">
        <f>Кредиты_2000_0__2[[#This Row],[Годовой доход]]/12</f>
        <v>132121.25</v>
      </c>
      <c r="S805">
        <f>Кредиты_2000_0__2[[#This Row],[Ежемесячный платеж]]/Кредиты_2000_0__2[[#This Row],[Мес доход]]</f>
        <v>0.12599964048175444</v>
      </c>
    </row>
    <row r="806" spans="1:19" x14ac:dyDescent="0.45">
      <c r="A806">
        <v>670</v>
      </c>
      <c r="B806" s="1" t="s">
        <v>498</v>
      </c>
      <c r="C806" s="1" t="s">
        <v>16</v>
      </c>
      <c r="D806">
        <v>8</v>
      </c>
      <c r="E806">
        <v>1</v>
      </c>
      <c r="F806">
        <v>97983</v>
      </c>
      <c r="G806">
        <v>144892</v>
      </c>
      <c r="H806" s="3">
        <v>351076</v>
      </c>
      <c r="I806" s="1" t="s">
        <v>26</v>
      </c>
      <c r="J806">
        <v>716</v>
      </c>
      <c r="K806">
        <v>758024</v>
      </c>
      <c r="L806" s="1" t="s">
        <v>53</v>
      </c>
      <c r="M806" s="1" t="s">
        <v>19</v>
      </c>
      <c r="N806" s="1" t="s">
        <v>23</v>
      </c>
      <c r="O806" s="2">
        <v>8780.4699999999993</v>
      </c>
      <c r="P806">
        <v>16.5</v>
      </c>
      <c r="R806">
        <f>Кредиты_2000_0__2[[#This Row],[Годовой доход]]/12</f>
        <v>63168.666666666664</v>
      </c>
      <c r="S806">
        <f>Кредиты_2000_0__2[[#This Row],[Ежемесячный платеж]]/Кредиты_2000_0__2[[#This Row],[Мес доход]]</f>
        <v>0.13900040104271105</v>
      </c>
    </row>
    <row r="807" spans="1:19" x14ac:dyDescent="0.45">
      <c r="A807">
        <v>808</v>
      </c>
      <c r="B807" s="1" t="s">
        <v>592</v>
      </c>
      <c r="C807" s="1" t="s">
        <v>16</v>
      </c>
      <c r="D807">
        <v>9</v>
      </c>
      <c r="E807">
        <v>0</v>
      </c>
      <c r="F807">
        <v>441009</v>
      </c>
      <c r="G807">
        <v>622732</v>
      </c>
      <c r="H807" s="3">
        <v>520454</v>
      </c>
      <c r="I807" s="1" t="s">
        <v>26</v>
      </c>
      <c r="J807">
        <v>716</v>
      </c>
      <c r="K807">
        <v>1323825</v>
      </c>
      <c r="L807" s="1" t="s">
        <v>28</v>
      </c>
      <c r="M807" s="1" t="s">
        <v>19</v>
      </c>
      <c r="N807" s="1" t="s">
        <v>23</v>
      </c>
      <c r="O807" s="2">
        <v>24049.63</v>
      </c>
      <c r="P807">
        <v>12.8</v>
      </c>
      <c r="R807">
        <f>Кредиты_2000_0__2[[#This Row],[Годовой доход]]/12</f>
        <v>110318.75</v>
      </c>
      <c r="S807">
        <f>Кредиты_2000_0__2[[#This Row],[Ежемесячный платеж]]/Кредиты_2000_0__2[[#This Row],[Мес доход]]</f>
        <v>0.21800129171151778</v>
      </c>
    </row>
    <row r="808" spans="1:19" x14ac:dyDescent="0.45">
      <c r="A808">
        <v>895</v>
      </c>
      <c r="B808" s="1" t="s">
        <v>650</v>
      </c>
      <c r="C808" s="1" t="s">
        <v>16</v>
      </c>
      <c r="D808">
        <v>11</v>
      </c>
      <c r="E808">
        <v>0</v>
      </c>
      <c r="F808">
        <v>62833</v>
      </c>
      <c r="G808">
        <v>112442</v>
      </c>
      <c r="H808" s="3">
        <v>110242</v>
      </c>
      <c r="I808" s="1" t="s">
        <v>17</v>
      </c>
      <c r="J808">
        <v>716</v>
      </c>
      <c r="K808">
        <v>914014</v>
      </c>
      <c r="L808" s="1" t="s">
        <v>50</v>
      </c>
      <c r="M808" s="1" t="s">
        <v>29</v>
      </c>
      <c r="N808" s="1" t="s">
        <v>23</v>
      </c>
      <c r="O808" s="2">
        <v>13481.64</v>
      </c>
      <c r="P808">
        <v>15</v>
      </c>
      <c r="Q808">
        <v>60</v>
      </c>
      <c r="R808">
        <f>Кредиты_2000_0__2[[#This Row],[Годовой доход]]/12</f>
        <v>76167.833333333328</v>
      </c>
      <c r="S808">
        <f>Кредиты_2000_0__2[[#This Row],[Ежемесячный платеж]]/Кредиты_2000_0__2[[#This Row],[Мес доход]]</f>
        <v>0.17699912692803393</v>
      </c>
    </row>
    <row r="809" spans="1:19" x14ac:dyDescent="0.45">
      <c r="A809">
        <v>904</v>
      </c>
      <c r="B809" s="1" t="s">
        <v>656</v>
      </c>
      <c r="C809" s="1" t="s">
        <v>16</v>
      </c>
      <c r="D809">
        <v>11</v>
      </c>
      <c r="E809">
        <v>1</v>
      </c>
      <c r="F809">
        <v>150366</v>
      </c>
      <c r="G809">
        <v>191532</v>
      </c>
      <c r="H809" s="3">
        <v>391732</v>
      </c>
      <c r="I809" s="1" t="s">
        <v>26</v>
      </c>
      <c r="J809">
        <v>716</v>
      </c>
      <c r="K809">
        <v>845766</v>
      </c>
      <c r="L809" s="1" t="s">
        <v>28</v>
      </c>
      <c r="M809" s="1" t="s">
        <v>19</v>
      </c>
      <c r="N809" s="1" t="s">
        <v>23</v>
      </c>
      <c r="O809" s="2">
        <v>14096.1</v>
      </c>
      <c r="P809">
        <v>15.6</v>
      </c>
      <c r="R809">
        <f>Кредиты_2000_0__2[[#This Row],[Годовой доход]]/12</f>
        <v>70480.5</v>
      </c>
      <c r="S809">
        <f>Кредиты_2000_0__2[[#This Row],[Ежемесячный платеж]]/Кредиты_2000_0__2[[#This Row],[Мес доход]]</f>
        <v>0.2</v>
      </c>
    </row>
    <row r="810" spans="1:19" x14ac:dyDescent="0.45">
      <c r="A810">
        <v>1006</v>
      </c>
      <c r="B810" s="1" t="s">
        <v>721</v>
      </c>
      <c r="C810" s="1" t="s">
        <v>16</v>
      </c>
      <c r="D810">
        <v>9</v>
      </c>
      <c r="E810">
        <v>0</v>
      </c>
      <c r="F810">
        <v>198265</v>
      </c>
      <c r="G810">
        <v>565422</v>
      </c>
      <c r="H810" s="3">
        <v>67584</v>
      </c>
      <c r="I810" s="1" t="s">
        <v>17</v>
      </c>
      <c r="J810">
        <v>716</v>
      </c>
      <c r="K810">
        <v>856140</v>
      </c>
      <c r="L810" s="1" t="s">
        <v>22</v>
      </c>
      <c r="M810" s="1" t="s">
        <v>19</v>
      </c>
      <c r="N810" s="1" t="s">
        <v>23</v>
      </c>
      <c r="O810" s="2">
        <v>9417.5400000000009</v>
      </c>
      <c r="P810">
        <v>12.3</v>
      </c>
      <c r="Q810">
        <v>48</v>
      </c>
      <c r="R810">
        <f>Кредиты_2000_0__2[[#This Row],[Годовой доход]]/12</f>
        <v>71345</v>
      </c>
      <c r="S810">
        <f>Кредиты_2000_0__2[[#This Row],[Ежемесячный платеж]]/Кредиты_2000_0__2[[#This Row],[Мес доход]]</f>
        <v>0.13200000000000001</v>
      </c>
    </row>
    <row r="811" spans="1:19" x14ac:dyDescent="0.45">
      <c r="A811">
        <v>1025</v>
      </c>
      <c r="B811" s="1" t="s">
        <v>735</v>
      </c>
      <c r="C811" s="1" t="s">
        <v>16</v>
      </c>
      <c r="D811">
        <v>29</v>
      </c>
      <c r="E811">
        <v>0</v>
      </c>
      <c r="F811">
        <v>957752</v>
      </c>
      <c r="G811">
        <v>2128522</v>
      </c>
      <c r="H811" s="3">
        <v>751300</v>
      </c>
      <c r="I811" s="1" t="s">
        <v>17</v>
      </c>
      <c r="J811">
        <v>716</v>
      </c>
      <c r="K811">
        <v>3614978</v>
      </c>
      <c r="L811" s="1" t="s">
        <v>53</v>
      </c>
      <c r="M811" s="1" t="s">
        <v>19</v>
      </c>
      <c r="N811" s="1" t="s">
        <v>23</v>
      </c>
      <c r="O811" s="2">
        <v>72600.710000000006</v>
      </c>
      <c r="P811">
        <v>11.9</v>
      </c>
      <c r="Q811">
        <v>69</v>
      </c>
      <c r="R811">
        <f>Кредиты_2000_0__2[[#This Row],[Годовой доход]]/12</f>
        <v>301248.16666666669</v>
      </c>
      <c r="S811">
        <f>Кредиты_2000_0__2[[#This Row],[Ежемесячный платеж]]/Кредиты_2000_0__2[[#This Row],[Мес доход]]</f>
        <v>0.24099967413356319</v>
      </c>
    </row>
    <row r="812" spans="1:19" x14ac:dyDescent="0.45">
      <c r="A812">
        <v>1123</v>
      </c>
      <c r="B812" s="1" t="s">
        <v>794</v>
      </c>
      <c r="C812" s="1" t="s">
        <v>16</v>
      </c>
      <c r="D812">
        <v>6</v>
      </c>
      <c r="E812">
        <v>0</v>
      </c>
      <c r="F812">
        <v>322715</v>
      </c>
      <c r="G812">
        <v>423654</v>
      </c>
      <c r="H812" s="3">
        <v>65516</v>
      </c>
      <c r="I812" s="1" t="s">
        <v>17</v>
      </c>
      <c r="J812">
        <v>716</v>
      </c>
      <c r="K812">
        <v>1131564</v>
      </c>
      <c r="L812" s="1" t="s">
        <v>22</v>
      </c>
      <c r="M812" s="1" t="s">
        <v>29</v>
      </c>
      <c r="N812" s="1" t="s">
        <v>23</v>
      </c>
      <c r="O812" s="2">
        <v>15936.25</v>
      </c>
      <c r="P812">
        <v>21.3</v>
      </c>
      <c r="Q812">
        <v>21</v>
      </c>
      <c r="R812">
        <f>Кредиты_2000_0__2[[#This Row],[Годовой доход]]/12</f>
        <v>94297</v>
      </c>
      <c r="S812">
        <f>Кредиты_2000_0__2[[#This Row],[Ежемесячный платеж]]/Кредиты_2000_0__2[[#This Row],[Мес доход]]</f>
        <v>0.16900060447310095</v>
      </c>
    </row>
    <row r="813" spans="1:19" x14ac:dyDescent="0.45">
      <c r="A813">
        <v>1127</v>
      </c>
      <c r="B813" s="1" t="s">
        <v>798</v>
      </c>
      <c r="C813" s="1" t="s">
        <v>16</v>
      </c>
      <c r="D813">
        <v>13</v>
      </c>
      <c r="E813">
        <v>0</v>
      </c>
      <c r="F813">
        <v>209703</v>
      </c>
      <c r="G813">
        <v>341022</v>
      </c>
      <c r="H813" s="3">
        <v>85844</v>
      </c>
      <c r="I813" s="1" t="s">
        <v>17</v>
      </c>
      <c r="J813">
        <v>716</v>
      </c>
      <c r="K813">
        <v>688218</v>
      </c>
      <c r="L813" s="1" t="s">
        <v>28</v>
      </c>
      <c r="M813" s="1" t="s">
        <v>29</v>
      </c>
      <c r="N813" s="1" t="s">
        <v>23</v>
      </c>
      <c r="O813" s="2">
        <v>6882.18</v>
      </c>
      <c r="P813">
        <v>13.7</v>
      </c>
      <c r="R813">
        <f>Кредиты_2000_0__2[[#This Row],[Годовой доход]]/12</f>
        <v>57351.5</v>
      </c>
      <c r="S813">
        <f>Кредиты_2000_0__2[[#This Row],[Ежемесячный платеж]]/Кредиты_2000_0__2[[#This Row],[Мес доход]]</f>
        <v>0.12000000000000001</v>
      </c>
    </row>
    <row r="814" spans="1:19" x14ac:dyDescent="0.45">
      <c r="A814">
        <v>1375</v>
      </c>
      <c r="B814" s="1" t="s">
        <v>969</v>
      </c>
      <c r="C814" s="1" t="s">
        <v>16</v>
      </c>
      <c r="D814">
        <v>16</v>
      </c>
      <c r="E814">
        <v>0</v>
      </c>
      <c r="F814">
        <v>361779</v>
      </c>
      <c r="G814">
        <v>856680</v>
      </c>
      <c r="H814" s="3">
        <v>455532</v>
      </c>
      <c r="I814" s="1" t="s">
        <v>17</v>
      </c>
      <c r="J814">
        <v>716</v>
      </c>
      <c r="K814">
        <v>1121285</v>
      </c>
      <c r="L814" s="1" t="s">
        <v>36</v>
      </c>
      <c r="M814" s="1" t="s">
        <v>29</v>
      </c>
      <c r="N814" s="1" t="s">
        <v>23</v>
      </c>
      <c r="O814" s="2">
        <v>6419.34</v>
      </c>
      <c r="P814">
        <v>14.5</v>
      </c>
      <c r="R814">
        <f>Кредиты_2000_0__2[[#This Row],[Годовой доход]]/12</f>
        <v>93440.416666666672</v>
      </c>
      <c r="S814">
        <f>Кредиты_2000_0__2[[#This Row],[Ежемесячный платеж]]/Кредиты_2000_0__2[[#This Row],[Мес доход]]</f>
        <v>6.8699822079132417E-2</v>
      </c>
    </row>
    <row r="815" spans="1:19" x14ac:dyDescent="0.45">
      <c r="A815">
        <v>1439</v>
      </c>
      <c r="B815" s="1" t="s">
        <v>1018</v>
      </c>
      <c r="C815" s="1" t="s">
        <v>31</v>
      </c>
      <c r="D815">
        <v>19</v>
      </c>
      <c r="E815">
        <v>0</v>
      </c>
      <c r="F815">
        <v>109896</v>
      </c>
      <c r="G815">
        <v>130768</v>
      </c>
      <c r="H815" s="3">
        <v>185306</v>
      </c>
      <c r="I815" s="1" t="s">
        <v>17</v>
      </c>
      <c r="J815">
        <v>716</v>
      </c>
      <c r="K815">
        <v>1223771</v>
      </c>
      <c r="L815" s="1" t="s">
        <v>22</v>
      </c>
      <c r="M815" s="1" t="s">
        <v>29</v>
      </c>
      <c r="N815" s="1" t="s">
        <v>23</v>
      </c>
      <c r="O815" s="2">
        <v>17948.349999999999</v>
      </c>
      <c r="P815">
        <v>16.100000000000001</v>
      </c>
      <c r="Q815">
        <v>32</v>
      </c>
      <c r="R815">
        <f>Кредиты_2000_0__2[[#This Row],[Годовой доход]]/12</f>
        <v>101980.91666666667</v>
      </c>
      <c r="S815">
        <f>Кредиты_2000_0__2[[#This Row],[Ежемесячный платеж]]/Кредиты_2000_0__2[[#This Row],[Мес доход]]</f>
        <v>0.17599714325637719</v>
      </c>
    </row>
    <row r="816" spans="1:19" x14ac:dyDescent="0.45">
      <c r="A816">
        <v>1577</v>
      </c>
      <c r="B816" s="1" t="s">
        <v>1099</v>
      </c>
      <c r="C816" s="1" t="s">
        <v>16</v>
      </c>
      <c r="D816">
        <v>12</v>
      </c>
      <c r="E816">
        <v>0</v>
      </c>
      <c r="F816">
        <v>93138</v>
      </c>
      <c r="G816">
        <v>194326</v>
      </c>
      <c r="H816" s="3">
        <v>218416</v>
      </c>
      <c r="I816" s="1" t="s">
        <v>17</v>
      </c>
      <c r="J816">
        <v>716</v>
      </c>
      <c r="K816">
        <v>867711</v>
      </c>
      <c r="L816" s="1" t="s">
        <v>38</v>
      </c>
      <c r="M816" s="1" t="s">
        <v>19</v>
      </c>
      <c r="N816" s="1" t="s">
        <v>23</v>
      </c>
      <c r="O816" s="2">
        <v>12798.59</v>
      </c>
      <c r="P816">
        <v>12.4</v>
      </c>
      <c r="Q816">
        <v>31</v>
      </c>
      <c r="R816">
        <f>Кредиты_2000_0__2[[#This Row],[Годовой доход]]/12</f>
        <v>72309.25</v>
      </c>
      <c r="S816">
        <f>Кредиты_2000_0__2[[#This Row],[Ежемесячный платеж]]/Кредиты_2000_0__2[[#This Row],[Мес доход]]</f>
        <v>0.17699796360769887</v>
      </c>
    </row>
    <row r="817" spans="1:19" x14ac:dyDescent="0.45">
      <c r="A817">
        <v>1644</v>
      </c>
      <c r="B817" s="1" t="s">
        <v>1148</v>
      </c>
      <c r="C817" s="1" t="s">
        <v>31</v>
      </c>
      <c r="D817">
        <v>22</v>
      </c>
      <c r="E817">
        <v>1</v>
      </c>
      <c r="F817">
        <v>185117</v>
      </c>
      <c r="G817">
        <v>570064</v>
      </c>
      <c r="H817" s="3">
        <v>352000</v>
      </c>
      <c r="I817" s="1" t="s">
        <v>26</v>
      </c>
      <c r="J817">
        <v>716</v>
      </c>
      <c r="K817">
        <v>1140000</v>
      </c>
      <c r="L817" s="1" t="s">
        <v>50</v>
      </c>
      <c r="M817" s="1" t="s">
        <v>19</v>
      </c>
      <c r="N817" s="1" t="s">
        <v>23</v>
      </c>
      <c r="O817" s="2">
        <v>6726</v>
      </c>
      <c r="P817">
        <v>25.8</v>
      </c>
      <c r="R817">
        <f>Кредиты_2000_0__2[[#This Row],[Годовой доход]]/12</f>
        <v>95000</v>
      </c>
      <c r="S817">
        <f>Кредиты_2000_0__2[[#This Row],[Ежемесячный платеж]]/Кредиты_2000_0__2[[#This Row],[Мес доход]]</f>
        <v>7.0800000000000002E-2</v>
      </c>
    </row>
    <row r="818" spans="1:19" x14ac:dyDescent="0.45">
      <c r="A818">
        <v>1727</v>
      </c>
      <c r="B818" s="1" t="s">
        <v>1212</v>
      </c>
      <c r="C818" s="1" t="s">
        <v>16</v>
      </c>
      <c r="D818">
        <v>9</v>
      </c>
      <c r="E818">
        <v>0</v>
      </c>
      <c r="F818">
        <v>205333</v>
      </c>
      <c r="G818">
        <v>424578</v>
      </c>
      <c r="H818" s="3">
        <v>757768</v>
      </c>
      <c r="I818" s="1" t="s">
        <v>17</v>
      </c>
      <c r="J818">
        <v>716</v>
      </c>
      <c r="K818">
        <v>2393335</v>
      </c>
      <c r="L818" s="1" t="s">
        <v>53</v>
      </c>
      <c r="M818" s="1" t="s">
        <v>19</v>
      </c>
      <c r="N818" s="1" t="s">
        <v>20</v>
      </c>
      <c r="O818" s="2">
        <v>21739.42</v>
      </c>
      <c r="P818">
        <v>22.2</v>
      </c>
      <c r="Q818">
        <v>13</v>
      </c>
      <c r="R818">
        <f>Кредиты_2000_0__2[[#This Row],[Годовой доход]]/12</f>
        <v>199444.58333333334</v>
      </c>
      <c r="S818">
        <f>Кредиты_2000_0__2[[#This Row],[Ежемесячный платеж]]/Кредиты_2000_0__2[[#This Row],[Мес доход]]</f>
        <v>0.10899980153217162</v>
      </c>
    </row>
    <row r="819" spans="1:19" x14ac:dyDescent="0.45">
      <c r="A819">
        <v>1737</v>
      </c>
      <c r="B819" s="1" t="s">
        <v>1221</v>
      </c>
      <c r="C819" s="1" t="s">
        <v>16</v>
      </c>
      <c r="D819">
        <v>9</v>
      </c>
      <c r="E819">
        <v>0</v>
      </c>
      <c r="F819">
        <v>110466</v>
      </c>
      <c r="G819">
        <v>167640</v>
      </c>
      <c r="H819" s="3">
        <v>132308</v>
      </c>
      <c r="I819" s="1" t="s">
        <v>17</v>
      </c>
      <c r="J819">
        <v>716</v>
      </c>
      <c r="K819">
        <v>721601</v>
      </c>
      <c r="L819" s="1" t="s">
        <v>21</v>
      </c>
      <c r="M819" s="1" t="s">
        <v>19</v>
      </c>
      <c r="N819" s="1" t="s">
        <v>52</v>
      </c>
      <c r="O819" s="2">
        <v>5526.34</v>
      </c>
      <c r="P819">
        <v>25.4</v>
      </c>
      <c r="Q819">
        <v>31</v>
      </c>
      <c r="R819">
        <f>Кредиты_2000_0__2[[#This Row],[Годовой доход]]/12</f>
        <v>60133.416666666664</v>
      </c>
      <c r="S819">
        <f>Кредиты_2000_0__2[[#This Row],[Ежемесячный платеж]]/Кредиты_2000_0__2[[#This Row],[Мес доход]]</f>
        <v>9.190131388398852E-2</v>
      </c>
    </row>
    <row r="820" spans="1:19" x14ac:dyDescent="0.45">
      <c r="A820">
        <v>1883</v>
      </c>
      <c r="B820" s="1" t="s">
        <v>1322</v>
      </c>
      <c r="C820" s="1" t="s">
        <v>16</v>
      </c>
      <c r="D820">
        <v>7</v>
      </c>
      <c r="E820">
        <v>0</v>
      </c>
      <c r="F820">
        <v>640642</v>
      </c>
      <c r="G820">
        <v>772706</v>
      </c>
      <c r="H820" s="3">
        <v>545006</v>
      </c>
      <c r="I820" s="1" t="s">
        <v>26</v>
      </c>
      <c r="J820">
        <v>716</v>
      </c>
      <c r="K820">
        <v>1331444</v>
      </c>
      <c r="L820" s="1" t="s">
        <v>27</v>
      </c>
      <c r="M820" s="1" t="s">
        <v>19</v>
      </c>
      <c r="N820" s="1" t="s">
        <v>23</v>
      </c>
      <c r="O820" s="2">
        <v>32842.639999999999</v>
      </c>
      <c r="P820">
        <v>22.4</v>
      </c>
      <c r="R820">
        <f>Кредиты_2000_0__2[[#This Row],[Годовой доход]]/12</f>
        <v>110953.66666666667</v>
      </c>
      <c r="S820">
        <f>Кредиты_2000_0__2[[#This Row],[Ежемесячный платеж]]/Кредиты_2000_0__2[[#This Row],[Мес доход]]</f>
        <v>0.29600319652948226</v>
      </c>
    </row>
    <row r="821" spans="1:19" x14ac:dyDescent="0.45">
      <c r="A821">
        <v>1915</v>
      </c>
      <c r="B821" s="1" t="s">
        <v>1349</v>
      </c>
      <c r="C821" s="1" t="s">
        <v>16</v>
      </c>
      <c r="D821">
        <v>10</v>
      </c>
      <c r="E821">
        <v>0</v>
      </c>
      <c r="F821">
        <v>284582</v>
      </c>
      <c r="G821">
        <v>338316</v>
      </c>
      <c r="H821" s="3">
        <v>222662</v>
      </c>
      <c r="I821" s="1" t="s">
        <v>17</v>
      </c>
      <c r="J821">
        <v>716</v>
      </c>
      <c r="K821">
        <v>1538392</v>
      </c>
      <c r="L821" s="1" t="s">
        <v>28</v>
      </c>
      <c r="M821" s="1" t="s">
        <v>19</v>
      </c>
      <c r="N821" s="1" t="s">
        <v>23</v>
      </c>
      <c r="O821" s="2">
        <v>19358.150000000001</v>
      </c>
      <c r="P821">
        <v>16.399999999999999</v>
      </c>
      <c r="R821">
        <f>Кредиты_2000_0__2[[#This Row],[Годовой доход]]/12</f>
        <v>128199.33333333333</v>
      </c>
      <c r="S821">
        <f>Кредиты_2000_0__2[[#This Row],[Ежемесячный платеж]]/Кредиты_2000_0__2[[#This Row],[Мес доход]]</f>
        <v>0.15100039521786388</v>
      </c>
    </row>
    <row r="822" spans="1:19" x14ac:dyDescent="0.45">
      <c r="A822">
        <v>1995</v>
      </c>
      <c r="B822" s="1" t="s">
        <v>1413</v>
      </c>
      <c r="C822" s="1" t="s">
        <v>16</v>
      </c>
      <c r="D822">
        <v>7</v>
      </c>
      <c r="E822">
        <v>0</v>
      </c>
      <c r="F822">
        <v>47652</v>
      </c>
      <c r="G822">
        <v>77066</v>
      </c>
      <c r="H822" s="3">
        <v>49038</v>
      </c>
      <c r="I822" s="1" t="s">
        <v>17</v>
      </c>
      <c r="J822">
        <v>716</v>
      </c>
      <c r="K822">
        <v>577467</v>
      </c>
      <c r="L822" s="1" t="s">
        <v>36</v>
      </c>
      <c r="M822" s="1" t="s">
        <v>29</v>
      </c>
      <c r="N822" s="1" t="s">
        <v>23</v>
      </c>
      <c r="O822" s="2">
        <v>7795.89</v>
      </c>
      <c r="P822">
        <v>8.6</v>
      </c>
      <c r="R822">
        <f>Кредиты_2000_0__2[[#This Row],[Годовой доход]]/12</f>
        <v>48122.25</v>
      </c>
      <c r="S822">
        <f>Кредиты_2000_0__2[[#This Row],[Ежемесячный платеж]]/Кредиты_2000_0__2[[#This Row],[Мес доход]]</f>
        <v>0.16200177672490376</v>
      </c>
    </row>
    <row r="823" spans="1:19" x14ac:dyDescent="0.45">
      <c r="A823">
        <v>156</v>
      </c>
      <c r="B823" s="1" t="s">
        <v>147</v>
      </c>
      <c r="C823" s="1" t="s">
        <v>16</v>
      </c>
      <c r="D823">
        <v>7</v>
      </c>
      <c r="E823">
        <v>1</v>
      </c>
      <c r="F823">
        <v>71231</v>
      </c>
      <c r="G823">
        <v>152460</v>
      </c>
      <c r="H823" s="3">
        <v>229086</v>
      </c>
      <c r="I823" s="1" t="s">
        <v>17</v>
      </c>
      <c r="J823">
        <v>715</v>
      </c>
      <c r="K823">
        <v>787626</v>
      </c>
      <c r="L823" s="1" t="s">
        <v>18</v>
      </c>
      <c r="M823" s="1" t="s">
        <v>29</v>
      </c>
      <c r="N823" s="1" t="s">
        <v>23</v>
      </c>
      <c r="O823" s="2">
        <v>6543.79</v>
      </c>
      <c r="P823">
        <v>23.9</v>
      </c>
      <c r="Q823">
        <v>36</v>
      </c>
      <c r="R823">
        <f>Кредиты_2000_0__2[[#This Row],[Годовой доход]]/12</f>
        <v>65635.5</v>
      </c>
      <c r="S823">
        <f>Кредиты_2000_0__2[[#This Row],[Ежемесячный платеж]]/Кредиты_2000_0__2[[#This Row],[Мес доход]]</f>
        <v>9.969894340715009E-2</v>
      </c>
    </row>
    <row r="824" spans="1:19" x14ac:dyDescent="0.45">
      <c r="A824">
        <v>210</v>
      </c>
      <c r="B824" s="1" t="s">
        <v>191</v>
      </c>
      <c r="C824" s="1" t="s">
        <v>16</v>
      </c>
      <c r="D824">
        <v>19</v>
      </c>
      <c r="E824">
        <v>0</v>
      </c>
      <c r="F824">
        <v>332576</v>
      </c>
      <c r="G824">
        <v>683980</v>
      </c>
      <c r="H824" s="3">
        <v>329120</v>
      </c>
      <c r="I824" s="1" t="s">
        <v>26</v>
      </c>
      <c r="J824">
        <v>715</v>
      </c>
      <c r="K824">
        <v>1515896</v>
      </c>
      <c r="L824" s="1" t="s">
        <v>28</v>
      </c>
      <c r="M824" s="1" t="s">
        <v>19</v>
      </c>
      <c r="N824" s="1" t="s">
        <v>23</v>
      </c>
      <c r="O824" s="2">
        <v>21601.48</v>
      </c>
      <c r="P824">
        <v>13</v>
      </c>
      <c r="R824">
        <f>Кредиты_2000_0__2[[#This Row],[Годовой доход]]/12</f>
        <v>126324.66666666667</v>
      </c>
      <c r="S824">
        <f>Кредиты_2000_0__2[[#This Row],[Ежемесячный платеж]]/Кредиты_2000_0__2[[#This Row],[Мес доход]]</f>
        <v>0.17099969918780708</v>
      </c>
    </row>
    <row r="825" spans="1:19" x14ac:dyDescent="0.45">
      <c r="A825">
        <v>237</v>
      </c>
      <c r="B825" s="1" t="s">
        <v>213</v>
      </c>
      <c r="C825" s="1" t="s">
        <v>16</v>
      </c>
      <c r="D825">
        <v>13</v>
      </c>
      <c r="E825">
        <v>0</v>
      </c>
      <c r="F825">
        <v>326857</v>
      </c>
      <c r="G825">
        <v>650276</v>
      </c>
      <c r="H825" s="3">
        <v>398464</v>
      </c>
      <c r="I825" s="1" t="s">
        <v>26</v>
      </c>
      <c r="J825">
        <v>715</v>
      </c>
      <c r="K825">
        <v>975004</v>
      </c>
      <c r="L825" s="1" t="s">
        <v>22</v>
      </c>
      <c r="M825" s="1" t="s">
        <v>19</v>
      </c>
      <c r="N825" s="1" t="s">
        <v>23</v>
      </c>
      <c r="O825" s="2">
        <v>15356.37</v>
      </c>
      <c r="P825">
        <v>20.5</v>
      </c>
      <c r="R825">
        <f>Кредиты_2000_0__2[[#This Row],[Годовой доход]]/12</f>
        <v>81250.333333333328</v>
      </c>
      <c r="S825">
        <f>Кредиты_2000_0__2[[#This Row],[Ежемесячный платеж]]/Кредиты_2000_0__2[[#This Row],[Мес доход]]</f>
        <v>0.18900070153558346</v>
      </c>
    </row>
    <row r="826" spans="1:19" x14ac:dyDescent="0.45">
      <c r="A826">
        <v>259</v>
      </c>
      <c r="B826" s="1" t="s">
        <v>231</v>
      </c>
      <c r="C826" s="1" t="s">
        <v>16</v>
      </c>
      <c r="D826">
        <v>11</v>
      </c>
      <c r="E826">
        <v>1</v>
      </c>
      <c r="F826">
        <v>185478</v>
      </c>
      <c r="G826">
        <v>259402</v>
      </c>
      <c r="H826" s="3">
        <v>196108</v>
      </c>
      <c r="I826" s="1" t="s">
        <v>17</v>
      </c>
      <c r="J826">
        <v>715</v>
      </c>
      <c r="K826">
        <v>865602</v>
      </c>
      <c r="L826" s="1" t="s">
        <v>22</v>
      </c>
      <c r="M826" s="1" t="s">
        <v>19</v>
      </c>
      <c r="N826" s="1" t="s">
        <v>23</v>
      </c>
      <c r="O826" s="2">
        <v>11397.34</v>
      </c>
      <c r="P826">
        <v>18.8</v>
      </c>
      <c r="Q826">
        <v>29</v>
      </c>
      <c r="R826">
        <f>Кредиты_2000_0__2[[#This Row],[Годовой доход]]/12</f>
        <v>72133.5</v>
      </c>
      <c r="S826">
        <f>Кредиты_2000_0__2[[#This Row],[Ежемесячный платеж]]/Кредиты_2000_0__2[[#This Row],[Мес доход]]</f>
        <v>0.15800342420650598</v>
      </c>
    </row>
    <row r="827" spans="1:19" x14ac:dyDescent="0.45">
      <c r="A827">
        <v>347</v>
      </c>
      <c r="B827" s="1" t="s">
        <v>290</v>
      </c>
      <c r="C827" s="1" t="s">
        <v>16</v>
      </c>
      <c r="D827">
        <v>14</v>
      </c>
      <c r="E827">
        <v>0</v>
      </c>
      <c r="F827">
        <v>620996</v>
      </c>
      <c r="G827">
        <v>1461482</v>
      </c>
      <c r="H827" s="3">
        <v>746372</v>
      </c>
      <c r="I827" s="1" t="s">
        <v>26</v>
      </c>
      <c r="J827">
        <v>715</v>
      </c>
      <c r="K827">
        <v>2302116</v>
      </c>
      <c r="L827" s="1" t="s">
        <v>21</v>
      </c>
      <c r="M827" s="1" t="s">
        <v>19</v>
      </c>
      <c r="N827" s="1" t="s">
        <v>23</v>
      </c>
      <c r="O827" s="2">
        <v>40670.639999999999</v>
      </c>
      <c r="P827">
        <v>24.4</v>
      </c>
      <c r="R827">
        <f>Кредиты_2000_0__2[[#This Row],[Годовой доход]]/12</f>
        <v>191843</v>
      </c>
      <c r="S827">
        <f>Кредиты_2000_0__2[[#This Row],[Ежемесячный платеж]]/Кредиты_2000_0__2[[#This Row],[Мес доход]]</f>
        <v>0.21199960384272556</v>
      </c>
    </row>
    <row r="828" spans="1:19" x14ac:dyDescent="0.45">
      <c r="A828">
        <v>361</v>
      </c>
      <c r="B828" s="1" t="s">
        <v>302</v>
      </c>
      <c r="C828" s="1" t="s">
        <v>16</v>
      </c>
      <c r="D828">
        <v>6</v>
      </c>
      <c r="E828">
        <v>0</v>
      </c>
      <c r="F828">
        <v>457710</v>
      </c>
      <c r="G828">
        <v>1130008</v>
      </c>
      <c r="H828" s="3">
        <v>780406</v>
      </c>
      <c r="I828" s="1" t="s">
        <v>17</v>
      </c>
      <c r="J828">
        <v>715</v>
      </c>
      <c r="K828">
        <v>3369897</v>
      </c>
      <c r="L828" s="1" t="s">
        <v>21</v>
      </c>
      <c r="M828" s="1" t="s">
        <v>19</v>
      </c>
      <c r="N828" s="1" t="s">
        <v>23</v>
      </c>
      <c r="O828" s="2">
        <v>35945.53</v>
      </c>
      <c r="P828">
        <v>9.1999999999999993</v>
      </c>
      <c r="R828">
        <f>Кредиты_2000_0__2[[#This Row],[Годовой доход]]/12</f>
        <v>280824.75</v>
      </c>
      <c r="S828">
        <f>Кредиты_2000_0__2[[#This Row],[Ежемесячный платеж]]/Кредиты_2000_0__2[[#This Row],[Мес доход]]</f>
        <v>0.12799986468429153</v>
      </c>
    </row>
    <row r="829" spans="1:19" x14ac:dyDescent="0.45">
      <c r="A829">
        <v>722</v>
      </c>
      <c r="B829" s="1" t="s">
        <v>530</v>
      </c>
      <c r="C829" s="1" t="s">
        <v>16</v>
      </c>
      <c r="D829">
        <v>12</v>
      </c>
      <c r="E829">
        <v>2</v>
      </c>
      <c r="F829">
        <v>137332</v>
      </c>
      <c r="G829">
        <v>255222</v>
      </c>
      <c r="H829" s="3">
        <v>216128</v>
      </c>
      <c r="I829" s="1" t="s">
        <v>17</v>
      </c>
      <c r="J829">
        <v>715</v>
      </c>
      <c r="K829">
        <v>1175929</v>
      </c>
      <c r="L829" s="1" t="s">
        <v>28</v>
      </c>
      <c r="M829" s="1" t="s">
        <v>19</v>
      </c>
      <c r="N829" s="1" t="s">
        <v>23</v>
      </c>
      <c r="O829" s="2">
        <v>15483.1</v>
      </c>
      <c r="P829">
        <v>32.299999999999997</v>
      </c>
      <c r="R829">
        <f>Кредиты_2000_0__2[[#This Row],[Годовой доход]]/12</f>
        <v>97994.083333333328</v>
      </c>
      <c r="S829">
        <f>Кредиты_2000_0__2[[#This Row],[Ежемесячный платеж]]/Кредиты_2000_0__2[[#This Row],[Мес доход]]</f>
        <v>0.15800035546363769</v>
      </c>
    </row>
    <row r="830" spans="1:19" x14ac:dyDescent="0.45">
      <c r="A830">
        <v>813</v>
      </c>
      <c r="B830" s="1" t="s">
        <v>595</v>
      </c>
      <c r="C830" s="1" t="s">
        <v>31</v>
      </c>
      <c r="D830">
        <v>3</v>
      </c>
      <c r="E830">
        <v>0</v>
      </c>
      <c r="F830">
        <v>110903</v>
      </c>
      <c r="G830">
        <v>214390</v>
      </c>
      <c r="H830" s="3">
        <v>446820</v>
      </c>
      <c r="I830" s="1" t="s">
        <v>17</v>
      </c>
      <c r="J830">
        <v>715</v>
      </c>
      <c r="K830">
        <v>1254228</v>
      </c>
      <c r="L830" s="1" t="s">
        <v>50</v>
      </c>
      <c r="M830" s="1" t="s">
        <v>29</v>
      </c>
      <c r="N830" s="1" t="s">
        <v>23</v>
      </c>
      <c r="O830" s="2">
        <v>6427.89</v>
      </c>
      <c r="P830">
        <v>16.5</v>
      </c>
      <c r="R830">
        <f>Кредиты_2000_0__2[[#This Row],[Годовой доход]]/12</f>
        <v>104519</v>
      </c>
      <c r="S830">
        <f>Кредиты_2000_0__2[[#This Row],[Ежемесячный платеж]]/Кредиты_2000_0__2[[#This Row],[Мес доход]]</f>
        <v>6.1499727322305041E-2</v>
      </c>
    </row>
    <row r="831" spans="1:19" x14ac:dyDescent="0.45">
      <c r="A831">
        <v>927</v>
      </c>
      <c r="B831" s="1" t="s">
        <v>673</v>
      </c>
      <c r="C831" s="1" t="s">
        <v>16</v>
      </c>
      <c r="D831">
        <v>14</v>
      </c>
      <c r="E831">
        <v>0</v>
      </c>
      <c r="F831">
        <v>605226</v>
      </c>
      <c r="G831">
        <v>1101848</v>
      </c>
      <c r="H831" s="3">
        <v>550770</v>
      </c>
      <c r="I831" s="1" t="s">
        <v>26</v>
      </c>
      <c r="J831">
        <v>715</v>
      </c>
      <c r="K831">
        <v>4090719</v>
      </c>
      <c r="L831" s="1" t="s">
        <v>18</v>
      </c>
      <c r="M831" s="1" t="s">
        <v>19</v>
      </c>
      <c r="N831" s="1" t="s">
        <v>20</v>
      </c>
      <c r="O831" s="2">
        <v>40566.14</v>
      </c>
      <c r="P831">
        <v>25.8</v>
      </c>
      <c r="Q831">
        <v>43</v>
      </c>
      <c r="R831">
        <f>Кредиты_2000_0__2[[#This Row],[Годовой доход]]/12</f>
        <v>340893.25</v>
      </c>
      <c r="S831">
        <f>Кредиты_2000_0__2[[#This Row],[Ежемесячный платеж]]/Кредиты_2000_0__2[[#This Row],[Мес доход]]</f>
        <v>0.11899954017863364</v>
      </c>
    </row>
    <row r="832" spans="1:19" x14ac:dyDescent="0.45">
      <c r="A832">
        <v>965</v>
      </c>
      <c r="B832" s="1" t="s">
        <v>696</v>
      </c>
      <c r="C832" s="1" t="s">
        <v>16</v>
      </c>
      <c r="D832">
        <v>20</v>
      </c>
      <c r="E832">
        <v>1</v>
      </c>
      <c r="F832">
        <v>182020</v>
      </c>
      <c r="G832">
        <v>609158</v>
      </c>
      <c r="H832" s="3">
        <v>269104</v>
      </c>
      <c r="I832" s="1" t="s">
        <v>26</v>
      </c>
      <c r="J832">
        <v>715</v>
      </c>
      <c r="K832">
        <v>1297567</v>
      </c>
      <c r="L832" s="1" t="s">
        <v>22</v>
      </c>
      <c r="M832" s="1" t="s">
        <v>19</v>
      </c>
      <c r="N832" s="1" t="s">
        <v>20</v>
      </c>
      <c r="O832" s="2">
        <v>13624.52</v>
      </c>
      <c r="P832">
        <v>20.3</v>
      </c>
      <c r="Q832">
        <v>48</v>
      </c>
      <c r="R832">
        <f>Кредиты_2000_0__2[[#This Row],[Годовой доход]]/12</f>
        <v>108130.58333333333</v>
      </c>
      <c r="S832">
        <f>Кредиты_2000_0__2[[#This Row],[Ежемесячный платеж]]/Кредиты_2000_0__2[[#This Row],[Мес доход]]</f>
        <v>0.12600061499714466</v>
      </c>
    </row>
    <row r="833" spans="1:19" x14ac:dyDescent="0.45">
      <c r="A833">
        <v>1106</v>
      </c>
      <c r="B833" s="1" t="s">
        <v>781</v>
      </c>
      <c r="C833" s="1" t="s">
        <v>16</v>
      </c>
      <c r="D833">
        <v>4</v>
      </c>
      <c r="E833">
        <v>0</v>
      </c>
      <c r="F833">
        <v>46987</v>
      </c>
      <c r="G833">
        <v>591448</v>
      </c>
      <c r="H833" s="3">
        <v>577764</v>
      </c>
      <c r="I833" s="1" t="s">
        <v>26</v>
      </c>
      <c r="J833">
        <v>715</v>
      </c>
      <c r="K833">
        <v>1135098</v>
      </c>
      <c r="L833" s="1" t="s">
        <v>27</v>
      </c>
      <c r="M833" s="1" t="s">
        <v>19</v>
      </c>
      <c r="N833" s="1" t="s">
        <v>20</v>
      </c>
      <c r="O833" s="2">
        <v>10688.83</v>
      </c>
      <c r="P833">
        <v>17.8</v>
      </c>
      <c r="Q833">
        <v>34</v>
      </c>
      <c r="R833">
        <f>Кредиты_2000_0__2[[#This Row],[Годовой доход]]/12</f>
        <v>94591.5</v>
      </c>
      <c r="S833">
        <f>Кредиты_2000_0__2[[#This Row],[Ежемесячный платеж]]/Кредиты_2000_0__2[[#This Row],[Мес доход]]</f>
        <v>0.11299989956814302</v>
      </c>
    </row>
    <row r="834" spans="1:19" x14ac:dyDescent="0.45">
      <c r="A834">
        <v>1291</v>
      </c>
      <c r="B834" s="1" t="s">
        <v>907</v>
      </c>
      <c r="C834" s="1" t="s">
        <v>16</v>
      </c>
      <c r="D834">
        <v>12</v>
      </c>
      <c r="E834">
        <v>1</v>
      </c>
      <c r="F834">
        <v>469015</v>
      </c>
      <c r="G834">
        <v>767052</v>
      </c>
      <c r="H834" s="3">
        <v>234102</v>
      </c>
      <c r="I834" s="1" t="s">
        <v>26</v>
      </c>
      <c r="J834">
        <v>715</v>
      </c>
      <c r="K834">
        <v>1097516</v>
      </c>
      <c r="L834" s="1" t="s">
        <v>22</v>
      </c>
      <c r="M834" s="1" t="s">
        <v>19</v>
      </c>
      <c r="N834" s="1" t="s">
        <v>20</v>
      </c>
      <c r="O834" s="2">
        <v>20121</v>
      </c>
      <c r="P834">
        <v>18.399999999999999</v>
      </c>
      <c r="Q834">
        <v>67</v>
      </c>
      <c r="R834">
        <f>Кредиты_2000_0__2[[#This Row],[Годовой доход]]/12</f>
        <v>91459.666666666672</v>
      </c>
      <c r="S834">
        <f>Кредиты_2000_0__2[[#This Row],[Ежемесячный платеж]]/Кредиты_2000_0__2[[#This Row],[Мес доход]]</f>
        <v>0.21999861505435911</v>
      </c>
    </row>
    <row r="835" spans="1:19" x14ac:dyDescent="0.45">
      <c r="A835">
        <v>1306</v>
      </c>
      <c r="B835" s="1" t="s">
        <v>919</v>
      </c>
      <c r="C835" s="1" t="s">
        <v>16</v>
      </c>
      <c r="D835">
        <v>12</v>
      </c>
      <c r="E835">
        <v>0</v>
      </c>
      <c r="F835">
        <v>26809</v>
      </c>
      <c r="G835">
        <v>229900</v>
      </c>
      <c r="H835" s="3">
        <v>429264</v>
      </c>
      <c r="I835" s="1" t="s">
        <v>17</v>
      </c>
      <c r="J835">
        <v>715</v>
      </c>
      <c r="K835">
        <v>704387</v>
      </c>
      <c r="L835" s="1" t="s">
        <v>38</v>
      </c>
      <c r="M835" s="1" t="s">
        <v>29</v>
      </c>
      <c r="N835" s="1" t="s">
        <v>23</v>
      </c>
      <c r="O835" s="2">
        <v>9391.89</v>
      </c>
      <c r="P835">
        <v>13</v>
      </c>
      <c r="Q835">
        <v>16</v>
      </c>
      <c r="R835">
        <f>Кредиты_2000_0__2[[#This Row],[Годовой доход]]/12</f>
        <v>58698.916666666664</v>
      </c>
      <c r="S835">
        <f>Кредиты_2000_0__2[[#This Row],[Ежемесячный платеж]]/Кредиты_2000_0__2[[#This Row],[Мес доход]]</f>
        <v>0.16000107895233728</v>
      </c>
    </row>
    <row r="836" spans="1:19" x14ac:dyDescent="0.45">
      <c r="A836">
        <v>1317</v>
      </c>
      <c r="B836" s="1" t="s">
        <v>926</v>
      </c>
      <c r="C836" s="1" t="s">
        <v>16</v>
      </c>
      <c r="D836">
        <v>3</v>
      </c>
      <c r="E836">
        <v>0</v>
      </c>
      <c r="F836">
        <v>37753</v>
      </c>
      <c r="G836">
        <v>45034</v>
      </c>
      <c r="H836" s="3">
        <v>108064</v>
      </c>
      <c r="I836" s="1" t="s">
        <v>17</v>
      </c>
      <c r="J836">
        <v>715</v>
      </c>
      <c r="K836">
        <v>563844</v>
      </c>
      <c r="L836" s="1" t="s">
        <v>38</v>
      </c>
      <c r="M836" s="1" t="s">
        <v>29</v>
      </c>
      <c r="N836" s="1" t="s">
        <v>23</v>
      </c>
      <c r="O836" s="2">
        <v>5920.21</v>
      </c>
      <c r="P836">
        <v>9.4</v>
      </c>
      <c r="Q836">
        <v>47</v>
      </c>
      <c r="R836">
        <f>Кредиты_2000_0__2[[#This Row],[Годовой доход]]/12</f>
        <v>46987</v>
      </c>
      <c r="S836">
        <f>Кредиты_2000_0__2[[#This Row],[Ежемесячный платеж]]/Кредиты_2000_0__2[[#This Row],[Мес доход]]</f>
        <v>0.1259967650626769</v>
      </c>
    </row>
    <row r="837" spans="1:19" x14ac:dyDescent="0.45">
      <c r="A837">
        <v>1328</v>
      </c>
      <c r="B837" s="1" t="s">
        <v>933</v>
      </c>
      <c r="C837" s="1" t="s">
        <v>16</v>
      </c>
      <c r="D837">
        <v>16</v>
      </c>
      <c r="E837">
        <v>1</v>
      </c>
      <c r="F837">
        <v>265772</v>
      </c>
      <c r="G837">
        <v>575212</v>
      </c>
      <c r="H837" s="3">
        <v>269478</v>
      </c>
      <c r="I837" s="1" t="s">
        <v>17</v>
      </c>
      <c r="J837">
        <v>715</v>
      </c>
      <c r="K837">
        <v>930905</v>
      </c>
      <c r="L837" s="1" t="s">
        <v>53</v>
      </c>
      <c r="M837" s="1" t="s">
        <v>19</v>
      </c>
      <c r="N837" s="1" t="s">
        <v>23</v>
      </c>
      <c r="O837" s="2">
        <v>26143.05</v>
      </c>
      <c r="P837">
        <v>20.8</v>
      </c>
      <c r="Q837">
        <v>76</v>
      </c>
      <c r="R837">
        <f>Кредиты_2000_0__2[[#This Row],[Годовой доход]]/12</f>
        <v>77575.416666666672</v>
      </c>
      <c r="S837">
        <f>Кредиты_2000_0__2[[#This Row],[Ежемесячный платеж]]/Кредиты_2000_0__2[[#This Row],[Мес доход]]</f>
        <v>0.33700173487090518</v>
      </c>
    </row>
    <row r="838" spans="1:19" x14ac:dyDescent="0.45">
      <c r="A838">
        <v>1446</v>
      </c>
      <c r="B838" s="1" t="s">
        <v>1021</v>
      </c>
      <c r="C838" s="1" t="s">
        <v>16</v>
      </c>
      <c r="D838">
        <v>12</v>
      </c>
      <c r="E838">
        <v>0</v>
      </c>
      <c r="F838">
        <v>561830</v>
      </c>
      <c r="G838">
        <v>1115840</v>
      </c>
      <c r="H838" s="3">
        <v>782936</v>
      </c>
      <c r="I838" s="1" t="s">
        <v>17</v>
      </c>
      <c r="J838">
        <v>715</v>
      </c>
      <c r="K838">
        <v>1719405</v>
      </c>
      <c r="L838" s="1" t="s">
        <v>21</v>
      </c>
      <c r="M838" s="1" t="s">
        <v>24</v>
      </c>
      <c r="N838" s="1" t="s">
        <v>23</v>
      </c>
      <c r="O838" s="2">
        <v>29373.24</v>
      </c>
      <c r="P838">
        <v>10.7</v>
      </c>
      <c r="R838">
        <f>Кредиты_2000_0__2[[#This Row],[Годовой доход]]/12</f>
        <v>143283.75</v>
      </c>
      <c r="S838">
        <f>Кредиты_2000_0__2[[#This Row],[Ежемесячный платеж]]/Кредиты_2000_0__2[[#This Row],[Мес доход]]</f>
        <v>0.20500049726504227</v>
      </c>
    </row>
    <row r="839" spans="1:19" x14ac:dyDescent="0.45">
      <c r="A839">
        <v>1517</v>
      </c>
      <c r="B839" s="1" t="s">
        <v>1061</v>
      </c>
      <c r="C839" s="1" t="s">
        <v>31</v>
      </c>
      <c r="D839">
        <v>9</v>
      </c>
      <c r="E839">
        <v>0</v>
      </c>
      <c r="F839">
        <v>585884</v>
      </c>
      <c r="G839">
        <v>784278</v>
      </c>
      <c r="H839" s="3">
        <v>621918</v>
      </c>
      <c r="I839" s="1" t="s">
        <v>26</v>
      </c>
      <c r="J839">
        <v>715</v>
      </c>
      <c r="K839">
        <v>2148425</v>
      </c>
      <c r="L839" s="1" t="s">
        <v>22</v>
      </c>
      <c r="M839" s="1" t="s">
        <v>19</v>
      </c>
      <c r="N839" s="1" t="s">
        <v>23</v>
      </c>
      <c r="O839" s="2">
        <v>20947.12</v>
      </c>
      <c r="P839">
        <v>20.5</v>
      </c>
      <c r="Q839">
        <v>19</v>
      </c>
      <c r="R839">
        <f>Кредиты_2000_0__2[[#This Row],[Годовой доход]]/12</f>
        <v>179035.41666666666</v>
      </c>
      <c r="S839">
        <f>Кредиты_2000_0__2[[#This Row],[Ежемесячный платеж]]/Кредиты_2000_0__2[[#This Row],[Мес доход]]</f>
        <v>0.11699986734468273</v>
      </c>
    </row>
    <row r="840" spans="1:19" x14ac:dyDescent="0.45">
      <c r="A840">
        <v>1597</v>
      </c>
      <c r="B840" s="1" t="s">
        <v>1115</v>
      </c>
      <c r="C840" s="1" t="s">
        <v>16</v>
      </c>
      <c r="D840">
        <v>5</v>
      </c>
      <c r="E840">
        <v>0</v>
      </c>
      <c r="F840">
        <v>272137</v>
      </c>
      <c r="G840">
        <v>361350</v>
      </c>
      <c r="H840" s="3">
        <v>519178</v>
      </c>
      <c r="I840" s="1" t="s">
        <v>26</v>
      </c>
      <c r="J840">
        <v>715</v>
      </c>
      <c r="K840">
        <v>1120962</v>
      </c>
      <c r="L840" s="1" t="s">
        <v>22</v>
      </c>
      <c r="M840" s="1" t="s">
        <v>19</v>
      </c>
      <c r="N840" s="1" t="s">
        <v>23</v>
      </c>
      <c r="O840" s="2">
        <v>17281.45</v>
      </c>
      <c r="P840">
        <v>27.1</v>
      </c>
      <c r="Q840">
        <v>16</v>
      </c>
      <c r="R840">
        <f>Кредиты_2000_0__2[[#This Row],[Годовой доход]]/12</f>
        <v>93413.5</v>
      </c>
      <c r="S840">
        <f>Кредиты_2000_0__2[[#This Row],[Ежемесячный платеж]]/Кредиты_2000_0__2[[#This Row],[Мес доход]]</f>
        <v>0.18499949150818673</v>
      </c>
    </row>
    <row r="841" spans="1:19" x14ac:dyDescent="0.45">
      <c r="A841">
        <v>1701</v>
      </c>
      <c r="B841" s="1" t="s">
        <v>1193</v>
      </c>
      <c r="C841" s="1" t="s">
        <v>16</v>
      </c>
      <c r="D841">
        <v>9</v>
      </c>
      <c r="E841">
        <v>0</v>
      </c>
      <c r="F841">
        <v>336053</v>
      </c>
      <c r="G841">
        <v>481580</v>
      </c>
      <c r="H841" s="3">
        <v>752686</v>
      </c>
      <c r="I841" s="1" t="s">
        <v>26</v>
      </c>
      <c r="J841">
        <v>715</v>
      </c>
      <c r="K841">
        <v>1671525</v>
      </c>
      <c r="L841" s="1" t="s">
        <v>41</v>
      </c>
      <c r="M841" s="1" t="s">
        <v>19</v>
      </c>
      <c r="N841" s="1" t="s">
        <v>23</v>
      </c>
      <c r="O841" s="2">
        <v>16018.71</v>
      </c>
      <c r="P841">
        <v>13.1</v>
      </c>
      <c r="R841">
        <f>Кредиты_2000_0__2[[#This Row],[Годовой доход]]/12</f>
        <v>139293.75</v>
      </c>
      <c r="S841">
        <f>Кредиты_2000_0__2[[#This Row],[Ежемесячный платеж]]/Кредиты_2000_0__2[[#This Row],[Мес доход]]</f>
        <v>0.11499948849104859</v>
      </c>
    </row>
    <row r="842" spans="1:19" x14ac:dyDescent="0.45">
      <c r="A842">
        <v>1708</v>
      </c>
      <c r="B842" s="1" t="s">
        <v>1199</v>
      </c>
      <c r="C842" s="1" t="s">
        <v>16</v>
      </c>
      <c r="D842">
        <v>5</v>
      </c>
      <c r="E842">
        <v>0</v>
      </c>
      <c r="F842">
        <v>703</v>
      </c>
      <c r="G842">
        <v>205480</v>
      </c>
      <c r="H842" s="3">
        <v>37752</v>
      </c>
      <c r="I842" s="1" t="s">
        <v>17</v>
      </c>
      <c r="J842">
        <v>715</v>
      </c>
      <c r="K842">
        <v>767372</v>
      </c>
      <c r="L842" s="1" t="s">
        <v>36</v>
      </c>
      <c r="M842" s="1" t="s">
        <v>29</v>
      </c>
      <c r="N842" s="1" t="s">
        <v>52</v>
      </c>
      <c r="O842" s="2">
        <v>11446.74</v>
      </c>
      <c r="P842">
        <v>14.2</v>
      </c>
      <c r="Q842">
        <v>9</v>
      </c>
      <c r="R842">
        <f>Кредиты_2000_0__2[[#This Row],[Годовой доход]]/12</f>
        <v>63947.666666666664</v>
      </c>
      <c r="S842">
        <f>Кредиты_2000_0__2[[#This Row],[Ежемесячный платеж]]/Кредиты_2000_0__2[[#This Row],[Мес доход]]</f>
        <v>0.17900168366841637</v>
      </c>
    </row>
    <row r="843" spans="1:19" x14ac:dyDescent="0.45">
      <c r="A843">
        <v>1827</v>
      </c>
      <c r="B843" s="1" t="s">
        <v>1287</v>
      </c>
      <c r="C843" s="1" t="s">
        <v>31</v>
      </c>
      <c r="D843">
        <v>5</v>
      </c>
      <c r="E843">
        <v>0</v>
      </c>
      <c r="F843">
        <v>16986</v>
      </c>
      <c r="G843">
        <v>22330</v>
      </c>
      <c r="H843" s="3">
        <v>44660</v>
      </c>
      <c r="I843" s="1" t="s">
        <v>17</v>
      </c>
      <c r="J843">
        <v>715</v>
      </c>
      <c r="K843">
        <v>867749</v>
      </c>
      <c r="L843" s="1" t="s">
        <v>33</v>
      </c>
      <c r="M843" s="1" t="s">
        <v>29</v>
      </c>
      <c r="N843" s="1" t="s">
        <v>52</v>
      </c>
      <c r="O843" s="2">
        <v>7672.39</v>
      </c>
      <c r="P843">
        <v>11</v>
      </c>
      <c r="R843">
        <f>Кредиты_2000_0__2[[#This Row],[Годовой доход]]/12</f>
        <v>72312.416666666672</v>
      </c>
      <c r="S843">
        <f>Кредиты_2000_0__2[[#This Row],[Ежемесячный платеж]]/Кредиты_2000_0__2[[#This Row],[Мес доход]]</f>
        <v>0.10610058899520483</v>
      </c>
    </row>
    <row r="844" spans="1:19" x14ac:dyDescent="0.45">
      <c r="A844">
        <v>1871</v>
      </c>
      <c r="B844" s="1" t="s">
        <v>1314</v>
      </c>
      <c r="C844" s="1" t="s">
        <v>31</v>
      </c>
      <c r="D844">
        <v>4</v>
      </c>
      <c r="E844">
        <v>0</v>
      </c>
      <c r="F844">
        <v>15409</v>
      </c>
      <c r="G844">
        <v>283250</v>
      </c>
      <c r="H844" s="3">
        <v>26708</v>
      </c>
      <c r="I844" s="1" t="s">
        <v>17</v>
      </c>
      <c r="J844">
        <v>715</v>
      </c>
      <c r="K844">
        <v>192166</v>
      </c>
      <c r="L844" s="1" t="s">
        <v>36</v>
      </c>
      <c r="M844" s="1" t="s">
        <v>29</v>
      </c>
      <c r="N844" s="1" t="s">
        <v>23</v>
      </c>
      <c r="O844" s="2">
        <v>1326.01</v>
      </c>
      <c r="P844">
        <v>12.7</v>
      </c>
      <c r="Q844">
        <v>6</v>
      </c>
      <c r="R844">
        <f>Кредиты_2000_0__2[[#This Row],[Годовой доход]]/12</f>
        <v>16013.833333333334</v>
      </c>
      <c r="S844">
        <f>Кредиты_2000_0__2[[#This Row],[Ежемесячный платеж]]/Кредиты_2000_0__2[[#This Row],[Мес доход]]</f>
        <v>8.2804034012260233E-2</v>
      </c>
    </row>
    <row r="845" spans="1:19" x14ac:dyDescent="0.45">
      <c r="A845">
        <v>1938</v>
      </c>
      <c r="B845" s="1" t="s">
        <v>1368</v>
      </c>
      <c r="C845" s="1" t="s">
        <v>16</v>
      </c>
      <c r="D845">
        <v>10</v>
      </c>
      <c r="E845">
        <v>0</v>
      </c>
      <c r="F845">
        <v>423605</v>
      </c>
      <c r="G845">
        <v>638660</v>
      </c>
      <c r="H845" s="3">
        <v>66836</v>
      </c>
      <c r="I845" s="1" t="s">
        <v>17</v>
      </c>
      <c r="J845">
        <v>715</v>
      </c>
      <c r="K845">
        <v>692550</v>
      </c>
      <c r="L845" s="1" t="s">
        <v>27</v>
      </c>
      <c r="M845" s="1" t="s">
        <v>29</v>
      </c>
      <c r="N845" s="1" t="s">
        <v>54</v>
      </c>
      <c r="O845" s="2">
        <v>11831.11</v>
      </c>
      <c r="P845">
        <v>28.3</v>
      </c>
      <c r="R845">
        <f>Кредиты_2000_0__2[[#This Row],[Годовой доход]]/12</f>
        <v>57712.5</v>
      </c>
      <c r="S845">
        <f>Кредиты_2000_0__2[[#This Row],[Ежемесячный платеж]]/Кредиты_2000_0__2[[#This Row],[Мес доход]]</f>
        <v>0.20500082304526751</v>
      </c>
    </row>
    <row r="846" spans="1:19" x14ac:dyDescent="0.45">
      <c r="A846">
        <v>23</v>
      </c>
      <c r="B846" s="1" t="s">
        <v>46</v>
      </c>
      <c r="C846" s="1" t="s">
        <v>31</v>
      </c>
      <c r="D846">
        <v>12</v>
      </c>
      <c r="E846">
        <v>0</v>
      </c>
      <c r="F846">
        <v>891594</v>
      </c>
      <c r="G846">
        <v>1081014</v>
      </c>
      <c r="H846" s="3">
        <v>153252</v>
      </c>
      <c r="I846" s="1" t="s">
        <v>17</v>
      </c>
      <c r="J846">
        <v>714</v>
      </c>
      <c r="K846">
        <v>1890690</v>
      </c>
      <c r="L846" s="1" t="s">
        <v>36</v>
      </c>
      <c r="M846" s="1" t="s">
        <v>29</v>
      </c>
      <c r="N846" s="1" t="s">
        <v>23</v>
      </c>
      <c r="O846" s="2">
        <v>21900.35</v>
      </c>
      <c r="P846">
        <v>15.7</v>
      </c>
      <c r="R846">
        <f>Кредиты_2000_0__2[[#This Row],[Годовой доход]]/12</f>
        <v>157557.5</v>
      </c>
      <c r="S846">
        <f>Кредиты_2000_0__2[[#This Row],[Ежемесячный платеж]]/Кредиты_2000_0__2[[#This Row],[Мес доход]]</f>
        <v>0.13899909556828458</v>
      </c>
    </row>
    <row r="847" spans="1:19" x14ac:dyDescent="0.45">
      <c r="A847">
        <v>87</v>
      </c>
      <c r="B847" s="1" t="s">
        <v>98</v>
      </c>
      <c r="C847" s="1" t="s">
        <v>16</v>
      </c>
      <c r="D847">
        <v>12</v>
      </c>
      <c r="E847">
        <v>0</v>
      </c>
      <c r="F847">
        <v>75335</v>
      </c>
      <c r="G847">
        <v>413402</v>
      </c>
      <c r="H847" s="3">
        <v>378334</v>
      </c>
      <c r="I847" s="1" t="s">
        <v>17</v>
      </c>
      <c r="J847">
        <v>714</v>
      </c>
      <c r="K847">
        <v>2120514</v>
      </c>
      <c r="L847" s="1" t="s">
        <v>36</v>
      </c>
      <c r="M847" s="1" t="s">
        <v>29</v>
      </c>
      <c r="N847" s="1" t="s">
        <v>23</v>
      </c>
      <c r="O847" s="2">
        <v>35695.300000000003</v>
      </c>
      <c r="P847">
        <v>17</v>
      </c>
      <c r="Q847">
        <v>24</v>
      </c>
      <c r="R847">
        <f>Кредиты_2000_0__2[[#This Row],[Годовой доход]]/12</f>
        <v>176709.5</v>
      </c>
      <c r="S847">
        <f>Кредиты_2000_0__2[[#This Row],[Ежемесячный платеж]]/Кредиты_2000_0__2[[#This Row],[Мес доход]]</f>
        <v>0.20199989247889899</v>
      </c>
    </row>
    <row r="848" spans="1:19" x14ac:dyDescent="0.45">
      <c r="A848">
        <v>107</v>
      </c>
      <c r="B848" s="1" t="s">
        <v>112</v>
      </c>
      <c r="C848" s="1" t="s">
        <v>31</v>
      </c>
      <c r="D848">
        <v>5</v>
      </c>
      <c r="E848">
        <v>0</v>
      </c>
      <c r="F848">
        <v>317338</v>
      </c>
      <c r="G848">
        <v>389246</v>
      </c>
      <c r="H848" s="3">
        <v>556336</v>
      </c>
      <c r="I848" s="1" t="s">
        <v>26</v>
      </c>
      <c r="J848">
        <v>714</v>
      </c>
      <c r="K848">
        <v>1402960</v>
      </c>
      <c r="L848" s="1" t="s">
        <v>22</v>
      </c>
      <c r="M848" s="1" t="s">
        <v>19</v>
      </c>
      <c r="N848" s="1" t="s">
        <v>23</v>
      </c>
      <c r="O848" s="2">
        <v>19524.400000000001</v>
      </c>
      <c r="P848">
        <v>19.5</v>
      </c>
      <c r="Q848">
        <v>38</v>
      </c>
      <c r="R848">
        <f>Кредиты_2000_0__2[[#This Row],[Годовой доход]]/12</f>
        <v>116913.33333333333</v>
      </c>
      <c r="S848">
        <f>Кредиты_2000_0__2[[#This Row],[Ежемесячный платеж]]/Кредиты_2000_0__2[[#This Row],[Мес доход]]</f>
        <v>0.16699891657638138</v>
      </c>
    </row>
    <row r="849" spans="1:19" x14ac:dyDescent="0.45">
      <c r="A849">
        <v>217</v>
      </c>
      <c r="B849" s="1" t="s">
        <v>198</v>
      </c>
      <c r="C849" s="1" t="s">
        <v>31</v>
      </c>
      <c r="D849">
        <v>9</v>
      </c>
      <c r="E849">
        <v>1</v>
      </c>
      <c r="F849">
        <v>392730</v>
      </c>
      <c r="G849">
        <v>639584</v>
      </c>
      <c r="H849" s="3">
        <v>269170</v>
      </c>
      <c r="I849" s="1" t="s">
        <v>17</v>
      </c>
      <c r="J849">
        <v>714</v>
      </c>
      <c r="K849">
        <v>1259206</v>
      </c>
      <c r="L849" s="1" t="s">
        <v>22</v>
      </c>
      <c r="M849" s="1" t="s">
        <v>19</v>
      </c>
      <c r="N849" s="1" t="s">
        <v>23</v>
      </c>
      <c r="O849" s="2">
        <v>15110.51</v>
      </c>
      <c r="P849">
        <v>10.199999999999999</v>
      </c>
      <c r="R849">
        <f>Кредиты_2000_0__2[[#This Row],[Годовой доход]]/12</f>
        <v>104933.83333333333</v>
      </c>
      <c r="S849">
        <f>Кредиты_2000_0__2[[#This Row],[Ежемесячный платеж]]/Кредиты_2000_0__2[[#This Row],[Мес доход]]</f>
        <v>0.14400036213296316</v>
      </c>
    </row>
    <row r="850" spans="1:19" x14ac:dyDescent="0.45">
      <c r="A850">
        <v>896</v>
      </c>
      <c r="B850" s="1" t="s">
        <v>651</v>
      </c>
      <c r="C850" s="1" t="s">
        <v>16</v>
      </c>
      <c r="D850">
        <v>22</v>
      </c>
      <c r="E850">
        <v>0</v>
      </c>
      <c r="F850">
        <v>357485</v>
      </c>
      <c r="G850">
        <v>621500</v>
      </c>
      <c r="H850" s="3">
        <v>401038</v>
      </c>
      <c r="I850" s="1" t="s">
        <v>17</v>
      </c>
      <c r="J850">
        <v>714</v>
      </c>
      <c r="K850">
        <v>1421941</v>
      </c>
      <c r="L850" s="1" t="s">
        <v>28</v>
      </c>
      <c r="M850" s="1" t="s">
        <v>19</v>
      </c>
      <c r="N850" s="1" t="s">
        <v>23</v>
      </c>
      <c r="O850" s="2">
        <v>10356.52</v>
      </c>
      <c r="P850">
        <v>15.3</v>
      </c>
      <c r="Q850">
        <v>58</v>
      </c>
      <c r="R850">
        <f>Кредиты_2000_0__2[[#This Row],[Годовой доход]]/12</f>
        <v>118495.08333333333</v>
      </c>
      <c r="S850">
        <f>Кредиты_2000_0__2[[#This Row],[Ежемесячный платеж]]/Кредиты_2000_0__2[[#This Row],[Мес доход]]</f>
        <v>8.7400419567337892E-2</v>
      </c>
    </row>
    <row r="851" spans="1:19" x14ac:dyDescent="0.45">
      <c r="A851">
        <v>938</v>
      </c>
      <c r="B851" s="1" t="s">
        <v>679</v>
      </c>
      <c r="C851" s="1" t="s">
        <v>16</v>
      </c>
      <c r="D851">
        <v>10</v>
      </c>
      <c r="E851">
        <v>0</v>
      </c>
      <c r="F851">
        <v>738834</v>
      </c>
      <c r="G851">
        <v>911064</v>
      </c>
      <c r="H851" s="3">
        <v>646206</v>
      </c>
      <c r="I851" s="1" t="s">
        <v>17</v>
      </c>
      <c r="J851">
        <v>714</v>
      </c>
      <c r="K851">
        <v>3069488</v>
      </c>
      <c r="L851" s="1" t="s">
        <v>41</v>
      </c>
      <c r="M851" s="1" t="s">
        <v>19</v>
      </c>
      <c r="N851" s="1" t="s">
        <v>54</v>
      </c>
      <c r="O851" s="2">
        <v>50902.14</v>
      </c>
      <c r="P851">
        <v>16.399999999999999</v>
      </c>
      <c r="Q851">
        <v>31</v>
      </c>
      <c r="R851">
        <f>Кредиты_2000_0__2[[#This Row],[Годовой доход]]/12</f>
        <v>255790.66666666666</v>
      </c>
      <c r="S851">
        <f>Кредиты_2000_0__2[[#This Row],[Ежемесячный платеж]]/Кредиты_2000_0__2[[#This Row],[Мес доход]]</f>
        <v>0.19899920768545112</v>
      </c>
    </row>
    <row r="852" spans="1:19" x14ac:dyDescent="0.45">
      <c r="A852">
        <v>994</v>
      </c>
      <c r="B852" s="1" t="s">
        <v>714</v>
      </c>
      <c r="C852" s="1" t="s">
        <v>16</v>
      </c>
      <c r="D852">
        <v>18</v>
      </c>
      <c r="E852">
        <v>0</v>
      </c>
      <c r="F852">
        <v>122227</v>
      </c>
      <c r="G852">
        <v>550660</v>
      </c>
      <c r="H852" s="3">
        <v>168102</v>
      </c>
      <c r="I852" s="1" t="s">
        <v>17</v>
      </c>
      <c r="J852">
        <v>714</v>
      </c>
      <c r="K852">
        <v>427272</v>
      </c>
      <c r="L852" s="1" t="s">
        <v>28</v>
      </c>
      <c r="M852" s="1" t="s">
        <v>29</v>
      </c>
      <c r="N852" s="1" t="s">
        <v>23</v>
      </c>
      <c r="O852" s="2">
        <v>13815.28</v>
      </c>
      <c r="P852">
        <v>9.9</v>
      </c>
      <c r="Q852">
        <v>14</v>
      </c>
      <c r="R852">
        <f>Кредиты_2000_0__2[[#This Row],[Годовой доход]]/12</f>
        <v>35606</v>
      </c>
      <c r="S852">
        <f>Кредиты_2000_0__2[[#This Row],[Ежемесячный платеж]]/Кредиты_2000_0__2[[#This Row],[Мес доход]]</f>
        <v>0.38800426894343654</v>
      </c>
    </row>
    <row r="853" spans="1:19" x14ac:dyDescent="0.45">
      <c r="A853">
        <v>1144</v>
      </c>
      <c r="B853" s="1" t="s">
        <v>807</v>
      </c>
      <c r="C853" s="1" t="s">
        <v>16</v>
      </c>
      <c r="D853">
        <v>27</v>
      </c>
      <c r="E853">
        <v>0</v>
      </c>
      <c r="F853">
        <v>521835</v>
      </c>
      <c r="G853">
        <v>1405184</v>
      </c>
      <c r="H853" s="3">
        <v>262922</v>
      </c>
      <c r="I853" s="1" t="s">
        <v>26</v>
      </c>
      <c r="J853">
        <v>714</v>
      </c>
      <c r="K853">
        <v>2895087</v>
      </c>
      <c r="L853" s="1" t="s">
        <v>40</v>
      </c>
      <c r="M853" s="1" t="s">
        <v>19</v>
      </c>
      <c r="N853" s="1" t="s">
        <v>23</v>
      </c>
      <c r="O853" s="2">
        <v>44632.52</v>
      </c>
      <c r="P853">
        <v>23.9</v>
      </c>
      <c r="Q853">
        <v>19</v>
      </c>
      <c r="R853">
        <f>Кредиты_2000_0__2[[#This Row],[Годовой доход]]/12</f>
        <v>241257.25</v>
      </c>
      <c r="S853">
        <f>Кредиты_2000_0__2[[#This Row],[Ежемесячный платеж]]/Кредиты_2000_0__2[[#This Row],[Мес доход]]</f>
        <v>0.18499970467208757</v>
      </c>
    </row>
    <row r="854" spans="1:19" x14ac:dyDescent="0.45">
      <c r="A854">
        <v>1297</v>
      </c>
      <c r="B854" s="1" t="s">
        <v>912</v>
      </c>
      <c r="C854" s="1" t="s">
        <v>16</v>
      </c>
      <c r="D854">
        <v>6</v>
      </c>
      <c r="E854">
        <v>0</v>
      </c>
      <c r="F854">
        <v>129010</v>
      </c>
      <c r="G854">
        <v>183964</v>
      </c>
      <c r="H854" s="3">
        <v>173118</v>
      </c>
      <c r="I854" s="1" t="s">
        <v>17</v>
      </c>
      <c r="J854">
        <v>714</v>
      </c>
      <c r="K854">
        <v>672790</v>
      </c>
      <c r="L854" s="1" t="s">
        <v>38</v>
      </c>
      <c r="M854" s="1" t="s">
        <v>29</v>
      </c>
      <c r="N854" s="1" t="s">
        <v>23</v>
      </c>
      <c r="O854" s="2">
        <v>17604.45</v>
      </c>
      <c r="P854">
        <v>10</v>
      </c>
      <c r="R854">
        <f>Кредиты_2000_0__2[[#This Row],[Годовой доход]]/12</f>
        <v>56065.833333333336</v>
      </c>
      <c r="S854">
        <f>Кредиты_2000_0__2[[#This Row],[Ежемесячный платеж]]/Кредиты_2000_0__2[[#This Row],[Мес доход]]</f>
        <v>0.31399604631460037</v>
      </c>
    </row>
    <row r="855" spans="1:19" x14ac:dyDescent="0.45">
      <c r="A855">
        <v>1308</v>
      </c>
      <c r="B855" s="1" t="s">
        <v>921</v>
      </c>
      <c r="C855" s="1" t="s">
        <v>16</v>
      </c>
      <c r="D855">
        <v>7</v>
      </c>
      <c r="E855">
        <v>0</v>
      </c>
      <c r="F855">
        <v>18506</v>
      </c>
      <c r="G855">
        <v>93192</v>
      </c>
      <c r="H855" s="3">
        <v>306240</v>
      </c>
      <c r="I855" s="1" t="s">
        <v>17</v>
      </c>
      <c r="J855">
        <v>714</v>
      </c>
      <c r="K855">
        <v>1205683</v>
      </c>
      <c r="L855" s="1" t="s">
        <v>40</v>
      </c>
      <c r="M855" s="1" t="s">
        <v>29</v>
      </c>
      <c r="N855" s="1" t="s">
        <v>23</v>
      </c>
      <c r="O855" s="2">
        <v>9725.7199999999993</v>
      </c>
      <c r="P855">
        <v>32.200000000000003</v>
      </c>
      <c r="Q855">
        <v>8</v>
      </c>
      <c r="R855">
        <f>Кредиты_2000_0__2[[#This Row],[Годовой доход]]/12</f>
        <v>100473.58333333333</v>
      </c>
      <c r="S855">
        <f>Кредиты_2000_0__2[[#This Row],[Ежемесячный платеж]]/Кредиты_2000_0__2[[#This Row],[Мес доход]]</f>
        <v>9.6798777124667099E-2</v>
      </c>
    </row>
    <row r="856" spans="1:19" x14ac:dyDescent="0.45">
      <c r="A856">
        <v>1311</v>
      </c>
      <c r="B856" s="1" t="s">
        <v>923</v>
      </c>
      <c r="C856" s="1" t="s">
        <v>16</v>
      </c>
      <c r="D856">
        <v>15</v>
      </c>
      <c r="E856">
        <v>0</v>
      </c>
      <c r="F856">
        <v>271757</v>
      </c>
      <c r="G856">
        <v>590370</v>
      </c>
      <c r="H856" s="3">
        <v>306130</v>
      </c>
      <c r="I856" s="1" t="s">
        <v>26</v>
      </c>
      <c r="J856">
        <v>714</v>
      </c>
      <c r="K856">
        <v>1605158</v>
      </c>
      <c r="L856" s="1" t="s">
        <v>33</v>
      </c>
      <c r="M856" s="1" t="s">
        <v>24</v>
      </c>
      <c r="N856" s="1" t="s">
        <v>23</v>
      </c>
      <c r="O856" s="2">
        <v>18191.55</v>
      </c>
      <c r="P856">
        <v>13.5</v>
      </c>
      <c r="Q856">
        <v>18</v>
      </c>
      <c r="R856">
        <f>Кредиты_2000_0__2[[#This Row],[Годовой доход]]/12</f>
        <v>133763.16666666666</v>
      </c>
      <c r="S856">
        <f>Кредиты_2000_0__2[[#This Row],[Ежемесячный платеж]]/Кредиты_2000_0__2[[#This Row],[Мес доход]]</f>
        <v>0.13599820080017044</v>
      </c>
    </row>
    <row r="857" spans="1:19" x14ac:dyDescent="0.45">
      <c r="A857">
        <v>1457</v>
      </c>
      <c r="B857" s="1" t="s">
        <v>1026</v>
      </c>
      <c r="C857" s="1" t="s">
        <v>16</v>
      </c>
      <c r="D857">
        <v>10</v>
      </c>
      <c r="E857">
        <v>0</v>
      </c>
      <c r="F857">
        <v>154508</v>
      </c>
      <c r="G857">
        <v>378202</v>
      </c>
      <c r="H857" s="3">
        <v>432168</v>
      </c>
      <c r="I857" s="1" t="s">
        <v>26</v>
      </c>
      <c r="J857">
        <v>714</v>
      </c>
      <c r="K857">
        <v>2090114</v>
      </c>
      <c r="L857" s="1" t="s">
        <v>36</v>
      </c>
      <c r="M857" s="1" t="s">
        <v>19</v>
      </c>
      <c r="N857" s="1" t="s">
        <v>23</v>
      </c>
      <c r="O857" s="2">
        <v>18114.41</v>
      </c>
      <c r="P857">
        <v>18.7</v>
      </c>
      <c r="Q857">
        <v>18</v>
      </c>
      <c r="R857">
        <f>Кредиты_2000_0__2[[#This Row],[Годовой доход]]/12</f>
        <v>174176.16666666666</v>
      </c>
      <c r="S857">
        <f>Кредиты_2000_0__2[[#This Row],[Ежемесячный платеж]]/Кредиты_2000_0__2[[#This Row],[Мес доход]]</f>
        <v>0.10400050906314201</v>
      </c>
    </row>
    <row r="858" spans="1:19" x14ac:dyDescent="0.45">
      <c r="A858">
        <v>1494</v>
      </c>
      <c r="B858" s="1" t="s">
        <v>1042</v>
      </c>
      <c r="C858" s="1" t="s">
        <v>16</v>
      </c>
      <c r="D858">
        <v>16</v>
      </c>
      <c r="E858">
        <v>0</v>
      </c>
      <c r="F858">
        <v>224922</v>
      </c>
      <c r="G858">
        <v>341770</v>
      </c>
      <c r="H858" s="3">
        <v>283052</v>
      </c>
      <c r="I858" s="1" t="s">
        <v>17</v>
      </c>
      <c r="J858">
        <v>714</v>
      </c>
      <c r="K858">
        <v>1062442</v>
      </c>
      <c r="L858" s="1" t="s">
        <v>28</v>
      </c>
      <c r="M858" s="1" t="s">
        <v>19</v>
      </c>
      <c r="N858" s="1" t="s">
        <v>23</v>
      </c>
      <c r="O858" s="2">
        <v>26472.51</v>
      </c>
      <c r="P858">
        <v>16.5</v>
      </c>
      <c r="R858">
        <f>Кредиты_2000_0__2[[#This Row],[Годовой доход]]/12</f>
        <v>88536.833333333328</v>
      </c>
      <c r="S858">
        <f>Кредиты_2000_0__2[[#This Row],[Ежемесячный платеж]]/Кредиты_2000_0__2[[#This Row],[Мес доход]]</f>
        <v>0.29899996423334169</v>
      </c>
    </row>
    <row r="859" spans="1:19" x14ac:dyDescent="0.45">
      <c r="A859">
        <v>1543</v>
      </c>
      <c r="B859" s="1" t="s">
        <v>1076</v>
      </c>
      <c r="C859" s="1" t="s">
        <v>31</v>
      </c>
      <c r="D859">
        <v>8</v>
      </c>
      <c r="E859">
        <v>0</v>
      </c>
      <c r="F859">
        <v>242991</v>
      </c>
      <c r="G859">
        <v>318296</v>
      </c>
      <c r="H859" s="3">
        <v>365178</v>
      </c>
      <c r="I859" s="1" t="s">
        <v>26</v>
      </c>
      <c r="J859">
        <v>714</v>
      </c>
      <c r="K859">
        <v>788614</v>
      </c>
      <c r="L859" s="1" t="s">
        <v>38</v>
      </c>
      <c r="M859" s="1" t="s">
        <v>29</v>
      </c>
      <c r="N859" s="1" t="s">
        <v>23</v>
      </c>
      <c r="O859" s="2">
        <v>10514.79</v>
      </c>
      <c r="P859">
        <v>19.3</v>
      </c>
      <c r="R859">
        <f>Кредиты_2000_0__2[[#This Row],[Годовой доход]]/12</f>
        <v>65717.833333333328</v>
      </c>
      <c r="S859">
        <f>Кредиты_2000_0__2[[#This Row],[Ежемесячный платеж]]/Кредиты_2000_0__2[[#This Row],[Мес доход]]</f>
        <v>0.15999903628391079</v>
      </c>
    </row>
    <row r="860" spans="1:19" x14ac:dyDescent="0.45">
      <c r="A860">
        <v>1547</v>
      </c>
      <c r="B860" s="1" t="s">
        <v>1079</v>
      </c>
      <c r="C860" s="1" t="s">
        <v>16</v>
      </c>
      <c r="D860">
        <v>30</v>
      </c>
      <c r="E860">
        <v>0</v>
      </c>
      <c r="F860">
        <v>637165</v>
      </c>
      <c r="G860">
        <v>1901482</v>
      </c>
      <c r="H860" s="3">
        <v>618398</v>
      </c>
      <c r="I860" s="1" t="s">
        <v>17</v>
      </c>
      <c r="J860">
        <v>714</v>
      </c>
      <c r="K860">
        <v>4100941</v>
      </c>
      <c r="L860" s="1" t="s">
        <v>22</v>
      </c>
      <c r="M860" s="1" t="s">
        <v>19</v>
      </c>
      <c r="N860" s="1" t="s">
        <v>23</v>
      </c>
      <c r="O860" s="2">
        <v>16403.650000000001</v>
      </c>
      <c r="P860">
        <v>26.1</v>
      </c>
      <c r="R860">
        <f>Кредиты_2000_0__2[[#This Row],[Годовой доход]]/12</f>
        <v>341745.08333333331</v>
      </c>
      <c r="S860">
        <f>Кредиты_2000_0__2[[#This Row],[Ежемесячный платеж]]/Кредиты_2000_0__2[[#This Row],[Мес доход]]</f>
        <v>4.7999666418024556E-2</v>
      </c>
    </row>
    <row r="861" spans="1:19" x14ac:dyDescent="0.45">
      <c r="A861">
        <v>1803</v>
      </c>
      <c r="B861" s="1" t="s">
        <v>1269</v>
      </c>
      <c r="C861" s="1" t="s">
        <v>16</v>
      </c>
      <c r="D861">
        <v>11</v>
      </c>
      <c r="E861">
        <v>0</v>
      </c>
      <c r="F861">
        <v>430559</v>
      </c>
      <c r="G861">
        <v>761112</v>
      </c>
      <c r="H861" s="3">
        <v>660132</v>
      </c>
      <c r="I861" s="1" t="s">
        <v>26</v>
      </c>
      <c r="J861">
        <v>714</v>
      </c>
      <c r="K861">
        <v>1520304</v>
      </c>
      <c r="L861" s="1" t="s">
        <v>40</v>
      </c>
      <c r="M861" s="1" t="s">
        <v>19</v>
      </c>
      <c r="N861" s="1" t="s">
        <v>23</v>
      </c>
      <c r="O861" s="2">
        <v>30532.81</v>
      </c>
      <c r="P861">
        <v>12.6</v>
      </c>
      <c r="Q861">
        <v>78</v>
      </c>
      <c r="R861">
        <f>Кредиты_2000_0__2[[#This Row],[Годовой доход]]/12</f>
        <v>126692</v>
      </c>
      <c r="S861">
        <f>Кредиты_2000_0__2[[#This Row],[Ежемесячный платеж]]/Кредиты_2000_0__2[[#This Row],[Мес доход]]</f>
        <v>0.24100029994001201</v>
      </c>
    </row>
    <row r="862" spans="1:19" x14ac:dyDescent="0.45">
      <c r="A862">
        <v>370</v>
      </c>
      <c r="B862" s="1" t="s">
        <v>309</v>
      </c>
      <c r="C862" s="1" t="s">
        <v>16</v>
      </c>
      <c r="D862">
        <v>10</v>
      </c>
      <c r="E862">
        <v>2</v>
      </c>
      <c r="F862">
        <v>49153</v>
      </c>
      <c r="G862">
        <v>178948</v>
      </c>
      <c r="H862" s="3">
        <v>33154</v>
      </c>
      <c r="I862" s="1" t="s">
        <v>17</v>
      </c>
      <c r="J862">
        <v>713</v>
      </c>
      <c r="K862">
        <v>572793</v>
      </c>
      <c r="L862" s="1" t="s">
        <v>22</v>
      </c>
      <c r="M862" s="1" t="s">
        <v>29</v>
      </c>
      <c r="N862" s="1" t="s">
        <v>52</v>
      </c>
      <c r="O862" s="2">
        <v>13412.86</v>
      </c>
      <c r="P862">
        <v>11.8</v>
      </c>
      <c r="R862">
        <f>Кредиты_2000_0__2[[#This Row],[Годовой доход]]/12</f>
        <v>47732.75</v>
      </c>
      <c r="S862">
        <f>Кредиты_2000_0__2[[#This Row],[Ежемесячный платеж]]/Кредиты_2000_0__2[[#This Row],[Мес доход]]</f>
        <v>0.2809991043884964</v>
      </c>
    </row>
    <row r="863" spans="1:19" x14ac:dyDescent="0.45">
      <c r="A863">
        <v>533</v>
      </c>
      <c r="B863" s="1" t="s">
        <v>413</v>
      </c>
      <c r="C863" s="1" t="s">
        <v>16</v>
      </c>
      <c r="D863">
        <v>11</v>
      </c>
      <c r="E863">
        <v>0</v>
      </c>
      <c r="F863">
        <v>207347</v>
      </c>
      <c r="G863">
        <v>301246</v>
      </c>
      <c r="H863" s="3">
        <v>132000</v>
      </c>
      <c r="I863" s="1" t="s">
        <v>17</v>
      </c>
      <c r="J863">
        <v>713</v>
      </c>
      <c r="K863">
        <v>440895</v>
      </c>
      <c r="L863" s="1" t="s">
        <v>38</v>
      </c>
      <c r="M863" s="1" t="s">
        <v>19</v>
      </c>
      <c r="N863" s="1" t="s">
        <v>23</v>
      </c>
      <c r="O863" s="2">
        <v>6797.06</v>
      </c>
      <c r="P863">
        <v>11.9</v>
      </c>
      <c r="R863">
        <f>Кредиты_2000_0__2[[#This Row],[Годовой доход]]/12</f>
        <v>36741.25</v>
      </c>
      <c r="S863">
        <f>Кредиты_2000_0__2[[#This Row],[Ежемесячный платеж]]/Кредиты_2000_0__2[[#This Row],[Мес доход]]</f>
        <v>0.18499806076276665</v>
      </c>
    </row>
    <row r="864" spans="1:19" x14ac:dyDescent="0.45">
      <c r="A864">
        <v>600</v>
      </c>
      <c r="B864" s="1" t="s">
        <v>457</v>
      </c>
      <c r="C864" s="1" t="s">
        <v>16</v>
      </c>
      <c r="D864">
        <v>13</v>
      </c>
      <c r="E864">
        <v>0</v>
      </c>
      <c r="F864">
        <v>429115</v>
      </c>
      <c r="G864">
        <v>661628</v>
      </c>
      <c r="H864" s="3">
        <v>327426</v>
      </c>
      <c r="I864" s="1" t="s">
        <v>26</v>
      </c>
      <c r="J864">
        <v>713</v>
      </c>
      <c r="K864">
        <v>3676101</v>
      </c>
      <c r="L864" s="1" t="s">
        <v>22</v>
      </c>
      <c r="M864" s="1" t="s">
        <v>19</v>
      </c>
      <c r="N864" s="1" t="s">
        <v>23</v>
      </c>
      <c r="O864" s="2">
        <v>38292.79</v>
      </c>
      <c r="P864">
        <v>29.8</v>
      </c>
      <c r="Q864">
        <v>49</v>
      </c>
      <c r="R864">
        <f>Кредиты_2000_0__2[[#This Row],[Годовой доход]]/12</f>
        <v>306341.75</v>
      </c>
      <c r="S864">
        <f>Кредиты_2000_0__2[[#This Row],[Ежемесячный платеж]]/Кредиты_2000_0__2[[#This Row],[Мес доход]]</f>
        <v>0.12500023258338114</v>
      </c>
    </row>
    <row r="865" spans="1:19" x14ac:dyDescent="0.45">
      <c r="A865">
        <v>651</v>
      </c>
      <c r="B865" s="1" t="s">
        <v>485</v>
      </c>
      <c r="C865" s="1" t="s">
        <v>31</v>
      </c>
      <c r="D865">
        <v>7</v>
      </c>
      <c r="E865">
        <v>0</v>
      </c>
      <c r="F865">
        <v>762489</v>
      </c>
      <c r="G865">
        <v>955504</v>
      </c>
      <c r="H865" s="3">
        <v>356444</v>
      </c>
      <c r="I865" s="1" t="s">
        <v>26</v>
      </c>
      <c r="J865">
        <v>713</v>
      </c>
      <c r="K865">
        <v>1269808</v>
      </c>
      <c r="L865" s="1" t="s">
        <v>22</v>
      </c>
      <c r="M865" s="1" t="s">
        <v>19</v>
      </c>
      <c r="N865" s="1" t="s">
        <v>54</v>
      </c>
      <c r="O865" s="2">
        <v>30189.48</v>
      </c>
      <c r="P865">
        <v>22.1</v>
      </c>
      <c r="R865">
        <f>Кредиты_2000_0__2[[#This Row],[Годовой доход]]/12</f>
        <v>105817.33333333333</v>
      </c>
      <c r="S865">
        <f>Кредиты_2000_0__2[[#This Row],[Ежемесячный платеж]]/Кредиты_2000_0__2[[#This Row],[Мес доход]]</f>
        <v>0.28529806080919323</v>
      </c>
    </row>
    <row r="866" spans="1:19" x14ac:dyDescent="0.45">
      <c r="A866">
        <v>655</v>
      </c>
      <c r="B866" s="1" t="s">
        <v>489</v>
      </c>
      <c r="C866" s="1" t="s">
        <v>16</v>
      </c>
      <c r="D866">
        <v>13</v>
      </c>
      <c r="E866">
        <v>0</v>
      </c>
      <c r="F866">
        <v>303601</v>
      </c>
      <c r="G866">
        <v>586850</v>
      </c>
      <c r="H866" s="3">
        <v>523292</v>
      </c>
      <c r="I866" s="1" t="s">
        <v>26</v>
      </c>
      <c r="J866">
        <v>713</v>
      </c>
      <c r="K866">
        <v>1788945</v>
      </c>
      <c r="L866" s="1" t="s">
        <v>53</v>
      </c>
      <c r="M866" s="1" t="s">
        <v>24</v>
      </c>
      <c r="N866" s="1" t="s">
        <v>23</v>
      </c>
      <c r="O866" s="2">
        <v>33542.6</v>
      </c>
      <c r="P866">
        <v>16.8</v>
      </c>
      <c r="Q866">
        <v>26</v>
      </c>
      <c r="R866">
        <f>Кредиты_2000_0__2[[#This Row],[Годовой доход]]/12</f>
        <v>149078.75</v>
      </c>
      <c r="S866">
        <f>Кредиты_2000_0__2[[#This Row],[Ежемесячный платеж]]/Кредиты_2000_0__2[[#This Row],[Мес доход]]</f>
        <v>0.22499920344113428</v>
      </c>
    </row>
    <row r="867" spans="1:19" x14ac:dyDescent="0.45">
      <c r="A867">
        <v>693</v>
      </c>
      <c r="B867" s="1" t="s">
        <v>513</v>
      </c>
      <c r="C867" s="1" t="s">
        <v>16</v>
      </c>
      <c r="D867">
        <v>10</v>
      </c>
      <c r="E867">
        <v>0</v>
      </c>
      <c r="F867">
        <v>876090</v>
      </c>
      <c r="G867">
        <v>1172754</v>
      </c>
      <c r="H867" s="3">
        <v>707872</v>
      </c>
      <c r="I867" s="1" t="s">
        <v>26</v>
      </c>
      <c r="J867">
        <v>713</v>
      </c>
      <c r="K867">
        <v>2330749</v>
      </c>
      <c r="L867" s="1" t="s">
        <v>22</v>
      </c>
      <c r="M867" s="1" t="s">
        <v>19</v>
      </c>
      <c r="N867" s="1" t="s">
        <v>23</v>
      </c>
      <c r="O867" s="2">
        <v>40593.879999999997</v>
      </c>
      <c r="P867">
        <v>25.5</v>
      </c>
      <c r="R867">
        <f>Кредиты_2000_0__2[[#This Row],[Годовой доход]]/12</f>
        <v>194229.08333333334</v>
      </c>
      <c r="S867">
        <f>Кредиты_2000_0__2[[#This Row],[Ежемесячный платеж]]/Кредиты_2000_0__2[[#This Row],[Мес доход]]</f>
        <v>0.20900000815188591</v>
      </c>
    </row>
    <row r="868" spans="1:19" x14ac:dyDescent="0.45">
      <c r="A868">
        <v>707</v>
      </c>
      <c r="B868" s="1" t="s">
        <v>523</v>
      </c>
      <c r="C868" s="1" t="s">
        <v>16</v>
      </c>
      <c r="D868">
        <v>12</v>
      </c>
      <c r="E868">
        <v>0</v>
      </c>
      <c r="F868">
        <v>232560</v>
      </c>
      <c r="G868">
        <v>359524</v>
      </c>
      <c r="H868" s="3">
        <v>297902</v>
      </c>
      <c r="I868" s="1" t="s">
        <v>17</v>
      </c>
      <c r="J868">
        <v>713</v>
      </c>
      <c r="K868">
        <v>808317</v>
      </c>
      <c r="L868" s="1" t="s">
        <v>18</v>
      </c>
      <c r="M868" s="1" t="s">
        <v>19</v>
      </c>
      <c r="N868" s="1" t="s">
        <v>54</v>
      </c>
      <c r="O868" s="2">
        <v>14482.56</v>
      </c>
      <c r="P868">
        <v>21</v>
      </c>
      <c r="R868">
        <f>Кредиты_2000_0__2[[#This Row],[Годовой доход]]/12</f>
        <v>67359.75</v>
      </c>
      <c r="S868">
        <f>Кредиты_2000_0__2[[#This Row],[Ежемесячный платеж]]/Кредиты_2000_0__2[[#This Row],[Мес доход]]</f>
        <v>0.21500317325999577</v>
      </c>
    </row>
    <row r="869" spans="1:19" x14ac:dyDescent="0.45">
      <c r="A869">
        <v>769</v>
      </c>
      <c r="B869" s="1" t="s">
        <v>563</v>
      </c>
      <c r="C869" s="1" t="s">
        <v>16</v>
      </c>
      <c r="D869">
        <v>14</v>
      </c>
      <c r="E869">
        <v>0</v>
      </c>
      <c r="F869">
        <v>673873</v>
      </c>
      <c r="G869">
        <v>865040</v>
      </c>
      <c r="H869" s="3">
        <v>403480</v>
      </c>
      <c r="I869" s="1" t="s">
        <v>17</v>
      </c>
      <c r="J869">
        <v>713</v>
      </c>
      <c r="K869">
        <v>2710274</v>
      </c>
      <c r="L869" s="1" t="s">
        <v>22</v>
      </c>
      <c r="M869" s="1" t="s">
        <v>24</v>
      </c>
      <c r="N869" s="1" t="s">
        <v>23</v>
      </c>
      <c r="O869" s="2">
        <v>49236.6</v>
      </c>
      <c r="P869">
        <v>16.5</v>
      </c>
      <c r="R869">
        <f>Кредиты_2000_0__2[[#This Row],[Годовой доход]]/12</f>
        <v>225856.16666666666</v>
      </c>
      <c r="S869">
        <f>Кредиты_2000_0__2[[#This Row],[Ежемесячный платеж]]/Кредиты_2000_0__2[[#This Row],[Мес доход]]</f>
        <v>0.2179998037098832</v>
      </c>
    </row>
    <row r="870" spans="1:19" x14ac:dyDescent="0.45">
      <c r="A870">
        <v>1246</v>
      </c>
      <c r="B870" s="1" t="s">
        <v>875</v>
      </c>
      <c r="C870" s="1" t="s">
        <v>16</v>
      </c>
      <c r="D870">
        <v>8</v>
      </c>
      <c r="E870">
        <v>0</v>
      </c>
      <c r="F870">
        <v>584155</v>
      </c>
      <c r="G870">
        <v>1184568</v>
      </c>
      <c r="H870" s="3">
        <v>501138</v>
      </c>
      <c r="I870" s="1" t="s">
        <v>26</v>
      </c>
      <c r="J870">
        <v>713</v>
      </c>
      <c r="K870">
        <v>1518632</v>
      </c>
      <c r="L870" s="1" t="s">
        <v>40</v>
      </c>
      <c r="M870" s="1" t="s">
        <v>19</v>
      </c>
      <c r="N870" s="1" t="s">
        <v>23</v>
      </c>
      <c r="O870" s="2">
        <v>14679.97</v>
      </c>
      <c r="P870">
        <v>13.5</v>
      </c>
      <c r="R870">
        <f>Кредиты_2000_0__2[[#This Row],[Годовой доход]]/12</f>
        <v>126552.66666666667</v>
      </c>
      <c r="S870">
        <f>Кредиты_2000_0__2[[#This Row],[Ежемесячный платеж]]/Кредиты_2000_0__2[[#This Row],[Мес доход]]</f>
        <v>0.11599889900910819</v>
      </c>
    </row>
    <row r="871" spans="1:19" x14ac:dyDescent="0.45">
      <c r="A871">
        <v>1266</v>
      </c>
      <c r="B871" s="1" t="s">
        <v>888</v>
      </c>
      <c r="C871" s="1" t="s">
        <v>31</v>
      </c>
      <c r="D871">
        <v>7</v>
      </c>
      <c r="E871">
        <v>0</v>
      </c>
      <c r="F871">
        <v>484234</v>
      </c>
      <c r="G871">
        <v>797588</v>
      </c>
      <c r="H871" s="3">
        <v>317152</v>
      </c>
      <c r="I871" s="1" t="s">
        <v>17</v>
      </c>
      <c r="J871">
        <v>713</v>
      </c>
      <c r="K871">
        <v>972990</v>
      </c>
      <c r="L871" s="1" t="s">
        <v>22</v>
      </c>
      <c r="M871" s="1" t="s">
        <v>19</v>
      </c>
      <c r="N871" s="1" t="s">
        <v>52</v>
      </c>
      <c r="O871" s="2">
        <v>18567.939999999999</v>
      </c>
      <c r="P871">
        <v>12.4</v>
      </c>
      <c r="R871">
        <f>Кредиты_2000_0__2[[#This Row],[Годовой доход]]/12</f>
        <v>81082.5</v>
      </c>
      <c r="S871">
        <f>Кредиты_2000_0__2[[#This Row],[Ежемесячный платеж]]/Кредиты_2000_0__2[[#This Row],[Мес доход]]</f>
        <v>0.22900058582308142</v>
      </c>
    </row>
    <row r="872" spans="1:19" x14ac:dyDescent="0.45">
      <c r="A872">
        <v>1320</v>
      </c>
      <c r="B872" s="1" t="s">
        <v>928</v>
      </c>
      <c r="C872" s="1" t="s">
        <v>16</v>
      </c>
      <c r="D872">
        <v>6</v>
      </c>
      <c r="E872">
        <v>0</v>
      </c>
      <c r="F872">
        <v>161025</v>
      </c>
      <c r="G872">
        <v>242462</v>
      </c>
      <c r="H872" s="3">
        <v>325512</v>
      </c>
      <c r="I872" s="1" t="s">
        <v>17</v>
      </c>
      <c r="J872">
        <v>713</v>
      </c>
      <c r="K872">
        <v>930601</v>
      </c>
      <c r="L872" s="1" t="s">
        <v>22</v>
      </c>
      <c r="M872" s="1" t="s">
        <v>29</v>
      </c>
      <c r="N872" s="1" t="s">
        <v>23</v>
      </c>
      <c r="O872" s="2">
        <v>15044.77</v>
      </c>
      <c r="P872">
        <v>12.2</v>
      </c>
      <c r="Q872">
        <v>20</v>
      </c>
      <c r="R872">
        <f>Кредиты_2000_0__2[[#This Row],[Годовой доход]]/12</f>
        <v>77550.083333333328</v>
      </c>
      <c r="S872">
        <f>Кредиты_2000_0__2[[#This Row],[Ежемесячный платеж]]/Кредиты_2000_0__2[[#This Row],[Мес доход]]</f>
        <v>0.19400069417505464</v>
      </c>
    </row>
    <row r="873" spans="1:19" x14ac:dyDescent="0.45">
      <c r="A873">
        <v>1511</v>
      </c>
      <c r="B873" s="1" t="s">
        <v>1055</v>
      </c>
      <c r="C873" s="1" t="s">
        <v>16</v>
      </c>
      <c r="D873">
        <v>19</v>
      </c>
      <c r="E873">
        <v>3</v>
      </c>
      <c r="F873">
        <v>80408</v>
      </c>
      <c r="G873">
        <v>151140</v>
      </c>
      <c r="H873" s="3">
        <v>248952</v>
      </c>
      <c r="I873" s="1" t="s">
        <v>26</v>
      </c>
      <c r="J873">
        <v>713</v>
      </c>
      <c r="K873">
        <v>1156150</v>
      </c>
      <c r="L873" s="1" t="s">
        <v>50</v>
      </c>
      <c r="M873" s="1" t="s">
        <v>29</v>
      </c>
      <c r="N873" s="1" t="s">
        <v>23</v>
      </c>
      <c r="O873" s="2">
        <v>31023.58</v>
      </c>
      <c r="P873">
        <v>15.4</v>
      </c>
      <c r="Q873">
        <v>67</v>
      </c>
      <c r="R873">
        <f>Кредиты_2000_0__2[[#This Row],[Годовой доход]]/12</f>
        <v>96345.833333333328</v>
      </c>
      <c r="S873">
        <f>Кредиты_2000_0__2[[#This Row],[Ежемесячный платеж]]/Кредиты_2000_0__2[[#This Row],[Мес доход]]</f>
        <v>0.32200230073952346</v>
      </c>
    </row>
    <row r="874" spans="1:19" x14ac:dyDescent="0.45">
      <c r="A874">
        <v>1657</v>
      </c>
      <c r="B874" s="1" t="s">
        <v>1160</v>
      </c>
      <c r="C874" s="1" t="s">
        <v>31</v>
      </c>
      <c r="D874">
        <v>15</v>
      </c>
      <c r="E874">
        <v>0</v>
      </c>
      <c r="F874">
        <v>433276</v>
      </c>
      <c r="G874">
        <v>534270</v>
      </c>
      <c r="H874" s="3">
        <v>259512</v>
      </c>
      <c r="I874" s="1" t="s">
        <v>26</v>
      </c>
      <c r="J874">
        <v>713</v>
      </c>
      <c r="K874">
        <v>1251359</v>
      </c>
      <c r="L874" s="1" t="s">
        <v>53</v>
      </c>
      <c r="M874" s="1" t="s">
        <v>29</v>
      </c>
      <c r="N874" s="1" t="s">
        <v>23</v>
      </c>
      <c r="O874" s="2">
        <v>25861.47</v>
      </c>
      <c r="P874">
        <v>28.4</v>
      </c>
      <c r="Q874">
        <v>55</v>
      </c>
      <c r="R874">
        <f>Кредиты_2000_0__2[[#This Row],[Годовой доход]]/12</f>
        <v>104279.91666666667</v>
      </c>
      <c r="S874">
        <f>Кредиты_2000_0__2[[#This Row],[Ежемесячный платеж]]/Кредиты_2000_0__2[[#This Row],[Мес доход]]</f>
        <v>0.24800048587176021</v>
      </c>
    </row>
    <row r="875" spans="1:19" x14ac:dyDescent="0.45">
      <c r="A875">
        <v>1714</v>
      </c>
      <c r="B875" s="1" t="s">
        <v>1202</v>
      </c>
      <c r="C875" s="1" t="s">
        <v>31</v>
      </c>
      <c r="D875">
        <v>13</v>
      </c>
      <c r="E875">
        <v>1</v>
      </c>
      <c r="F875">
        <v>173831</v>
      </c>
      <c r="G875">
        <v>575102</v>
      </c>
      <c r="H875" s="3">
        <v>549890</v>
      </c>
      <c r="I875" s="1" t="s">
        <v>17</v>
      </c>
      <c r="J875">
        <v>713</v>
      </c>
      <c r="K875">
        <v>1082791</v>
      </c>
      <c r="L875" s="1" t="s">
        <v>33</v>
      </c>
      <c r="M875" s="1" t="s">
        <v>29</v>
      </c>
      <c r="N875" s="1" t="s">
        <v>23</v>
      </c>
      <c r="O875" s="2">
        <v>18226.89</v>
      </c>
      <c r="P875">
        <v>32.4</v>
      </c>
      <c r="Q875">
        <v>5</v>
      </c>
      <c r="R875">
        <f>Кредиты_2000_0__2[[#This Row],[Годовой доход]]/12</f>
        <v>90232.583333333328</v>
      </c>
      <c r="S875">
        <f>Кредиты_2000_0__2[[#This Row],[Ежемесячный платеж]]/Кредиты_2000_0__2[[#This Row],[Мес доход]]</f>
        <v>0.20199898225973434</v>
      </c>
    </row>
    <row r="876" spans="1:19" x14ac:dyDescent="0.45">
      <c r="A876">
        <v>1888</v>
      </c>
      <c r="B876" s="1" t="s">
        <v>1327</v>
      </c>
      <c r="C876" s="1" t="s">
        <v>31</v>
      </c>
      <c r="D876">
        <v>13</v>
      </c>
      <c r="E876">
        <v>0</v>
      </c>
      <c r="F876">
        <v>246430</v>
      </c>
      <c r="G876">
        <v>458018</v>
      </c>
      <c r="H876" s="3">
        <v>414194</v>
      </c>
      <c r="I876" s="1" t="s">
        <v>26</v>
      </c>
      <c r="J876">
        <v>713</v>
      </c>
      <c r="K876">
        <v>797012</v>
      </c>
      <c r="L876" s="1" t="s">
        <v>41</v>
      </c>
      <c r="M876" s="1" t="s">
        <v>29</v>
      </c>
      <c r="N876" s="1" t="s">
        <v>23</v>
      </c>
      <c r="O876" s="2">
        <v>20987.78</v>
      </c>
      <c r="P876">
        <v>9.6</v>
      </c>
      <c r="R876">
        <f>Кредиты_2000_0__2[[#This Row],[Годовой доход]]/12</f>
        <v>66417.666666666672</v>
      </c>
      <c r="S876">
        <f>Кредиты_2000_0__2[[#This Row],[Ежемесячный платеж]]/Кредиты_2000_0__2[[#This Row],[Мес доход]]</f>
        <v>0.31599694860303229</v>
      </c>
    </row>
    <row r="877" spans="1:19" x14ac:dyDescent="0.45">
      <c r="A877">
        <v>44</v>
      </c>
      <c r="B877" s="1" t="s">
        <v>63</v>
      </c>
      <c r="C877" s="1" t="s">
        <v>31</v>
      </c>
      <c r="D877">
        <v>4</v>
      </c>
      <c r="E877">
        <v>0</v>
      </c>
      <c r="F877">
        <v>132468</v>
      </c>
      <c r="G877">
        <v>164406</v>
      </c>
      <c r="H877" s="3">
        <v>288948</v>
      </c>
      <c r="I877" s="1" t="s">
        <v>17</v>
      </c>
      <c r="J877">
        <v>712</v>
      </c>
      <c r="K877">
        <v>537472</v>
      </c>
      <c r="L877" s="1" t="s">
        <v>22</v>
      </c>
      <c r="M877" s="1" t="s">
        <v>29</v>
      </c>
      <c r="N877" s="1" t="s">
        <v>23</v>
      </c>
      <c r="O877" s="2">
        <v>5777.9</v>
      </c>
      <c r="P877">
        <v>14.8</v>
      </c>
      <c r="R877">
        <f>Кредиты_2000_0__2[[#This Row],[Годовой доход]]/12</f>
        <v>44789.333333333336</v>
      </c>
      <c r="S877">
        <f>Кредиты_2000_0__2[[#This Row],[Ежемесячный платеж]]/Кредиты_2000_0__2[[#This Row],[Мес доход]]</f>
        <v>0.12900169683257917</v>
      </c>
    </row>
    <row r="878" spans="1:19" x14ac:dyDescent="0.45">
      <c r="A878">
        <v>99</v>
      </c>
      <c r="B878" s="1" t="s">
        <v>104</v>
      </c>
      <c r="C878" s="1" t="s">
        <v>16</v>
      </c>
      <c r="D878">
        <v>12</v>
      </c>
      <c r="E878">
        <v>1</v>
      </c>
      <c r="F878">
        <v>137845</v>
      </c>
      <c r="G878">
        <v>222926</v>
      </c>
      <c r="H878" s="3">
        <v>453464</v>
      </c>
      <c r="I878" s="1" t="s">
        <v>17</v>
      </c>
      <c r="J878">
        <v>712</v>
      </c>
      <c r="K878">
        <v>895147</v>
      </c>
      <c r="L878" s="1" t="s">
        <v>27</v>
      </c>
      <c r="M878" s="1" t="s">
        <v>29</v>
      </c>
      <c r="N878" s="1" t="s">
        <v>23</v>
      </c>
      <c r="O878" s="2">
        <v>17007.849999999999</v>
      </c>
      <c r="P878">
        <v>14.2</v>
      </c>
      <c r="Q878">
        <v>77</v>
      </c>
      <c r="R878">
        <f>Кредиты_2000_0__2[[#This Row],[Годовой доход]]/12</f>
        <v>74595.583333333328</v>
      </c>
      <c r="S878">
        <f>Кредиты_2000_0__2[[#This Row],[Ежемесячный платеж]]/Кредиты_2000_0__2[[#This Row],[Мес доход]]</f>
        <v>0.22800076412030648</v>
      </c>
    </row>
    <row r="879" spans="1:19" x14ac:dyDescent="0.45">
      <c r="A879">
        <v>175</v>
      </c>
      <c r="B879" s="1" t="s">
        <v>163</v>
      </c>
      <c r="C879" s="1" t="s">
        <v>31</v>
      </c>
      <c r="D879">
        <v>6</v>
      </c>
      <c r="E879">
        <v>0</v>
      </c>
      <c r="F879">
        <v>390621</v>
      </c>
      <c r="G879">
        <v>468204</v>
      </c>
      <c r="H879" s="3">
        <v>459602</v>
      </c>
      <c r="I879" s="1" t="s">
        <v>26</v>
      </c>
      <c r="J879">
        <v>712</v>
      </c>
      <c r="K879">
        <v>982870</v>
      </c>
      <c r="L879" s="1" t="s">
        <v>53</v>
      </c>
      <c r="M879" s="1" t="s">
        <v>19</v>
      </c>
      <c r="N879" s="1" t="s">
        <v>23</v>
      </c>
      <c r="O879" s="2">
        <v>12859.01</v>
      </c>
      <c r="P879">
        <v>15.6</v>
      </c>
      <c r="R879">
        <f>Кредиты_2000_0__2[[#This Row],[Годовой доход]]/12</f>
        <v>81905.833333333328</v>
      </c>
      <c r="S879">
        <f>Кредиты_2000_0__2[[#This Row],[Ежемесячный платеж]]/Кредиты_2000_0__2[[#This Row],[Мес доход]]</f>
        <v>0.15699748695147883</v>
      </c>
    </row>
    <row r="880" spans="1:19" x14ac:dyDescent="0.45">
      <c r="A880">
        <v>205</v>
      </c>
      <c r="B880" s="1" t="s">
        <v>186</v>
      </c>
      <c r="C880" s="1" t="s">
        <v>16</v>
      </c>
      <c r="D880">
        <v>11</v>
      </c>
      <c r="E880">
        <v>0</v>
      </c>
      <c r="F880">
        <v>81377</v>
      </c>
      <c r="G880">
        <v>110858</v>
      </c>
      <c r="H880" s="3">
        <v>341352</v>
      </c>
      <c r="I880" s="1" t="s">
        <v>26</v>
      </c>
      <c r="J880">
        <v>712</v>
      </c>
      <c r="K880">
        <v>751108</v>
      </c>
      <c r="L880" s="1" t="s">
        <v>33</v>
      </c>
      <c r="M880" s="1" t="s">
        <v>19</v>
      </c>
      <c r="N880" s="1" t="s">
        <v>23</v>
      </c>
      <c r="O880" s="2">
        <v>10327.83</v>
      </c>
      <c r="P880">
        <v>13.3</v>
      </c>
      <c r="R880">
        <f>Кредиты_2000_0__2[[#This Row],[Годовой доход]]/12</f>
        <v>62592.333333333336</v>
      </c>
      <c r="S880">
        <f>Кредиты_2000_0__2[[#This Row],[Ежемесячный платеж]]/Кредиты_2000_0__2[[#This Row],[Мес доход]]</f>
        <v>0.16500151775776586</v>
      </c>
    </row>
    <row r="881" spans="1:19" x14ac:dyDescent="0.45">
      <c r="A881">
        <v>373</v>
      </c>
      <c r="B881" s="1" t="s">
        <v>312</v>
      </c>
      <c r="C881" s="1" t="s">
        <v>16</v>
      </c>
      <c r="D881">
        <v>9</v>
      </c>
      <c r="E881">
        <v>0</v>
      </c>
      <c r="F881">
        <v>117496</v>
      </c>
      <c r="G881">
        <v>242968</v>
      </c>
      <c r="H881" s="3">
        <v>353232</v>
      </c>
      <c r="I881" s="1" t="s">
        <v>17</v>
      </c>
      <c r="J881">
        <v>712</v>
      </c>
      <c r="K881">
        <v>823707</v>
      </c>
      <c r="L881" s="1" t="s">
        <v>22</v>
      </c>
      <c r="M881" s="1" t="s">
        <v>19</v>
      </c>
      <c r="N881" s="1" t="s">
        <v>23</v>
      </c>
      <c r="O881" s="2">
        <v>13659.67</v>
      </c>
      <c r="P881">
        <v>9.8000000000000007</v>
      </c>
      <c r="Q881">
        <v>41</v>
      </c>
      <c r="R881">
        <f>Кредиты_2000_0__2[[#This Row],[Годовой доход]]/12</f>
        <v>68642.25</v>
      </c>
      <c r="S881">
        <f>Кредиты_2000_0__2[[#This Row],[Ежемесячный платеж]]/Кредиты_2000_0__2[[#This Row],[Мес доход]]</f>
        <v>0.1989979932184624</v>
      </c>
    </row>
    <row r="882" spans="1:19" x14ac:dyDescent="0.45">
      <c r="A882">
        <v>400</v>
      </c>
      <c r="B882" s="1" t="s">
        <v>328</v>
      </c>
      <c r="C882" s="1" t="s">
        <v>16</v>
      </c>
      <c r="D882">
        <v>15</v>
      </c>
      <c r="E882">
        <v>0</v>
      </c>
      <c r="F882">
        <v>179208</v>
      </c>
      <c r="G882">
        <v>256190</v>
      </c>
      <c r="H882" s="3">
        <v>516978</v>
      </c>
      <c r="I882" s="1" t="s">
        <v>26</v>
      </c>
      <c r="J882">
        <v>712</v>
      </c>
      <c r="K882">
        <v>1261809</v>
      </c>
      <c r="L882" s="1" t="s">
        <v>33</v>
      </c>
      <c r="M882" s="1" t="s">
        <v>19</v>
      </c>
      <c r="N882" s="1" t="s">
        <v>23</v>
      </c>
      <c r="O882" s="2">
        <v>15457.07</v>
      </c>
      <c r="P882">
        <v>11</v>
      </c>
      <c r="R882">
        <f>Кредиты_2000_0__2[[#This Row],[Годовой доход]]/12</f>
        <v>105150.75</v>
      </c>
      <c r="S882">
        <f>Кредиты_2000_0__2[[#This Row],[Ежемесячный платеж]]/Кредиты_2000_0__2[[#This Row],[Мес доход]]</f>
        <v>0.14699914170845191</v>
      </c>
    </row>
    <row r="883" spans="1:19" x14ac:dyDescent="0.45">
      <c r="A883">
        <v>407</v>
      </c>
      <c r="B883" s="1" t="s">
        <v>331</v>
      </c>
      <c r="C883" s="1" t="s">
        <v>31</v>
      </c>
      <c r="D883">
        <v>7</v>
      </c>
      <c r="E883">
        <v>0</v>
      </c>
      <c r="F883">
        <v>256025</v>
      </c>
      <c r="G883">
        <v>726594</v>
      </c>
      <c r="H883" s="3">
        <v>539176</v>
      </c>
      <c r="I883" s="1" t="s">
        <v>26</v>
      </c>
      <c r="J883">
        <v>712</v>
      </c>
      <c r="K883">
        <v>1154801</v>
      </c>
      <c r="L883" s="1" t="s">
        <v>22</v>
      </c>
      <c r="M883" s="1" t="s">
        <v>19</v>
      </c>
      <c r="N883" s="1" t="s">
        <v>20</v>
      </c>
      <c r="O883" s="2">
        <v>14338.54</v>
      </c>
      <c r="P883">
        <v>13.9</v>
      </c>
      <c r="R883">
        <f>Кредиты_2000_0__2[[#This Row],[Годовой доход]]/12</f>
        <v>96233.416666666672</v>
      </c>
      <c r="S883">
        <f>Кредиты_2000_0__2[[#This Row],[Ежемесячный платеж]]/Кредиты_2000_0__2[[#This Row],[Мес доход]]</f>
        <v>0.14899751558926602</v>
      </c>
    </row>
    <row r="884" spans="1:19" x14ac:dyDescent="0.45">
      <c r="A884">
        <v>508</v>
      </c>
      <c r="B884" s="1" t="s">
        <v>399</v>
      </c>
      <c r="C884" s="1" t="s">
        <v>16</v>
      </c>
      <c r="D884">
        <v>14</v>
      </c>
      <c r="E884">
        <v>0</v>
      </c>
      <c r="F884">
        <v>177688</v>
      </c>
      <c r="G884">
        <v>340054</v>
      </c>
      <c r="H884" s="3">
        <v>96800</v>
      </c>
      <c r="I884" s="1" t="s">
        <v>17</v>
      </c>
      <c r="J884">
        <v>712</v>
      </c>
      <c r="K884">
        <v>371564</v>
      </c>
      <c r="L884" s="1" t="s">
        <v>27</v>
      </c>
      <c r="M884" s="1" t="s">
        <v>29</v>
      </c>
      <c r="N884" s="1" t="s">
        <v>23</v>
      </c>
      <c r="O884" s="2">
        <v>6874.01</v>
      </c>
      <c r="P884">
        <v>14.1</v>
      </c>
      <c r="Q884">
        <v>65</v>
      </c>
      <c r="R884">
        <f>Кредиты_2000_0__2[[#This Row],[Годовой доход]]/12</f>
        <v>30963.666666666668</v>
      </c>
      <c r="S884">
        <f>Кредиты_2000_0__2[[#This Row],[Ежемесячный платеж]]/Кредиты_2000_0__2[[#This Row],[Мес доход]]</f>
        <v>0.22200245448967068</v>
      </c>
    </row>
    <row r="885" spans="1:19" x14ac:dyDescent="0.45">
      <c r="A885">
        <v>715</v>
      </c>
      <c r="B885" s="1" t="s">
        <v>527</v>
      </c>
      <c r="C885" s="1" t="s">
        <v>16</v>
      </c>
      <c r="D885">
        <v>13</v>
      </c>
      <c r="E885">
        <v>0</v>
      </c>
      <c r="F885">
        <v>72884</v>
      </c>
      <c r="G885">
        <v>120384</v>
      </c>
      <c r="H885" s="3">
        <v>128942</v>
      </c>
      <c r="I885" s="1" t="s">
        <v>17</v>
      </c>
      <c r="J885">
        <v>712</v>
      </c>
      <c r="K885">
        <v>1633202</v>
      </c>
      <c r="L885" s="1" t="s">
        <v>22</v>
      </c>
      <c r="M885" s="1" t="s">
        <v>19</v>
      </c>
      <c r="N885" s="1" t="s">
        <v>23</v>
      </c>
      <c r="O885" s="2">
        <v>44505.03</v>
      </c>
      <c r="P885">
        <v>21.2</v>
      </c>
      <c r="Q885">
        <v>9</v>
      </c>
      <c r="R885">
        <f>Кредиты_2000_0__2[[#This Row],[Годовой доход]]/12</f>
        <v>136100.16666666666</v>
      </c>
      <c r="S885">
        <f>Кредиты_2000_0__2[[#This Row],[Ежемесячный платеж]]/Кредиты_2000_0__2[[#This Row],[Мес доход]]</f>
        <v>0.32700202424439845</v>
      </c>
    </row>
    <row r="886" spans="1:19" x14ac:dyDescent="0.45">
      <c r="A886">
        <v>753</v>
      </c>
      <c r="B886" s="1" t="s">
        <v>551</v>
      </c>
      <c r="C886" s="1" t="s">
        <v>16</v>
      </c>
      <c r="D886">
        <v>6</v>
      </c>
      <c r="E886">
        <v>0</v>
      </c>
      <c r="F886">
        <v>128231</v>
      </c>
      <c r="G886">
        <v>159830</v>
      </c>
      <c r="H886" s="3">
        <v>162074</v>
      </c>
      <c r="I886" s="1" t="s">
        <v>17</v>
      </c>
      <c r="J886">
        <v>712</v>
      </c>
      <c r="K886">
        <v>583224</v>
      </c>
      <c r="L886" s="1" t="s">
        <v>50</v>
      </c>
      <c r="M886" s="1" t="s">
        <v>24</v>
      </c>
      <c r="N886" s="1" t="s">
        <v>23</v>
      </c>
      <c r="O886" s="2">
        <v>4665.83</v>
      </c>
      <c r="P886">
        <v>23.1</v>
      </c>
      <c r="R886">
        <f>Кредиты_2000_0__2[[#This Row],[Годовой доход]]/12</f>
        <v>48602</v>
      </c>
      <c r="S886">
        <f>Кредиты_2000_0__2[[#This Row],[Ежемесячный платеж]]/Кредиты_2000_0__2[[#This Row],[Мес доход]]</f>
        <v>9.6000781860828777E-2</v>
      </c>
    </row>
    <row r="887" spans="1:19" x14ac:dyDescent="0.45">
      <c r="A887">
        <v>835</v>
      </c>
      <c r="B887" s="1" t="s">
        <v>613</v>
      </c>
      <c r="C887" s="1" t="s">
        <v>16</v>
      </c>
      <c r="D887">
        <v>17</v>
      </c>
      <c r="E887">
        <v>0</v>
      </c>
      <c r="F887">
        <v>563920</v>
      </c>
      <c r="G887">
        <v>814176</v>
      </c>
      <c r="H887" s="3">
        <v>222420</v>
      </c>
      <c r="I887" s="1" t="s">
        <v>17</v>
      </c>
      <c r="J887">
        <v>712</v>
      </c>
      <c r="K887">
        <v>2723840</v>
      </c>
      <c r="L887" s="1" t="s">
        <v>28</v>
      </c>
      <c r="M887" s="1" t="s">
        <v>19</v>
      </c>
      <c r="N887" s="1" t="s">
        <v>20</v>
      </c>
      <c r="O887" s="2">
        <v>42446.57</v>
      </c>
      <c r="P887">
        <v>18.3</v>
      </c>
      <c r="Q887">
        <v>68</v>
      </c>
      <c r="R887">
        <f>Кредиты_2000_0__2[[#This Row],[Годовой доход]]/12</f>
        <v>226986.66666666666</v>
      </c>
      <c r="S887">
        <f>Кредиты_2000_0__2[[#This Row],[Ежемесячный платеж]]/Кредиты_2000_0__2[[#This Row],[Мес доход]]</f>
        <v>0.18700027901785715</v>
      </c>
    </row>
    <row r="888" spans="1:19" x14ac:dyDescent="0.45">
      <c r="A888">
        <v>906</v>
      </c>
      <c r="B888" s="1" t="s">
        <v>658</v>
      </c>
      <c r="C888" s="1" t="s">
        <v>31</v>
      </c>
      <c r="D888">
        <v>11</v>
      </c>
      <c r="E888">
        <v>0</v>
      </c>
      <c r="F888">
        <v>14991</v>
      </c>
      <c r="G888">
        <v>168432</v>
      </c>
      <c r="H888" s="3">
        <v>495066</v>
      </c>
      <c r="I888" s="1" t="s">
        <v>17</v>
      </c>
      <c r="J888">
        <v>712</v>
      </c>
      <c r="K888">
        <v>1766012</v>
      </c>
      <c r="L888" s="1" t="s">
        <v>27</v>
      </c>
      <c r="M888" s="1" t="s">
        <v>29</v>
      </c>
      <c r="N888" s="1" t="s">
        <v>23</v>
      </c>
      <c r="O888" s="2">
        <v>23693.95</v>
      </c>
      <c r="P888">
        <v>15.6</v>
      </c>
      <c r="Q888">
        <v>45</v>
      </c>
      <c r="R888">
        <f>Кредиты_2000_0__2[[#This Row],[Годовой доход]]/12</f>
        <v>147167.66666666666</v>
      </c>
      <c r="S888">
        <f>Кредиты_2000_0__2[[#This Row],[Ежемесячный платеж]]/Кредиты_2000_0__2[[#This Row],[Мес доход]]</f>
        <v>0.16099969875629386</v>
      </c>
    </row>
    <row r="889" spans="1:19" x14ac:dyDescent="0.45">
      <c r="A889">
        <v>1130</v>
      </c>
      <c r="B889" s="1" t="s">
        <v>800</v>
      </c>
      <c r="C889" s="1" t="s">
        <v>16</v>
      </c>
      <c r="D889">
        <v>20</v>
      </c>
      <c r="E889">
        <v>0</v>
      </c>
      <c r="F889">
        <v>200944</v>
      </c>
      <c r="G889">
        <v>257928</v>
      </c>
      <c r="H889" s="3">
        <v>212366</v>
      </c>
      <c r="I889" s="1" t="s">
        <v>17</v>
      </c>
      <c r="J889">
        <v>712</v>
      </c>
      <c r="K889">
        <v>872917</v>
      </c>
      <c r="L889" s="1" t="s">
        <v>33</v>
      </c>
      <c r="M889" s="1" t="s">
        <v>29</v>
      </c>
      <c r="N889" s="1" t="s">
        <v>23</v>
      </c>
      <c r="O889" s="2">
        <v>19931.38</v>
      </c>
      <c r="P889">
        <v>19</v>
      </c>
      <c r="Q889">
        <v>42</v>
      </c>
      <c r="R889">
        <f>Кредиты_2000_0__2[[#This Row],[Годовой доход]]/12</f>
        <v>72743.083333333328</v>
      </c>
      <c r="S889">
        <f>Кредиты_2000_0__2[[#This Row],[Ежемесячный платеж]]/Кредиты_2000_0__2[[#This Row],[Мес доход]]</f>
        <v>0.27399690921359077</v>
      </c>
    </row>
    <row r="890" spans="1:19" x14ac:dyDescent="0.45">
      <c r="A890">
        <v>1524</v>
      </c>
      <c r="B890" s="1" t="s">
        <v>1064</v>
      </c>
      <c r="C890" s="1" t="s">
        <v>16</v>
      </c>
      <c r="D890">
        <v>19</v>
      </c>
      <c r="E890">
        <v>0</v>
      </c>
      <c r="F890">
        <v>474430</v>
      </c>
      <c r="G890">
        <v>682396</v>
      </c>
      <c r="H890" s="3">
        <v>568392</v>
      </c>
      <c r="I890" s="1" t="s">
        <v>26</v>
      </c>
      <c r="J890">
        <v>712</v>
      </c>
      <c r="K890">
        <v>1906916</v>
      </c>
      <c r="L890" s="1" t="s">
        <v>53</v>
      </c>
      <c r="M890" s="1" t="s">
        <v>19</v>
      </c>
      <c r="N890" s="1" t="s">
        <v>23</v>
      </c>
      <c r="O890" s="2">
        <v>34006.58</v>
      </c>
      <c r="P890">
        <v>18.100000000000001</v>
      </c>
      <c r="R890">
        <f>Кредиты_2000_0__2[[#This Row],[Годовой доход]]/12</f>
        <v>158909.66666666666</v>
      </c>
      <c r="S890">
        <f>Кредиты_2000_0__2[[#This Row],[Ежемесячный платеж]]/Кредиты_2000_0__2[[#This Row],[Мес доход]]</f>
        <v>0.21399944203100715</v>
      </c>
    </row>
    <row r="891" spans="1:19" x14ac:dyDescent="0.45">
      <c r="A891">
        <v>1542</v>
      </c>
      <c r="B891" s="1" t="s">
        <v>1075</v>
      </c>
      <c r="C891" s="1" t="s">
        <v>16</v>
      </c>
      <c r="D891">
        <v>13</v>
      </c>
      <c r="E891">
        <v>0</v>
      </c>
      <c r="F891">
        <v>579025</v>
      </c>
      <c r="G891">
        <v>687632</v>
      </c>
      <c r="H891" s="3">
        <v>399630</v>
      </c>
      <c r="I891" s="1" t="s">
        <v>17</v>
      </c>
      <c r="J891">
        <v>712</v>
      </c>
      <c r="K891">
        <v>1335985</v>
      </c>
      <c r="L891" s="1" t="s">
        <v>38</v>
      </c>
      <c r="M891" s="1" t="s">
        <v>29</v>
      </c>
      <c r="N891" s="1" t="s">
        <v>23</v>
      </c>
      <c r="O891" s="2">
        <v>28946.5</v>
      </c>
      <c r="P891">
        <v>10.199999999999999</v>
      </c>
      <c r="R891">
        <f>Кредиты_2000_0__2[[#This Row],[Годовой доход]]/12</f>
        <v>111332.08333333333</v>
      </c>
      <c r="S891">
        <f>Кредиты_2000_0__2[[#This Row],[Ежемесячный платеж]]/Кредиты_2000_0__2[[#This Row],[Мес доход]]</f>
        <v>0.26000142217165612</v>
      </c>
    </row>
    <row r="892" spans="1:19" x14ac:dyDescent="0.45">
      <c r="A892">
        <v>1835</v>
      </c>
      <c r="B892" s="1" t="s">
        <v>1290</v>
      </c>
      <c r="C892" s="1" t="s">
        <v>16</v>
      </c>
      <c r="D892">
        <v>16</v>
      </c>
      <c r="E892">
        <v>0</v>
      </c>
      <c r="F892">
        <v>583661</v>
      </c>
      <c r="G892">
        <v>1071004</v>
      </c>
      <c r="H892" s="3">
        <v>348766</v>
      </c>
      <c r="I892" s="1" t="s">
        <v>26</v>
      </c>
      <c r="J892">
        <v>712</v>
      </c>
      <c r="K892">
        <v>1351546</v>
      </c>
      <c r="L892" s="1" t="s">
        <v>22</v>
      </c>
      <c r="M892" s="1" t="s">
        <v>19</v>
      </c>
      <c r="N892" s="1" t="s">
        <v>23</v>
      </c>
      <c r="O892" s="2">
        <v>38406.410000000003</v>
      </c>
      <c r="P892">
        <v>15.4</v>
      </c>
      <c r="Q892">
        <v>50</v>
      </c>
      <c r="R892">
        <f>Кредиты_2000_0__2[[#This Row],[Годовой доход]]/12</f>
        <v>112628.83333333333</v>
      </c>
      <c r="S892">
        <f>Кредиты_2000_0__2[[#This Row],[Ежемесячный платеж]]/Кредиты_2000_0__2[[#This Row],[Мес доход]]</f>
        <v>0.34099980318834877</v>
      </c>
    </row>
    <row r="893" spans="1:19" x14ac:dyDescent="0.45">
      <c r="A893">
        <v>1891</v>
      </c>
      <c r="B893" s="1" t="s">
        <v>1330</v>
      </c>
      <c r="C893" s="1" t="s">
        <v>16</v>
      </c>
      <c r="D893">
        <v>10</v>
      </c>
      <c r="E893">
        <v>0</v>
      </c>
      <c r="F893">
        <v>592800</v>
      </c>
      <c r="G893">
        <v>825000</v>
      </c>
      <c r="H893" s="3">
        <v>620620</v>
      </c>
      <c r="I893" s="1" t="s">
        <v>17</v>
      </c>
      <c r="J893">
        <v>712</v>
      </c>
      <c r="K893">
        <v>1835058</v>
      </c>
      <c r="L893" s="1" t="s">
        <v>18</v>
      </c>
      <c r="M893" s="1" t="s">
        <v>29</v>
      </c>
      <c r="N893" s="1" t="s">
        <v>23</v>
      </c>
      <c r="O893" s="2">
        <v>27372.92</v>
      </c>
      <c r="P893">
        <v>16.8</v>
      </c>
      <c r="R893">
        <f>Кредиты_2000_0__2[[#This Row],[Годовой доход]]/12</f>
        <v>152921.5</v>
      </c>
      <c r="S893">
        <f>Кредиты_2000_0__2[[#This Row],[Ежемесячный платеж]]/Кредиты_2000_0__2[[#This Row],[Мес доход]]</f>
        <v>0.17899981362986891</v>
      </c>
    </row>
    <row r="894" spans="1:19" x14ac:dyDescent="0.45">
      <c r="A894">
        <v>352</v>
      </c>
      <c r="B894" s="1" t="s">
        <v>294</v>
      </c>
      <c r="C894" s="1" t="s">
        <v>16</v>
      </c>
      <c r="D894">
        <v>9</v>
      </c>
      <c r="E894">
        <v>0</v>
      </c>
      <c r="F894">
        <v>216809</v>
      </c>
      <c r="G894">
        <v>318186</v>
      </c>
      <c r="H894" s="3">
        <v>163482</v>
      </c>
      <c r="I894" s="1" t="s">
        <v>17</v>
      </c>
      <c r="J894">
        <v>711</v>
      </c>
      <c r="K894">
        <v>564756</v>
      </c>
      <c r="L894" s="1" t="s">
        <v>22</v>
      </c>
      <c r="M894" s="1" t="s">
        <v>29</v>
      </c>
      <c r="N894" s="1" t="s">
        <v>58</v>
      </c>
      <c r="O894" s="2">
        <v>6447.65</v>
      </c>
      <c r="P894">
        <v>12.4</v>
      </c>
      <c r="R894">
        <f>Кредиты_2000_0__2[[#This Row],[Годовой доход]]/12</f>
        <v>47063</v>
      </c>
      <c r="S894">
        <f>Кредиты_2000_0__2[[#This Row],[Ежемесячный платеж]]/Кредиты_2000_0__2[[#This Row],[Мес доход]]</f>
        <v>0.13700040371417035</v>
      </c>
    </row>
    <row r="895" spans="1:19" x14ac:dyDescent="0.45">
      <c r="A895">
        <v>418</v>
      </c>
      <c r="B895" s="1" t="s">
        <v>339</v>
      </c>
      <c r="C895" s="1" t="s">
        <v>16</v>
      </c>
      <c r="D895">
        <v>5</v>
      </c>
      <c r="E895">
        <v>0</v>
      </c>
      <c r="F895">
        <v>263093</v>
      </c>
      <c r="G895">
        <v>333652</v>
      </c>
      <c r="H895" s="3">
        <v>407528</v>
      </c>
      <c r="I895" s="1" t="s">
        <v>26</v>
      </c>
      <c r="J895">
        <v>711</v>
      </c>
      <c r="K895">
        <v>928226</v>
      </c>
      <c r="L895" s="1" t="s">
        <v>36</v>
      </c>
      <c r="M895" s="1" t="s">
        <v>29</v>
      </c>
      <c r="N895" s="1" t="s">
        <v>23</v>
      </c>
      <c r="O895" s="2">
        <v>18487.38</v>
      </c>
      <c r="P895">
        <v>11.1</v>
      </c>
      <c r="R895">
        <f>Кредиты_2000_0__2[[#This Row],[Годовой доход]]/12</f>
        <v>77352.166666666672</v>
      </c>
      <c r="S895">
        <f>Кредиты_2000_0__2[[#This Row],[Ежемесячный платеж]]/Кредиты_2000_0__2[[#This Row],[Мес доход]]</f>
        <v>0.2390027428665002</v>
      </c>
    </row>
    <row r="896" spans="1:19" x14ac:dyDescent="0.45">
      <c r="A896">
        <v>438</v>
      </c>
      <c r="B896" s="1" t="s">
        <v>351</v>
      </c>
      <c r="C896" s="1" t="s">
        <v>16</v>
      </c>
      <c r="D896">
        <v>3</v>
      </c>
      <c r="E896">
        <v>0</v>
      </c>
      <c r="F896">
        <v>58862</v>
      </c>
      <c r="G896">
        <v>91850</v>
      </c>
      <c r="H896" s="3">
        <v>358578</v>
      </c>
      <c r="I896" s="1" t="s">
        <v>17</v>
      </c>
      <c r="J896">
        <v>711</v>
      </c>
      <c r="K896">
        <v>1509721</v>
      </c>
      <c r="L896" s="1" t="s">
        <v>40</v>
      </c>
      <c r="M896" s="1" t="s">
        <v>19</v>
      </c>
      <c r="N896" s="1" t="s">
        <v>23</v>
      </c>
      <c r="O896" s="2">
        <v>3157.8</v>
      </c>
      <c r="P896">
        <v>13.7</v>
      </c>
      <c r="R896">
        <f>Кредиты_2000_0__2[[#This Row],[Годовой доход]]/12</f>
        <v>125810.08333333333</v>
      </c>
      <c r="S896">
        <f>Кредиты_2000_0__2[[#This Row],[Ежемесячный платеж]]/Кредиты_2000_0__2[[#This Row],[Мес доход]]</f>
        <v>2.5099736971268202E-2</v>
      </c>
    </row>
    <row r="897" spans="1:19" x14ac:dyDescent="0.45">
      <c r="A897">
        <v>483</v>
      </c>
      <c r="B897" s="1" t="s">
        <v>381</v>
      </c>
      <c r="C897" s="1" t="s">
        <v>31</v>
      </c>
      <c r="D897">
        <v>11</v>
      </c>
      <c r="E897">
        <v>0</v>
      </c>
      <c r="F897">
        <v>129656</v>
      </c>
      <c r="G897">
        <v>231308</v>
      </c>
      <c r="H897" s="3">
        <v>32450</v>
      </c>
      <c r="I897" s="1" t="s">
        <v>17</v>
      </c>
      <c r="J897">
        <v>711</v>
      </c>
      <c r="K897">
        <v>653904</v>
      </c>
      <c r="L897" s="1" t="s">
        <v>27</v>
      </c>
      <c r="M897" s="1" t="s">
        <v>29</v>
      </c>
      <c r="N897" s="1" t="s">
        <v>20</v>
      </c>
      <c r="O897" s="2">
        <v>11770.12</v>
      </c>
      <c r="P897">
        <v>8.1999999999999993</v>
      </c>
      <c r="Q897">
        <v>34</v>
      </c>
      <c r="R897">
        <f>Кредиты_2000_0__2[[#This Row],[Годовой доход]]/12</f>
        <v>54492</v>
      </c>
      <c r="S897">
        <f>Кредиты_2000_0__2[[#This Row],[Ежемесячный платеж]]/Кредиты_2000_0__2[[#This Row],[Мес доход]]</f>
        <v>0.21599721059972107</v>
      </c>
    </row>
    <row r="898" spans="1:19" x14ac:dyDescent="0.45">
      <c r="A898">
        <v>602</v>
      </c>
      <c r="B898" s="1" t="s">
        <v>458</v>
      </c>
      <c r="C898" s="1" t="s">
        <v>16</v>
      </c>
      <c r="D898">
        <v>5</v>
      </c>
      <c r="E898">
        <v>1</v>
      </c>
      <c r="F898">
        <v>70794</v>
      </c>
      <c r="G898">
        <v>160710</v>
      </c>
      <c r="H898" s="3">
        <v>77000</v>
      </c>
      <c r="I898" s="1" t="s">
        <v>17</v>
      </c>
      <c r="J898">
        <v>711</v>
      </c>
      <c r="K898">
        <v>674044</v>
      </c>
      <c r="L898" s="1" t="s">
        <v>50</v>
      </c>
      <c r="M898" s="1" t="s">
        <v>24</v>
      </c>
      <c r="N898" s="1" t="s">
        <v>79</v>
      </c>
      <c r="O898" s="2">
        <v>9942.32</v>
      </c>
      <c r="P898">
        <v>20.2</v>
      </c>
      <c r="R898">
        <f>Кредиты_2000_0__2[[#This Row],[Годовой доход]]/12</f>
        <v>56170.333333333336</v>
      </c>
      <c r="S898">
        <f>Кредиты_2000_0__2[[#This Row],[Ежемесячный платеж]]/Кредиты_2000_0__2[[#This Row],[Мес доход]]</f>
        <v>0.17700304431164729</v>
      </c>
    </row>
    <row r="899" spans="1:19" x14ac:dyDescent="0.45">
      <c r="A899">
        <v>762</v>
      </c>
      <c r="B899" s="1" t="s">
        <v>558</v>
      </c>
      <c r="C899" s="1" t="s">
        <v>16</v>
      </c>
      <c r="D899">
        <v>9</v>
      </c>
      <c r="E899">
        <v>0</v>
      </c>
      <c r="F899">
        <v>321024</v>
      </c>
      <c r="G899">
        <v>477158</v>
      </c>
      <c r="H899" s="3">
        <v>322476</v>
      </c>
      <c r="I899" s="1" t="s">
        <v>17</v>
      </c>
      <c r="J899">
        <v>711</v>
      </c>
      <c r="K899">
        <v>1262550</v>
      </c>
      <c r="L899" s="1" t="s">
        <v>50</v>
      </c>
      <c r="M899" s="1" t="s">
        <v>24</v>
      </c>
      <c r="N899" s="1" t="s">
        <v>54</v>
      </c>
      <c r="O899" s="2">
        <v>24198.59</v>
      </c>
      <c r="P899">
        <v>17.5</v>
      </c>
      <c r="Q899">
        <v>11</v>
      </c>
      <c r="R899">
        <f>Кредиты_2000_0__2[[#This Row],[Годовой доход]]/12</f>
        <v>105212.5</v>
      </c>
      <c r="S899">
        <f>Кредиты_2000_0__2[[#This Row],[Ежемесячный платеж]]/Кредиты_2000_0__2[[#This Row],[Мес доход]]</f>
        <v>0.22999729119638826</v>
      </c>
    </row>
    <row r="900" spans="1:19" x14ac:dyDescent="0.45">
      <c r="A900">
        <v>782</v>
      </c>
      <c r="B900" s="1" t="s">
        <v>573</v>
      </c>
      <c r="C900" s="1" t="s">
        <v>16</v>
      </c>
      <c r="D900">
        <v>9</v>
      </c>
      <c r="E900">
        <v>1</v>
      </c>
      <c r="F900">
        <v>61788</v>
      </c>
      <c r="G900">
        <v>123354</v>
      </c>
      <c r="H900" s="3">
        <v>346060</v>
      </c>
      <c r="I900" s="1" t="s">
        <v>26</v>
      </c>
      <c r="J900">
        <v>711</v>
      </c>
      <c r="K900">
        <v>765833</v>
      </c>
      <c r="L900" s="1" t="s">
        <v>22</v>
      </c>
      <c r="M900" s="1" t="s">
        <v>19</v>
      </c>
      <c r="N900" s="1" t="s">
        <v>23</v>
      </c>
      <c r="O900" s="2">
        <v>13402.03</v>
      </c>
      <c r="P900">
        <v>21.1</v>
      </c>
      <c r="Q900">
        <v>16</v>
      </c>
      <c r="R900">
        <f>Кредиты_2000_0__2[[#This Row],[Годовой доход]]/12</f>
        <v>63819.416666666664</v>
      </c>
      <c r="S900">
        <f>Кредиты_2000_0__2[[#This Row],[Ежемесячный платеж]]/Кредиты_2000_0__2[[#This Row],[Мес доход]]</f>
        <v>0.2099992557124073</v>
      </c>
    </row>
    <row r="901" spans="1:19" x14ac:dyDescent="0.45">
      <c r="A901">
        <v>1294</v>
      </c>
      <c r="B901" s="1" t="s">
        <v>910</v>
      </c>
      <c r="C901" s="1" t="s">
        <v>16</v>
      </c>
      <c r="D901">
        <v>19</v>
      </c>
      <c r="E901">
        <v>0</v>
      </c>
      <c r="F901">
        <v>146699</v>
      </c>
      <c r="G901">
        <v>206162</v>
      </c>
      <c r="H901" s="3">
        <v>120472</v>
      </c>
      <c r="I901" s="1" t="s">
        <v>17</v>
      </c>
      <c r="J901">
        <v>711</v>
      </c>
      <c r="K901">
        <v>677502</v>
      </c>
      <c r="L901" s="1" t="s">
        <v>33</v>
      </c>
      <c r="M901" s="1" t="s">
        <v>24</v>
      </c>
      <c r="N901" s="1" t="s">
        <v>23</v>
      </c>
      <c r="O901" s="2">
        <v>8638.16</v>
      </c>
      <c r="P901">
        <v>8.1</v>
      </c>
      <c r="Q901">
        <v>37</v>
      </c>
      <c r="R901">
        <f>Кредиты_2000_0__2[[#This Row],[Годовой доход]]/12</f>
        <v>56458.5</v>
      </c>
      <c r="S901">
        <f>Кредиты_2000_0__2[[#This Row],[Ежемесячный платеж]]/Кредиты_2000_0__2[[#This Row],[Мес доход]]</f>
        <v>0.15300016826518592</v>
      </c>
    </row>
    <row r="902" spans="1:19" x14ac:dyDescent="0.45">
      <c r="A902">
        <v>1349</v>
      </c>
      <c r="B902" s="1" t="s">
        <v>949</v>
      </c>
      <c r="C902" s="1" t="s">
        <v>16</v>
      </c>
      <c r="D902">
        <v>11</v>
      </c>
      <c r="E902">
        <v>1</v>
      </c>
      <c r="F902">
        <v>145635</v>
      </c>
      <c r="G902">
        <v>201938</v>
      </c>
      <c r="H902" s="3">
        <v>237930</v>
      </c>
      <c r="I902" s="1" t="s">
        <v>26</v>
      </c>
      <c r="J902">
        <v>711</v>
      </c>
      <c r="K902">
        <v>1245374</v>
      </c>
      <c r="L902" s="1" t="s">
        <v>50</v>
      </c>
      <c r="M902" s="1" t="s">
        <v>19</v>
      </c>
      <c r="N902" s="1" t="s">
        <v>23</v>
      </c>
      <c r="O902" s="2">
        <v>30511.72</v>
      </c>
      <c r="P902">
        <v>22.9</v>
      </c>
      <c r="Q902">
        <v>44</v>
      </c>
      <c r="R902">
        <f>Кредиты_2000_0__2[[#This Row],[Годовой доход]]/12</f>
        <v>103781.16666666667</v>
      </c>
      <c r="S902">
        <f>Кредиты_2000_0__2[[#This Row],[Ежемесячный платеж]]/Кредиты_2000_0__2[[#This Row],[Мес доход]]</f>
        <v>0.29400054923259999</v>
      </c>
    </row>
    <row r="903" spans="1:19" x14ac:dyDescent="0.45">
      <c r="A903">
        <v>1552</v>
      </c>
      <c r="B903" s="1" t="s">
        <v>1082</v>
      </c>
      <c r="C903" s="1" t="s">
        <v>16</v>
      </c>
      <c r="D903">
        <v>23</v>
      </c>
      <c r="E903">
        <v>0</v>
      </c>
      <c r="F903">
        <v>333431</v>
      </c>
      <c r="G903">
        <v>547624</v>
      </c>
      <c r="H903" s="3">
        <v>324500</v>
      </c>
      <c r="I903" s="1" t="s">
        <v>17</v>
      </c>
      <c r="J903">
        <v>711</v>
      </c>
      <c r="K903">
        <v>971508</v>
      </c>
      <c r="L903" s="1" t="s">
        <v>33</v>
      </c>
      <c r="M903" s="1" t="s">
        <v>19</v>
      </c>
      <c r="N903" s="1" t="s">
        <v>23</v>
      </c>
      <c r="O903" s="2">
        <v>19915.8</v>
      </c>
      <c r="P903">
        <v>15.1</v>
      </c>
      <c r="R903">
        <f>Кредиты_2000_0__2[[#This Row],[Годовой доход]]/12</f>
        <v>80959</v>
      </c>
      <c r="S903">
        <f>Кредиты_2000_0__2[[#This Row],[Ежемесячный платеж]]/Кредиты_2000_0__2[[#This Row],[Мес доход]]</f>
        <v>0.24599859187984041</v>
      </c>
    </row>
    <row r="904" spans="1:19" x14ac:dyDescent="0.45">
      <c r="A904">
        <v>1638</v>
      </c>
      <c r="B904" s="1" t="s">
        <v>1143</v>
      </c>
      <c r="C904" s="1" t="s">
        <v>31</v>
      </c>
      <c r="D904">
        <v>10</v>
      </c>
      <c r="E904">
        <v>0</v>
      </c>
      <c r="F904">
        <v>350854</v>
      </c>
      <c r="G904">
        <v>766502</v>
      </c>
      <c r="H904" s="3">
        <v>265760</v>
      </c>
      <c r="I904" s="1" t="s">
        <v>26</v>
      </c>
      <c r="J904">
        <v>711</v>
      </c>
      <c r="K904">
        <v>994612</v>
      </c>
      <c r="L904" s="1" t="s">
        <v>27</v>
      </c>
      <c r="M904" s="1" t="s">
        <v>19</v>
      </c>
      <c r="N904" s="1" t="s">
        <v>52</v>
      </c>
      <c r="O904" s="2">
        <v>15002.21</v>
      </c>
      <c r="P904">
        <v>34.200000000000003</v>
      </c>
      <c r="Q904">
        <v>11</v>
      </c>
      <c r="R904">
        <f>Кредиты_2000_0__2[[#This Row],[Годовой доход]]/12</f>
        <v>82884.333333333328</v>
      </c>
      <c r="S904">
        <f>Кредиты_2000_0__2[[#This Row],[Ежемесячный платеж]]/Кредиты_2000_0__2[[#This Row],[Мес доход]]</f>
        <v>0.1810017574692443</v>
      </c>
    </row>
    <row r="905" spans="1:19" x14ac:dyDescent="0.45">
      <c r="A905">
        <v>1659</v>
      </c>
      <c r="B905" s="1" t="s">
        <v>1161</v>
      </c>
      <c r="C905" s="1" t="s">
        <v>31</v>
      </c>
      <c r="D905">
        <v>16</v>
      </c>
      <c r="E905">
        <v>0</v>
      </c>
      <c r="F905">
        <v>265696</v>
      </c>
      <c r="G905">
        <v>479952</v>
      </c>
      <c r="H905" s="3">
        <v>90090</v>
      </c>
      <c r="I905" s="1" t="s">
        <v>17</v>
      </c>
      <c r="J905">
        <v>711</v>
      </c>
      <c r="K905">
        <v>1653437</v>
      </c>
      <c r="L905" s="1" t="s">
        <v>33</v>
      </c>
      <c r="M905" s="1" t="s">
        <v>29</v>
      </c>
      <c r="N905" s="1" t="s">
        <v>58</v>
      </c>
      <c r="O905" s="2">
        <v>27695.16</v>
      </c>
      <c r="P905">
        <v>18.5</v>
      </c>
      <c r="R905">
        <f>Кредиты_2000_0__2[[#This Row],[Годовой доход]]/12</f>
        <v>137786.41666666666</v>
      </c>
      <c r="S905">
        <f>Кредиты_2000_0__2[[#This Row],[Ежемесячный платеж]]/Кредиты_2000_0__2[[#This Row],[Мес доход]]</f>
        <v>0.2010006549992531</v>
      </c>
    </row>
    <row r="906" spans="1:19" x14ac:dyDescent="0.45">
      <c r="A906">
        <v>1925</v>
      </c>
      <c r="B906" s="1" t="s">
        <v>1357</v>
      </c>
      <c r="C906" s="1" t="s">
        <v>16</v>
      </c>
      <c r="D906">
        <v>10</v>
      </c>
      <c r="E906">
        <v>0</v>
      </c>
      <c r="F906">
        <v>113525</v>
      </c>
      <c r="G906">
        <v>150216</v>
      </c>
      <c r="H906" s="3">
        <v>219846</v>
      </c>
      <c r="I906" s="1" t="s">
        <v>17</v>
      </c>
      <c r="J906">
        <v>711</v>
      </c>
      <c r="K906">
        <v>572451</v>
      </c>
      <c r="L906" s="1" t="s">
        <v>50</v>
      </c>
      <c r="M906" s="1" t="s">
        <v>29</v>
      </c>
      <c r="N906" s="1" t="s">
        <v>23</v>
      </c>
      <c r="O906" s="2">
        <v>13118.74</v>
      </c>
      <c r="P906">
        <v>12.8</v>
      </c>
      <c r="Q906">
        <v>10</v>
      </c>
      <c r="R906">
        <f>Кредиты_2000_0__2[[#This Row],[Годовой доход]]/12</f>
        <v>47704.25</v>
      </c>
      <c r="S906">
        <f>Кредиты_2000_0__2[[#This Row],[Ежемесячный платеж]]/Кредиты_2000_0__2[[#This Row],[Мес доход]]</f>
        <v>0.27500149357761622</v>
      </c>
    </row>
    <row r="907" spans="1:19" x14ac:dyDescent="0.45">
      <c r="A907">
        <v>1936</v>
      </c>
      <c r="B907" s="1" t="s">
        <v>1366</v>
      </c>
      <c r="C907" s="1" t="s">
        <v>31</v>
      </c>
      <c r="D907">
        <v>7</v>
      </c>
      <c r="E907">
        <v>0</v>
      </c>
      <c r="F907">
        <v>138016</v>
      </c>
      <c r="G907">
        <v>197560</v>
      </c>
      <c r="H907" s="3">
        <v>142912</v>
      </c>
      <c r="I907" s="1" t="s">
        <v>17</v>
      </c>
      <c r="J907">
        <v>711</v>
      </c>
      <c r="K907">
        <v>1060675</v>
      </c>
      <c r="L907" s="1" t="s">
        <v>22</v>
      </c>
      <c r="M907" s="1" t="s">
        <v>29</v>
      </c>
      <c r="N907" s="1" t="s">
        <v>23</v>
      </c>
      <c r="O907" s="2">
        <v>6885.6</v>
      </c>
      <c r="P907">
        <v>14.7</v>
      </c>
      <c r="R907">
        <f>Кредиты_2000_0__2[[#This Row],[Годовой доход]]/12</f>
        <v>88389.583333333328</v>
      </c>
      <c r="S907">
        <f>Кредиты_2000_0__2[[#This Row],[Ежемесячный платеж]]/Кредиты_2000_0__2[[#This Row],[Мес доход]]</f>
        <v>7.7900582176444258E-2</v>
      </c>
    </row>
    <row r="908" spans="1:19" x14ac:dyDescent="0.45">
      <c r="A908">
        <v>1953</v>
      </c>
      <c r="B908" s="1" t="s">
        <v>1377</v>
      </c>
      <c r="C908" s="1" t="s">
        <v>16</v>
      </c>
      <c r="D908">
        <v>8</v>
      </c>
      <c r="E908">
        <v>1</v>
      </c>
      <c r="F908">
        <v>165547</v>
      </c>
      <c r="G908">
        <v>276628</v>
      </c>
      <c r="H908" s="3">
        <v>101926</v>
      </c>
      <c r="I908" s="1" t="s">
        <v>26</v>
      </c>
      <c r="J908">
        <v>711</v>
      </c>
      <c r="K908">
        <v>511442</v>
      </c>
      <c r="L908" s="1" t="s">
        <v>33</v>
      </c>
      <c r="M908" s="1" t="s">
        <v>19</v>
      </c>
      <c r="N908" s="1" t="s">
        <v>20</v>
      </c>
      <c r="O908" s="2">
        <v>9653.52</v>
      </c>
      <c r="P908">
        <v>18.7</v>
      </c>
      <c r="Q908">
        <v>16</v>
      </c>
      <c r="R908">
        <f>Кредиты_2000_0__2[[#This Row],[Годовой доход]]/12</f>
        <v>42620.166666666664</v>
      </c>
      <c r="S908">
        <f>Кредиты_2000_0__2[[#This Row],[Ежемесячный платеж]]/Кредиты_2000_0__2[[#This Row],[Мес доход]]</f>
        <v>0.22650122594546401</v>
      </c>
    </row>
    <row r="909" spans="1:19" x14ac:dyDescent="0.45">
      <c r="A909">
        <v>49</v>
      </c>
      <c r="B909" s="1" t="s">
        <v>68</v>
      </c>
      <c r="C909" s="1" t="s">
        <v>16</v>
      </c>
      <c r="D909">
        <v>11</v>
      </c>
      <c r="E909">
        <v>0</v>
      </c>
      <c r="F909">
        <v>209304</v>
      </c>
      <c r="G909">
        <v>265716</v>
      </c>
      <c r="H909" s="3">
        <v>439428</v>
      </c>
      <c r="I909" s="1" t="s">
        <v>17</v>
      </c>
      <c r="J909">
        <v>710</v>
      </c>
      <c r="K909">
        <v>1518024</v>
      </c>
      <c r="L909" s="1" t="s">
        <v>18</v>
      </c>
      <c r="M909" s="1" t="s">
        <v>29</v>
      </c>
      <c r="N909" s="1" t="s">
        <v>23</v>
      </c>
      <c r="O909" s="2">
        <v>20923.560000000001</v>
      </c>
      <c r="P909">
        <v>17.8</v>
      </c>
      <c r="R909">
        <f>Кредиты_2000_0__2[[#This Row],[Годовой доход]]/12</f>
        <v>126502</v>
      </c>
      <c r="S909">
        <f>Кредиты_2000_0__2[[#This Row],[Ежемесячный платеж]]/Кредиты_2000_0__2[[#This Row],[Мес доход]]</f>
        <v>0.16540102132772605</v>
      </c>
    </row>
    <row r="910" spans="1:19" x14ac:dyDescent="0.45">
      <c r="A910">
        <v>177</v>
      </c>
      <c r="B910" s="1" t="s">
        <v>165</v>
      </c>
      <c r="C910" s="1" t="s">
        <v>31</v>
      </c>
      <c r="D910">
        <v>6</v>
      </c>
      <c r="E910">
        <v>0</v>
      </c>
      <c r="F910">
        <v>435328</v>
      </c>
      <c r="G910">
        <v>790064</v>
      </c>
      <c r="H910" s="3">
        <v>547580</v>
      </c>
      <c r="I910" s="1" t="s">
        <v>17</v>
      </c>
      <c r="J910">
        <v>710</v>
      </c>
      <c r="K910">
        <v>1125978</v>
      </c>
      <c r="L910" s="1" t="s">
        <v>33</v>
      </c>
      <c r="M910" s="1" t="s">
        <v>29</v>
      </c>
      <c r="N910" s="1" t="s">
        <v>23</v>
      </c>
      <c r="O910" s="2">
        <v>9758.4</v>
      </c>
      <c r="P910">
        <v>13.8</v>
      </c>
      <c r="Q910">
        <v>58</v>
      </c>
      <c r="R910">
        <f>Кредиты_2000_0__2[[#This Row],[Годовой доход]]/12</f>
        <v>93831.5</v>
      </c>
      <c r="S910">
        <f>Кредиты_2000_0__2[[#This Row],[Ежемесячный платеж]]/Кредиты_2000_0__2[[#This Row],[Мес доход]]</f>
        <v>0.10399919003746076</v>
      </c>
    </row>
    <row r="911" spans="1:19" x14ac:dyDescent="0.45">
      <c r="A911">
        <v>332</v>
      </c>
      <c r="B911" s="1" t="s">
        <v>280</v>
      </c>
      <c r="C911" s="1" t="s">
        <v>16</v>
      </c>
      <c r="D911">
        <v>14</v>
      </c>
      <c r="E911">
        <v>0</v>
      </c>
      <c r="F911">
        <v>117211</v>
      </c>
      <c r="G911">
        <v>622534</v>
      </c>
      <c r="H911" s="3">
        <v>170962</v>
      </c>
      <c r="I911" s="1" t="s">
        <v>17</v>
      </c>
      <c r="J911">
        <v>710</v>
      </c>
      <c r="K911">
        <v>598082</v>
      </c>
      <c r="L911" s="1" t="s">
        <v>53</v>
      </c>
      <c r="M911" s="1" t="s">
        <v>29</v>
      </c>
      <c r="N911" s="1" t="s">
        <v>23</v>
      </c>
      <c r="O911" s="2">
        <v>7426.15</v>
      </c>
      <c r="P911">
        <v>12.8</v>
      </c>
      <c r="Q911">
        <v>5</v>
      </c>
      <c r="R911">
        <f>Кредиты_2000_0__2[[#This Row],[Годовой доход]]/12</f>
        <v>49840.166666666664</v>
      </c>
      <c r="S911">
        <f>Кредиты_2000_0__2[[#This Row],[Ежемесячный платеж]]/Кредиты_2000_0__2[[#This Row],[Мес доход]]</f>
        <v>0.14899930109918039</v>
      </c>
    </row>
    <row r="912" spans="1:19" x14ac:dyDescent="0.45">
      <c r="A912">
        <v>635</v>
      </c>
      <c r="B912" s="1" t="s">
        <v>480</v>
      </c>
      <c r="C912" s="1" t="s">
        <v>31</v>
      </c>
      <c r="D912">
        <v>14</v>
      </c>
      <c r="E912">
        <v>0</v>
      </c>
      <c r="F912">
        <v>108091</v>
      </c>
      <c r="G912">
        <v>372526</v>
      </c>
      <c r="H912" s="3">
        <v>329054</v>
      </c>
      <c r="I912" s="1" t="s">
        <v>17</v>
      </c>
      <c r="J912">
        <v>710</v>
      </c>
      <c r="K912">
        <v>1136694</v>
      </c>
      <c r="L912" s="1" t="s">
        <v>22</v>
      </c>
      <c r="M912" s="1" t="s">
        <v>29</v>
      </c>
      <c r="N912" s="1" t="s">
        <v>23</v>
      </c>
      <c r="O912" s="2">
        <v>15819.02</v>
      </c>
      <c r="P912">
        <v>10.9</v>
      </c>
      <c r="Q912">
        <v>37</v>
      </c>
      <c r="R912">
        <f>Кредиты_2000_0__2[[#This Row],[Годовой доход]]/12</f>
        <v>94724.5</v>
      </c>
      <c r="S912">
        <f>Кредиты_2000_0__2[[#This Row],[Ежемесячный платеж]]/Кредиты_2000_0__2[[#This Row],[Мес доход]]</f>
        <v>0.16700030087253034</v>
      </c>
    </row>
    <row r="913" spans="1:19" x14ac:dyDescent="0.45">
      <c r="A913">
        <v>978</v>
      </c>
      <c r="B913" s="1" t="s">
        <v>705</v>
      </c>
      <c r="C913" s="1" t="s">
        <v>16</v>
      </c>
      <c r="D913">
        <v>8</v>
      </c>
      <c r="E913">
        <v>0</v>
      </c>
      <c r="F913">
        <v>72637</v>
      </c>
      <c r="G913">
        <v>426976</v>
      </c>
      <c r="H913" s="3">
        <v>153780</v>
      </c>
      <c r="I913" s="1" t="s">
        <v>17</v>
      </c>
      <c r="J913">
        <v>710</v>
      </c>
      <c r="K913">
        <v>531202</v>
      </c>
      <c r="L913" s="1" t="s">
        <v>27</v>
      </c>
      <c r="M913" s="1" t="s">
        <v>24</v>
      </c>
      <c r="N913" s="1" t="s">
        <v>52</v>
      </c>
      <c r="O913" s="2">
        <v>8632.08</v>
      </c>
      <c r="P913">
        <v>18</v>
      </c>
      <c r="R913">
        <f>Кредиты_2000_0__2[[#This Row],[Годовой доход]]/12</f>
        <v>44266.833333333336</v>
      </c>
      <c r="S913">
        <f>Кредиты_2000_0__2[[#This Row],[Ежемесячный платеж]]/Кредиты_2000_0__2[[#This Row],[Мес доход]]</f>
        <v>0.19500107303812861</v>
      </c>
    </row>
    <row r="914" spans="1:19" x14ac:dyDescent="0.45">
      <c r="A914">
        <v>1026</v>
      </c>
      <c r="B914" s="1" t="s">
        <v>736</v>
      </c>
      <c r="C914" s="1" t="s">
        <v>16</v>
      </c>
      <c r="D914">
        <v>6</v>
      </c>
      <c r="E914">
        <v>0</v>
      </c>
      <c r="F914">
        <v>51585</v>
      </c>
      <c r="G914">
        <v>136378</v>
      </c>
      <c r="H914" s="3">
        <v>248248</v>
      </c>
      <c r="I914" s="1" t="s">
        <v>17</v>
      </c>
      <c r="J914">
        <v>710</v>
      </c>
      <c r="K914">
        <v>618089</v>
      </c>
      <c r="L914" s="1" t="s">
        <v>22</v>
      </c>
      <c r="M914" s="1" t="s">
        <v>29</v>
      </c>
      <c r="N914" s="1" t="s">
        <v>52</v>
      </c>
      <c r="O914" s="2">
        <v>6953.62</v>
      </c>
      <c r="P914">
        <v>12.8</v>
      </c>
      <c r="Q914">
        <v>77</v>
      </c>
      <c r="R914">
        <f>Кредиты_2000_0__2[[#This Row],[Годовой доход]]/12</f>
        <v>51507.416666666664</v>
      </c>
      <c r="S914">
        <f>Кредиты_2000_0__2[[#This Row],[Ежемесячный платеж]]/Кредиты_2000_0__2[[#This Row],[Мес доход]]</f>
        <v>0.13500230549322184</v>
      </c>
    </row>
    <row r="915" spans="1:19" x14ac:dyDescent="0.45">
      <c r="A915">
        <v>1042</v>
      </c>
      <c r="B915" s="1" t="s">
        <v>742</v>
      </c>
      <c r="C915" s="1" t="s">
        <v>31</v>
      </c>
      <c r="D915">
        <v>12</v>
      </c>
      <c r="E915">
        <v>0</v>
      </c>
      <c r="F915">
        <v>338352</v>
      </c>
      <c r="G915">
        <v>590018</v>
      </c>
      <c r="H915" s="3">
        <v>367796</v>
      </c>
      <c r="I915" s="1" t="s">
        <v>17</v>
      </c>
      <c r="J915">
        <v>710</v>
      </c>
      <c r="K915">
        <v>1172566</v>
      </c>
      <c r="L915" s="1" t="s">
        <v>28</v>
      </c>
      <c r="M915" s="1" t="s">
        <v>19</v>
      </c>
      <c r="N915" s="1" t="s">
        <v>23</v>
      </c>
      <c r="O915" s="2">
        <v>34101.96</v>
      </c>
      <c r="P915">
        <v>11.5</v>
      </c>
      <c r="R915">
        <f>Кредиты_2000_0__2[[#This Row],[Годовой доход]]/12</f>
        <v>97713.833333333328</v>
      </c>
      <c r="S915">
        <f>Кредиты_2000_0__2[[#This Row],[Ежемесячный платеж]]/Кредиты_2000_0__2[[#This Row],[Мес доход]]</f>
        <v>0.34899828239945557</v>
      </c>
    </row>
    <row r="916" spans="1:19" x14ac:dyDescent="0.45">
      <c r="A916">
        <v>1119</v>
      </c>
      <c r="B916" s="1" t="s">
        <v>792</v>
      </c>
      <c r="C916" s="1" t="s">
        <v>16</v>
      </c>
      <c r="D916">
        <v>17</v>
      </c>
      <c r="E916">
        <v>0</v>
      </c>
      <c r="F916">
        <v>206986</v>
      </c>
      <c r="G916">
        <v>544698</v>
      </c>
      <c r="H916" s="3">
        <v>121572</v>
      </c>
      <c r="I916" s="1" t="s">
        <v>17</v>
      </c>
      <c r="J916">
        <v>710</v>
      </c>
      <c r="K916">
        <v>1349798</v>
      </c>
      <c r="L916" s="1" t="s">
        <v>53</v>
      </c>
      <c r="M916" s="1" t="s">
        <v>29</v>
      </c>
      <c r="N916" s="1" t="s">
        <v>58</v>
      </c>
      <c r="O916" s="2">
        <v>20809.560000000001</v>
      </c>
      <c r="P916">
        <v>9.1</v>
      </c>
      <c r="R916">
        <f>Кредиты_2000_0__2[[#This Row],[Годовой доход]]/12</f>
        <v>112483.16666666667</v>
      </c>
      <c r="S916">
        <f>Кредиты_2000_0__2[[#This Row],[Ежемесячный платеж]]/Кредиты_2000_0__2[[#This Row],[Мес доход]]</f>
        <v>0.18500154837983165</v>
      </c>
    </row>
    <row r="917" spans="1:19" x14ac:dyDescent="0.45">
      <c r="A917">
        <v>1271</v>
      </c>
      <c r="B917" s="1" t="s">
        <v>892</v>
      </c>
      <c r="C917" s="1" t="s">
        <v>16</v>
      </c>
      <c r="D917">
        <v>7</v>
      </c>
      <c r="E917">
        <v>0</v>
      </c>
      <c r="F917">
        <v>527554</v>
      </c>
      <c r="G917">
        <v>725494</v>
      </c>
      <c r="H917" s="3">
        <v>313456</v>
      </c>
      <c r="I917" s="1" t="s">
        <v>17</v>
      </c>
      <c r="J917">
        <v>710</v>
      </c>
      <c r="K917">
        <v>932482</v>
      </c>
      <c r="L917" s="1" t="s">
        <v>22</v>
      </c>
      <c r="M917" s="1" t="s">
        <v>19</v>
      </c>
      <c r="N917" s="1" t="s">
        <v>23</v>
      </c>
      <c r="O917" s="2">
        <v>20980.75</v>
      </c>
      <c r="P917">
        <v>17.899999999999999</v>
      </c>
      <c r="Q917">
        <v>34</v>
      </c>
      <c r="R917">
        <f>Кредиты_2000_0__2[[#This Row],[Годовой доход]]/12</f>
        <v>77706.833333333328</v>
      </c>
      <c r="S917">
        <f>Кредиты_2000_0__2[[#This Row],[Ежемесячный платеж]]/Кредиты_2000_0__2[[#This Row],[Мес доход]]</f>
        <v>0.26999877745629408</v>
      </c>
    </row>
    <row r="918" spans="1:19" x14ac:dyDescent="0.45">
      <c r="A918">
        <v>1581</v>
      </c>
      <c r="B918" s="1" t="s">
        <v>1102</v>
      </c>
      <c r="C918" s="1" t="s">
        <v>16</v>
      </c>
      <c r="D918">
        <v>11</v>
      </c>
      <c r="E918">
        <v>0</v>
      </c>
      <c r="F918">
        <v>112176</v>
      </c>
      <c r="G918">
        <v>195294</v>
      </c>
      <c r="H918" s="3">
        <v>173646</v>
      </c>
      <c r="I918" s="1" t="s">
        <v>17</v>
      </c>
      <c r="J918">
        <v>710</v>
      </c>
      <c r="K918">
        <v>875026</v>
      </c>
      <c r="L918" s="1" t="s">
        <v>53</v>
      </c>
      <c r="M918" s="1" t="s">
        <v>19</v>
      </c>
      <c r="N918" s="1" t="s">
        <v>23</v>
      </c>
      <c r="O918" s="2">
        <v>13949.61</v>
      </c>
      <c r="P918">
        <v>21.4</v>
      </c>
      <c r="Q918">
        <v>19</v>
      </c>
      <c r="R918">
        <f>Кредиты_2000_0__2[[#This Row],[Годовой доход]]/12</f>
        <v>72918.833333333328</v>
      </c>
      <c r="S918">
        <f>Кредиты_2000_0__2[[#This Row],[Ежемесячный платеж]]/Кредиты_2000_0__2[[#This Row],[Мес доход]]</f>
        <v>0.19130325270334828</v>
      </c>
    </row>
    <row r="919" spans="1:19" x14ac:dyDescent="0.45">
      <c r="A919">
        <v>1600</v>
      </c>
      <c r="B919" s="1" t="s">
        <v>1118</v>
      </c>
      <c r="C919" s="1" t="s">
        <v>16</v>
      </c>
      <c r="D919">
        <v>11</v>
      </c>
      <c r="E919">
        <v>1</v>
      </c>
      <c r="F919">
        <v>79192</v>
      </c>
      <c r="G919">
        <v>203302</v>
      </c>
      <c r="H919" s="3">
        <v>427328</v>
      </c>
      <c r="I919" s="1" t="s">
        <v>17</v>
      </c>
      <c r="J919">
        <v>710</v>
      </c>
      <c r="K919">
        <v>1029895</v>
      </c>
      <c r="L919" s="1" t="s">
        <v>53</v>
      </c>
      <c r="M919" s="1" t="s">
        <v>19</v>
      </c>
      <c r="N919" s="1" t="s">
        <v>23</v>
      </c>
      <c r="O919" s="2">
        <v>23172.78</v>
      </c>
      <c r="P919">
        <v>19.7</v>
      </c>
      <c r="Q919">
        <v>33</v>
      </c>
      <c r="R919">
        <f>Кредиты_2000_0__2[[#This Row],[Годовой доход]]/12</f>
        <v>85824.583333333328</v>
      </c>
      <c r="S919">
        <f>Кредиты_2000_0__2[[#This Row],[Ежемесячный платеж]]/Кредиты_2000_0__2[[#This Row],[Мес доход]]</f>
        <v>0.27000166036343509</v>
      </c>
    </row>
    <row r="920" spans="1:19" x14ac:dyDescent="0.45">
      <c r="A920">
        <v>1633</v>
      </c>
      <c r="B920" s="1" t="s">
        <v>1140</v>
      </c>
      <c r="C920" s="1" t="s">
        <v>31</v>
      </c>
      <c r="D920">
        <v>5</v>
      </c>
      <c r="E920">
        <v>0</v>
      </c>
      <c r="F920">
        <v>423282</v>
      </c>
      <c r="G920">
        <v>527010</v>
      </c>
      <c r="H920" s="3">
        <v>191686</v>
      </c>
      <c r="I920" s="1" t="s">
        <v>17</v>
      </c>
      <c r="J920">
        <v>710</v>
      </c>
      <c r="K920">
        <v>1166334</v>
      </c>
      <c r="L920" s="1" t="s">
        <v>50</v>
      </c>
      <c r="M920" s="1" t="s">
        <v>19</v>
      </c>
      <c r="N920" s="1" t="s">
        <v>52</v>
      </c>
      <c r="O920" s="2">
        <v>13510.14</v>
      </c>
      <c r="P920">
        <v>23.4</v>
      </c>
      <c r="Q920">
        <v>16</v>
      </c>
      <c r="R920">
        <f>Кредиты_2000_0__2[[#This Row],[Годовой доход]]/12</f>
        <v>97194.5</v>
      </c>
      <c r="S920">
        <f>Кредиты_2000_0__2[[#This Row],[Ежемесячный платеж]]/Кредиты_2000_0__2[[#This Row],[Мес доход]]</f>
        <v>0.1390010751637181</v>
      </c>
    </row>
    <row r="921" spans="1:19" x14ac:dyDescent="0.45">
      <c r="A921">
        <v>1725</v>
      </c>
      <c r="B921" s="1" t="s">
        <v>1211</v>
      </c>
      <c r="C921" s="1" t="s">
        <v>16</v>
      </c>
      <c r="D921">
        <v>7</v>
      </c>
      <c r="E921">
        <v>0</v>
      </c>
      <c r="F921">
        <v>233947</v>
      </c>
      <c r="G921">
        <v>351362</v>
      </c>
      <c r="H921" s="3">
        <v>130064</v>
      </c>
      <c r="I921" s="1" t="s">
        <v>17</v>
      </c>
      <c r="J921">
        <v>710</v>
      </c>
      <c r="K921">
        <v>936035</v>
      </c>
      <c r="L921" s="1" t="s">
        <v>18</v>
      </c>
      <c r="M921" s="1" t="s">
        <v>29</v>
      </c>
      <c r="N921" s="1" t="s">
        <v>23</v>
      </c>
      <c r="O921" s="2">
        <v>12558.43</v>
      </c>
      <c r="P921">
        <v>15.8</v>
      </c>
      <c r="Q921">
        <v>64</v>
      </c>
      <c r="R921">
        <f>Кредиты_2000_0__2[[#This Row],[Годовой доход]]/12</f>
        <v>78002.916666666672</v>
      </c>
      <c r="S921">
        <f>Кредиты_2000_0__2[[#This Row],[Ежемесячный платеж]]/Кредиты_2000_0__2[[#This Row],[Мес доход]]</f>
        <v>0.16099949254034304</v>
      </c>
    </row>
    <row r="922" spans="1:19" x14ac:dyDescent="0.45">
      <c r="A922">
        <v>1735</v>
      </c>
      <c r="B922" s="1" t="s">
        <v>1219</v>
      </c>
      <c r="C922" s="1" t="s">
        <v>16</v>
      </c>
      <c r="D922">
        <v>11</v>
      </c>
      <c r="E922">
        <v>0</v>
      </c>
      <c r="F922">
        <v>374965</v>
      </c>
      <c r="G922">
        <v>977878</v>
      </c>
      <c r="H922" s="3">
        <v>329384</v>
      </c>
      <c r="I922" s="1" t="s">
        <v>26</v>
      </c>
      <c r="J922">
        <v>710</v>
      </c>
      <c r="K922">
        <v>738644</v>
      </c>
      <c r="L922" s="1" t="s">
        <v>41</v>
      </c>
      <c r="M922" s="1" t="s">
        <v>19</v>
      </c>
      <c r="N922" s="1" t="s">
        <v>23</v>
      </c>
      <c r="O922" s="2">
        <v>14957.56</v>
      </c>
      <c r="P922">
        <v>15.4</v>
      </c>
      <c r="R922">
        <f>Кредиты_2000_0__2[[#This Row],[Годовой доход]]/12</f>
        <v>61553.666666666664</v>
      </c>
      <c r="S922">
        <f>Кредиты_2000_0__2[[#This Row],[Ежемесячный платеж]]/Кредиты_2000_0__2[[#This Row],[Мес доход]]</f>
        <v>0.24300030867373187</v>
      </c>
    </row>
    <row r="923" spans="1:19" x14ac:dyDescent="0.45">
      <c r="A923">
        <v>1764</v>
      </c>
      <c r="B923" s="1" t="s">
        <v>1244</v>
      </c>
      <c r="C923" s="1" t="s">
        <v>31</v>
      </c>
      <c r="D923">
        <v>12</v>
      </c>
      <c r="E923">
        <v>0</v>
      </c>
      <c r="F923">
        <v>130663</v>
      </c>
      <c r="G923">
        <v>239008</v>
      </c>
      <c r="H923" s="3">
        <v>110726</v>
      </c>
      <c r="I923" s="1" t="s">
        <v>17</v>
      </c>
      <c r="J923">
        <v>710</v>
      </c>
      <c r="K923">
        <v>1606526</v>
      </c>
      <c r="L923" s="1" t="s">
        <v>41</v>
      </c>
      <c r="M923" s="1" t="s">
        <v>19</v>
      </c>
      <c r="N923" s="1" t="s">
        <v>20</v>
      </c>
      <c r="O923" s="2">
        <v>16333.16</v>
      </c>
      <c r="P923">
        <v>25.6</v>
      </c>
      <c r="R923">
        <f>Кредиты_2000_0__2[[#This Row],[Годовой доход]]/12</f>
        <v>133877.16666666666</v>
      </c>
      <c r="S923">
        <f>Кредиты_2000_0__2[[#This Row],[Ежемесячный платеж]]/Кредиты_2000_0__2[[#This Row],[Мес доход]]</f>
        <v>0.12200108806206686</v>
      </c>
    </row>
    <row r="924" spans="1:19" x14ac:dyDescent="0.45">
      <c r="A924">
        <v>1793</v>
      </c>
      <c r="B924" s="1" t="s">
        <v>1260</v>
      </c>
      <c r="C924" s="1" t="s">
        <v>16</v>
      </c>
      <c r="D924">
        <v>9</v>
      </c>
      <c r="E924">
        <v>0</v>
      </c>
      <c r="F924">
        <v>286539</v>
      </c>
      <c r="G924">
        <v>282128</v>
      </c>
      <c r="H924" s="3">
        <v>393778</v>
      </c>
      <c r="I924" s="1" t="s">
        <v>17</v>
      </c>
      <c r="J924">
        <v>710</v>
      </c>
      <c r="K924">
        <v>1757101</v>
      </c>
      <c r="L924" s="1" t="s">
        <v>40</v>
      </c>
      <c r="M924" s="1" t="s">
        <v>19</v>
      </c>
      <c r="N924" s="1" t="s">
        <v>23</v>
      </c>
      <c r="O924" s="2">
        <v>15667.59</v>
      </c>
      <c r="P924">
        <v>19.600000000000001</v>
      </c>
      <c r="Q924">
        <v>38</v>
      </c>
      <c r="R924">
        <f>Кредиты_2000_0__2[[#This Row],[Годовой доход]]/12</f>
        <v>146425.08333333334</v>
      </c>
      <c r="S924">
        <f>Кредиты_2000_0__2[[#This Row],[Ежемесячный платеж]]/Кредиты_2000_0__2[[#This Row],[Мес доход]]</f>
        <v>0.10700072448880285</v>
      </c>
    </row>
    <row r="925" spans="1:19" x14ac:dyDescent="0.45">
      <c r="A925">
        <v>1918</v>
      </c>
      <c r="B925" s="1" t="s">
        <v>1352</v>
      </c>
      <c r="C925" s="1" t="s">
        <v>16</v>
      </c>
      <c r="D925">
        <v>14</v>
      </c>
      <c r="E925">
        <v>0</v>
      </c>
      <c r="F925">
        <v>431319</v>
      </c>
      <c r="G925">
        <v>603174</v>
      </c>
      <c r="H925" s="3">
        <v>225192</v>
      </c>
      <c r="I925" s="1" t="s">
        <v>17</v>
      </c>
      <c r="J925">
        <v>710</v>
      </c>
      <c r="K925">
        <v>1166904</v>
      </c>
      <c r="L925" s="1" t="s">
        <v>18</v>
      </c>
      <c r="M925" s="1" t="s">
        <v>19</v>
      </c>
      <c r="N925" s="1" t="s">
        <v>23</v>
      </c>
      <c r="O925" s="2">
        <v>10307.69</v>
      </c>
      <c r="P925">
        <v>20.100000000000001</v>
      </c>
      <c r="Q925">
        <v>45</v>
      </c>
      <c r="R925">
        <f>Кредиты_2000_0__2[[#This Row],[Годовой доход]]/12</f>
        <v>97242</v>
      </c>
      <c r="S925">
        <f>Кредиты_2000_0__2[[#This Row],[Ежемесячный платеж]]/Кредиты_2000_0__2[[#This Row],[Мес доход]]</f>
        <v>0.10600039077764753</v>
      </c>
    </row>
    <row r="926" spans="1:19" x14ac:dyDescent="0.45">
      <c r="A926">
        <v>1</v>
      </c>
      <c r="B926" s="1" t="s">
        <v>15</v>
      </c>
      <c r="C926" s="1" t="s">
        <v>16</v>
      </c>
      <c r="D926">
        <v>6</v>
      </c>
      <c r="E926">
        <v>1</v>
      </c>
      <c r="F926">
        <v>228190</v>
      </c>
      <c r="G926">
        <v>416746</v>
      </c>
      <c r="H926" s="3">
        <v>445412</v>
      </c>
      <c r="I926" s="1" t="s">
        <v>17</v>
      </c>
      <c r="J926">
        <v>709</v>
      </c>
      <c r="K926">
        <v>1167493</v>
      </c>
      <c r="L926" s="1" t="s">
        <v>18</v>
      </c>
      <c r="M926" s="1" t="s">
        <v>19</v>
      </c>
      <c r="N926" s="1" t="s">
        <v>20</v>
      </c>
      <c r="O926" s="2">
        <v>5214.74</v>
      </c>
      <c r="P926">
        <v>17.2</v>
      </c>
      <c r="R926">
        <f>Кредиты_2000_0__2[[#This Row],[Годовой доход]]/12</f>
        <v>97291.083333333328</v>
      </c>
      <c r="S926">
        <f>Кредиты_2000_0__2[[#This Row],[Ежемесячный платеж]]/Кредиты_2000_0__2[[#This Row],[Мес доход]]</f>
        <v>5.3599362051849564E-2</v>
      </c>
    </row>
    <row r="927" spans="1:19" x14ac:dyDescent="0.45">
      <c r="A927">
        <v>127</v>
      </c>
      <c r="B927" s="1" t="s">
        <v>127</v>
      </c>
      <c r="C927" s="1" t="s">
        <v>16</v>
      </c>
      <c r="D927">
        <v>10</v>
      </c>
      <c r="E927">
        <v>0</v>
      </c>
      <c r="F927">
        <v>111568</v>
      </c>
      <c r="G927">
        <v>243760</v>
      </c>
      <c r="H927" s="3">
        <v>133078</v>
      </c>
      <c r="I927" s="1" t="s">
        <v>17</v>
      </c>
      <c r="J927">
        <v>709</v>
      </c>
      <c r="K927">
        <v>804460</v>
      </c>
      <c r="L927" s="1" t="s">
        <v>33</v>
      </c>
      <c r="M927" s="1" t="s">
        <v>29</v>
      </c>
      <c r="N927" s="1" t="s">
        <v>23</v>
      </c>
      <c r="O927" s="2">
        <v>9117.34</v>
      </c>
      <c r="P927">
        <v>12.5</v>
      </c>
      <c r="R927">
        <f>Кредиты_2000_0__2[[#This Row],[Годовой доход]]/12</f>
        <v>67038.333333333328</v>
      </c>
      <c r="S927">
        <f>Кредиты_2000_0__2[[#This Row],[Ежемесячный платеж]]/Кредиты_2000_0__2[[#This Row],[Мес доход]]</f>
        <v>0.13600188946622579</v>
      </c>
    </row>
    <row r="928" spans="1:19" x14ac:dyDescent="0.45">
      <c r="A928">
        <v>235</v>
      </c>
      <c r="B928" s="1" t="s">
        <v>212</v>
      </c>
      <c r="C928" s="1" t="s">
        <v>31</v>
      </c>
      <c r="D928">
        <v>8</v>
      </c>
      <c r="E928">
        <v>0</v>
      </c>
      <c r="F928">
        <v>94221</v>
      </c>
      <c r="G928">
        <v>172062</v>
      </c>
      <c r="H928" s="3">
        <v>177628</v>
      </c>
      <c r="I928" s="1" t="s">
        <v>26</v>
      </c>
      <c r="J928">
        <v>709</v>
      </c>
      <c r="K928">
        <v>843771</v>
      </c>
      <c r="L928" s="1" t="s">
        <v>28</v>
      </c>
      <c r="M928" s="1" t="s">
        <v>29</v>
      </c>
      <c r="N928" s="1" t="s">
        <v>23</v>
      </c>
      <c r="O928" s="2">
        <v>5027.59</v>
      </c>
      <c r="P928">
        <v>10.3</v>
      </c>
      <c r="R928">
        <f>Кредиты_2000_0__2[[#This Row],[Годовой доход]]/12</f>
        <v>70314.25</v>
      </c>
      <c r="S928">
        <f>Кредиты_2000_0__2[[#This Row],[Ежемесячный платеж]]/Кредиты_2000_0__2[[#This Row],[Мес доход]]</f>
        <v>7.150172262379248E-2</v>
      </c>
    </row>
    <row r="929" spans="1:19" x14ac:dyDescent="0.45">
      <c r="A929">
        <v>257</v>
      </c>
      <c r="B929" s="1" t="s">
        <v>229</v>
      </c>
      <c r="C929" s="1" t="s">
        <v>16</v>
      </c>
      <c r="D929">
        <v>10</v>
      </c>
      <c r="E929">
        <v>0</v>
      </c>
      <c r="F929">
        <v>404073</v>
      </c>
      <c r="G929">
        <v>609994</v>
      </c>
      <c r="H929" s="3">
        <v>117854</v>
      </c>
      <c r="I929" s="1" t="s">
        <v>17</v>
      </c>
      <c r="J929">
        <v>709</v>
      </c>
      <c r="K929">
        <v>848958</v>
      </c>
      <c r="L929" s="1" t="s">
        <v>22</v>
      </c>
      <c r="M929" s="1" t="s">
        <v>19</v>
      </c>
      <c r="N929" s="1" t="s">
        <v>23</v>
      </c>
      <c r="O929" s="2">
        <v>15069.09</v>
      </c>
      <c r="P929">
        <v>15.4</v>
      </c>
      <c r="R929">
        <f>Кредиты_2000_0__2[[#This Row],[Годовой доход]]/12</f>
        <v>70746.5</v>
      </c>
      <c r="S929">
        <f>Кредиты_2000_0__2[[#This Row],[Ежемесячный платеж]]/Кредиты_2000_0__2[[#This Row],[Мес доход]]</f>
        <v>0.21300120854035182</v>
      </c>
    </row>
    <row r="930" spans="1:19" x14ac:dyDescent="0.45">
      <c r="A930">
        <v>538</v>
      </c>
      <c r="B930" s="1" t="s">
        <v>417</v>
      </c>
      <c r="C930" s="1" t="s">
        <v>16</v>
      </c>
      <c r="D930">
        <v>7</v>
      </c>
      <c r="E930">
        <v>0</v>
      </c>
      <c r="F930">
        <v>88084</v>
      </c>
      <c r="G930">
        <v>352946</v>
      </c>
      <c r="H930" s="3">
        <v>608014</v>
      </c>
      <c r="I930" s="1" t="s">
        <v>17</v>
      </c>
      <c r="J930">
        <v>709</v>
      </c>
      <c r="K930">
        <v>1067686</v>
      </c>
      <c r="L930" s="1" t="s">
        <v>53</v>
      </c>
      <c r="M930" s="1" t="s">
        <v>19</v>
      </c>
      <c r="N930" s="1" t="s">
        <v>54</v>
      </c>
      <c r="O930" s="2">
        <v>16460.080000000002</v>
      </c>
      <c r="P930">
        <v>18.100000000000001</v>
      </c>
      <c r="Q930">
        <v>13</v>
      </c>
      <c r="R930">
        <f>Кредиты_2000_0__2[[#This Row],[Годовой доход]]/12</f>
        <v>88973.833333333328</v>
      </c>
      <c r="S930">
        <f>Кредиты_2000_0__2[[#This Row],[Ежемесячный платеж]]/Кредиты_2000_0__2[[#This Row],[Мес доход]]</f>
        <v>0.18499911022529097</v>
      </c>
    </row>
    <row r="931" spans="1:19" x14ac:dyDescent="0.45">
      <c r="A931">
        <v>680</v>
      </c>
      <c r="B931" s="1" t="s">
        <v>504</v>
      </c>
      <c r="C931" s="1" t="s">
        <v>31</v>
      </c>
      <c r="D931">
        <v>8</v>
      </c>
      <c r="E931">
        <v>0</v>
      </c>
      <c r="F931">
        <v>254828</v>
      </c>
      <c r="G931">
        <v>337634</v>
      </c>
      <c r="H931" s="3">
        <v>322520</v>
      </c>
      <c r="I931" s="1" t="s">
        <v>17</v>
      </c>
      <c r="J931">
        <v>709</v>
      </c>
      <c r="K931">
        <v>1648896</v>
      </c>
      <c r="L931" s="1" t="s">
        <v>22</v>
      </c>
      <c r="M931" s="1" t="s">
        <v>19</v>
      </c>
      <c r="N931" s="1" t="s">
        <v>23</v>
      </c>
      <c r="O931" s="2">
        <v>29680.28</v>
      </c>
      <c r="P931">
        <v>16.600000000000001</v>
      </c>
      <c r="R931">
        <f>Кредиты_2000_0__2[[#This Row],[Годовой доход]]/12</f>
        <v>137408</v>
      </c>
      <c r="S931">
        <f>Кредиты_2000_0__2[[#This Row],[Ежемесячный платеж]]/Кредиты_2000_0__2[[#This Row],[Мес доход]]</f>
        <v>0.21600110619469026</v>
      </c>
    </row>
    <row r="932" spans="1:19" x14ac:dyDescent="0.45">
      <c r="A932">
        <v>790</v>
      </c>
      <c r="B932" s="1" t="s">
        <v>579</v>
      </c>
      <c r="C932" s="1" t="s">
        <v>16</v>
      </c>
      <c r="D932">
        <v>10</v>
      </c>
      <c r="E932">
        <v>4</v>
      </c>
      <c r="F932">
        <v>269667</v>
      </c>
      <c r="G932">
        <v>374858</v>
      </c>
      <c r="H932" s="3">
        <v>227546</v>
      </c>
      <c r="I932" s="1" t="s">
        <v>17</v>
      </c>
      <c r="J932">
        <v>709</v>
      </c>
      <c r="K932">
        <v>561450</v>
      </c>
      <c r="L932" s="1" t="s">
        <v>53</v>
      </c>
      <c r="M932" s="1" t="s">
        <v>29</v>
      </c>
      <c r="N932" s="1" t="s">
        <v>23</v>
      </c>
      <c r="O932" s="2">
        <v>16141.64</v>
      </c>
      <c r="P932">
        <v>17.3</v>
      </c>
      <c r="Q932">
        <v>54</v>
      </c>
      <c r="R932">
        <f>Кредиты_2000_0__2[[#This Row],[Годовой доход]]/12</f>
        <v>46787.5</v>
      </c>
      <c r="S932">
        <f>Кредиты_2000_0__2[[#This Row],[Ежемесячный платеж]]/Кредиты_2000_0__2[[#This Row],[Мес доход]]</f>
        <v>0.34499898477157359</v>
      </c>
    </row>
    <row r="933" spans="1:19" x14ac:dyDescent="0.45">
      <c r="A933">
        <v>1061</v>
      </c>
      <c r="B933" s="1" t="s">
        <v>751</v>
      </c>
      <c r="C933" s="1" t="s">
        <v>16</v>
      </c>
      <c r="D933">
        <v>12</v>
      </c>
      <c r="E933">
        <v>0</v>
      </c>
      <c r="F933">
        <v>65018</v>
      </c>
      <c r="G933">
        <v>173448</v>
      </c>
      <c r="H933" s="3">
        <v>133496</v>
      </c>
      <c r="I933" s="1" t="s">
        <v>17</v>
      </c>
      <c r="J933">
        <v>709</v>
      </c>
      <c r="K933">
        <v>480415</v>
      </c>
      <c r="L933" s="1" t="s">
        <v>53</v>
      </c>
      <c r="M933" s="1" t="s">
        <v>29</v>
      </c>
      <c r="N933" s="1" t="s">
        <v>23</v>
      </c>
      <c r="O933" s="2">
        <v>11209.62</v>
      </c>
      <c r="P933">
        <v>17.5</v>
      </c>
      <c r="Q933">
        <v>40</v>
      </c>
      <c r="R933">
        <f>Кредиты_2000_0__2[[#This Row],[Годовой доход]]/12</f>
        <v>40034.583333333336</v>
      </c>
      <c r="S933">
        <f>Кредиты_2000_0__2[[#This Row],[Ежемесячный платеж]]/Кредиты_2000_0__2[[#This Row],[Мес доход]]</f>
        <v>0.27999841803440778</v>
      </c>
    </row>
    <row r="934" spans="1:19" x14ac:dyDescent="0.45">
      <c r="A934">
        <v>1166</v>
      </c>
      <c r="B934" s="1" t="s">
        <v>820</v>
      </c>
      <c r="C934" s="1" t="s">
        <v>31</v>
      </c>
      <c r="D934">
        <v>28</v>
      </c>
      <c r="E934">
        <v>0</v>
      </c>
      <c r="F934">
        <v>1009375</v>
      </c>
      <c r="G934">
        <v>2557412</v>
      </c>
      <c r="H934" s="3">
        <v>778316</v>
      </c>
      <c r="I934" s="1" t="s">
        <v>26</v>
      </c>
      <c r="J934">
        <v>709</v>
      </c>
      <c r="K934">
        <v>2016546</v>
      </c>
      <c r="L934" s="1" t="s">
        <v>41</v>
      </c>
      <c r="M934" s="1" t="s">
        <v>19</v>
      </c>
      <c r="N934" s="1" t="s">
        <v>23</v>
      </c>
      <c r="O934" s="2">
        <v>52262.16</v>
      </c>
      <c r="P934">
        <v>22.5</v>
      </c>
      <c r="R934">
        <f>Кредиты_2000_0__2[[#This Row],[Годовой доход]]/12</f>
        <v>168045.5</v>
      </c>
      <c r="S934">
        <f>Кредиты_2000_0__2[[#This Row],[Ежемесячный платеж]]/Кредиты_2000_0__2[[#This Row],[Мес доход]]</f>
        <v>0.31100005653230822</v>
      </c>
    </row>
    <row r="935" spans="1:19" x14ac:dyDescent="0.45">
      <c r="A935">
        <v>1172</v>
      </c>
      <c r="B935" s="1" t="s">
        <v>824</v>
      </c>
      <c r="C935" s="1" t="s">
        <v>16</v>
      </c>
      <c r="D935">
        <v>8</v>
      </c>
      <c r="E935">
        <v>0</v>
      </c>
      <c r="F935">
        <v>136705</v>
      </c>
      <c r="G935">
        <v>205832</v>
      </c>
      <c r="H935" s="3">
        <v>417164</v>
      </c>
      <c r="I935" s="1" t="s">
        <v>17</v>
      </c>
      <c r="J935">
        <v>709</v>
      </c>
      <c r="K935">
        <v>1002364</v>
      </c>
      <c r="L935" s="1" t="s">
        <v>22</v>
      </c>
      <c r="M935" s="1" t="s">
        <v>19</v>
      </c>
      <c r="N935" s="1" t="s">
        <v>23</v>
      </c>
      <c r="O935" s="2">
        <v>9271.81</v>
      </c>
      <c r="P935">
        <v>21.7</v>
      </c>
      <c r="Q935">
        <v>45</v>
      </c>
      <c r="R935">
        <f>Кредиты_2000_0__2[[#This Row],[Годовой доход]]/12</f>
        <v>83530.333333333328</v>
      </c>
      <c r="S935">
        <f>Кредиты_2000_0__2[[#This Row],[Ежемесячный платеж]]/Кредиты_2000_0__2[[#This Row],[Мес доход]]</f>
        <v>0.11099931761316248</v>
      </c>
    </row>
    <row r="936" spans="1:19" x14ac:dyDescent="0.45">
      <c r="A936">
        <v>1267</v>
      </c>
      <c r="B936" s="1" t="s">
        <v>889</v>
      </c>
      <c r="C936" s="1" t="s">
        <v>31</v>
      </c>
      <c r="D936">
        <v>8</v>
      </c>
      <c r="E936">
        <v>2</v>
      </c>
      <c r="F936">
        <v>429419</v>
      </c>
      <c r="G936">
        <v>798116</v>
      </c>
      <c r="H936" s="3">
        <v>386408</v>
      </c>
      <c r="I936" s="1" t="s">
        <v>26</v>
      </c>
      <c r="J936">
        <v>709</v>
      </c>
      <c r="K936">
        <v>1019711</v>
      </c>
      <c r="L936" s="1" t="s">
        <v>53</v>
      </c>
      <c r="M936" s="1" t="s">
        <v>29</v>
      </c>
      <c r="N936" s="1" t="s">
        <v>23</v>
      </c>
      <c r="O936" s="2">
        <v>19289.560000000001</v>
      </c>
      <c r="P936">
        <v>23.5</v>
      </c>
      <c r="Q936">
        <v>72</v>
      </c>
      <c r="R936">
        <f>Кредиты_2000_0__2[[#This Row],[Годовой доход]]/12</f>
        <v>84975.916666666672</v>
      </c>
      <c r="S936">
        <f>Кредиты_2000_0__2[[#This Row],[Ежемесячный платеж]]/Кредиты_2000_0__2[[#This Row],[Мес доход]]</f>
        <v>0.22700031675641433</v>
      </c>
    </row>
    <row r="937" spans="1:19" x14ac:dyDescent="0.45">
      <c r="A937">
        <v>1416</v>
      </c>
      <c r="B937" s="1" t="s">
        <v>997</v>
      </c>
      <c r="C937" s="1" t="s">
        <v>16</v>
      </c>
      <c r="D937">
        <v>8</v>
      </c>
      <c r="E937">
        <v>0</v>
      </c>
      <c r="F937">
        <v>190817</v>
      </c>
      <c r="G937">
        <v>265562</v>
      </c>
      <c r="H937" s="3">
        <v>348348</v>
      </c>
      <c r="I937" s="1" t="s">
        <v>17</v>
      </c>
      <c r="J937">
        <v>709</v>
      </c>
      <c r="K937">
        <v>846108</v>
      </c>
      <c r="L937" s="1" t="s">
        <v>27</v>
      </c>
      <c r="M937" s="1" t="s">
        <v>24</v>
      </c>
      <c r="N937" s="1" t="s">
        <v>23</v>
      </c>
      <c r="O937" s="2">
        <v>6938.04</v>
      </c>
      <c r="P937">
        <v>14.9</v>
      </c>
      <c r="R937">
        <f>Кредиты_2000_0__2[[#This Row],[Годовой доход]]/12</f>
        <v>70509</v>
      </c>
      <c r="S937">
        <f>Кредиты_2000_0__2[[#This Row],[Ежемесячный платеж]]/Кредиты_2000_0__2[[#This Row],[Мес доход]]</f>
        <v>9.8399353274050125E-2</v>
      </c>
    </row>
    <row r="938" spans="1:19" x14ac:dyDescent="0.45">
      <c r="A938">
        <v>1805</v>
      </c>
      <c r="B938" s="1" t="s">
        <v>1270</v>
      </c>
      <c r="C938" s="1" t="s">
        <v>16</v>
      </c>
      <c r="D938">
        <v>6</v>
      </c>
      <c r="E938">
        <v>1</v>
      </c>
      <c r="F938">
        <v>178505</v>
      </c>
      <c r="G938">
        <v>283536</v>
      </c>
      <c r="H938" s="3">
        <v>269852</v>
      </c>
      <c r="I938" s="1" t="s">
        <v>26</v>
      </c>
      <c r="J938">
        <v>709</v>
      </c>
      <c r="K938">
        <v>1495471</v>
      </c>
      <c r="L938" s="1" t="s">
        <v>36</v>
      </c>
      <c r="M938" s="1" t="s">
        <v>29</v>
      </c>
      <c r="N938" s="1" t="s">
        <v>23</v>
      </c>
      <c r="O938" s="2">
        <v>10505.86</v>
      </c>
      <c r="P938">
        <v>19.3</v>
      </c>
      <c r="R938">
        <f>Кредиты_2000_0__2[[#This Row],[Годовой доход]]/12</f>
        <v>124622.58333333333</v>
      </c>
      <c r="S938">
        <f>Кредиты_2000_0__2[[#This Row],[Ежемесячный платеж]]/Кредиты_2000_0__2[[#This Row],[Мес доход]]</f>
        <v>8.4301414069547331E-2</v>
      </c>
    </row>
    <row r="939" spans="1:19" x14ac:dyDescent="0.45">
      <c r="A939">
        <v>1845</v>
      </c>
      <c r="B939" s="1" t="s">
        <v>1298</v>
      </c>
      <c r="C939" s="1" t="s">
        <v>16</v>
      </c>
      <c r="D939">
        <v>6</v>
      </c>
      <c r="E939">
        <v>0</v>
      </c>
      <c r="F939">
        <v>219488</v>
      </c>
      <c r="G939">
        <v>531696</v>
      </c>
      <c r="H939" s="3">
        <v>448624</v>
      </c>
      <c r="I939" s="1" t="s">
        <v>26</v>
      </c>
      <c r="J939">
        <v>709</v>
      </c>
      <c r="K939">
        <v>1356068</v>
      </c>
      <c r="L939" s="1" t="s">
        <v>41</v>
      </c>
      <c r="M939" s="1" t="s">
        <v>29</v>
      </c>
      <c r="N939" s="1" t="s">
        <v>23</v>
      </c>
      <c r="O939" s="2">
        <v>15594.82</v>
      </c>
      <c r="P939">
        <v>23.4</v>
      </c>
      <c r="R939">
        <f>Кредиты_2000_0__2[[#This Row],[Годовой доход]]/12</f>
        <v>113005.66666666667</v>
      </c>
      <c r="S939">
        <f>Кредиты_2000_0__2[[#This Row],[Ежемесячный платеж]]/Кредиты_2000_0__2[[#This Row],[Мес доход]]</f>
        <v>0.13800033626632291</v>
      </c>
    </row>
    <row r="940" spans="1:19" x14ac:dyDescent="0.45">
      <c r="A940">
        <v>176</v>
      </c>
      <c r="B940" s="1" t="s">
        <v>164</v>
      </c>
      <c r="C940" s="1" t="s">
        <v>16</v>
      </c>
      <c r="D940">
        <v>13</v>
      </c>
      <c r="E940">
        <v>0</v>
      </c>
      <c r="F940">
        <v>338181</v>
      </c>
      <c r="G940">
        <v>594198</v>
      </c>
      <c r="H940" s="3">
        <v>405856</v>
      </c>
      <c r="I940" s="1" t="s">
        <v>26</v>
      </c>
      <c r="J940">
        <v>708</v>
      </c>
      <c r="K940">
        <v>1155751</v>
      </c>
      <c r="L940" s="1" t="s">
        <v>22</v>
      </c>
      <c r="M940" s="1" t="s">
        <v>29</v>
      </c>
      <c r="N940" s="1" t="s">
        <v>23</v>
      </c>
      <c r="O940" s="2">
        <v>32264.85</v>
      </c>
      <c r="P940">
        <v>22.7</v>
      </c>
      <c r="R940">
        <f>Кредиты_2000_0__2[[#This Row],[Годовой доход]]/12</f>
        <v>96312.583333333328</v>
      </c>
      <c r="S940">
        <f>Кредиты_2000_0__2[[#This Row],[Ежемесячный платеж]]/Кредиты_2000_0__2[[#This Row],[Мес доход]]</f>
        <v>0.33500139735981194</v>
      </c>
    </row>
    <row r="941" spans="1:19" x14ac:dyDescent="0.45">
      <c r="A941">
        <v>201</v>
      </c>
      <c r="B941" s="1" t="s">
        <v>183</v>
      </c>
      <c r="C941" s="1" t="s">
        <v>31</v>
      </c>
      <c r="D941">
        <v>7</v>
      </c>
      <c r="E941">
        <v>0</v>
      </c>
      <c r="F941">
        <v>106894</v>
      </c>
      <c r="G941">
        <v>357698</v>
      </c>
      <c r="H941" s="3">
        <v>322872</v>
      </c>
      <c r="I941" s="1" t="s">
        <v>26</v>
      </c>
      <c r="J941">
        <v>708</v>
      </c>
      <c r="K941">
        <v>985245</v>
      </c>
      <c r="L941" s="1" t="s">
        <v>22</v>
      </c>
      <c r="M941" s="1" t="s">
        <v>19</v>
      </c>
      <c r="N941" s="1" t="s">
        <v>20</v>
      </c>
      <c r="O941" s="2">
        <v>10895.17</v>
      </c>
      <c r="P941">
        <v>17.5</v>
      </c>
      <c r="R941">
        <f>Кредиты_2000_0__2[[#This Row],[Годовой доход]]/12</f>
        <v>82103.75</v>
      </c>
      <c r="S941">
        <f>Кредиты_2000_0__2[[#This Row],[Ежемесячный платеж]]/Кредиты_2000_0__2[[#This Row],[Мес доход]]</f>
        <v>0.13270002892681515</v>
      </c>
    </row>
    <row r="942" spans="1:19" x14ac:dyDescent="0.45">
      <c r="A942">
        <v>222</v>
      </c>
      <c r="B942" s="1" t="s">
        <v>203</v>
      </c>
      <c r="C942" s="1" t="s">
        <v>31</v>
      </c>
      <c r="D942">
        <v>13</v>
      </c>
      <c r="E942">
        <v>0</v>
      </c>
      <c r="F942">
        <v>82593</v>
      </c>
      <c r="G942">
        <v>302654</v>
      </c>
      <c r="H942" s="3">
        <v>152966</v>
      </c>
      <c r="I942" s="1" t="s">
        <v>17</v>
      </c>
      <c r="J942">
        <v>708</v>
      </c>
      <c r="K942">
        <v>1334902</v>
      </c>
      <c r="L942" s="1" t="s">
        <v>38</v>
      </c>
      <c r="M942" s="1" t="s">
        <v>19</v>
      </c>
      <c r="N942" s="1" t="s">
        <v>23</v>
      </c>
      <c r="O942" s="2">
        <v>10845.96</v>
      </c>
      <c r="P942">
        <v>17.100000000000001</v>
      </c>
      <c r="Q942">
        <v>41</v>
      </c>
      <c r="R942">
        <f>Кредиты_2000_0__2[[#This Row],[Годовой доход]]/12</f>
        <v>111241.83333333333</v>
      </c>
      <c r="S942">
        <f>Кредиты_2000_0__2[[#This Row],[Ежемесячный платеж]]/Кредиты_2000_0__2[[#This Row],[Мес доход]]</f>
        <v>9.7498932505906799E-2</v>
      </c>
    </row>
    <row r="943" spans="1:19" x14ac:dyDescent="0.45">
      <c r="A943">
        <v>363</v>
      </c>
      <c r="B943" s="1" t="s">
        <v>303</v>
      </c>
      <c r="C943" s="1" t="s">
        <v>16</v>
      </c>
      <c r="D943">
        <v>2</v>
      </c>
      <c r="E943">
        <v>0</v>
      </c>
      <c r="F943">
        <v>3382</v>
      </c>
      <c r="G943">
        <v>4334</v>
      </c>
      <c r="H943" s="3">
        <v>43318</v>
      </c>
      <c r="I943" s="1" t="s">
        <v>17</v>
      </c>
      <c r="J943">
        <v>708</v>
      </c>
      <c r="K943">
        <v>897769</v>
      </c>
      <c r="L943" s="1" t="s">
        <v>38</v>
      </c>
      <c r="M943" s="1" t="s">
        <v>29</v>
      </c>
      <c r="N943" s="1" t="s">
        <v>52</v>
      </c>
      <c r="O943" s="2">
        <v>7391.57</v>
      </c>
      <c r="P943">
        <v>17.899999999999999</v>
      </c>
      <c r="R943">
        <f>Кредиты_2000_0__2[[#This Row],[Годовой доход]]/12</f>
        <v>74814.083333333328</v>
      </c>
      <c r="S943">
        <f>Кредиты_2000_0__2[[#This Row],[Ежемесячный платеж]]/Кредиты_2000_0__2[[#This Row],[Мес доход]]</f>
        <v>9.8799178853357608E-2</v>
      </c>
    </row>
    <row r="944" spans="1:19" x14ac:dyDescent="0.45">
      <c r="A944">
        <v>998</v>
      </c>
      <c r="B944" s="1" t="s">
        <v>716</v>
      </c>
      <c r="C944" s="1" t="s">
        <v>16</v>
      </c>
      <c r="D944">
        <v>3</v>
      </c>
      <c r="E944">
        <v>0</v>
      </c>
      <c r="F944">
        <v>234422</v>
      </c>
      <c r="G944">
        <v>380688</v>
      </c>
      <c r="H944" s="3">
        <v>387310</v>
      </c>
      <c r="I944" s="1" t="s">
        <v>26</v>
      </c>
      <c r="J944">
        <v>708</v>
      </c>
      <c r="K944">
        <v>1368418</v>
      </c>
      <c r="L944" s="1" t="s">
        <v>22</v>
      </c>
      <c r="M944" s="1" t="s">
        <v>29</v>
      </c>
      <c r="N944" s="1" t="s">
        <v>23</v>
      </c>
      <c r="O944" s="2">
        <v>14368.37</v>
      </c>
      <c r="P944">
        <v>22.9</v>
      </c>
      <c r="Q944">
        <v>24</v>
      </c>
      <c r="R944">
        <f>Кредиты_2000_0__2[[#This Row],[Годовой доход]]/12</f>
        <v>114034.83333333333</v>
      </c>
      <c r="S944">
        <f>Кредиты_2000_0__2[[#This Row],[Ежемесячный платеж]]/Кредиты_2000_0__2[[#This Row],[Мес доход]]</f>
        <v>0.12599983338424373</v>
      </c>
    </row>
    <row r="945" spans="1:19" x14ac:dyDescent="0.45">
      <c r="A945">
        <v>1084</v>
      </c>
      <c r="B945" s="1" t="s">
        <v>766</v>
      </c>
      <c r="C945" s="1" t="s">
        <v>16</v>
      </c>
      <c r="D945">
        <v>12</v>
      </c>
      <c r="E945">
        <v>0</v>
      </c>
      <c r="F945">
        <v>262295</v>
      </c>
      <c r="G945">
        <v>560340</v>
      </c>
      <c r="H945" s="3">
        <v>367598</v>
      </c>
      <c r="I945" s="1" t="s">
        <v>26</v>
      </c>
      <c r="J945">
        <v>708</v>
      </c>
      <c r="K945">
        <v>821712</v>
      </c>
      <c r="L945" s="1" t="s">
        <v>53</v>
      </c>
      <c r="M945" s="1" t="s">
        <v>29</v>
      </c>
      <c r="N945" s="1" t="s">
        <v>23</v>
      </c>
      <c r="O945" s="2">
        <v>22870.87</v>
      </c>
      <c r="P945">
        <v>9.9</v>
      </c>
      <c r="R945">
        <f>Кредиты_2000_0__2[[#This Row],[Годовой доход]]/12</f>
        <v>68476</v>
      </c>
      <c r="S945">
        <f>Кредиты_2000_0__2[[#This Row],[Ежемесячный платеж]]/Кредиты_2000_0__2[[#This Row],[Мес доход]]</f>
        <v>0.33399833518312982</v>
      </c>
    </row>
    <row r="946" spans="1:19" x14ac:dyDescent="0.45">
      <c r="A946">
        <v>1108</v>
      </c>
      <c r="B946" s="1" t="s">
        <v>782</v>
      </c>
      <c r="C946" s="1" t="s">
        <v>16</v>
      </c>
      <c r="D946">
        <v>16</v>
      </c>
      <c r="E946">
        <v>0</v>
      </c>
      <c r="F946">
        <v>384389</v>
      </c>
      <c r="G946">
        <v>883080</v>
      </c>
      <c r="H946" s="3">
        <v>390038</v>
      </c>
      <c r="I946" s="1" t="s">
        <v>26</v>
      </c>
      <c r="J946">
        <v>708</v>
      </c>
      <c r="K946">
        <v>1039433</v>
      </c>
      <c r="L946" s="1" t="s">
        <v>22</v>
      </c>
      <c r="M946" s="1" t="s">
        <v>29</v>
      </c>
      <c r="N946" s="1" t="s">
        <v>23</v>
      </c>
      <c r="O946" s="2">
        <v>27631.89</v>
      </c>
      <c r="P946">
        <v>14.4</v>
      </c>
      <c r="Q946">
        <v>13</v>
      </c>
      <c r="R946">
        <f>Кредиты_2000_0__2[[#This Row],[Годовой доход]]/12</f>
        <v>86619.416666666672</v>
      </c>
      <c r="S946">
        <f>Кредиты_2000_0__2[[#This Row],[Ежемесячный платеж]]/Кредиты_2000_0__2[[#This Row],[Мес доход]]</f>
        <v>0.31900341820973549</v>
      </c>
    </row>
    <row r="947" spans="1:19" x14ac:dyDescent="0.45">
      <c r="A947">
        <v>1142</v>
      </c>
      <c r="B947" s="1" t="s">
        <v>806</v>
      </c>
      <c r="C947" s="1" t="s">
        <v>16</v>
      </c>
      <c r="D947">
        <v>9</v>
      </c>
      <c r="E947">
        <v>0</v>
      </c>
      <c r="F947">
        <v>345876</v>
      </c>
      <c r="G947">
        <v>422906</v>
      </c>
      <c r="H947" s="3">
        <v>212454</v>
      </c>
      <c r="I947" s="1" t="s">
        <v>26</v>
      </c>
      <c r="J947">
        <v>708</v>
      </c>
      <c r="K947">
        <v>1146042</v>
      </c>
      <c r="L947" s="1" t="s">
        <v>41</v>
      </c>
      <c r="M947" s="1" t="s">
        <v>29</v>
      </c>
      <c r="N947" s="1" t="s">
        <v>23</v>
      </c>
      <c r="O947" s="2">
        <v>18403.400000000001</v>
      </c>
      <c r="P947">
        <v>15.6</v>
      </c>
      <c r="R947">
        <f>Кредиты_2000_0__2[[#This Row],[Годовой доход]]/12</f>
        <v>95503.5</v>
      </c>
      <c r="S947">
        <f>Кредиты_2000_0__2[[#This Row],[Ежемесячный платеж]]/Кредиты_2000_0__2[[#This Row],[Мес доход]]</f>
        <v>0.19269869690639613</v>
      </c>
    </row>
    <row r="948" spans="1:19" x14ac:dyDescent="0.45">
      <c r="A948">
        <v>1146</v>
      </c>
      <c r="B948" s="1" t="s">
        <v>808</v>
      </c>
      <c r="C948" s="1" t="s">
        <v>16</v>
      </c>
      <c r="D948">
        <v>8</v>
      </c>
      <c r="E948">
        <v>0</v>
      </c>
      <c r="F948">
        <v>1122254</v>
      </c>
      <c r="G948">
        <v>1353594</v>
      </c>
      <c r="H948" s="3">
        <v>556160</v>
      </c>
      <c r="I948" s="1" t="s">
        <v>26</v>
      </c>
      <c r="J948">
        <v>708</v>
      </c>
      <c r="K948">
        <v>3266176</v>
      </c>
      <c r="L948" s="1" t="s">
        <v>33</v>
      </c>
      <c r="M948" s="1" t="s">
        <v>19</v>
      </c>
      <c r="N948" s="1" t="s">
        <v>23</v>
      </c>
      <c r="O948" s="2">
        <v>51034</v>
      </c>
      <c r="P948">
        <v>29.5</v>
      </c>
      <c r="R948">
        <f>Кредиты_2000_0__2[[#This Row],[Годовой доход]]/12</f>
        <v>272181.33333333331</v>
      </c>
      <c r="S948">
        <f>Кредиты_2000_0__2[[#This Row],[Ежемесячный платеж]]/Кредиты_2000_0__2[[#This Row],[Мес доход]]</f>
        <v>0.1875</v>
      </c>
    </row>
    <row r="949" spans="1:19" x14ac:dyDescent="0.45">
      <c r="A949">
        <v>1257</v>
      </c>
      <c r="B949" s="1" t="s">
        <v>884</v>
      </c>
      <c r="C949" s="1" t="s">
        <v>31</v>
      </c>
      <c r="D949">
        <v>8</v>
      </c>
      <c r="E949">
        <v>0</v>
      </c>
      <c r="F949">
        <v>221255</v>
      </c>
      <c r="G949">
        <v>326766</v>
      </c>
      <c r="H949" s="3">
        <v>186362</v>
      </c>
      <c r="I949" s="1" t="s">
        <v>17</v>
      </c>
      <c r="J949">
        <v>708</v>
      </c>
      <c r="K949">
        <v>492328</v>
      </c>
      <c r="L949" s="1" t="s">
        <v>33</v>
      </c>
      <c r="M949" s="1" t="s">
        <v>24</v>
      </c>
      <c r="N949" s="1" t="s">
        <v>23</v>
      </c>
      <c r="O949" s="2">
        <v>8492.6200000000008</v>
      </c>
      <c r="P949">
        <v>17.3</v>
      </c>
      <c r="R949">
        <f>Кредиты_2000_0__2[[#This Row],[Годовой доход]]/12</f>
        <v>41027.333333333336</v>
      </c>
      <c r="S949">
        <f>Кредиты_2000_0__2[[#This Row],[Ежемесячный платеж]]/Кредиты_2000_0__2[[#This Row],[Мес доход]]</f>
        <v>0.20699907378820626</v>
      </c>
    </row>
    <row r="950" spans="1:19" x14ac:dyDescent="0.45">
      <c r="A950">
        <v>1277</v>
      </c>
      <c r="B950" s="1" t="s">
        <v>897</v>
      </c>
      <c r="C950" s="1" t="s">
        <v>16</v>
      </c>
      <c r="D950">
        <v>8</v>
      </c>
      <c r="E950">
        <v>0</v>
      </c>
      <c r="F950">
        <v>76114</v>
      </c>
      <c r="G950">
        <v>98912</v>
      </c>
      <c r="H950" s="3">
        <v>219758</v>
      </c>
      <c r="I950" s="1" t="s">
        <v>17</v>
      </c>
      <c r="J950">
        <v>708</v>
      </c>
      <c r="K950">
        <v>873031</v>
      </c>
      <c r="L950" s="1" t="s">
        <v>36</v>
      </c>
      <c r="M950" s="1" t="s">
        <v>19</v>
      </c>
      <c r="N950" s="1" t="s">
        <v>23</v>
      </c>
      <c r="O950" s="2">
        <v>17751.7</v>
      </c>
      <c r="P950">
        <v>19.2</v>
      </c>
      <c r="Q950">
        <v>23</v>
      </c>
      <c r="R950">
        <f>Кредиты_2000_0__2[[#This Row],[Годовой доход]]/12</f>
        <v>72752.583333333328</v>
      </c>
      <c r="S950">
        <f>Кредиты_2000_0__2[[#This Row],[Ежемесячный платеж]]/Кредиты_2000_0__2[[#This Row],[Мес доход]]</f>
        <v>0.24400095758340773</v>
      </c>
    </row>
    <row r="951" spans="1:19" x14ac:dyDescent="0.45">
      <c r="A951">
        <v>1396</v>
      </c>
      <c r="B951" s="1" t="s">
        <v>982</v>
      </c>
      <c r="C951" s="1" t="s">
        <v>16</v>
      </c>
      <c r="D951">
        <v>10</v>
      </c>
      <c r="E951">
        <v>0</v>
      </c>
      <c r="F951">
        <v>429229</v>
      </c>
      <c r="G951">
        <v>1453254</v>
      </c>
      <c r="H951" s="3">
        <v>544940</v>
      </c>
      <c r="I951" s="1" t="s">
        <v>26</v>
      </c>
      <c r="J951">
        <v>708</v>
      </c>
      <c r="K951">
        <v>1780870</v>
      </c>
      <c r="L951" s="1" t="s">
        <v>27</v>
      </c>
      <c r="M951" s="1" t="s">
        <v>19</v>
      </c>
      <c r="N951" s="1" t="s">
        <v>54</v>
      </c>
      <c r="O951" s="2">
        <v>16398.900000000001</v>
      </c>
      <c r="P951">
        <v>17.399999999999999</v>
      </c>
      <c r="R951">
        <f>Кредиты_2000_0__2[[#This Row],[Годовой доход]]/12</f>
        <v>148405.83333333334</v>
      </c>
      <c r="S951">
        <f>Кредиты_2000_0__2[[#This Row],[Ежемесячный платеж]]/Кредиты_2000_0__2[[#This Row],[Мес доход]]</f>
        <v>0.11050037341299478</v>
      </c>
    </row>
    <row r="952" spans="1:19" x14ac:dyDescent="0.45">
      <c r="A952">
        <v>1427</v>
      </c>
      <c r="B952" s="1" t="s">
        <v>1006</v>
      </c>
      <c r="C952" s="1" t="s">
        <v>16</v>
      </c>
      <c r="D952">
        <v>5</v>
      </c>
      <c r="E952">
        <v>0</v>
      </c>
      <c r="F952">
        <v>160569</v>
      </c>
      <c r="G952">
        <v>701580</v>
      </c>
      <c r="H952" s="3">
        <v>249480</v>
      </c>
      <c r="I952" s="1" t="s">
        <v>26</v>
      </c>
      <c r="J952">
        <v>708</v>
      </c>
      <c r="K952">
        <v>1124154</v>
      </c>
      <c r="L952" s="1" t="s">
        <v>27</v>
      </c>
      <c r="M952" s="1" t="s">
        <v>19</v>
      </c>
      <c r="N952" s="1" t="s">
        <v>23</v>
      </c>
      <c r="O952" s="2">
        <v>7925.28</v>
      </c>
      <c r="P952">
        <v>14.9</v>
      </c>
      <c r="Q952">
        <v>15</v>
      </c>
      <c r="R952">
        <f>Кредиты_2000_0__2[[#This Row],[Годовой доход]]/12</f>
        <v>93679.5</v>
      </c>
      <c r="S952">
        <f>Кредиты_2000_0__2[[#This Row],[Ежемесячный платеж]]/Кредиты_2000_0__2[[#This Row],[Мес доход]]</f>
        <v>8.4599939154243992E-2</v>
      </c>
    </row>
    <row r="953" spans="1:19" x14ac:dyDescent="0.45">
      <c r="A953">
        <v>1666</v>
      </c>
      <c r="B953" s="1" t="s">
        <v>1166</v>
      </c>
      <c r="C953" s="1" t="s">
        <v>16</v>
      </c>
      <c r="D953">
        <v>9</v>
      </c>
      <c r="E953">
        <v>1</v>
      </c>
      <c r="F953">
        <v>126388</v>
      </c>
      <c r="G953">
        <v>206712</v>
      </c>
      <c r="H953" s="3">
        <v>215512</v>
      </c>
      <c r="I953" s="1" t="s">
        <v>17</v>
      </c>
      <c r="J953">
        <v>708</v>
      </c>
      <c r="K953">
        <v>1535048</v>
      </c>
      <c r="L953" s="1" t="s">
        <v>22</v>
      </c>
      <c r="M953" s="1" t="s">
        <v>19</v>
      </c>
      <c r="N953" s="1" t="s">
        <v>23</v>
      </c>
      <c r="O953" s="2">
        <v>9325.39</v>
      </c>
      <c r="P953">
        <v>15.8</v>
      </c>
      <c r="Q953">
        <v>38</v>
      </c>
      <c r="R953">
        <f>Кредиты_2000_0__2[[#This Row],[Годовой доход]]/12</f>
        <v>127920.66666666667</v>
      </c>
      <c r="S953">
        <f>Кредиты_2000_0__2[[#This Row],[Ежемесячный платеж]]/Кредиты_2000_0__2[[#This Row],[Мес доход]]</f>
        <v>7.2899792058619656E-2</v>
      </c>
    </row>
    <row r="954" spans="1:19" x14ac:dyDescent="0.45">
      <c r="A954">
        <v>158</v>
      </c>
      <c r="B954" s="1" t="s">
        <v>149</v>
      </c>
      <c r="C954" s="1" t="s">
        <v>16</v>
      </c>
      <c r="D954">
        <v>9</v>
      </c>
      <c r="E954">
        <v>1</v>
      </c>
      <c r="F954">
        <v>107692</v>
      </c>
      <c r="G954">
        <v>219142</v>
      </c>
      <c r="H954" s="3">
        <v>151954</v>
      </c>
      <c r="I954" s="1" t="s">
        <v>17</v>
      </c>
      <c r="J954">
        <v>707</v>
      </c>
      <c r="K954">
        <v>562419</v>
      </c>
      <c r="L954" s="1" t="s">
        <v>41</v>
      </c>
      <c r="M954" s="1" t="s">
        <v>29</v>
      </c>
      <c r="N954" s="1" t="s">
        <v>23</v>
      </c>
      <c r="O954" s="2">
        <v>14341.77</v>
      </c>
      <c r="P954">
        <v>12.5</v>
      </c>
      <c r="R954">
        <f>Кредиты_2000_0__2[[#This Row],[Годовой доход]]/12</f>
        <v>46868.25</v>
      </c>
      <c r="S954">
        <f>Кредиты_2000_0__2[[#This Row],[Ежемесячный платеж]]/Кредиты_2000_0__2[[#This Row],[Мес доход]]</f>
        <v>0.30600182426269384</v>
      </c>
    </row>
    <row r="955" spans="1:19" x14ac:dyDescent="0.45">
      <c r="A955">
        <v>186</v>
      </c>
      <c r="B955" s="1" t="s">
        <v>172</v>
      </c>
      <c r="C955" s="1" t="s">
        <v>16</v>
      </c>
      <c r="D955">
        <v>6</v>
      </c>
      <c r="E955">
        <v>0</v>
      </c>
      <c r="F955">
        <v>245727</v>
      </c>
      <c r="G955">
        <v>292732</v>
      </c>
      <c r="H955" s="3">
        <v>327756</v>
      </c>
      <c r="I955" s="1" t="s">
        <v>17</v>
      </c>
      <c r="J955">
        <v>707</v>
      </c>
      <c r="K955">
        <v>830319</v>
      </c>
      <c r="L955" s="1" t="s">
        <v>28</v>
      </c>
      <c r="M955" s="1" t="s">
        <v>29</v>
      </c>
      <c r="N955" s="1" t="s">
        <v>23</v>
      </c>
      <c r="O955" s="2">
        <v>9271.81</v>
      </c>
      <c r="P955">
        <v>15.8</v>
      </c>
      <c r="R955">
        <f>Кредиты_2000_0__2[[#This Row],[Годовой доход]]/12</f>
        <v>69193.25</v>
      </c>
      <c r="S955">
        <f>Кредиты_2000_0__2[[#This Row],[Ежемесячный платеж]]/Кредиты_2000_0__2[[#This Row],[Мес доход]]</f>
        <v>0.1339987643303357</v>
      </c>
    </row>
    <row r="956" spans="1:19" x14ac:dyDescent="0.45">
      <c r="A956">
        <v>188</v>
      </c>
      <c r="B956" s="1" t="s">
        <v>173</v>
      </c>
      <c r="C956" s="1" t="s">
        <v>16</v>
      </c>
      <c r="D956">
        <v>6</v>
      </c>
      <c r="E956">
        <v>0</v>
      </c>
      <c r="F956">
        <v>91580</v>
      </c>
      <c r="G956">
        <v>214654</v>
      </c>
      <c r="H956" s="3">
        <v>476586</v>
      </c>
      <c r="I956" s="1" t="s">
        <v>17</v>
      </c>
      <c r="J956">
        <v>707</v>
      </c>
      <c r="K956">
        <v>1403207</v>
      </c>
      <c r="L956" s="1" t="s">
        <v>41</v>
      </c>
      <c r="M956" s="1" t="s">
        <v>29</v>
      </c>
      <c r="N956" s="1" t="s">
        <v>23</v>
      </c>
      <c r="O956" s="2">
        <v>18241.52</v>
      </c>
      <c r="P956">
        <v>13.4</v>
      </c>
      <c r="Q956">
        <v>11</v>
      </c>
      <c r="R956">
        <f>Кредиты_2000_0__2[[#This Row],[Годовой доход]]/12</f>
        <v>116933.91666666667</v>
      </c>
      <c r="S956">
        <f>Кредиты_2000_0__2[[#This Row],[Ежемесячный платеж]]/Кредиты_2000_0__2[[#This Row],[Мес доход]]</f>
        <v>0.15599853763557336</v>
      </c>
    </row>
    <row r="957" spans="1:19" x14ac:dyDescent="0.45">
      <c r="A957">
        <v>211</v>
      </c>
      <c r="B957" s="1" t="s">
        <v>192</v>
      </c>
      <c r="C957" s="1" t="s">
        <v>16</v>
      </c>
      <c r="D957">
        <v>18</v>
      </c>
      <c r="E957">
        <v>0</v>
      </c>
      <c r="F957">
        <v>407835</v>
      </c>
      <c r="G957">
        <v>821282</v>
      </c>
      <c r="H957" s="3">
        <v>486288</v>
      </c>
      <c r="I957" s="1" t="s">
        <v>26</v>
      </c>
      <c r="J957">
        <v>707</v>
      </c>
      <c r="K957">
        <v>1654577</v>
      </c>
      <c r="L957" s="1" t="s">
        <v>27</v>
      </c>
      <c r="M957" s="1" t="s">
        <v>19</v>
      </c>
      <c r="N957" s="1" t="s">
        <v>23</v>
      </c>
      <c r="O957" s="2">
        <v>22612.47</v>
      </c>
      <c r="P957">
        <v>14.9</v>
      </c>
      <c r="Q957">
        <v>14</v>
      </c>
      <c r="R957">
        <f>Кредиты_2000_0__2[[#This Row],[Годовой доход]]/12</f>
        <v>137881.41666666666</v>
      </c>
      <c r="S957">
        <f>Кредиты_2000_0__2[[#This Row],[Ежемесячный платеж]]/Кредиты_2000_0__2[[#This Row],[Мес доход]]</f>
        <v>0.16399940286852774</v>
      </c>
    </row>
    <row r="958" spans="1:19" x14ac:dyDescent="0.45">
      <c r="A958">
        <v>290</v>
      </c>
      <c r="B958" s="1" t="s">
        <v>252</v>
      </c>
      <c r="C958" s="1" t="s">
        <v>16</v>
      </c>
      <c r="D958">
        <v>11</v>
      </c>
      <c r="E958">
        <v>1</v>
      </c>
      <c r="F958">
        <v>66994</v>
      </c>
      <c r="G958">
        <v>129294</v>
      </c>
      <c r="H958" s="3">
        <v>277948</v>
      </c>
      <c r="I958" s="1" t="s">
        <v>17</v>
      </c>
      <c r="J958">
        <v>707</v>
      </c>
      <c r="K958">
        <v>1118948</v>
      </c>
      <c r="L958" s="1" t="s">
        <v>22</v>
      </c>
      <c r="M958" s="1" t="s">
        <v>29</v>
      </c>
      <c r="N958" s="1" t="s">
        <v>23</v>
      </c>
      <c r="O958" s="2">
        <v>29465.58</v>
      </c>
      <c r="P958">
        <v>15.7</v>
      </c>
      <c r="Q958">
        <v>63</v>
      </c>
      <c r="R958">
        <f>Кредиты_2000_0__2[[#This Row],[Годовой доход]]/12</f>
        <v>93245.666666666672</v>
      </c>
      <c r="S958">
        <f>Кредиты_2000_0__2[[#This Row],[Ежемесячный платеж]]/Кредиты_2000_0__2[[#This Row],[Мес доход]]</f>
        <v>0.3159994566324798</v>
      </c>
    </row>
    <row r="959" spans="1:19" x14ac:dyDescent="0.45">
      <c r="A959">
        <v>591</v>
      </c>
      <c r="B959" s="1" t="s">
        <v>448</v>
      </c>
      <c r="C959" s="1" t="s">
        <v>16</v>
      </c>
      <c r="D959">
        <v>9</v>
      </c>
      <c r="E959">
        <v>0</v>
      </c>
      <c r="F959">
        <v>146965</v>
      </c>
      <c r="G959">
        <v>348700</v>
      </c>
      <c r="H959" s="3">
        <v>671836</v>
      </c>
      <c r="I959" s="1" t="s">
        <v>17</v>
      </c>
      <c r="J959">
        <v>707</v>
      </c>
      <c r="K959">
        <v>1318695</v>
      </c>
      <c r="L959" s="1" t="s">
        <v>33</v>
      </c>
      <c r="M959" s="1" t="s">
        <v>19</v>
      </c>
      <c r="N959" s="1" t="s">
        <v>23</v>
      </c>
      <c r="O959" s="2">
        <v>18022.259999999998</v>
      </c>
      <c r="P959">
        <v>21.1</v>
      </c>
      <c r="Q959">
        <v>31</v>
      </c>
      <c r="R959">
        <f>Кредиты_2000_0__2[[#This Row],[Годовой доход]]/12</f>
        <v>109891.25</v>
      </c>
      <c r="S959">
        <f>Кредиты_2000_0__2[[#This Row],[Ежемесячный платеж]]/Кредиты_2000_0__2[[#This Row],[Мес доход]]</f>
        <v>0.16400086449103088</v>
      </c>
    </row>
    <row r="960" spans="1:19" x14ac:dyDescent="0.45">
      <c r="A960">
        <v>704</v>
      </c>
      <c r="B960" s="1" t="s">
        <v>520</v>
      </c>
      <c r="C960" s="1" t="s">
        <v>16</v>
      </c>
      <c r="D960">
        <v>22</v>
      </c>
      <c r="E960">
        <v>0</v>
      </c>
      <c r="F960">
        <v>565782</v>
      </c>
      <c r="G960">
        <v>843128</v>
      </c>
      <c r="H960" s="3">
        <v>222684</v>
      </c>
      <c r="I960" s="1" t="s">
        <v>17</v>
      </c>
      <c r="J960">
        <v>707</v>
      </c>
      <c r="K960">
        <v>1634703</v>
      </c>
      <c r="L960" s="1" t="s">
        <v>22</v>
      </c>
      <c r="M960" s="1" t="s">
        <v>19</v>
      </c>
      <c r="N960" s="1" t="s">
        <v>54</v>
      </c>
      <c r="O960" s="2">
        <v>28198.66</v>
      </c>
      <c r="P960">
        <v>29.2</v>
      </c>
      <c r="Q960">
        <v>8</v>
      </c>
      <c r="R960">
        <f>Кредиты_2000_0__2[[#This Row],[Годовой доход]]/12</f>
        <v>136225.25</v>
      </c>
      <c r="S960">
        <f>Кредиты_2000_0__2[[#This Row],[Ежемесячный платеж]]/Кредиты_2000_0__2[[#This Row],[Мес доход]]</f>
        <v>0.2070002440810349</v>
      </c>
    </row>
    <row r="961" spans="1:19" x14ac:dyDescent="0.45">
      <c r="A961">
        <v>716</v>
      </c>
      <c r="B961" s="1" t="s">
        <v>528</v>
      </c>
      <c r="C961" s="1" t="s">
        <v>16</v>
      </c>
      <c r="D961">
        <v>21</v>
      </c>
      <c r="E961">
        <v>0</v>
      </c>
      <c r="F961">
        <v>147972</v>
      </c>
      <c r="G961">
        <v>176264</v>
      </c>
      <c r="H961" s="3">
        <v>223168</v>
      </c>
      <c r="I961" s="1" t="s">
        <v>17</v>
      </c>
      <c r="J961">
        <v>707</v>
      </c>
      <c r="K961">
        <v>819128</v>
      </c>
      <c r="L961" s="1" t="s">
        <v>36</v>
      </c>
      <c r="M961" s="1" t="s">
        <v>29</v>
      </c>
      <c r="N961" s="1" t="s">
        <v>23</v>
      </c>
      <c r="O961" s="2">
        <v>17338.07</v>
      </c>
      <c r="P961">
        <v>20.5</v>
      </c>
      <c r="R961">
        <f>Кредиты_2000_0__2[[#This Row],[Годовой доход]]/12</f>
        <v>68260.666666666672</v>
      </c>
      <c r="S961">
        <f>Кредиты_2000_0__2[[#This Row],[Ежемесячный платеж]]/Кредиты_2000_0__2[[#This Row],[Мес доход]]</f>
        <v>0.25399795880497306</v>
      </c>
    </row>
    <row r="962" spans="1:19" x14ac:dyDescent="0.45">
      <c r="A962">
        <v>940</v>
      </c>
      <c r="B962" s="1" t="s">
        <v>681</v>
      </c>
      <c r="C962" s="1" t="s">
        <v>16</v>
      </c>
      <c r="D962">
        <v>10</v>
      </c>
      <c r="E962">
        <v>0</v>
      </c>
      <c r="F962">
        <v>298490</v>
      </c>
      <c r="G962">
        <v>366498</v>
      </c>
      <c r="H962" s="3">
        <v>325292</v>
      </c>
      <c r="I962" s="1" t="s">
        <v>17</v>
      </c>
      <c r="J962">
        <v>707</v>
      </c>
      <c r="K962">
        <v>1217349</v>
      </c>
      <c r="L962" s="1" t="s">
        <v>33</v>
      </c>
      <c r="M962" s="1" t="s">
        <v>29</v>
      </c>
      <c r="N962" s="1" t="s">
        <v>23</v>
      </c>
      <c r="O962" s="2">
        <v>25361.39</v>
      </c>
      <c r="P962">
        <v>16.7</v>
      </c>
      <c r="Q962">
        <v>60</v>
      </c>
      <c r="R962">
        <f>Кредиты_2000_0__2[[#This Row],[Годовой доход]]/12</f>
        <v>101445.75</v>
      </c>
      <c r="S962">
        <f>Кредиты_2000_0__2[[#This Row],[Ежемесячный платеж]]/Кредиты_2000_0__2[[#This Row],[Мес доход]]</f>
        <v>0.24999953176944326</v>
      </c>
    </row>
    <row r="963" spans="1:19" x14ac:dyDescent="0.45">
      <c r="A963">
        <v>1076</v>
      </c>
      <c r="B963" s="1" t="s">
        <v>762</v>
      </c>
      <c r="C963" s="1" t="s">
        <v>16</v>
      </c>
      <c r="D963">
        <v>13</v>
      </c>
      <c r="E963">
        <v>0</v>
      </c>
      <c r="F963">
        <v>266361</v>
      </c>
      <c r="G963">
        <v>403172</v>
      </c>
      <c r="H963" s="3">
        <v>183326</v>
      </c>
      <c r="I963" s="1" t="s">
        <v>17</v>
      </c>
      <c r="J963">
        <v>707</v>
      </c>
      <c r="K963">
        <v>1248053</v>
      </c>
      <c r="L963" s="1" t="s">
        <v>36</v>
      </c>
      <c r="M963" s="1" t="s">
        <v>24</v>
      </c>
      <c r="N963" s="1" t="s">
        <v>23</v>
      </c>
      <c r="O963" s="2">
        <v>15392.47</v>
      </c>
      <c r="P963">
        <v>11.4</v>
      </c>
      <c r="R963">
        <f>Кредиты_2000_0__2[[#This Row],[Годовой доход]]/12</f>
        <v>104004.41666666667</v>
      </c>
      <c r="S963">
        <f>Кредиты_2000_0__2[[#This Row],[Ежемесячный платеж]]/Кредиты_2000_0__2[[#This Row],[Мес доход]]</f>
        <v>0.14799823404935528</v>
      </c>
    </row>
    <row r="964" spans="1:19" x14ac:dyDescent="0.45">
      <c r="A964">
        <v>1086</v>
      </c>
      <c r="B964" s="1" t="s">
        <v>767</v>
      </c>
      <c r="C964" s="1" t="s">
        <v>31</v>
      </c>
      <c r="D964">
        <v>14</v>
      </c>
      <c r="E964">
        <v>1</v>
      </c>
      <c r="F964">
        <v>181013</v>
      </c>
      <c r="G964">
        <v>671814</v>
      </c>
      <c r="H964" s="3">
        <v>230318</v>
      </c>
      <c r="I964" s="1" t="s">
        <v>26</v>
      </c>
      <c r="J964">
        <v>707</v>
      </c>
      <c r="K964">
        <v>1338778</v>
      </c>
      <c r="L964" s="1" t="s">
        <v>28</v>
      </c>
      <c r="M964" s="1" t="s">
        <v>29</v>
      </c>
      <c r="N964" s="1" t="s">
        <v>23</v>
      </c>
      <c r="O964" s="2">
        <v>18631.400000000001</v>
      </c>
      <c r="P964">
        <v>10.199999999999999</v>
      </c>
      <c r="R964">
        <f>Кредиты_2000_0__2[[#This Row],[Годовой доход]]/12</f>
        <v>111564.83333333333</v>
      </c>
      <c r="S964">
        <f>Кредиты_2000_0__2[[#This Row],[Ежемесячный платеж]]/Кредиты_2000_0__2[[#This Row],[Мес доход]]</f>
        <v>0.16700065283415177</v>
      </c>
    </row>
    <row r="965" spans="1:19" x14ac:dyDescent="0.45">
      <c r="A965">
        <v>1275</v>
      </c>
      <c r="B965" s="1" t="s">
        <v>896</v>
      </c>
      <c r="C965" s="1" t="s">
        <v>16</v>
      </c>
      <c r="D965">
        <v>20</v>
      </c>
      <c r="E965">
        <v>0</v>
      </c>
      <c r="F965">
        <v>226879</v>
      </c>
      <c r="G965">
        <v>788898</v>
      </c>
      <c r="H965" s="3">
        <v>445192</v>
      </c>
      <c r="I965" s="1" t="s">
        <v>26</v>
      </c>
      <c r="J965">
        <v>707</v>
      </c>
      <c r="K965">
        <v>1230345</v>
      </c>
      <c r="L965" s="1" t="s">
        <v>22</v>
      </c>
      <c r="M965" s="1" t="s">
        <v>19</v>
      </c>
      <c r="N965" s="1" t="s">
        <v>23</v>
      </c>
      <c r="O965" s="2">
        <v>18250.07</v>
      </c>
      <c r="P965">
        <v>21.2</v>
      </c>
      <c r="R965">
        <f>Кредиты_2000_0__2[[#This Row],[Годовой доход]]/12</f>
        <v>102528.75</v>
      </c>
      <c r="S965">
        <f>Кредиты_2000_0__2[[#This Row],[Ежемесячный платеж]]/Кредиты_2000_0__2[[#This Row],[Мес доход]]</f>
        <v>0.17799953671531155</v>
      </c>
    </row>
    <row r="966" spans="1:19" x14ac:dyDescent="0.45">
      <c r="A966">
        <v>1279</v>
      </c>
      <c r="B966" s="1" t="s">
        <v>899</v>
      </c>
      <c r="C966" s="1" t="s">
        <v>16</v>
      </c>
      <c r="D966">
        <v>6</v>
      </c>
      <c r="E966">
        <v>0</v>
      </c>
      <c r="F966">
        <v>18411</v>
      </c>
      <c r="G966">
        <v>204996</v>
      </c>
      <c r="H966" s="3">
        <v>699006</v>
      </c>
      <c r="I966" s="1" t="s">
        <v>26</v>
      </c>
      <c r="J966">
        <v>707</v>
      </c>
      <c r="K966">
        <v>1886510</v>
      </c>
      <c r="L966" s="1" t="s">
        <v>33</v>
      </c>
      <c r="M966" s="1" t="s">
        <v>29</v>
      </c>
      <c r="N966" s="1" t="s">
        <v>23</v>
      </c>
      <c r="O966" s="2">
        <v>16349.88</v>
      </c>
      <c r="P966">
        <v>15.4</v>
      </c>
      <c r="R966">
        <f>Кредиты_2000_0__2[[#This Row],[Годовой доход]]/12</f>
        <v>157209.16666666666</v>
      </c>
      <c r="S966">
        <f>Кредиты_2000_0__2[[#This Row],[Ежемесячный платеж]]/Кредиты_2000_0__2[[#This Row],[Мес доход]]</f>
        <v>0.10400080572061637</v>
      </c>
    </row>
    <row r="967" spans="1:19" x14ac:dyDescent="0.45">
      <c r="A967">
        <v>1309</v>
      </c>
      <c r="B967" s="1" t="s">
        <v>922</v>
      </c>
      <c r="C967" s="1" t="s">
        <v>16</v>
      </c>
      <c r="D967">
        <v>18</v>
      </c>
      <c r="E967">
        <v>0</v>
      </c>
      <c r="F967">
        <v>347225</v>
      </c>
      <c r="G967">
        <v>825572</v>
      </c>
      <c r="H967" s="3">
        <v>256454</v>
      </c>
      <c r="I967" s="1" t="s">
        <v>26</v>
      </c>
      <c r="J967">
        <v>707</v>
      </c>
      <c r="K967">
        <v>1045627</v>
      </c>
      <c r="L967" s="1" t="s">
        <v>22</v>
      </c>
      <c r="M967" s="1" t="s">
        <v>19</v>
      </c>
      <c r="N967" s="1" t="s">
        <v>23</v>
      </c>
      <c r="O967" s="2">
        <v>29800.36</v>
      </c>
      <c r="P967">
        <v>19.5</v>
      </c>
      <c r="Q967">
        <v>35</v>
      </c>
      <c r="R967">
        <f>Кредиты_2000_0__2[[#This Row],[Годовой доход]]/12</f>
        <v>87135.583333333328</v>
      </c>
      <c r="S967">
        <f>Кредиты_2000_0__2[[#This Row],[Ежемесячный платеж]]/Кредиты_2000_0__2[[#This Row],[Мес доход]]</f>
        <v>0.34199989097450623</v>
      </c>
    </row>
    <row r="968" spans="1:19" x14ac:dyDescent="0.45">
      <c r="A968">
        <v>1395</v>
      </c>
      <c r="B968" s="1" t="s">
        <v>981</v>
      </c>
      <c r="C968" s="1" t="s">
        <v>16</v>
      </c>
      <c r="D968">
        <v>11</v>
      </c>
      <c r="E968">
        <v>0</v>
      </c>
      <c r="F968">
        <v>179949</v>
      </c>
      <c r="G968">
        <v>304612</v>
      </c>
      <c r="H968" s="3">
        <v>215886</v>
      </c>
      <c r="I968" s="1" t="s">
        <v>17</v>
      </c>
      <c r="J968">
        <v>707</v>
      </c>
      <c r="K968">
        <v>783085</v>
      </c>
      <c r="L968" s="1" t="s">
        <v>36</v>
      </c>
      <c r="M968" s="1" t="s">
        <v>29</v>
      </c>
      <c r="N968" s="1" t="s">
        <v>23</v>
      </c>
      <c r="O968" s="2">
        <v>8809.5400000000009</v>
      </c>
      <c r="P968">
        <v>11</v>
      </c>
      <c r="R968">
        <f>Кредиты_2000_0__2[[#This Row],[Годовой доход]]/12</f>
        <v>65257.083333333336</v>
      </c>
      <c r="S968">
        <f>Кредиты_2000_0__2[[#This Row],[Ежемесячный платеж]]/Кредиты_2000_0__2[[#This Row],[Мес доход]]</f>
        <v>0.13499745238384084</v>
      </c>
    </row>
    <row r="969" spans="1:19" x14ac:dyDescent="0.45">
      <c r="A969">
        <v>1411</v>
      </c>
      <c r="B969" s="1" t="s">
        <v>994</v>
      </c>
      <c r="C969" s="1" t="s">
        <v>31</v>
      </c>
      <c r="D969">
        <v>9</v>
      </c>
      <c r="E969">
        <v>1</v>
      </c>
      <c r="F969">
        <v>86583</v>
      </c>
      <c r="G969">
        <v>169356</v>
      </c>
      <c r="H969" s="3">
        <v>234058</v>
      </c>
      <c r="I969" s="1" t="s">
        <v>17</v>
      </c>
      <c r="J969">
        <v>707</v>
      </c>
      <c r="K969">
        <v>2467530</v>
      </c>
      <c r="L969" s="1" t="s">
        <v>41</v>
      </c>
      <c r="M969" s="1" t="s">
        <v>19</v>
      </c>
      <c r="N969" s="1" t="s">
        <v>20</v>
      </c>
      <c r="O969" s="2">
        <v>14126.69</v>
      </c>
      <c r="P969">
        <v>17.5</v>
      </c>
      <c r="Q969">
        <v>36</v>
      </c>
      <c r="R969">
        <f>Кредиты_2000_0__2[[#This Row],[Годовой доход]]/12</f>
        <v>205627.5</v>
      </c>
      <c r="S969">
        <f>Кредиты_2000_0__2[[#This Row],[Ежемесячный платеж]]/Кредиты_2000_0__2[[#This Row],[Мес доход]]</f>
        <v>6.8700392700392701E-2</v>
      </c>
    </row>
    <row r="970" spans="1:19" x14ac:dyDescent="0.45">
      <c r="A970">
        <v>1739</v>
      </c>
      <c r="B970" s="1" t="s">
        <v>1223</v>
      </c>
      <c r="C970" s="1" t="s">
        <v>16</v>
      </c>
      <c r="D970">
        <v>14</v>
      </c>
      <c r="E970">
        <v>0</v>
      </c>
      <c r="F970">
        <v>58045</v>
      </c>
      <c r="G970">
        <v>193138</v>
      </c>
      <c r="H970" s="3">
        <v>210650</v>
      </c>
      <c r="I970" s="1" t="s">
        <v>17</v>
      </c>
      <c r="J970">
        <v>707</v>
      </c>
      <c r="K970">
        <v>1705554</v>
      </c>
      <c r="L970" s="1" t="s">
        <v>36</v>
      </c>
      <c r="M970" s="1" t="s">
        <v>19</v>
      </c>
      <c r="N970" s="1" t="s">
        <v>23</v>
      </c>
      <c r="O970" s="2">
        <v>19329.650000000001</v>
      </c>
      <c r="P970">
        <v>16</v>
      </c>
      <c r="Q970">
        <v>34</v>
      </c>
      <c r="R970">
        <f>Кредиты_2000_0__2[[#This Row],[Годовой доход]]/12</f>
        <v>142129.5</v>
      </c>
      <c r="S970">
        <f>Кредиты_2000_0__2[[#This Row],[Ежемесячный платеж]]/Кредиты_2000_0__2[[#This Row],[Мес доход]]</f>
        <v>0.13600026736180737</v>
      </c>
    </row>
    <row r="971" spans="1:19" x14ac:dyDescent="0.45">
      <c r="A971">
        <v>154</v>
      </c>
      <c r="B971" s="1" t="s">
        <v>145</v>
      </c>
      <c r="C971" s="1" t="s">
        <v>16</v>
      </c>
      <c r="D971">
        <v>6</v>
      </c>
      <c r="E971">
        <v>0</v>
      </c>
      <c r="F971">
        <v>88160</v>
      </c>
      <c r="G971">
        <v>117744</v>
      </c>
      <c r="H971" s="3">
        <v>190498</v>
      </c>
      <c r="I971" s="1" t="s">
        <v>17</v>
      </c>
      <c r="J971">
        <v>706</v>
      </c>
      <c r="K971">
        <v>892164</v>
      </c>
      <c r="L971" s="1" t="s">
        <v>50</v>
      </c>
      <c r="M971" s="1" t="s">
        <v>29</v>
      </c>
      <c r="N971" s="1" t="s">
        <v>23</v>
      </c>
      <c r="O971" s="2">
        <v>8996.1200000000008</v>
      </c>
      <c r="P971">
        <v>13.2</v>
      </c>
      <c r="Q971">
        <v>64</v>
      </c>
      <c r="R971">
        <f>Кредиты_2000_0__2[[#This Row],[Годовой доход]]/12</f>
        <v>74347</v>
      </c>
      <c r="S971">
        <f>Кредиты_2000_0__2[[#This Row],[Ежемесячный платеж]]/Кредиты_2000_0__2[[#This Row],[Мес доход]]</f>
        <v>0.12100178890876566</v>
      </c>
    </row>
    <row r="972" spans="1:19" x14ac:dyDescent="0.45">
      <c r="A972">
        <v>411</v>
      </c>
      <c r="B972" s="1" t="s">
        <v>334</v>
      </c>
      <c r="C972" s="1" t="s">
        <v>31</v>
      </c>
      <c r="D972">
        <v>22</v>
      </c>
      <c r="E972">
        <v>0</v>
      </c>
      <c r="F972">
        <v>353362</v>
      </c>
      <c r="G972">
        <v>611578</v>
      </c>
      <c r="H972" s="3">
        <v>444752</v>
      </c>
      <c r="I972" s="1" t="s">
        <v>26</v>
      </c>
      <c r="J972">
        <v>706</v>
      </c>
      <c r="K972">
        <v>1920520</v>
      </c>
      <c r="L972" s="1" t="s">
        <v>28</v>
      </c>
      <c r="M972" s="1" t="s">
        <v>29</v>
      </c>
      <c r="N972" s="1" t="s">
        <v>23</v>
      </c>
      <c r="O972" s="2">
        <v>43371.68</v>
      </c>
      <c r="P972">
        <v>16.100000000000001</v>
      </c>
      <c r="Q972">
        <v>72</v>
      </c>
      <c r="R972">
        <f>Кредиты_2000_0__2[[#This Row],[Годовой доход]]/12</f>
        <v>160043.33333333334</v>
      </c>
      <c r="S972">
        <f>Кредиты_2000_0__2[[#This Row],[Ежемесячный платеж]]/Кредиты_2000_0__2[[#This Row],[Мес доход]]</f>
        <v>0.27099960427384251</v>
      </c>
    </row>
    <row r="973" spans="1:19" x14ac:dyDescent="0.45">
      <c r="A973">
        <v>569</v>
      </c>
      <c r="B973" s="1" t="s">
        <v>434</v>
      </c>
      <c r="C973" s="1" t="s">
        <v>16</v>
      </c>
      <c r="D973">
        <v>8</v>
      </c>
      <c r="E973">
        <v>0</v>
      </c>
      <c r="F973">
        <v>541386</v>
      </c>
      <c r="G973">
        <v>698060</v>
      </c>
      <c r="H973" s="3">
        <v>156090</v>
      </c>
      <c r="I973" s="1" t="s">
        <v>17</v>
      </c>
      <c r="J973">
        <v>706</v>
      </c>
      <c r="K973">
        <v>1872260</v>
      </c>
      <c r="L973" s="1" t="s">
        <v>22</v>
      </c>
      <c r="M973" s="1" t="s">
        <v>29</v>
      </c>
      <c r="N973" s="1" t="s">
        <v>23</v>
      </c>
      <c r="O973" s="2">
        <v>25275.51</v>
      </c>
      <c r="P973">
        <v>18.5</v>
      </c>
      <c r="Q973">
        <v>12</v>
      </c>
      <c r="R973">
        <f>Кредиты_2000_0__2[[#This Row],[Годовой доход]]/12</f>
        <v>156021.66666666666</v>
      </c>
      <c r="S973">
        <f>Кредиты_2000_0__2[[#This Row],[Ежемесячный платеж]]/Кредиты_2000_0__2[[#This Row],[Мес доход]]</f>
        <v>0.16200000000000001</v>
      </c>
    </row>
    <row r="974" spans="1:19" x14ac:dyDescent="0.45">
      <c r="A974">
        <v>685</v>
      </c>
      <c r="B974" s="1" t="s">
        <v>508</v>
      </c>
      <c r="C974" s="1" t="s">
        <v>31</v>
      </c>
      <c r="D974">
        <v>14</v>
      </c>
      <c r="E974">
        <v>0</v>
      </c>
      <c r="F974">
        <v>548663</v>
      </c>
      <c r="G974">
        <v>935660</v>
      </c>
      <c r="H974" s="3">
        <v>671506</v>
      </c>
      <c r="I974" s="1" t="s">
        <v>17</v>
      </c>
      <c r="J974">
        <v>706</v>
      </c>
      <c r="K974">
        <v>1784423</v>
      </c>
      <c r="L974" s="1" t="s">
        <v>22</v>
      </c>
      <c r="M974" s="1" t="s">
        <v>19</v>
      </c>
      <c r="N974" s="1" t="s">
        <v>23</v>
      </c>
      <c r="O974" s="2">
        <v>44610.48</v>
      </c>
      <c r="P974">
        <v>22.8</v>
      </c>
      <c r="R974">
        <f>Кредиты_2000_0__2[[#This Row],[Годовой доход]]/12</f>
        <v>148701.91666666666</v>
      </c>
      <c r="S974">
        <f>Кредиты_2000_0__2[[#This Row],[Ежемесячный платеж]]/Кредиты_2000_0__2[[#This Row],[Мес доход]]</f>
        <v>0.29999936113802617</v>
      </c>
    </row>
    <row r="975" spans="1:19" x14ac:dyDescent="0.45">
      <c r="A975">
        <v>1421</v>
      </c>
      <c r="B975" s="1" t="s">
        <v>1001</v>
      </c>
      <c r="C975" s="1" t="s">
        <v>16</v>
      </c>
      <c r="D975">
        <v>8</v>
      </c>
      <c r="E975">
        <v>0</v>
      </c>
      <c r="F975">
        <v>58881</v>
      </c>
      <c r="G975">
        <v>112310</v>
      </c>
      <c r="H975" s="3">
        <v>198308</v>
      </c>
      <c r="I975" s="1" t="s">
        <v>17</v>
      </c>
      <c r="J975">
        <v>706</v>
      </c>
      <c r="K975">
        <v>846431</v>
      </c>
      <c r="L975" s="1" t="s">
        <v>53</v>
      </c>
      <c r="M975" s="1" t="s">
        <v>29</v>
      </c>
      <c r="N975" s="1" t="s">
        <v>23</v>
      </c>
      <c r="O975" s="2">
        <v>4753.99</v>
      </c>
      <c r="P975">
        <v>16.399999999999999</v>
      </c>
      <c r="Q975">
        <v>31</v>
      </c>
      <c r="R975">
        <f>Кредиты_2000_0__2[[#This Row],[Годовой доход]]/12</f>
        <v>70535.916666666672</v>
      </c>
      <c r="S975">
        <f>Кредиты_2000_0__2[[#This Row],[Ежемесячный платеж]]/Кредиты_2000_0__2[[#This Row],[Мес доход]]</f>
        <v>6.7398145861859965E-2</v>
      </c>
    </row>
    <row r="976" spans="1:19" x14ac:dyDescent="0.45">
      <c r="A976">
        <v>1454</v>
      </c>
      <c r="B976" s="1" t="s">
        <v>1024</v>
      </c>
      <c r="C976" s="1" t="s">
        <v>16</v>
      </c>
      <c r="D976">
        <v>12</v>
      </c>
      <c r="E976">
        <v>0</v>
      </c>
      <c r="F976">
        <v>505343</v>
      </c>
      <c r="G976">
        <v>645854</v>
      </c>
      <c r="H976" s="3">
        <v>585266</v>
      </c>
      <c r="I976" s="1" t="s">
        <v>17</v>
      </c>
      <c r="J976">
        <v>706</v>
      </c>
      <c r="K976">
        <v>1273000</v>
      </c>
      <c r="L976" s="1" t="s">
        <v>22</v>
      </c>
      <c r="M976" s="1" t="s">
        <v>29</v>
      </c>
      <c r="N976" s="1" t="s">
        <v>23</v>
      </c>
      <c r="O976" s="2">
        <v>20686.439999999999</v>
      </c>
      <c r="P976">
        <v>16.399999999999999</v>
      </c>
      <c r="R976">
        <f>Кредиты_2000_0__2[[#This Row],[Годовой доход]]/12</f>
        <v>106083.33333333333</v>
      </c>
      <c r="S976">
        <f>Кредиты_2000_0__2[[#This Row],[Ежемесячный платеж]]/Кредиты_2000_0__2[[#This Row],[Мес доход]]</f>
        <v>0.19500179104477611</v>
      </c>
    </row>
    <row r="977" spans="1:19" x14ac:dyDescent="0.45">
      <c r="A977">
        <v>1663</v>
      </c>
      <c r="B977" s="1" t="s">
        <v>1165</v>
      </c>
      <c r="C977" s="1" t="s">
        <v>16</v>
      </c>
      <c r="D977">
        <v>18</v>
      </c>
      <c r="E977">
        <v>1</v>
      </c>
      <c r="F977">
        <v>112347</v>
      </c>
      <c r="G977">
        <v>357390</v>
      </c>
      <c r="H977" s="3">
        <v>216414</v>
      </c>
      <c r="I977" s="1" t="s">
        <v>17</v>
      </c>
      <c r="J977">
        <v>706</v>
      </c>
      <c r="K977">
        <v>1682127</v>
      </c>
      <c r="L977" s="1" t="s">
        <v>22</v>
      </c>
      <c r="M977" s="1" t="s">
        <v>19</v>
      </c>
      <c r="N977" s="1" t="s">
        <v>1420</v>
      </c>
      <c r="O977" s="2">
        <v>11816.86</v>
      </c>
      <c r="P977">
        <v>16.100000000000001</v>
      </c>
      <c r="Q977">
        <v>47</v>
      </c>
      <c r="R977">
        <f>Кредиты_2000_0__2[[#This Row],[Годовой доход]]/12</f>
        <v>140177.25</v>
      </c>
      <c r="S977">
        <f>Кредиты_2000_0__2[[#This Row],[Ежемесячный платеж]]/Кредиты_2000_0__2[[#This Row],[Мес доход]]</f>
        <v>8.4299413777913321E-2</v>
      </c>
    </row>
    <row r="978" spans="1:19" x14ac:dyDescent="0.45">
      <c r="A978">
        <v>1782</v>
      </c>
      <c r="B978" s="1" t="s">
        <v>1255</v>
      </c>
      <c r="C978" s="1" t="s">
        <v>16</v>
      </c>
      <c r="D978">
        <v>10</v>
      </c>
      <c r="E978">
        <v>0</v>
      </c>
      <c r="F978">
        <v>761672</v>
      </c>
      <c r="G978">
        <v>1070322</v>
      </c>
      <c r="H978" s="3">
        <v>266486</v>
      </c>
      <c r="I978" s="1" t="s">
        <v>17</v>
      </c>
      <c r="J978">
        <v>706</v>
      </c>
      <c r="K978">
        <v>1304141</v>
      </c>
      <c r="L978" s="1" t="s">
        <v>22</v>
      </c>
      <c r="M978" s="1" t="s">
        <v>19</v>
      </c>
      <c r="N978" s="1" t="s">
        <v>79</v>
      </c>
      <c r="O978" s="2">
        <v>28147.93</v>
      </c>
      <c r="P978">
        <v>16.399999999999999</v>
      </c>
      <c r="R978">
        <f>Кредиты_2000_0__2[[#This Row],[Годовой доход]]/12</f>
        <v>108678.41666666667</v>
      </c>
      <c r="S978">
        <f>Кредиты_2000_0__2[[#This Row],[Ежемесячный платеж]]/Кредиты_2000_0__2[[#This Row],[Мес доход]]</f>
        <v>0.25900202508777809</v>
      </c>
    </row>
    <row r="979" spans="1:19" x14ac:dyDescent="0.45">
      <c r="A979">
        <v>1985</v>
      </c>
      <c r="B979" s="1" t="s">
        <v>1404</v>
      </c>
      <c r="C979" s="1" t="s">
        <v>16</v>
      </c>
      <c r="D979">
        <v>12</v>
      </c>
      <c r="E979">
        <v>0</v>
      </c>
      <c r="F979">
        <v>86412</v>
      </c>
      <c r="G979">
        <v>232144</v>
      </c>
      <c r="H979" s="3">
        <v>175890</v>
      </c>
      <c r="I979" s="1" t="s">
        <v>17</v>
      </c>
      <c r="J979">
        <v>706</v>
      </c>
      <c r="K979">
        <v>856900</v>
      </c>
      <c r="L979" s="1" t="s">
        <v>40</v>
      </c>
      <c r="M979" s="1" t="s">
        <v>24</v>
      </c>
      <c r="N979" s="1" t="s">
        <v>23</v>
      </c>
      <c r="O979" s="2">
        <v>15638.52</v>
      </c>
      <c r="P979">
        <v>12</v>
      </c>
      <c r="R979">
        <f>Кредиты_2000_0__2[[#This Row],[Годовой доход]]/12</f>
        <v>71408.333333333328</v>
      </c>
      <c r="S979">
        <f>Кредиты_2000_0__2[[#This Row],[Ежемесячный платеж]]/Кредиты_2000_0__2[[#This Row],[Мес доход]]</f>
        <v>0.21900133037694017</v>
      </c>
    </row>
    <row r="980" spans="1:19" x14ac:dyDescent="0.45">
      <c r="A980">
        <v>90</v>
      </c>
      <c r="B980" s="1" t="s">
        <v>100</v>
      </c>
      <c r="C980" s="1" t="s">
        <v>16</v>
      </c>
      <c r="D980">
        <v>18</v>
      </c>
      <c r="E980">
        <v>0</v>
      </c>
      <c r="F980">
        <v>563008</v>
      </c>
      <c r="G980">
        <v>1070432</v>
      </c>
      <c r="H980" s="3">
        <v>731566</v>
      </c>
      <c r="I980" s="1" t="s">
        <v>17</v>
      </c>
      <c r="J980">
        <v>705</v>
      </c>
      <c r="K980">
        <v>1377443</v>
      </c>
      <c r="L980" s="1" t="s">
        <v>22</v>
      </c>
      <c r="M980" s="1" t="s">
        <v>19</v>
      </c>
      <c r="N980" s="1" t="s">
        <v>23</v>
      </c>
      <c r="O980" s="2">
        <v>13429.96</v>
      </c>
      <c r="P980">
        <v>20.399999999999999</v>
      </c>
      <c r="Q980">
        <v>65</v>
      </c>
      <c r="R980">
        <f>Кредиты_2000_0__2[[#This Row],[Годовой доход]]/12</f>
        <v>114786.91666666667</v>
      </c>
      <c r="S980">
        <f>Кредиты_2000_0__2[[#This Row],[Ежемесячный платеж]]/Кредиты_2000_0__2[[#This Row],[Мес доход]]</f>
        <v>0.11699904823647873</v>
      </c>
    </row>
    <row r="981" spans="1:19" x14ac:dyDescent="0.45">
      <c r="A981">
        <v>101</v>
      </c>
      <c r="B981" s="1" t="s">
        <v>106</v>
      </c>
      <c r="C981" s="1" t="s">
        <v>16</v>
      </c>
      <c r="D981">
        <v>10</v>
      </c>
      <c r="E981">
        <v>0</v>
      </c>
      <c r="F981">
        <v>167656</v>
      </c>
      <c r="G981">
        <v>267014</v>
      </c>
      <c r="H981" s="3">
        <v>166672</v>
      </c>
      <c r="I981" s="1" t="s">
        <v>17</v>
      </c>
      <c r="J981">
        <v>705</v>
      </c>
      <c r="K981">
        <v>1048667</v>
      </c>
      <c r="L981" s="1" t="s">
        <v>22</v>
      </c>
      <c r="M981" s="1" t="s">
        <v>19</v>
      </c>
      <c r="N981" s="1" t="s">
        <v>23</v>
      </c>
      <c r="O981" s="2">
        <v>16166.91</v>
      </c>
      <c r="P981">
        <v>16</v>
      </c>
      <c r="Q981">
        <v>18</v>
      </c>
      <c r="R981">
        <f>Кредиты_2000_0__2[[#This Row],[Годовой доход]]/12</f>
        <v>87388.916666666672</v>
      </c>
      <c r="S981">
        <f>Кредиты_2000_0__2[[#This Row],[Ежемесячный платеж]]/Кредиты_2000_0__2[[#This Row],[Мес доход]]</f>
        <v>0.1849995470440092</v>
      </c>
    </row>
    <row r="982" spans="1:19" x14ac:dyDescent="0.45">
      <c r="A982">
        <v>326</v>
      </c>
      <c r="B982" s="1" t="s">
        <v>278</v>
      </c>
      <c r="C982" s="1" t="s">
        <v>16</v>
      </c>
      <c r="D982">
        <v>15</v>
      </c>
      <c r="E982">
        <v>0</v>
      </c>
      <c r="F982">
        <v>425448</v>
      </c>
      <c r="G982">
        <v>1089902</v>
      </c>
      <c r="H982" s="3">
        <v>764390</v>
      </c>
      <c r="I982" s="1" t="s">
        <v>26</v>
      </c>
      <c r="J982">
        <v>705</v>
      </c>
      <c r="K982">
        <v>1603220</v>
      </c>
      <c r="L982" s="1" t="s">
        <v>36</v>
      </c>
      <c r="M982" s="1" t="s">
        <v>19</v>
      </c>
      <c r="N982" s="1" t="s">
        <v>23</v>
      </c>
      <c r="O982" s="2">
        <v>34869.75</v>
      </c>
      <c r="P982">
        <v>30.6</v>
      </c>
      <c r="Q982">
        <v>50</v>
      </c>
      <c r="R982">
        <f>Кредиты_2000_0__2[[#This Row],[Годовой доход]]/12</f>
        <v>133601.66666666666</v>
      </c>
      <c r="S982">
        <f>Кредиты_2000_0__2[[#This Row],[Ежемесячный платеж]]/Кредиты_2000_0__2[[#This Row],[Мес доход]]</f>
        <v>0.26099786679307896</v>
      </c>
    </row>
    <row r="983" spans="1:19" x14ac:dyDescent="0.45">
      <c r="A983">
        <v>475</v>
      </c>
      <c r="B983" s="1" t="s">
        <v>377</v>
      </c>
      <c r="C983" s="1" t="s">
        <v>31</v>
      </c>
      <c r="D983">
        <v>6</v>
      </c>
      <c r="E983">
        <v>0</v>
      </c>
      <c r="F983">
        <v>93043</v>
      </c>
      <c r="G983">
        <v>139018</v>
      </c>
      <c r="H983" s="3">
        <v>220770</v>
      </c>
      <c r="I983" s="1" t="s">
        <v>17</v>
      </c>
      <c r="J983">
        <v>705</v>
      </c>
      <c r="K983">
        <v>571995</v>
      </c>
      <c r="L983" s="1" t="s">
        <v>40</v>
      </c>
      <c r="M983" s="1" t="s">
        <v>29</v>
      </c>
      <c r="N983" s="1" t="s">
        <v>23</v>
      </c>
      <c r="O983" s="2">
        <v>10915.5</v>
      </c>
      <c r="P983">
        <v>21.3</v>
      </c>
      <c r="R983">
        <f>Кредиты_2000_0__2[[#This Row],[Годовой доход]]/12</f>
        <v>47666.25</v>
      </c>
      <c r="S983">
        <f>Кредиты_2000_0__2[[#This Row],[Ежемесячный платеж]]/Кредиты_2000_0__2[[#This Row],[Мес доход]]</f>
        <v>0.22899850523168908</v>
      </c>
    </row>
    <row r="984" spans="1:19" x14ac:dyDescent="0.45">
      <c r="A984">
        <v>590</v>
      </c>
      <c r="B984" s="1" t="s">
        <v>447</v>
      </c>
      <c r="C984" s="1" t="s">
        <v>16</v>
      </c>
      <c r="D984">
        <v>4</v>
      </c>
      <c r="E984">
        <v>2</v>
      </c>
      <c r="F984">
        <v>140885</v>
      </c>
      <c r="G984">
        <v>290246</v>
      </c>
      <c r="H984" s="3">
        <v>178640</v>
      </c>
      <c r="I984" s="1" t="s">
        <v>17</v>
      </c>
      <c r="J984">
        <v>705</v>
      </c>
      <c r="K984">
        <v>1292095</v>
      </c>
      <c r="L984" s="1" t="s">
        <v>21</v>
      </c>
      <c r="M984" s="1" t="s">
        <v>29</v>
      </c>
      <c r="N984" s="1" t="s">
        <v>23</v>
      </c>
      <c r="O984" s="2">
        <v>12274.95</v>
      </c>
      <c r="P984">
        <v>20.100000000000001</v>
      </c>
      <c r="R984">
        <f>Кредиты_2000_0__2[[#This Row],[Годовой доход]]/12</f>
        <v>107674.58333333333</v>
      </c>
      <c r="S984">
        <f>Кредиты_2000_0__2[[#This Row],[Ежемесячный платеж]]/Кредиты_2000_0__2[[#This Row],[Мес доход]]</f>
        <v>0.11400044114403354</v>
      </c>
    </row>
    <row r="985" spans="1:19" x14ac:dyDescent="0.45">
      <c r="A985">
        <v>922</v>
      </c>
      <c r="B985" s="1" t="s">
        <v>670</v>
      </c>
      <c r="C985" s="1" t="s">
        <v>16</v>
      </c>
      <c r="D985">
        <v>9</v>
      </c>
      <c r="E985">
        <v>0</v>
      </c>
      <c r="F985">
        <v>77425</v>
      </c>
      <c r="G985">
        <v>146740</v>
      </c>
      <c r="H985" s="3">
        <v>70136</v>
      </c>
      <c r="I985" s="1" t="s">
        <v>17</v>
      </c>
      <c r="J985">
        <v>705</v>
      </c>
      <c r="K985">
        <v>946295</v>
      </c>
      <c r="L985" s="1" t="s">
        <v>22</v>
      </c>
      <c r="M985" s="1" t="s">
        <v>19</v>
      </c>
      <c r="N985" s="1" t="s">
        <v>23</v>
      </c>
      <c r="O985" s="2">
        <v>23814.98</v>
      </c>
      <c r="P985">
        <v>23.1</v>
      </c>
      <c r="Q985">
        <v>18</v>
      </c>
      <c r="R985">
        <f>Кредиты_2000_0__2[[#This Row],[Годовой доход]]/12</f>
        <v>78857.916666666672</v>
      </c>
      <c r="S985">
        <f>Кредиты_2000_0__2[[#This Row],[Ежемесячный платеж]]/Кредиты_2000_0__2[[#This Row],[Мес доход]]</f>
        <v>0.3019985945186226</v>
      </c>
    </row>
    <row r="986" spans="1:19" x14ac:dyDescent="0.45">
      <c r="A986">
        <v>935</v>
      </c>
      <c r="B986" s="1" t="s">
        <v>678</v>
      </c>
      <c r="C986" s="1" t="s">
        <v>31</v>
      </c>
      <c r="D986">
        <v>15</v>
      </c>
      <c r="E986">
        <v>0</v>
      </c>
      <c r="F986">
        <v>589095</v>
      </c>
      <c r="G986">
        <v>1188330</v>
      </c>
      <c r="H986" s="3">
        <v>522456</v>
      </c>
      <c r="I986" s="1" t="s">
        <v>26</v>
      </c>
      <c r="J986">
        <v>705</v>
      </c>
      <c r="K986">
        <v>1302469</v>
      </c>
      <c r="L986" s="1" t="s">
        <v>22</v>
      </c>
      <c r="M986" s="1" t="s">
        <v>19</v>
      </c>
      <c r="N986" s="1" t="s">
        <v>23</v>
      </c>
      <c r="O986" s="2">
        <v>35492.19</v>
      </c>
      <c r="P986">
        <v>35</v>
      </c>
      <c r="R986">
        <f>Кредиты_2000_0__2[[#This Row],[Годовой доход]]/12</f>
        <v>108539.08333333333</v>
      </c>
      <c r="S986">
        <f>Кредиты_2000_0__2[[#This Row],[Ежемесячный платеж]]/Кредиты_2000_0__2[[#This Row],[Мес доход]]</f>
        <v>0.326999168502283</v>
      </c>
    </row>
    <row r="987" spans="1:19" x14ac:dyDescent="0.45">
      <c r="A987">
        <v>1005</v>
      </c>
      <c r="B987" s="1" t="s">
        <v>720</v>
      </c>
      <c r="C987" s="1" t="s">
        <v>16</v>
      </c>
      <c r="D987">
        <v>8</v>
      </c>
      <c r="E987">
        <v>0</v>
      </c>
      <c r="F987">
        <v>142082</v>
      </c>
      <c r="G987">
        <v>413358</v>
      </c>
      <c r="H987" s="3">
        <v>172040</v>
      </c>
      <c r="I987" s="1" t="s">
        <v>17</v>
      </c>
      <c r="J987">
        <v>705</v>
      </c>
      <c r="K987">
        <v>722988</v>
      </c>
      <c r="L987" s="1" t="s">
        <v>27</v>
      </c>
      <c r="M987" s="1" t="s">
        <v>29</v>
      </c>
      <c r="N987" s="1" t="s">
        <v>23</v>
      </c>
      <c r="O987" s="2">
        <v>5850.1</v>
      </c>
      <c r="P987">
        <v>11.4</v>
      </c>
      <c r="Q987">
        <v>22</v>
      </c>
      <c r="R987">
        <f>Кредиты_2000_0__2[[#This Row],[Годовой доход]]/12</f>
        <v>60249</v>
      </c>
      <c r="S987">
        <f>Кредиты_2000_0__2[[#This Row],[Ежемесячный платеж]]/Кредиты_2000_0__2[[#This Row],[Мес доход]]</f>
        <v>9.7098707032481871E-2</v>
      </c>
    </row>
    <row r="988" spans="1:19" x14ac:dyDescent="0.45">
      <c r="A988">
        <v>1053</v>
      </c>
      <c r="B988" s="1" t="s">
        <v>748</v>
      </c>
      <c r="C988" s="1" t="s">
        <v>16</v>
      </c>
      <c r="D988">
        <v>8</v>
      </c>
      <c r="E988">
        <v>1</v>
      </c>
      <c r="F988">
        <v>85291</v>
      </c>
      <c r="G988">
        <v>216590</v>
      </c>
      <c r="H988" s="3">
        <v>142186</v>
      </c>
      <c r="I988" s="1" t="s">
        <v>17</v>
      </c>
      <c r="J988">
        <v>705</v>
      </c>
      <c r="K988">
        <v>793459</v>
      </c>
      <c r="L988" s="1" t="s">
        <v>50</v>
      </c>
      <c r="M988" s="1" t="s">
        <v>19</v>
      </c>
      <c r="N988" s="1" t="s">
        <v>23</v>
      </c>
      <c r="O988" s="2">
        <v>16464.07</v>
      </c>
      <c r="P988">
        <v>28.9</v>
      </c>
      <c r="Q988">
        <v>62</v>
      </c>
      <c r="R988">
        <f>Кредиты_2000_0__2[[#This Row],[Годовой доход]]/12</f>
        <v>66121.583333333328</v>
      </c>
      <c r="S988">
        <f>Кредиты_2000_0__2[[#This Row],[Ежемесячный платеж]]/Кредиты_2000_0__2[[#This Row],[Мес доход]]</f>
        <v>0.24899691099351071</v>
      </c>
    </row>
    <row r="989" spans="1:19" x14ac:dyDescent="0.45">
      <c r="A989">
        <v>1196</v>
      </c>
      <c r="B989" s="1" t="s">
        <v>842</v>
      </c>
      <c r="C989" s="1" t="s">
        <v>16</v>
      </c>
      <c r="D989">
        <v>26</v>
      </c>
      <c r="E989">
        <v>0</v>
      </c>
      <c r="F989">
        <v>236379</v>
      </c>
      <c r="G989">
        <v>918434</v>
      </c>
      <c r="H989" s="3">
        <v>223168</v>
      </c>
      <c r="I989" s="1" t="s">
        <v>26</v>
      </c>
      <c r="J989">
        <v>705</v>
      </c>
      <c r="K989">
        <v>1252784</v>
      </c>
      <c r="L989" s="1" t="s">
        <v>41</v>
      </c>
      <c r="M989" s="1" t="s">
        <v>19</v>
      </c>
      <c r="N989" s="1" t="s">
        <v>1420</v>
      </c>
      <c r="O989" s="2">
        <v>20566.55</v>
      </c>
      <c r="P989">
        <v>17.8</v>
      </c>
      <c r="Q989">
        <v>29</v>
      </c>
      <c r="R989">
        <f>Кредиты_2000_0__2[[#This Row],[Годовой доход]]/12</f>
        <v>104398.66666666667</v>
      </c>
      <c r="S989">
        <f>Кредиты_2000_0__2[[#This Row],[Ежемесячный платеж]]/Кредиты_2000_0__2[[#This Row],[Мес доход]]</f>
        <v>0.19700012132977432</v>
      </c>
    </row>
    <row r="990" spans="1:19" x14ac:dyDescent="0.45">
      <c r="A990">
        <v>1214</v>
      </c>
      <c r="B990" s="1" t="s">
        <v>850</v>
      </c>
      <c r="C990" s="1" t="s">
        <v>16</v>
      </c>
      <c r="D990">
        <v>11</v>
      </c>
      <c r="E990">
        <v>1</v>
      </c>
      <c r="F990">
        <v>37430</v>
      </c>
      <c r="G990">
        <v>361086</v>
      </c>
      <c r="H990" s="3">
        <v>46596</v>
      </c>
      <c r="I990" s="1" t="s">
        <v>17</v>
      </c>
      <c r="J990">
        <v>705</v>
      </c>
      <c r="K990">
        <v>692664</v>
      </c>
      <c r="L990" s="1" t="s">
        <v>36</v>
      </c>
      <c r="M990" s="1" t="s">
        <v>29</v>
      </c>
      <c r="N990" s="1" t="s">
        <v>23</v>
      </c>
      <c r="O990" s="2">
        <v>10274.44</v>
      </c>
      <c r="P990">
        <v>16.399999999999999</v>
      </c>
      <c r="R990">
        <f>Кредиты_2000_0__2[[#This Row],[Годовой доход]]/12</f>
        <v>57722</v>
      </c>
      <c r="S990">
        <f>Кредиты_2000_0__2[[#This Row],[Ежемесячный платеж]]/Кредиты_2000_0__2[[#This Row],[Мес доход]]</f>
        <v>0.17799868334430546</v>
      </c>
    </row>
    <row r="991" spans="1:19" x14ac:dyDescent="0.45">
      <c r="A991">
        <v>1350</v>
      </c>
      <c r="B991" s="1" t="s">
        <v>950</v>
      </c>
      <c r="C991" s="1" t="s">
        <v>16</v>
      </c>
      <c r="D991">
        <v>5</v>
      </c>
      <c r="E991">
        <v>1</v>
      </c>
      <c r="F991">
        <v>38</v>
      </c>
      <c r="G991">
        <v>0</v>
      </c>
      <c r="H991" s="3">
        <v>287386</v>
      </c>
      <c r="I991" s="1" t="s">
        <v>26</v>
      </c>
      <c r="J991">
        <v>705</v>
      </c>
      <c r="K991">
        <v>700967</v>
      </c>
      <c r="L991" s="1" t="s">
        <v>38</v>
      </c>
      <c r="M991" s="1" t="s">
        <v>19</v>
      </c>
      <c r="N991" s="1" t="s">
        <v>58</v>
      </c>
      <c r="O991" s="2">
        <v>34.96</v>
      </c>
      <c r="P991">
        <v>6.5</v>
      </c>
      <c r="R991">
        <f>Кредиты_2000_0__2[[#This Row],[Годовой доход]]/12</f>
        <v>58413.916666666664</v>
      </c>
      <c r="S991">
        <f>Кредиты_2000_0__2[[#This Row],[Ежемесячный платеж]]/Кредиты_2000_0__2[[#This Row],[Мес доход]]</f>
        <v>5.9848751795733607E-4</v>
      </c>
    </row>
    <row r="992" spans="1:19" x14ac:dyDescent="0.45">
      <c r="A992">
        <v>1776</v>
      </c>
      <c r="B992" s="1" t="s">
        <v>1253</v>
      </c>
      <c r="C992" s="1" t="s">
        <v>31</v>
      </c>
      <c r="D992">
        <v>9</v>
      </c>
      <c r="E992">
        <v>0</v>
      </c>
      <c r="F992">
        <v>99636</v>
      </c>
      <c r="G992">
        <v>226226</v>
      </c>
      <c r="H992" s="3">
        <v>76186</v>
      </c>
      <c r="I992" s="1" t="s">
        <v>17</v>
      </c>
      <c r="J992">
        <v>705</v>
      </c>
      <c r="K992">
        <v>451117</v>
      </c>
      <c r="L992" s="1" t="s">
        <v>36</v>
      </c>
      <c r="M992" s="1" t="s">
        <v>19</v>
      </c>
      <c r="N992" s="1" t="s">
        <v>23</v>
      </c>
      <c r="O992" s="2">
        <v>3740.53</v>
      </c>
      <c r="P992">
        <v>14.8</v>
      </c>
      <c r="Q992">
        <v>26</v>
      </c>
      <c r="R992">
        <f>Кредиты_2000_0__2[[#This Row],[Годовой доход]]/12</f>
        <v>37593.083333333336</v>
      </c>
      <c r="S992">
        <f>Кредиты_2000_0__2[[#This Row],[Ежемесячный платеж]]/Кредиты_2000_0__2[[#This Row],[Мес доход]]</f>
        <v>9.950048435328307E-2</v>
      </c>
    </row>
    <row r="993" spans="1:19" x14ac:dyDescent="0.45">
      <c r="A993">
        <v>1841</v>
      </c>
      <c r="B993" s="1" t="s">
        <v>1296</v>
      </c>
      <c r="C993" s="1" t="s">
        <v>16</v>
      </c>
      <c r="D993">
        <v>16</v>
      </c>
      <c r="E993">
        <v>0</v>
      </c>
      <c r="F993">
        <v>1009394</v>
      </c>
      <c r="G993">
        <v>2850672</v>
      </c>
      <c r="H993" s="3">
        <v>176660</v>
      </c>
      <c r="I993" s="1" t="s">
        <v>26</v>
      </c>
      <c r="J993">
        <v>705</v>
      </c>
      <c r="K993">
        <v>1844444</v>
      </c>
      <c r="L993" s="1" t="s">
        <v>33</v>
      </c>
      <c r="M993" s="1" t="s">
        <v>19</v>
      </c>
      <c r="N993" s="1" t="s">
        <v>54</v>
      </c>
      <c r="O993" s="2">
        <v>23347.58</v>
      </c>
      <c r="P993">
        <v>28.9</v>
      </c>
      <c r="Q993">
        <v>14</v>
      </c>
      <c r="R993">
        <f>Кредиты_2000_0__2[[#This Row],[Годовой доход]]/12</f>
        <v>153703.66666666666</v>
      </c>
      <c r="S993">
        <f>Кредиты_2000_0__2[[#This Row],[Ежемесячный платеж]]/Кредиты_2000_0__2[[#This Row],[Мес доход]]</f>
        <v>0.15189995467468789</v>
      </c>
    </row>
    <row r="994" spans="1:19" x14ac:dyDescent="0.45">
      <c r="A994">
        <v>1956</v>
      </c>
      <c r="B994" s="1" t="s">
        <v>1379</v>
      </c>
      <c r="C994" s="1" t="s">
        <v>16</v>
      </c>
      <c r="D994">
        <v>9</v>
      </c>
      <c r="E994">
        <v>0</v>
      </c>
      <c r="F994">
        <v>206568</v>
      </c>
      <c r="G994">
        <v>422576</v>
      </c>
      <c r="H994" s="3">
        <v>245234</v>
      </c>
      <c r="I994" s="1" t="s">
        <v>26</v>
      </c>
      <c r="J994">
        <v>705</v>
      </c>
      <c r="K994">
        <v>813162</v>
      </c>
      <c r="L994" s="1" t="s">
        <v>33</v>
      </c>
      <c r="M994" s="1" t="s">
        <v>29</v>
      </c>
      <c r="N994" s="1" t="s">
        <v>23</v>
      </c>
      <c r="O994" s="2">
        <v>18567.18</v>
      </c>
      <c r="P994">
        <v>7.4</v>
      </c>
      <c r="R994">
        <f>Кредиты_2000_0__2[[#This Row],[Годовой доход]]/12</f>
        <v>67763.5</v>
      </c>
      <c r="S994">
        <f>Кредиты_2000_0__2[[#This Row],[Ежемесячный платеж]]/Кредиты_2000_0__2[[#This Row],[Мес доход]]</f>
        <v>0.27399971961306602</v>
      </c>
    </row>
    <row r="995" spans="1:19" x14ac:dyDescent="0.45">
      <c r="A995">
        <v>25</v>
      </c>
      <c r="B995" s="1" t="s">
        <v>48</v>
      </c>
      <c r="C995" s="1" t="s">
        <v>16</v>
      </c>
      <c r="D995">
        <v>6</v>
      </c>
      <c r="E995">
        <v>1</v>
      </c>
      <c r="F995">
        <v>143051</v>
      </c>
      <c r="G995">
        <v>245014</v>
      </c>
      <c r="H995" s="3">
        <v>244926</v>
      </c>
      <c r="I995" s="1" t="s">
        <v>26</v>
      </c>
      <c r="J995">
        <v>704</v>
      </c>
      <c r="K995">
        <v>1249953</v>
      </c>
      <c r="L995" s="1" t="s">
        <v>38</v>
      </c>
      <c r="M995" s="1" t="s">
        <v>19</v>
      </c>
      <c r="N995" s="1" t="s">
        <v>23</v>
      </c>
      <c r="O995" s="2">
        <v>6812.26</v>
      </c>
      <c r="P995">
        <v>14.4</v>
      </c>
      <c r="R995">
        <f>Кредиты_2000_0__2[[#This Row],[Годовой доход]]/12</f>
        <v>104162.75</v>
      </c>
      <c r="S995">
        <f>Кредиты_2000_0__2[[#This Row],[Ежемесячный платеж]]/Кредиты_2000_0__2[[#This Row],[Мес доход]]</f>
        <v>6.540015504582973E-2</v>
      </c>
    </row>
    <row r="996" spans="1:19" x14ac:dyDescent="0.45">
      <c r="A996">
        <v>144</v>
      </c>
      <c r="B996" s="1" t="s">
        <v>136</v>
      </c>
      <c r="C996" s="1" t="s">
        <v>16</v>
      </c>
      <c r="D996">
        <v>4</v>
      </c>
      <c r="E996">
        <v>0</v>
      </c>
      <c r="F996">
        <v>90022</v>
      </c>
      <c r="G996">
        <v>167860</v>
      </c>
      <c r="H996" s="3">
        <v>348832</v>
      </c>
      <c r="I996" s="1" t="s">
        <v>26</v>
      </c>
      <c r="J996">
        <v>704</v>
      </c>
      <c r="K996">
        <v>497306</v>
      </c>
      <c r="L996" s="1" t="s">
        <v>33</v>
      </c>
      <c r="M996" s="1" t="s">
        <v>29</v>
      </c>
      <c r="N996" s="1" t="s">
        <v>23</v>
      </c>
      <c r="O996" s="2">
        <v>3257.36</v>
      </c>
      <c r="P996">
        <v>13</v>
      </c>
      <c r="R996">
        <f>Кредиты_2000_0__2[[#This Row],[Годовой доход]]/12</f>
        <v>41442.166666666664</v>
      </c>
      <c r="S996">
        <f>Кредиты_2000_0__2[[#This Row],[Ежемесячный платеж]]/Кредиты_2000_0__2[[#This Row],[Мес доход]]</f>
        <v>7.8600137541071299E-2</v>
      </c>
    </row>
    <row r="997" spans="1:19" x14ac:dyDescent="0.45">
      <c r="A997">
        <v>390</v>
      </c>
      <c r="B997" s="1" t="s">
        <v>323</v>
      </c>
      <c r="C997" s="1" t="s">
        <v>31</v>
      </c>
      <c r="D997">
        <v>18</v>
      </c>
      <c r="E997">
        <v>1</v>
      </c>
      <c r="F997">
        <v>232522</v>
      </c>
      <c r="G997">
        <v>333608</v>
      </c>
      <c r="H997" s="3">
        <v>418572</v>
      </c>
      <c r="I997" s="1" t="s">
        <v>26</v>
      </c>
      <c r="J997">
        <v>704</v>
      </c>
      <c r="K997">
        <v>1201788</v>
      </c>
      <c r="L997" s="1" t="s">
        <v>38</v>
      </c>
      <c r="M997" s="1" t="s">
        <v>19</v>
      </c>
      <c r="N997" s="1" t="s">
        <v>23</v>
      </c>
      <c r="O997" s="2">
        <v>23935.63</v>
      </c>
      <c r="P997">
        <v>16.600000000000001</v>
      </c>
      <c r="R997">
        <f>Кредиты_2000_0__2[[#This Row],[Годовой доход]]/12</f>
        <v>100149</v>
      </c>
      <c r="S997">
        <f>Кредиты_2000_0__2[[#This Row],[Ежемесячный платеж]]/Кредиты_2000_0__2[[#This Row],[Мес доход]]</f>
        <v>0.2390001897173212</v>
      </c>
    </row>
    <row r="998" spans="1:19" x14ac:dyDescent="0.45">
      <c r="A998">
        <v>624</v>
      </c>
      <c r="B998" s="1" t="s">
        <v>473</v>
      </c>
      <c r="C998" s="1" t="s">
        <v>16</v>
      </c>
      <c r="D998">
        <v>7</v>
      </c>
      <c r="E998">
        <v>0</v>
      </c>
      <c r="F998">
        <v>350246</v>
      </c>
      <c r="G998">
        <v>479930</v>
      </c>
      <c r="H998" s="3">
        <v>328548</v>
      </c>
      <c r="I998" s="1" t="s">
        <v>26</v>
      </c>
      <c r="J998">
        <v>704</v>
      </c>
      <c r="K998">
        <v>1172813</v>
      </c>
      <c r="L998" s="1" t="s">
        <v>18</v>
      </c>
      <c r="M998" s="1" t="s">
        <v>19</v>
      </c>
      <c r="N998" s="1" t="s">
        <v>23</v>
      </c>
      <c r="O998" s="2">
        <v>16028.4</v>
      </c>
      <c r="P998">
        <v>13.5</v>
      </c>
      <c r="Q998">
        <v>38</v>
      </c>
      <c r="R998">
        <f>Кредиты_2000_0__2[[#This Row],[Годовой доход]]/12</f>
        <v>97734.416666666672</v>
      </c>
      <c r="S998">
        <f>Кредиты_2000_0__2[[#This Row],[Ежемесячный платеж]]/Кредиты_2000_0__2[[#This Row],[Мес доход]]</f>
        <v>0.1639995463897484</v>
      </c>
    </row>
    <row r="999" spans="1:19" x14ac:dyDescent="0.45">
      <c r="A999">
        <v>732</v>
      </c>
      <c r="B999" s="1" t="s">
        <v>538</v>
      </c>
      <c r="C999" s="1" t="s">
        <v>16</v>
      </c>
      <c r="D999">
        <v>7</v>
      </c>
      <c r="E999">
        <v>1</v>
      </c>
      <c r="F999">
        <v>160493</v>
      </c>
      <c r="G999">
        <v>239162</v>
      </c>
      <c r="H999" s="3">
        <v>217338</v>
      </c>
      <c r="I999" s="1" t="s">
        <v>17</v>
      </c>
      <c r="J999">
        <v>704</v>
      </c>
      <c r="K999">
        <v>2721674</v>
      </c>
      <c r="L999" s="1" t="s">
        <v>22</v>
      </c>
      <c r="M999" s="1" t="s">
        <v>29</v>
      </c>
      <c r="N999" s="1" t="s">
        <v>23</v>
      </c>
      <c r="O999" s="2">
        <v>29257.91</v>
      </c>
      <c r="P999">
        <v>18.600000000000001</v>
      </c>
      <c r="Q999">
        <v>10</v>
      </c>
      <c r="R999">
        <f>Кредиты_2000_0__2[[#This Row],[Годовой доход]]/12</f>
        <v>226806.16666666666</v>
      </c>
      <c r="S999">
        <f>Кредиты_2000_0__2[[#This Row],[Ежемесячный платеж]]/Кредиты_2000_0__2[[#This Row],[Мес доход]]</f>
        <v>0.12899962302612289</v>
      </c>
    </row>
    <row r="1000" spans="1:19" x14ac:dyDescent="0.45">
      <c r="A1000">
        <v>766</v>
      </c>
      <c r="B1000" s="1" t="s">
        <v>561</v>
      </c>
      <c r="C1000" s="1" t="s">
        <v>16</v>
      </c>
      <c r="D1000">
        <v>11</v>
      </c>
      <c r="E1000">
        <v>0</v>
      </c>
      <c r="F1000">
        <v>226537</v>
      </c>
      <c r="G1000">
        <v>495858</v>
      </c>
      <c r="H1000" s="3">
        <v>334070</v>
      </c>
      <c r="I1000" s="1" t="s">
        <v>17</v>
      </c>
      <c r="J1000">
        <v>704</v>
      </c>
      <c r="K1000">
        <v>927523</v>
      </c>
      <c r="L1000" s="1" t="s">
        <v>22</v>
      </c>
      <c r="M1000" s="1" t="s">
        <v>29</v>
      </c>
      <c r="N1000" s="1" t="s">
        <v>23</v>
      </c>
      <c r="O1000" s="2">
        <v>5132.28</v>
      </c>
      <c r="P1000">
        <v>20.5</v>
      </c>
      <c r="Q1000">
        <v>24</v>
      </c>
      <c r="R1000">
        <f>Кредиты_2000_0__2[[#This Row],[Годовой доход]]/12</f>
        <v>77293.583333333328</v>
      </c>
      <c r="S1000">
        <f>Кредиты_2000_0__2[[#This Row],[Ежемесячный платеж]]/Кредиты_2000_0__2[[#This Row],[Мес доход]]</f>
        <v>6.6399819734928409E-2</v>
      </c>
    </row>
    <row r="1001" spans="1:19" x14ac:dyDescent="0.45">
      <c r="A1001">
        <v>793</v>
      </c>
      <c r="B1001" s="1" t="s">
        <v>582</v>
      </c>
      <c r="C1001" s="1" t="s">
        <v>31</v>
      </c>
      <c r="D1001">
        <v>6</v>
      </c>
      <c r="E1001">
        <v>0</v>
      </c>
      <c r="F1001">
        <v>145825</v>
      </c>
      <c r="G1001">
        <v>182138</v>
      </c>
      <c r="H1001" s="3">
        <v>190784</v>
      </c>
      <c r="I1001" s="1" t="s">
        <v>17</v>
      </c>
      <c r="J1001">
        <v>704</v>
      </c>
      <c r="K1001">
        <v>711455</v>
      </c>
      <c r="L1001" s="1" t="s">
        <v>53</v>
      </c>
      <c r="M1001" s="1" t="s">
        <v>29</v>
      </c>
      <c r="N1001" s="1" t="s">
        <v>23</v>
      </c>
      <c r="O1001" s="2">
        <v>5015.8100000000004</v>
      </c>
      <c r="P1001">
        <v>16.100000000000001</v>
      </c>
      <c r="R1001">
        <f>Кредиты_2000_0__2[[#This Row],[Годовой доход]]/12</f>
        <v>59287.916666666664</v>
      </c>
      <c r="S1001">
        <f>Кредиты_2000_0__2[[#This Row],[Ежемесячный платеж]]/Кредиты_2000_0__2[[#This Row],[Мес доход]]</f>
        <v>8.4600881292562435E-2</v>
      </c>
    </row>
    <row r="1002" spans="1:19" x14ac:dyDescent="0.45">
      <c r="A1002">
        <v>952</v>
      </c>
      <c r="B1002" s="1" t="s">
        <v>688</v>
      </c>
      <c r="C1002" s="1" t="s">
        <v>16</v>
      </c>
      <c r="D1002">
        <v>4</v>
      </c>
      <c r="E1002">
        <v>0</v>
      </c>
      <c r="F1002">
        <v>48868</v>
      </c>
      <c r="G1002">
        <v>239778</v>
      </c>
      <c r="H1002" s="3">
        <v>108834</v>
      </c>
      <c r="I1002" s="1" t="s">
        <v>26</v>
      </c>
      <c r="J1002">
        <v>704</v>
      </c>
      <c r="K1002">
        <v>1447344</v>
      </c>
      <c r="L1002" s="1" t="s">
        <v>18</v>
      </c>
      <c r="M1002" s="1" t="s">
        <v>29</v>
      </c>
      <c r="N1002" s="1" t="s">
        <v>52</v>
      </c>
      <c r="O1002" s="2">
        <v>11168.58</v>
      </c>
      <c r="P1002">
        <v>11</v>
      </c>
      <c r="Q1002">
        <v>31</v>
      </c>
      <c r="R1002">
        <f>Кредиты_2000_0__2[[#This Row],[Годовой доход]]/12</f>
        <v>120612</v>
      </c>
      <c r="S1002">
        <f>Кредиты_2000_0__2[[#This Row],[Ежемесячный платеж]]/Кредиты_2000_0__2[[#This Row],[Мес доход]]</f>
        <v>9.2599243856332697E-2</v>
      </c>
    </row>
    <row r="1003" spans="1:19" x14ac:dyDescent="0.45">
      <c r="A1003">
        <v>1100</v>
      </c>
      <c r="B1003" s="1" t="s">
        <v>777</v>
      </c>
      <c r="C1003" s="1" t="s">
        <v>16</v>
      </c>
      <c r="D1003">
        <v>17</v>
      </c>
      <c r="E1003">
        <v>0</v>
      </c>
      <c r="F1003">
        <v>684019</v>
      </c>
      <c r="G1003">
        <v>1001308</v>
      </c>
      <c r="H1003" s="3">
        <v>52932</v>
      </c>
      <c r="I1003" s="1" t="s">
        <v>17</v>
      </c>
      <c r="J1003">
        <v>704</v>
      </c>
      <c r="K1003">
        <v>2247377</v>
      </c>
      <c r="L1003" s="1" t="s">
        <v>36</v>
      </c>
      <c r="M1003" s="1" t="s">
        <v>19</v>
      </c>
      <c r="N1003" s="1" t="s">
        <v>52</v>
      </c>
      <c r="O1003" s="2">
        <v>54124.35</v>
      </c>
      <c r="P1003">
        <v>21.1</v>
      </c>
      <c r="Q1003">
        <v>45</v>
      </c>
      <c r="R1003">
        <f>Кредиты_2000_0__2[[#This Row],[Годовой доход]]/12</f>
        <v>187281.41666666666</v>
      </c>
      <c r="S1003">
        <f>Кредиты_2000_0__2[[#This Row],[Ежемесячный платеж]]/Кредиты_2000_0__2[[#This Row],[Мес доход]]</f>
        <v>0.28900010990590363</v>
      </c>
    </row>
    <row r="1004" spans="1:19" x14ac:dyDescent="0.45">
      <c r="A1004">
        <v>1118</v>
      </c>
      <c r="B1004" s="1" t="s">
        <v>791</v>
      </c>
      <c r="C1004" s="1" t="s">
        <v>31</v>
      </c>
      <c r="D1004">
        <v>7</v>
      </c>
      <c r="E1004">
        <v>0</v>
      </c>
      <c r="F1004">
        <v>131290</v>
      </c>
      <c r="G1004">
        <v>191224</v>
      </c>
      <c r="H1004" s="3">
        <v>55286</v>
      </c>
      <c r="I1004" s="1" t="s">
        <v>17</v>
      </c>
      <c r="J1004">
        <v>704</v>
      </c>
      <c r="K1004">
        <v>1909880</v>
      </c>
      <c r="L1004" s="1" t="s">
        <v>33</v>
      </c>
      <c r="M1004" s="1" t="s">
        <v>19</v>
      </c>
      <c r="N1004" s="1" t="s">
        <v>52</v>
      </c>
      <c r="O1004" s="2">
        <v>14737.92</v>
      </c>
      <c r="P1004">
        <v>16.899999999999999</v>
      </c>
      <c r="Q1004">
        <v>33</v>
      </c>
      <c r="R1004">
        <f>Кредиты_2000_0__2[[#This Row],[Годовой доход]]/12</f>
        <v>159156.66666666666</v>
      </c>
      <c r="S1004">
        <f>Кредиты_2000_0__2[[#This Row],[Ежемесячный платеж]]/Кредиты_2000_0__2[[#This Row],[Мес доход]]</f>
        <v>9.2600079586152018E-2</v>
      </c>
    </row>
    <row r="1005" spans="1:19" x14ac:dyDescent="0.45">
      <c r="A1005">
        <v>1159</v>
      </c>
      <c r="B1005" s="1" t="s">
        <v>817</v>
      </c>
      <c r="C1005" s="1" t="s">
        <v>31</v>
      </c>
      <c r="D1005">
        <v>6</v>
      </c>
      <c r="E1005">
        <v>0</v>
      </c>
      <c r="F1005">
        <v>145730</v>
      </c>
      <c r="G1005">
        <v>268268</v>
      </c>
      <c r="H1005" s="3">
        <v>178860</v>
      </c>
      <c r="I1005" s="1" t="s">
        <v>17</v>
      </c>
      <c r="J1005">
        <v>704</v>
      </c>
      <c r="K1005">
        <v>1062043</v>
      </c>
      <c r="L1005" s="1" t="s">
        <v>38</v>
      </c>
      <c r="M1005" s="1" t="s">
        <v>29</v>
      </c>
      <c r="N1005" s="1" t="s">
        <v>23</v>
      </c>
      <c r="O1005" s="2">
        <v>13983.43</v>
      </c>
      <c r="P1005">
        <v>7</v>
      </c>
      <c r="R1005">
        <f>Кредиты_2000_0__2[[#This Row],[Годовой доход]]/12</f>
        <v>88503.583333333328</v>
      </c>
      <c r="S1005">
        <f>Кредиты_2000_0__2[[#This Row],[Ежемесячный платеж]]/Кредиты_2000_0__2[[#This Row],[Мес доход]]</f>
        <v>0.15799846145589211</v>
      </c>
    </row>
    <row r="1006" spans="1:19" x14ac:dyDescent="0.45">
      <c r="A1006">
        <v>1399</v>
      </c>
      <c r="B1006" s="1" t="s">
        <v>984</v>
      </c>
      <c r="C1006" s="1" t="s">
        <v>16</v>
      </c>
      <c r="D1006">
        <v>24</v>
      </c>
      <c r="E1006">
        <v>0</v>
      </c>
      <c r="F1006">
        <v>616113</v>
      </c>
      <c r="G1006">
        <v>1017698</v>
      </c>
      <c r="H1006" s="3">
        <v>444444</v>
      </c>
      <c r="I1006" s="1" t="s">
        <v>17</v>
      </c>
      <c r="J1006">
        <v>704</v>
      </c>
      <c r="K1006">
        <v>1458592</v>
      </c>
      <c r="L1006" s="1" t="s">
        <v>22</v>
      </c>
      <c r="M1006" s="1" t="s">
        <v>29</v>
      </c>
      <c r="N1006" s="1" t="s">
        <v>23</v>
      </c>
      <c r="O1006" s="2">
        <v>25768.37</v>
      </c>
      <c r="P1006">
        <v>22.5</v>
      </c>
      <c r="R1006">
        <f>Кредиты_2000_0__2[[#This Row],[Годовой доход]]/12</f>
        <v>121549.33333333333</v>
      </c>
      <c r="S1006">
        <f>Кредиты_2000_0__2[[#This Row],[Ежемесячный платеж]]/Кредиты_2000_0__2[[#This Row],[Мес доход]]</f>
        <v>0.21199927052938725</v>
      </c>
    </row>
    <row r="1007" spans="1:19" x14ac:dyDescent="0.45">
      <c r="A1007">
        <v>1570</v>
      </c>
      <c r="B1007" s="1" t="s">
        <v>1094</v>
      </c>
      <c r="C1007" s="1" t="s">
        <v>16</v>
      </c>
      <c r="D1007">
        <v>6</v>
      </c>
      <c r="E1007">
        <v>0</v>
      </c>
      <c r="F1007">
        <v>164483</v>
      </c>
      <c r="G1007">
        <v>278454</v>
      </c>
      <c r="H1007" s="3">
        <v>118184</v>
      </c>
      <c r="I1007" s="1" t="s">
        <v>17</v>
      </c>
      <c r="J1007">
        <v>704</v>
      </c>
      <c r="K1007">
        <v>286330</v>
      </c>
      <c r="L1007" s="1" t="s">
        <v>33</v>
      </c>
      <c r="M1007" s="1" t="s">
        <v>29</v>
      </c>
      <c r="N1007" s="1" t="s">
        <v>23</v>
      </c>
      <c r="O1007" s="2">
        <v>7349.01</v>
      </c>
      <c r="P1007">
        <v>13</v>
      </c>
      <c r="Q1007">
        <v>38</v>
      </c>
      <c r="R1007">
        <f>Кредиты_2000_0__2[[#This Row],[Годовой доход]]/12</f>
        <v>23860.833333333332</v>
      </c>
      <c r="S1007">
        <f>Кредиты_2000_0__2[[#This Row],[Ежемесячный платеж]]/Кредиты_2000_0__2[[#This Row],[Мес доход]]</f>
        <v>0.30799469143994695</v>
      </c>
    </row>
    <row r="1008" spans="1:19" x14ac:dyDescent="0.45">
      <c r="A1008">
        <v>1732</v>
      </c>
      <c r="B1008" s="1" t="s">
        <v>1216</v>
      </c>
      <c r="C1008" s="1" t="s">
        <v>16</v>
      </c>
      <c r="D1008">
        <v>9</v>
      </c>
      <c r="E1008">
        <v>2</v>
      </c>
      <c r="F1008">
        <v>227810</v>
      </c>
      <c r="G1008">
        <v>436722</v>
      </c>
      <c r="H1008" s="3">
        <v>335786</v>
      </c>
      <c r="I1008" s="1" t="s">
        <v>17</v>
      </c>
      <c r="J1008">
        <v>704</v>
      </c>
      <c r="K1008">
        <v>1159950</v>
      </c>
      <c r="L1008" s="1" t="s">
        <v>36</v>
      </c>
      <c r="M1008" s="1" t="s">
        <v>29</v>
      </c>
      <c r="N1008" s="1" t="s">
        <v>23</v>
      </c>
      <c r="O1008" s="2">
        <v>18462.490000000002</v>
      </c>
      <c r="P1008">
        <v>15.3</v>
      </c>
      <c r="R1008">
        <f>Кредиты_2000_0__2[[#This Row],[Годовой доход]]/12</f>
        <v>96662.5</v>
      </c>
      <c r="S1008">
        <f>Кредиты_2000_0__2[[#This Row],[Ежемесячный платеж]]/Кредиты_2000_0__2[[#This Row],[Мес доход]]</f>
        <v>0.19099950859950862</v>
      </c>
    </row>
    <row r="1009" spans="1:19" x14ac:dyDescent="0.45">
      <c r="A1009">
        <v>1904</v>
      </c>
      <c r="B1009" s="1" t="s">
        <v>1339</v>
      </c>
      <c r="C1009" s="1" t="s">
        <v>16</v>
      </c>
      <c r="D1009">
        <v>14</v>
      </c>
      <c r="E1009">
        <v>0</v>
      </c>
      <c r="F1009">
        <v>149549</v>
      </c>
      <c r="G1009">
        <v>335610</v>
      </c>
      <c r="H1009" s="3">
        <v>146322</v>
      </c>
      <c r="I1009" s="1" t="s">
        <v>17</v>
      </c>
      <c r="J1009">
        <v>704</v>
      </c>
      <c r="K1009">
        <v>595384</v>
      </c>
      <c r="L1009" s="1" t="s">
        <v>18</v>
      </c>
      <c r="M1009" s="1" t="s">
        <v>29</v>
      </c>
      <c r="N1009" s="1" t="s">
        <v>23</v>
      </c>
      <c r="O1009" s="2">
        <v>6499.52</v>
      </c>
      <c r="P1009">
        <v>10</v>
      </c>
      <c r="R1009">
        <f>Кредиты_2000_0__2[[#This Row],[Годовой доход]]/12</f>
        <v>49615.333333333336</v>
      </c>
      <c r="S1009">
        <f>Кредиты_2000_0__2[[#This Row],[Ежемесячный платеж]]/Кредиты_2000_0__2[[#This Row],[Мес доход]]</f>
        <v>0.13099821291804953</v>
      </c>
    </row>
    <row r="1010" spans="1:19" x14ac:dyDescent="0.45">
      <c r="A1010">
        <v>1906</v>
      </c>
      <c r="B1010" s="1" t="s">
        <v>1341</v>
      </c>
      <c r="C1010" s="1" t="s">
        <v>31</v>
      </c>
      <c r="D1010">
        <v>9</v>
      </c>
      <c r="E1010">
        <v>0</v>
      </c>
      <c r="F1010">
        <v>92872</v>
      </c>
      <c r="G1010">
        <v>185416</v>
      </c>
      <c r="H1010" s="3">
        <v>220858</v>
      </c>
      <c r="I1010" s="1" t="s">
        <v>26</v>
      </c>
      <c r="J1010">
        <v>704</v>
      </c>
      <c r="K1010">
        <v>1907410</v>
      </c>
      <c r="L1010" s="1" t="s">
        <v>36</v>
      </c>
      <c r="M1010" s="1" t="s">
        <v>29</v>
      </c>
      <c r="N1010" s="1" t="s">
        <v>54</v>
      </c>
      <c r="O1010" s="2">
        <v>20504.61</v>
      </c>
      <c r="P1010">
        <v>12.3</v>
      </c>
      <c r="Q1010">
        <v>20</v>
      </c>
      <c r="R1010">
        <f>Кредиты_2000_0__2[[#This Row],[Годовой доход]]/12</f>
        <v>158950.83333333334</v>
      </c>
      <c r="S1010">
        <f>Кредиты_2000_0__2[[#This Row],[Ежемесячный платеж]]/Кредиты_2000_0__2[[#This Row],[Мес доход]]</f>
        <v>0.12899970116545473</v>
      </c>
    </row>
    <row r="1011" spans="1:19" x14ac:dyDescent="0.45">
      <c r="A1011">
        <v>1951</v>
      </c>
      <c r="B1011" s="1" t="s">
        <v>1376</v>
      </c>
      <c r="C1011" s="1" t="s">
        <v>31</v>
      </c>
      <c r="D1011">
        <v>11</v>
      </c>
      <c r="E1011">
        <v>0</v>
      </c>
      <c r="F1011">
        <v>201970</v>
      </c>
      <c r="G1011">
        <v>244882</v>
      </c>
      <c r="H1011" s="3">
        <v>273922</v>
      </c>
      <c r="I1011" s="1" t="s">
        <v>17</v>
      </c>
      <c r="J1011">
        <v>704</v>
      </c>
      <c r="K1011">
        <v>1038616</v>
      </c>
      <c r="L1011" s="1" t="s">
        <v>22</v>
      </c>
      <c r="M1011" s="1" t="s">
        <v>29</v>
      </c>
      <c r="N1011" s="1" t="s">
        <v>23</v>
      </c>
      <c r="O1011" s="2">
        <v>13069.34</v>
      </c>
      <c r="P1011">
        <v>16.2</v>
      </c>
      <c r="R1011">
        <f>Кредиты_2000_0__2[[#This Row],[Годовой доход]]/12</f>
        <v>86551.333333333328</v>
      </c>
      <c r="S1011">
        <f>Кредиты_2000_0__2[[#This Row],[Ежемесячный платеж]]/Кредиты_2000_0__2[[#This Row],[Мес доход]]</f>
        <v>0.1510010244402166</v>
      </c>
    </row>
    <row r="1012" spans="1:19" x14ac:dyDescent="0.45">
      <c r="A1012">
        <v>184</v>
      </c>
      <c r="B1012" s="1" t="s">
        <v>170</v>
      </c>
      <c r="C1012" s="1" t="s">
        <v>16</v>
      </c>
      <c r="D1012">
        <v>10</v>
      </c>
      <c r="E1012">
        <v>0</v>
      </c>
      <c r="F1012">
        <v>173128</v>
      </c>
      <c r="G1012">
        <v>384032</v>
      </c>
      <c r="H1012" s="3">
        <v>333124</v>
      </c>
      <c r="I1012" s="1" t="s">
        <v>17</v>
      </c>
      <c r="J1012">
        <v>703</v>
      </c>
      <c r="K1012">
        <v>1300246</v>
      </c>
      <c r="L1012" s="1" t="s">
        <v>22</v>
      </c>
      <c r="M1012" s="1" t="s">
        <v>19</v>
      </c>
      <c r="N1012" s="1" t="s">
        <v>23</v>
      </c>
      <c r="O1012" s="2">
        <v>13110.76</v>
      </c>
      <c r="P1012">
        <v>14.6</v>
      </c>
      <c r="Q1012">
        <v>22</v>
      </c>
      <c r="R1012">
        <f>Кредиты_2000_0__2[[#This Row],[Годовой доход]]/12</f>
        <v>108353.83333333333</v>
      </c>
      <c r="S1012">
        <f>Кредиты_2000_0__2[[#This Row],[Ежемесячный платеж]]/Кредиты_2000_0__2[[#This Row],[Мес доход]]</f>
        <v>0.12099950317093842</v>
      </c>
    </row>
    <row r="1013" spans="1:19" x14ac:dyDescent="0.45">
      <c r="A1013">
        <v>342</v>
      </c>
      <c r="B1013" s="1" t="s">
        <v>285</v>
      </c>
      <c r="C1013" s="1" t="s">
        <v>16</v>
      </c>
      <c r="D1013">
        <v>10</v>
      </c>
      <c r="E1013">
        <v>1</v>
      </c>
      <c r="F1013">
        <v>300789</v>
      </c>
      <c r="G1013">
        <v>657118</v>
      </c>
      <c r="H1013" s="3">
        <v>764544</v>
      </c>
      <c r="I1013" s="1" t="s">
        <v>26</v>
      </c>
      <c r="J1013">
        <v>703</v>
      </c>
      <c r="K1013">
        <v>1697859</v>
      </c>
      <c r="L1013" s="1" t="s">
        <v>53</v>
      </c>
      <c r="M1013" s="1" t="s">
        <v>19</v>
      </c>
      <c r="N1013" s="1" t="s">
        <v>20</v>
      </c>
      <c r="O1013" s="2">
        <v>17685.96</v>
      </c>
      <c r="P1013">
        <v>25.5</v>
      </c>
      <c r="Q1013">
        <v>31</v>
      </c>
      <c r="R1013">
        <f>Кредиты_2000_0__2[[#This Row],[Годовой доход]]/12</f>
        <v>141488.25</v>
      </c>
      <c r="S1013">
        <f>Кредиты_2000_0__2[[#This Row],[Ежемесячный платеж]]/Кредиты_2000_0__2[[#This Row],[Мес доход]]</f>
        <v>0.12499949642461476</v>
      </c>
    </row>
    <row r="1014" spans="1:19" x14ac:dyDescent="0.45">
      <c r="A1014">
        <v>426</v>
      </c>
      <c r="B1014" s="1" t="s">
        <v>343</v>
      </c>
      <c r="C1014" s="1" t="s">
        <v>31</v>
      </c>
      <c r="D1014">
        <v>13</v>
      </c>
      <c r="E1014">
        <v>0</v>
      </c>
      <c r="F1014">
        <v>242098</v>
      </c>
      <c r="G1014">
        <v>308396</v>
      </c>
      <c r="H1014" s="3">
        <v>234036</v>
      </c>
      <c r="I1014" s="1" t="s">
        <v>17</v>
      </c>
      <c r="J1014">
        <v>703</v>
      </c>
      <c r="K1014">
        <v>665798</v>
      </c>
      <c r="L1014" s="1" t="s">
        <v>22</v>
      </c>
      <c r="M1014" s="1" t="s">
        <v>19</v>
      </c>
      <c r="N1014" s="1" t="s">
        <v>23</v>
      </c>
      <c r="O1014" s="2">
        <v>11263.01</v>
      </c>
      <c r="P1014">
        <v>17</v>
      </c>
      <c r="Q1014">
        <v>39</v>
      </c>
      <c r="R1014">
        <f>Кредиты_2000_0__2[[#This Row],[Годовой доход]]/12</f>
        <v>55483.166666666664</v>
      </c>
      <c r="S1014">
        <f>Кредиты_2000_0__2[[#This Row],[Ежемесячный платеж]]/Кредиты_2000_0__2[[#This Row],[Мес доход]]</f>
        <v>0.20299868728953829</v>
      </c>
    </row>
    <row r="1015" spans="1:19" x14ac:dyDescent="0.45">
      <c r="A1015">
        <v>465</v>
      </c>
      <c r="B1015" s="1" t="s">
        <v>369</v>
      </c>
      <c r="C1015" s="1" t="s">
        <v>16</v>
      </c>
      <c r="D1015">
        <v>7</v>
      </c>
      <c r="E1015">
        <v>0</v>
      </c>
      <c r="F1015">
        <v>171779</v>
      </c>
      <c r="G1015">
        <v>264506</v>
      </c>
      <c r="H1015" s="3">
        <v>208670</v>
      </c>
      <c r="I1015" s="1" t="s">
        <v>17</v>
      </c>
      <c r="J1015">
        <v>703</v>
      </c>
      <c r="K1015">
        <v>566124</v>
      </c>
      <c r="L1015" s="1" t="s">
        <v>38</v>
      </c>
      <c r="M1015" s="1" t="s">
        <v>19</v>
      </c>
      <c r="N1015" s="1" t="s">
        <v>23</v>
      </c>
      <c r="O1015" s="2">
        <v>3811.97</v>
      </c>
      <c r="P1015">
        <v>11.7</v>
      </c>
      <c r="R1015">
        <f>Кредиты_2000_0__2[[#This Row],[Годовой доход]]/12</f>
        <v>47177</v>
      </c>
      <c r="S1015">
        <f>Кредиты_2000_0__2[[#This Row],[Ежемесячный платеж]]/Кредиты_2000_0__2[[#This Row],[Мес доход]]</f>
        <v>8.0801449859041474E-2</v>
      </c>
    </row>
    <row r="1016" spans="1:19" x14ac:dyDescent="0.45">
      <c r="A1016">
        <v>528</v>
      </c>
      <c r="B1016" s="1" t="s">
        <v>408</v>
      </c>
      <c r="C1016" s="1" t="s">
        <v>16</v>
      </c>
      <c r="D1016">
        <v>7</v>
      </c>
      <c r="E1016">
        <v>0</v>
      </c>
      <c r="F1016">
        <v>40280</v>
      </c>
      <c r="G1016">
        <v>249370</v>
      </c>
      <c r="H1016" s="3">
        <v>264836</v>
      </c>
      <c r="I1016" s="1" t="s">
        <v>26</v>
      </c>
      <c r="J1016">
        <v>703</v>
      </c>
      <c r="K1016">
        <v>1277066</v>
      </c>
      <c r="L1016" s="1" t="s">
        <v>40</v>
      </c>
      <c r="M1016" s="1" t="s">
        <v>19</v>
      </c>
      <c r="N1016" s="1" t="s">
        <v>1420</v>
      </c>
      <c r="O1016" s="2">
        <v>14473.44</v>
      </c>
      <c r="P1016">
        <v>17.2</v>
      </c>
      <c r="R1016">
        <f>Кредиты_2000_0__2[[#This Row],[Годовой доход]]/12</f>
        <v>106422.16666666667</v>
      </c>
      <c r="S1016">
        <f>Кредиты_2000_0__2[[#This Row],[Ежемесячный платеж]]/Кредиты_2000_0__2[[#This Row],[Мес доход]]</f>
        <v>0.13600023804564526</v>
      </c>
    </row>
    <row r="1017" spans="1:19" x14ac:dyDescent="0.45">
      <c r="A1017">
        <v>593</v>
      </c>
      <c r="B1017" s="1" t="s">
        <v>450</v>
      </c>
      <c r="C1017" s="1" t="s">
        <v>16</v>
      </c>
      <c r="D1017">
        <v>5</v>
      </c>
      <c r="E1017">
        <v>0</v>
      </c>
      <c r="F1017">
        <v>182115</v>
      </c>
      <c r="G1017">
        <v>234036</v>
      </c>
      <c r="H1017" s="3">
        <v>175010</v>
      </c>
      <c r="I1017" s="1" t="s">
        <v>17</v>
      </c>
      <c r="J1017">
        <v>703</v>
      </c>
      <c r="K1017">
        <v>785973</v>
      </c>
      <c r="L1017" s="1" t="s">
        <v>22</v>
      </c>
      <c r="M1017" s="1" t="s">
        <v>19</v>
      </c>
      <c r="N1017" s="1" t="s">
        <v>23</v>
      </c>
      <c r="O1017" s="2">
        <v>9890.26</v>
      </c>
      <c r="P1017">
        <v>12.1</v>
      </c>
      <c r="R1017">
        <f>Кредиты_2000_0__2[[#This Row],[Годовой доход]]/12</f>
        <v>65497.75</v>
      </c>
      <c r="S1017">
        <f>Кредиты_2000_0__2[[#This Row],[Ежемесячный платеж]]/Кредиты_2000_0__2[[#This Row],[Мес доход]]</f>
        <v>0.15100152295307853</v>
      </c>
    </row>
    <row r="1018" spans="1:19" x14ac:dyDescent="0.45">
      <c r="A1018">
        <v>616</v>
      </c>
      <c r="B1018" s="1" t="s">
        <v>467</v>
      </c>
      <c r="C1018" s="1" t="s">
        <v>16</v>
      </c>
      <c r="D1018">
        <v>8</v>
      </c>
      <c r="E1018">
        <v>0</v>
      </c>
      <c r="F1018">
        <v>104405</v>
      </c>
      <c r="G1018">
        <v>366322</v>
      </c>
      <c r="H1018" s="3">
        <v>262174</v>
      </c>
      <c r="I1018" s="1" t="s">
        <v>26</v>
      </c>
      <c r="J1018">
        <v>703</v>
      </c>
      <c r="K1018">
        <v>935655</v>
      </c>
      <c r="L1018" s="1" t="s">
        <v>27</v>
      </c>
      <c r="M1018" s="1" t="s">
        <v>29</v>
      </c>
      <c r="N1018" s="1" t="s">
        <v>34</v>
      </c>
      <c r="O1018" s="2">
        <v>8966.67</v>
      </c>
      <c r="P1018">
        <v>11.3</v>
      </c>
      <c r="Q1018">
        <v>42</v>
      </c>
      <c r="R1018">
        <f>Кредиты_2000_0__2[[#This Row],[Годовой доход]]/12</f>
        <v>77971.25</v>
      </c>
      <c r="S1018">
        <f>Кредиты_2000_0__2[[#This Row],[Ежемесячный платеж]]/Кредиты_2000_0__2[[#This Row],[Мес доход]]</f>
        <v>0.11499969540054827</v>
      </c>
    </row>
    <row r="1019" spans="1:19" x14ac:dyDescent="0.45">
      <c r="A1019">
        <v>754</v>
      </c>
      <c r="B1019" s="1" t="s">
        <v>552</v>
      </c>
      <c r="C1019" s="1" t="s">
        <v>16</v>
      </c>
      <c r="D1019">
        <v>8</v>
      </c>
      <c r="E1019">
        <v>0</v>
      </c>
      <c r="F1019">
        <v>300846</v>
      </c>
      <c r="G1019">
        <v>556468</v>
      </c>
      <c r="H1019" s="3">
        <v>345136</v>
      </c>
      <c r="I1019" s="1" t="s">
        <v>17</v>
      </c>
      <c r="J1019">
        <v>703</v>
      </c>
      <c r="K1019">
        <v>1117770</v>
      </c>
      <c r="L1019" s="1" t="s">
        <v>36</v>
      </c>
      <c r="M1019" s="1" t="s">
        <v>29</v>
      </c>
      <c r="N1019" s="1" t="s">
        <v>34</v>
      </c>
      <c r="O1019" s="2">
        <v>6967.49</v>
      </c>
      <c r="P1019">
        <v>13.5</v>
      </c>
      <c r="R1019">
        <f>Кредиты_2000_0__2[[#This Row],[Годовой доход]]/12</f>
        <v>93147.5</v>
      </c>
      <c r="S1019">
        <f>Кредиты_2000_0__2[[#This Row],[Ежемесячный платеж]]/Кредиты_2000_0__2[[#This Row],[Мес доход]]</f>
        <v>7.4800611932687402E-2</v>
      </c>
    </row>
    <row r="1020" spans="1:19" x14ac:dyDescent="0.45">
      <c r="A1020">
        <v>860</v>
      </c>
      <c r="B1020" s="1" t="s">
        <v>626</v>
      </c>
      <c r="C1020" s="1" t="s">
        <v>16</v>
      </c>
      <c r="D1020">
        <v>19</v>
      </c>
      <c r="E1020">
        <v>1</v>
      </c>
      <c r="F1020">
        <v>1175549</v>
      </c>
      <c r="G1020">
        <v>1824614</v>
      </c>
      <c r="H1020" s="3">
        <v>79772</v>
      </c>
      <c r="I1020" s="1" t="s">
        <v>17</v>
      </c>
      <c r="J1020">
        <v>703</v>
      </c>
      <c r="K1020">
        <v>1569381</v>
      </c>
      <c r="L1020" s="1" t="s">
        <v>22</v>
      </c>
      <c r="M1020" s="1" t="s">
        <v>24</v>
      </c>
      <c r="N1020" s="1" t="s">
        <v>23</v>
      </c>
      <c r="O1020" s="2">
        <v>33349.18</v>
      </c>
      <c r="P1020">
        <v>20.6</v>
      </c>
      <c r="R1020">
        <f>Кредиты_2000_0__2[[#This Row],[Годовой доход]]/12</f>
        <v>130781.75</v>
      </c>
      <c r="S1020">
        <f>Кредиты_2000_0__2[[#This Row],[Ежемесячный платеж]]/Кредиты_2000_0__2[[#This Row],[Мес доход]]</f>
        <v>0.25499872879816948</v>
      </c>
    </row>
    <row r="1021" spans="1:19" x14ac:dyDescent="0.45">
      <c r="A1021">
        <v>872</v>
      </c>
      <c r="B1021" s="1" t="s">
        <v>633</v>
      </c>
      <c r="C1021" s="1" t="s">
        <v>16</v>
      </c>
      <c r="D1021">
        <v>10</v>
      </c>
      <c r="E1021">
        <v>0</v>
      </c>
      <c r="F1021">
        <v>108471</v>
      </c>
      <c r="G1021">
        <v>156002</v>
      </c>
      <c r="H1021" s="3">
        <v>189002</v>
      </c>
      <c r="I1021" s="1" t="s">
        <v>17</v>
      </c>
      <c r="J1021">
        <v>703</v>
      </c>
      <c r="K1021">
        <v>2431962</v>
      </c>
      <c r="L1021" s="1" t="s">
        <v>53</v>
      </c>
      <c r="M1021" s="1" t="s">
        <v>29</v>
      </c>
      <c r="N1021" s="1" t="s">
        <v>52</v>
      </c>
      <c r="O1021" s="2">
        <v>24725.08</v>
      </c>
      <c r="P1021">
        <v>14.8</v>
      </c>
      <c r="Q1021">
        <v>19</v>
      </c>
      <c r="R1021">
        <f>Кредиты_2000_0__2[[#This Row],[Годовой доход]]/12</f>
        <v>202663.5</v>
      </c>
      <c r="S1021">
        <f>Кредиты_2000_0__2[[#This Row],[Ежемесячный платеж]]/Кредиты_2000_0__2[[#This Row],[Мес доход]]</f>
        <v>0.12200065626025408</v>
      </c>
    </row>
    <row r="1022" spans="1:19" x14ac:dyDescent="0.45">
      <c r="A1022">
        <v>889</v>
      </c>
      <c r="B1022" s="1" t="s">
        <v>644</v>
      </c>
      <c r="C1022" s="1" t="s">
        <v>16</v>
      </c>
      <c r="D1022">
        <v>19</v>
      </c>
      <c r="E1022">
        <v>1</v>
      </c>
      <c r="F1022">
        <v>58520</v>
      </c>
      <c r="G1022">
        <v>376442</v>
      </c>
      <c r="H1022" s="3">
        <v>303688</v>
      </c>
      <c r="I1022" s="1" t="s">
        <v>26</v>
      </c>
      <c r="J1022">
        <v>703</v>
      </c>
      <c r="K1022">
        <v>950285</v>
      </c>
      <c r="L1022" s="1" t="s">
        <v>38</v>
      </c>
      <c r="M1022" s="1" t="s">
        <v>19</v>
      </c>
      <c r="N1022" s="1" t="s">
        <v>23</v>
      </c>
      <c r="O1022" s="2">
        <v>14016.68</v>
      </c>
      <c r="P1022">
        <v>19</v>
      </c>
      <c r="Q1022">
        <v>38</v>
      </c>
      <c r="R1022">
        <f>Кредиты_2000_0__2[[#This Row],[Годовой доход]]/12</f>
        <v>79190.416666666672</v>
      </c>
      <c r="S1022">
        <f>Кредиты_2000_0__2[[#This Row],[Ежемесячный платеж]]/Кредиты_2000_0__2[[#This Row],[Мес доход]]</f>
        <v>0.17699970008997301</v>
      </c>
    </row>
    <row r="1023" spans="1:19" x14ac:dyDescent="0.45">
      <c r="A1023">
        <v>1342</v>
      </c>
      <c r="B1023" s="1" t="s">
        <v>943</v>
      </c>
      <c r="C1023" s="1" t="s">
        <v>31</v>
      </c>
      <c r="D1023">
        <v>13</v>
      </c>
      <c r="E1023">
        <v>0</v>
      </c>
      <c r="F1023">
        <v>132240</v>
      </c>
      <c r="G1023">
        <v>293348</v>
      </c>
      <c r="H1023" s="3">
        <v>238854</v>
      </c>
      <c r="I1023" s="1" t="s">
        <v>26</v>
      </c>
      <c r="J1023">
        <v>703</v>
      </c>
      <c r="K1023">
        <v>693861</v>
      </c>
      <c r="L1023" s="1" t="s">
        <v>41</v>
      </c>
      <c r="M1023" s="1" t="s">
        <v>29</v>
      </c>
      <c r="N1023" s="1" t="s">
        <v>23</v>
      </c>
      <c r="O1023" s="2">
        <v>16652.740000000002</v>
      </c>
      <c r="P1023">
        <v>14</v>
      </c>
      <c r="Q1023">
        <v>39</v>
      </c>
      <c r="R1023">
        <f>Кредиты_2000_0__2[[#This Row],[Годовой доход]]/12</f>
        <v>57821.75</v>
      </c>
      <c r="S1023">
        <f>Кредиты_2000_0__2[[#This Row],[Ежемесячный платеж]]/Кредиты_2000_0__2[[#This Row],[Мес доход]]</f>
        <v>0.28800131438429316</v>
      </c>
    </row>
    <row r="1024" spans="1:19" x14ac:dyDescent="0.45">
      <c r="A1024">
        <v>1365</v>
      </c>
      <c r="B1024" s="1" t="s">
        <v>961</v>
      </c>
      <c r="C1024" s="1" t="s">
        <v>16</v>
      </c>
      <c r="D1024">
        <v>6</v>
      </c>
      <c r="E1024">
        <v>0</v>
      </c>
      <c r="F1024">
        <v>47500</v>
      </c>
      <c r="G1024">
        <v>56298</v>
      </c>
      <c r="H1024" s="3">
        <v>138534</v>
      </c>
      <c r="I1024" s="1" t="s">
        <v>17</v>
      </c>
      <c r="J1024">
        <v>703</v>
      </c>
      <c r="K1024">
        <v>1215126</v>
      </c>
      <c r="L1024" s="1" t="s">
        <v>36</v>
      </c>
      <c r="M1024" s="1" t="s">
        <v>19</v>
      </c>
      <c r="N1024" s="1" t="s">
        <v>23</v>
      </c>
      <c r="O1024" s="2">
        <v>13568.66</v>
      </c>
      <c r="P1024">
        <v>14.2</v>
      </c>
      <c r="Q1024">
        <v>47</v>
      </c>
      <c r="R1024">
        <f>Кредиты_2000_0__2[[#This Row],[Годовой доход]]/12</f>
        <v>101260.5</v>
      </c>
      <c r="S1024">
        <f>Кредиты_2000_0__2[[#This Row],[Ежемесячный платеж]]/Кредиты_2000_0__2[[#This Row],[Мес доход]]</f>
        <v>0.13399756074678676</v>
      </c>
    </row>
    <row r="1025" spans="1:19" x14ac:dyDescent="0.45">
      <c r="A1025">
        <v>1413</v>
      </c>
      <c r="B1025" s="1" t="s">
        <v>996</v>
      </c>
      <c r="C1025" s="1" t="s">
        <v>16</v>
      </c>
      <c r="D1025">
        <v>13</v>
      </c>
      <c r="E1025">
        <v>0</v>
      </c>
      <c r="F1025">
        <v>487407</v>
      </c>
      <c r="G1025">
        <v>990132</v>
      </c>
      <c r="H1025" s="3">
        <v>428846</v>
      </c>
      <c r="I1025" s="1" t="s">
        <v>17</v>
      </c>
      <c r="J1025">
        <v>703</v>
      </c>
      <c r="K1025">
        <v>823042</v>
      </c>
      <c r="L1025" s="1" t="s">
        <v>22</v>
      </c>
      <c r="M1025" s="1" t="s">
        <v>19</v>
      </c>
      <c r="N1025" s="1" t="s">
        <v>23</v>
      </c>
      <c r="O1025" s="2">
        <v>13854.61</v>
      </c>
      <c r="P1025">
        <v>19.2</v>
      </c>
      <c r="Q1025">
        <v>50</v>
      </c>
      <c r="R1025">
        <f>Кредиты_2000_0__2[[#This Row],[Годовой доход]]/12</f>
        <v>68586.833333333328</v>
      </c>
      <c r="S1025">
        <f>Кредиты_2000_0__2[[#This Row],[Ежемесячный платеж]]/Кредиты_2000_0__2[[#This Row],[Мес доход]]</f>
        <v>0.20200101574403254</v>
      </c>
    </row>
    <row r="1026" spans="1:19" x14ac:dyDescent="0.45">
      <c r="A1026">
        <v>1615</v>
      </c>
      <c r="B1026" s="1" t="s">
        <v>1129</v>
      </c>
      <c r="C1026" s="1" t="s">
        <v>31</v>
      </c>
      <c r="D1026">
        <v>8</v>
      </c>
      <c r="E1026">
        <v>2</v>
      </c>
      <c r="F1026">
        <v>100111</v>
      </c>
      <c r="G1026">
        <v>287650</v>
      </c>
      <c r="H1026" s="3">
        <v>347688</v>
      </c>
      <c r="I1026" s="1" t="s">
        <v>26</v>
      </c>
      <c r="J1026">
        <v>703</v>
      </c>
      <c r="K1026">
        <v>1058699</v>
      </c>
      <c r="L1026" s="1" t="s">
        <v>18</v>
      </c>
      <c r="M1026" s="1" t="s">
        <v>19</v>
      </c>
      <c r="N1026" s="1" t="s">
        <v>23</v>
      </c>
      <c r="O1026" s="2">
        <v>9439.9599999999991</v>
      </c>
      <c r="P1026">
        <v>15.2</v>
      </c>
      <c r="Q1026">
        <v>48</v>
      </c>
      <c r="R1026">
        <f>Кредиты_2000_0__2[[#This Row],[Годовой доход]]/12</f>
        <v>88224.916666666672</v>
      </c>
      <c r="S1026">
        <f>Кредиты_2000_0__2[[#This Row],[Ежемесячный платеж]]/Кредиты_2000_0__2[[#This Row],[Мес доход]]</f>
        <v>0.10699879758080436</v>
      </c>
    </row>
    <row r="1027" spans="1:19" x14ac:dyDescent="0.45">
      <c r="A1027">
        <v>1837</v>
      </c>
      <c r="B1027" s="1" t="s">
        <v>1292</v>
      </c>
      <c r="C1027" s="1" t="s">
        <v>16</v>
      </c>
      <c r="D1027">
        <v>13</v>
      </c>
      <c r="E1027">
        <v>0</v>
      </c>
      <c r="F1027">
        <v>341335</v>
      </c>
      <c r="G1027">
        <v>811558</v>
      </c>
      <c r="H1027" s="3">
        <v>420244</v>
      </c>
      <c r="I1027" s="1" t="s">
        <v>26</v>
      </c>
      <c r="J1027">
        <v>703</v>
      </c>
      <c r="K1027">
        <v>728707</v>
      </c>
      <c r="L1027" s="1" t="s">
        <v>22</v>
      </c>
      <c r="M1027" s="1" t="s">
        <v>19</v>
      </c>
      <c r="N1027" s="1" t="s">
        <v>23</v>
      </c>
      <c r="O1027" s="2">
        <v>15424.2</v>
      </c>
      <c r="P1027">
        <v>37.1</v>
      </c>
      <c r="Q1027">
        <v>3</v>
      </c>
      <c r="R1027">
        <f>Кредиты_2000_0__2[[#This Row],[Годовой доход]]/12</f>
        <v>60725.583333333336</v>
      </c>
      <c r="S1027">
        <f>Кредиты_2000_0__2[[#This Row],[Ежемесячный платеж]]/Кредиты_2000_0__2[[#This Row],[Мес доход]]</f>
        <v>0.25399838343806219</v>
      </c>
    </row>
    <row r="1028" spans="1:19" x14ac:dyDescent="0.45">
      <c r="A1028">
        <v>1947</v>
      </c>
      <c r="B1028" s="1" t="s">
        <v>1374</v>
      </c>
      <c r="C1028" s="1" t="s">
        <v>16</v>
      </c>
      <c r="D1028">
        <v>8</v>
      </c>
      <c r="E1028">
        <v>0</v>
      </c>
      <c r="F1028">
        <v>448305</v>
      </c>
      <c r="G1028">
        <v>650496</v>
      </c>
      <c r="H1028" s="3">
        <v>782716</v>
      </c>
      <c r="I1028" s="1" t="s">
        <v>17</v>
      </c>
      <c r="J1028">
        <v>703</v>
      </c>
      <c r="K1028">
        <v>2510755</v>
      </c>
      <c r="L1028" s="1" t="s">
        <v>38</v>
      </c>
      <c r="M1028" s="1" t="s">
        <v>19</v>
      </c>
      <c r="N1028" s="1" t="s">
        <v>23</v>
      </c>
      <c r="O1028" s="2">
        <v>36405.9</v>
      </c>
      <c r="P1028">
        <v>20.8</v>
      </c>
      <c r="R1028">
        <f>Кредиты_2000_0__2[[#This Row],[Годовой доход]]/12</f>
        <v>209229.58333333334</v>
      </c>
      <c r="S1028">
        <f>Кредиты_2000_0__2[[#This Row],[Ежемесячный платеж]]/Кредиты_2000_0__2[[#This Row],[Мес доход]]</f>
        <v>0.17399977297665442</v>
      </c>
    </row>
    <row r="1029" spans="1:19" x14ac:dyDescent="0.45">
      <c r="A1029">
        <v>166</v>
      </c>
      <c r="B1029" s="1" t="s">
        <v>155</v>
      </c>
      <c r="C1029" s="1" t="s">
        <v>31</v>
      </c>
      <c r="D1029">
        <v>9</v>
      </c>
      <c r="E1029">
        <v>0</v>
      </c>
      <c r="F1029">
        <v>128041</v>
      </c>
      <c r="G1029">
        <v>273042</v>
      </c>
      <c r="H1029" s="3">
        <v>168300</v>
      </c>
      <c r="I1029" s="1" t="s">
        <v>26</v>
      </c>
      <c r="J1029">
        <v>702</v>
      </c>
      <c r="K1029">
        <v>688522</v>
      </c>
      <c r="L1029" s="1" t="s">
        <v>36</v>
      </c>
      <c r="M1029" s="1" t="s">
        <v>29</v>
      </c>
      <c r="N1029" s="1" t="s">
        <v>52</v>
      </c>
      <c r="O1029" s="2">
        <v>11762.14</v>
      </c>
      <c r="P1029">
        <v>17</v>
      </c>
      <c r="Q1029">
        <v>30</v>
      </c>
      <c r="R1029">
        <f>Кредиты_2000_0__2[[#This Row],[Годовой доход]]/12</f>
        <v>57376.833333333336</v>
      </c>
      <c r="S1029">
        <f>Кредиты_2000_0__2[[#This Row],[Ежемесячный платеж]]/Кредиты_2000_0__2[[#This Row],[Мес доход]]</f>
        <v>0.20499806832606654</v>
      </c>
    </row>
    <row r="1030" spans="1:19" x14ac:dyDescent="0.45">
      <c r="A1030">
        <v>587</v>
      </c>
      <c r="B1030" s="1" t="s">
        <v>445</v>
      </c>
      <c r="C1030" s="1" t="s">
        <v>16</v>
      </c>
      <c r="D1030">
        <v>17</v>
      </c>
      <c r="E1030">
        <v>0</v>
      </c>
      <c r="F1030">
        <v>293778</v>
      </c>
      <c r="G1030">
        <v>499532</v>
      </c>
      <c r="H1030" s="3">
        <v>316998</v>
      </c>
      <c r="I1030" s="1" t="s">
        <v>26</v>
      </c>
      <c r="J1030">
        <v>702</v>
      </c>
      <c r="K1030">
        <v>836494</v>
      </c>
      <c r="L1030" s="1" t="s">
        <v>22</v>
      </c>
      <c r="M1030" s="1" t="s">
        <v>29</v>
      </c>
      <c r="N1030" s="1" t="s">
        <v>23</v>
      </c>
      <c r="O1030" s="2">
        <v>19936.7</v>
      </c>
      <c r="P1030">
        <v>25.6</v>
      </c>
      <c r="R1030">
        <f>Кредиты_2000_0__2[[#This Row],[Годовой доход]]/12</f>
        <v>69707.833333333328</v>
      </c>
      <c r="S1030">
        <f>Кредиты_2000_0__2[[#This Row],[Ежемесячный платеж]]/Кредиты_2000_0__2[[#This Row],[Мес доход]]</f>
        <v>0.28600372507154864</v>
      </c>
    </row>
    <row r="1031" spans="1:19" x14ac:dyDescent="0.45">
      <c r="A1031">
        <v>931</v>
      </c>
      <c r="B1031" s="1" t="s">
        <v>675</v>
      </c>
      <c r="C1031" s="1" t="s">
        <v>31</v>
      </c>
      <c r="D1031">
        <v>16</v>
      </c>
      <c r="E1031">
        <v>0</v>
      </c>
      <c r="F1031">
        <v>399152</v>
      </c>
      <c r="G1031">
        <v>1343518</v>
      </c>
      <c r="H1031" s="3">
        <v>769780</v>
      </c>
      <c r="I1031" s="1" t="s">
        <v>26</v>
      </c>
      <c r="J1031">
        <v>702</v>
      </c>
      <c r="K1031">
        <v>1519544</v>
      </c>
      <c r="L1031" s="1" t="s">
        <v>53</v>
      </c>
      <c r="M1031" s="1" t="s">
        <v>19</v>
      </c>
      <c r="N1031" s="1" t="s">
        <v>23</v>
      </c>
      <c r="O1031" s="2">
        <v>26718.75</v>
      </c>
      <c r="P1031">
        <v>14.2</v>
      </c>
      <c r="R1031">
        <f>Кредиты_2000_0__2[[#This Row],[Годовой доход]]/12</f>
        <v>126628.66666666667</v>
      </c>
      <c r="S1031">
        <f>Кредиты_2000_0__2[[#This Row],[Ежемесячный платеж]]/Кредиты_2000_0__2[[#This Row],[Мес доход]]</f>
        <v>0.21100080024007201</v>
      </c>
    </row>
    <row r="1032" spans="1:19" x14ac:dyDescent="0.45">
      <c r="A1032">
        <v>1001</v>
      </c>
      <c r="B1032" s="1" t="s">
        <v>718</v>
      </c>
      <c r="C1032" s="1" t="s">
        <v>16</v>
      </c>
      <c r="D1032">
        <v>14</v>
      </c>
      <c r="E1032">
        <v>0</v>
      </c>
      <c r="F1032">
        <v>941963</v>
      </c>
      <c r="G1032">
        <v>1076702</v>
      </c>
      <c r="H1032" s="3">
        <v>776776</v>
      </c>
      <c r="I1032" s="1" t="s">
        <v>26</v>
      </c>
      <c r="J1032">
        <v>702</v>
      </c>
      <c r="K1032">
        <v>2491736</v>
      </c>
      <c r="L1032" s="1" t="s">
        <v>22</v>
      </c>
      <c r="M1032" s="1" t="s">
        <v>19</v>
      </c>
      <c r="N1032" s="1" t="s">
        <v>23</v>
      </c>
      <c r="O1032" s="2">
        <v>42774.89</v>
      </c>
      <c r="P1032">
        <v>29.9</v>
      </c>
      <c r="Q1032">
        <v>33</v>
      </c>
      <c r="R1032">
        <f>Кредиты_2000_0__2[[#This Row],[Годовой доход]]/12</f>
        <v>207644.66666666666</v>
      </c>
      <c r="S1032">
        <f>Кредиты_2000_0__2[[#This Row],[Ежемесячный платеж]]/Кредиты_2000_0__2[[#This Row],[Мес доход]]</f>
        <v>0.20600042701152932</v>
      </c>
    </row>
    <row r="1033" spans="1:19" x14ac:dyDescent="0.45">
      <c r="A1033">
        <v>1112</v>
      </c>
      <c r="B1033" s="1" t="s">
        <v>786</v>
      </c>
      <c r="C1033" s="1" t="s">
        <v>16</v>
      </c>
      <c r="D1033">
        <v>10</v>
      </c>
      <c r="E1033">
        <v>0</v>
      </c>
      <c r="F1033">
        <v>135166</v>
      </c>
      <c r="G1033">
        <v>256586</v>
      </c>
      <c r="H1033" s="3">
        <v>21934</v>
      </c>
      <c r="I1033" s="1" t="s">
        <v>17</v>
      </c>
      <c r="J1033">
        <v>702</v>
      </c>
      <c r="K1033">
        <v>729087</v>
      </c>
      <c r="L1033" s="1" t="s">
        <v>28</v>
      </c>
      <c r="M1033" s="1" t="s">
        <v>29</v>
      </c>
      <c r="N1033" s="1" t="s">
        <v>52</v>
      </c>
      <c r="O1033" s="2">
        <v>16039.8</v>
      </c>
      <c r="P1033">
        <v>15.3</v>
      </c>
      <c r="R1033">
        <f>Кредиты_2000_0__2[[#This Row],[Годовой доход]]/12</f>
        <v>60757.25</v>
      </c>
      <c r="S1033">
        <f>Кредиты_2000_0__2[[#This Row],[Ежемесячный платеж]]/Кредиты_2000_0__2[[#This Row],[Мес доход]]</f>
        <v>0.26399812368071301</v>
      </c>
    </row>
    <row r="1034" spans="1:19" x14ac:dyDescent="0.45">
      <c r="A1034">
        <v>1134</v>
      </c>
      <c r="B1034" s="1" t="s">
        <v>802</v>
      </c>
      <c r="C1034" s="1" t="s">
        <v>16</v>
      </c>
      <c r="D1034">
        <v>8</v>
      </c>
      <c r="E1034">
        <v>0</v>
      </c>
      <c r="F1034">
        <v>317642</v>
      </c>
      <c r="G1034">
        <v>511544</v>
      </c>
      <c r="H1034" s="3">
        <v>335192</v>
      </c>
      <c r="I1034" s="1" t="s">
        <v>17</v>
      </c>
      <c r="J1034">
        <v>702</v>
      </c>
      <c r="K1034">
        <v>2508779</v>
      </c>
      <c r="L1034" s="1" t="s">
        <v>50</v>
      </c>
      <c r="M1034" s="1" t="s">
        <v>29</v>
      </c>
      <c r="N1034" s="1" t="s">
        <v>23</v>
      </c>
      <c r="O1034" s="2">
        <v>14446.27</v>
      </c>
      <c r="P1034">
        <v>16.8</v>
      </c>
      <c r="Q1034">
        <v>63</v>
      </c>
      <c r="R1034">
        <f>Кредиты_2000_0__2[[#This Row],[Годовой доход]]/12</f>
        <v>209064.91666666666</v>
      </c>
      <c r="S1034">
        <f>Кредиты_2000_0__2[[#This Row],[Ежемесячный платеж]]/Кредиты_2000_0__2[[#This Row],[Мес доход]]</f>
        <v>6.9099446384077681E-2</v>
      </c>
    </row>
    <row r="1035" spans="1:19" x14ac:dyDescent="0.45">
      <c r="A1035">
        <v>1154</v>
      </c>
      <c r="B1035" s="1" t="s">
        <v>814</v>
      </c>
      <c r="C1035" s="1" t="s">
        <v>16</v>
      </c>
      <c r="D1035">
        <v>14</v>
      </c>
      <c r="E1035">
        <v>0</v>
      </c>
      <c r="F1035">
        <v>350512</v>
      </c>
      <c r="G1035">
        <v>737924</v>
      </c>
      <c r="H1035" s="3">
        <v>201146</v>
      </c>
      <c r="I1035" s="1" t="s">
        <v>17</v>
      </c>
      <c r="J1035">
        <v>702</v>
      </c>
      <c r="K1035">
        <v>778297</v>
      </c>
      <c r="L1035" s="1" t="s">
        <v>40</v>
      </c>
      <c r="M1035" s="1" t="s">
        <v>29</v>
      </c>
      <c r="N1035" s="1" t="s">
        <v>23</v>
      </c>
      <c r="O1035" s="2">
        <v>16279.2</v>
      </c>
      <c r="P1035">
        <v>10</v>
      </c>
      <c r="R1035">
        <f>Кредиты_2000_0__2[[#This Row],[Годовой доход]]/12</f>
        <v>64858.083333333336</v>
      </c>
      <c r="S1035">
        <f>Кредиты_2000_0__2[[#This Row],[Ежемесячный платеж]]/Кредиты_2000_0__2[[#This Row],[Мес доход]]</f>
        <v>0.25099724141298246</v>
      </c>
    </row>
    <row r="1036" spans="1:19" x14ac:dyDescent="0.45">
      <c r="A1036">
        <v>1211</v>
      </c>
      <c r="B1036" s="1" t="s">
        <v>847</v>
      </c>
      <c r="C1036" s="1" t="s">
        <v>16</v>
      </c>
      <c r="D1036">
        <v>8</v>
      </c>
      <c r="E1036">
        <v>0</v>
      </c>
      <c r="F1036">
        <v>68096</v>
      </c>
      <c r="G1036">
        <v>463782</v>
      </c>
      <c r="H1036" s="3">
        <v>176528</v>
      </c>
      <c r="I1036" s="1" t="s">
        <v>17</v>
      </c>
      <c r="J1036">
        <v>702</v>
      </c>
      <c r="K1036">
        <v>1010021</v>
      </c>
      <c r="L1036" s="1" t="s">
        <v>27</v>
      </c>
      <c r="M1036" s="1" t="s">
        <v>19</v>
      </c>
      <c r="N1036" s="1" t="s">
        <v>23</v>
      </c>
      <c r="O1036" s="2">
        <v>4957.4799999999996</v>
      </c>
      <c r="P1036">
        <v>18.3</v>
      </c>
      <c r="R1036">
        <f>Кредиты_2000_0__2[[#This Row],[Годовой доход]]/12</f>
        <v>84168.416666666672</v>
      </c>
      <c r="S1036">
        <f>Кредиты_2000_0__2[[#This Row],[Ежемесячный платеж]]/Кредиты_2000_0__2[[#This Row],[Мес доход]]</f>
        <v>5.8899527831599532E-2</v>
      </c>
    </row>
    <row r="1037" spans="1:19" x14ac:dyDescent="0.45">
      <c r="A1037">
        <v>1215</v>
      </c>
      <c r="B1037" s="1" t="s">
        <v>851</v>
      </c>
      <c r="C1037" s="1" t="s">
        <v>16</v>
      </c>
      <c r="D1037">
        <v>14</v>
      </c>
      <c r="E1037">
        <v>0</v>
      </c>
      <c r="F1037">
        <v>115349</v>
      </c>
      <c r="G1037">
        <v>344212</v>
      </c>
      <c r="H1037" s="3">
        <v>311960</v>
      </c>
      <c r="I1037" s="1" t="s">
        <v>26</v>
      </c>
      <c r="J1037">
        <v>702</v>
      </c>
      <c r="K1037">
        <v>1393517</v>
      </c>
      <c r="L1037" s="1" t="s">
        <v>22</v>
      </c>
      <c r="M1037" s="1" t="s">
        <v>19</v>
      </c>
      <c r="N1037" s="1" t="s">
        <v>23</v>
      </c>
      <c r="O1037" s="2">
        <v>8779.14</v>
      </c>
      <c r="P1037">
        <v>13.5</v>
      </c>
      <c r="Q1037">
        <v>58</v>
      </c>
      <c r="R1037">
        <f>Кредиты_2000_0__2[[#This Row],[Годовой доход]]/12</f>
        <v>116126.41666666667</v>
      </c>
      <c r="S1037">
        <f>Кредиты_2000_0__2[[#This Row],[Ежемесячный платеж]]/Кредиты_2000_0__2[[#This Row],[Мес доход]]</f>
        <v>7.5599852746683377E-2</v>
      </c>
    </row>
    <row r="1038" spans="1:19" x14ac:dyDescent="0.45">
      <c r="A1038">
        <v>1239</v>
      </c>
      <c r="B1038" s="1" t="s">
        <v>872</v>
      </c>
      <c r="C1038" s="1" t="s">
        <v>16</v>
      </c>
      <c r="D1038">
        <v>15</v>
      </c>
      <c r="E1038">
        <v>0</v>
      </c>
      <c r="F1038">
        <v>495216</v>
      </c>
      <c r="G1038">
        <v>864864</v>
      </c>
      <c r="H1038" s="3">
        <v>624250</v>
      </c>
      <c r="I1038" s="1" t="s">
        <v>26</v>
      </c>
      <c r="J1038">
        <v>702</v>
      </c>
      <c r="K1038">
        <v>2672540</v>
      </c>
      <c r="L1038" s="1" t="s">
        <v>40</v>
      </c>
      <c r="M1038" s="1" t="s">
        <v>19</v>
      </c>
      <c r="N1038" s="1" t="s">
        <v>23</v>
      </c>
      <c r="O1038" s="2">
        <v>23384.63</v>
      </c>
      <c r="P1038">
        <v>29</v>
      </c>
      <c r="R1038">
        <f>Кредиты_2000_0__2[[#This Row],[Годовой доход]]/12</f>
        <v>222711.66666666666</v>
      </c>
      <c r="S1038">
        <f>Кредиты_2000_0__2[[#This Row],[Ежемесячный платеж]]/Кредиты_2000_0__2[[#This Row],[Мес доход]]</f>
        <v>0.10499957343949951</v>
      </c>
    </row>
    <row r="1039" spans="1:19" x14ac:dyDescent="0.45">
      <c r="A1039">
        <v>1549</v>
      </c>
      <c r="B1039" s="1" t="s">
        <v>1080</v>
      </c>
      <c r="C1039" s="1" t="s">
        <v>31</v>
      </c>
      <c r="D1039">
        <v>5</v>
      </c>
      <c r="E1039">
        <v>0</v>
      </c>
      <c r="F1039">
        <v>277647</v>
      </c>
      <c r="G1039">
        <v>344960</v>
      </c>
      <c r="H1039" s="3">
        <v>179256</v>
      </c>
      <c r="I1039" s="1" t="s">
        <v>17</v>
      </c>
      <c r="J1039">
        <v>702</v>
      </c>
      <c r="K1039">
        <v>677312</v>
      </c>
      <c r="L1039" s="1" t="s">
        <v>22</v>
      </c>
      <c r="M1039" s="1" t="s">
        <v>19</v>
      </c>
      <c r="N1039" s="1" t="s">
        <v>23</v>
      </c>
      <c r="O1039" s="2">
        <v>6208.63</v>
      </c>
      <c r="P1039">
        <v>14</v>
      </c>
      <c r="R1039">
        <f>Кредиты_2000_0__2[[#This Row],[Годовой доход]]/12</f>
        <v>56442.666666666664</v>
      </c>
      <c r="S1039">
        <f>Кредиты_2000_0__2[[#This Row],[Ежемесячный платеж]]/Кредиты_2000_0__2[[#This Row],[Мес доход]]</f>
        <v>0.10999887791741472</v>
      </c>
    </row>
    <row r="1040" spans="1:19" x14ac:dyDescent="0.45">
      <c r="A1040">
        <v>383</v>
      </c>
      <c r="B1040" s="1" t="s">
        <v>317</v>
      </c>
      <c r="C1040" s="1" t="s">
        <v>16</v>
      </c>
      <c r="D1040">
        <v>21</v>
      </c>
      <c r="E1040">
        <v>0</v>
      </c>
      <c r="F1040">
        <v>198911</v>
      </c>
      <c r="G1040">
        <v>342738</v>
      </c>
      <c r="H1040" s="3">
        <v>133606</v>
      </c>
      <c r="I1040" s="1" t="s">
        <v>17</v>
      </c>
      <c r="J1040">
        <v>701</v>
      </c>
      <c r="K1040">
        <v>2538343</v>
      </c>
      <c r="L1040" s="1" t="s">
        <v>21</v>
      </c>
      <c r="M1040" s="1" t="s">
        <v>19</v>
      </c>
      <c r="N1040" s="1" t="s">
        <v>34</v>
      </c>
      <c r="O1040" s="2">
        <v>18297.189999999999</v>
      </c>
      <c r="P1040">
        <v>32.9</v>
      </c>
      <c r="Q1040">
        <v>12</v>
      </c>
      <c r="R1040">
        <f>Кредиты_2000_0__2[[#This Row],[Годовой доход]]/12</f>
        <v>211528.58333333334</v>
      </c>
      <c r="S1040">
        <f>Кредиты_2000_0__2[[#This Row],[Ежемесячный платеж]]/Кредиты_2000_0__2[[#This Row],[Мес доход]]</f>
        <v>8.6499846553440563E-2</v>
      </c>
    </row>
    <row r="1041" spans="1:19" x14ac:dyDescent="0.45">
      <c r="A1041">
        <v>681</v>
      </c>
      <c r="B1041" s="1" t="s">
        <v>505</v>
      </c>
      <c r="C1041" s="1" t="s">
        <v>16</v>
      </c>
      <c r="D1041">
        <v>14</v>
      </c>
      <c r="E1041">
        <v>1</v>
      </c>
      <c r="F1041">
        <v>154508</v>
      </c>
      <c r="G1041">
        <v>586586</v>
      </c>
      <c r="H1041" s="3">
        <v>111914</v>
      </c>
      <c r="I1041" s="1" t="s">
        <v>17</v>
      </c>
      <c r="J1041">
        <v>701</v>
      </c>
      <c r="K1041">
        <v>1063183</v>
      </c>
      <c r="L1041" s="1" t="s">
        <v>40</v>
      </c>
      <c r="M1041" s="1" t="s">
        <v>19</v>
      </c>
      <c r="N1041" s="1" t="s">
        <v>79</v>
      </c>
      <c r="O1041" s="2">
        <v>7964.99</v>
      </c>
      <c r="P1041">
        <v>13.3</v>
      </c>
      <c r="R1041">
        <f>Кредиты_2000_0__2[[#This Row],[Годовой доход]]/12</f>
        <v>88598.583333333328</v>
      </c>
      <c r="S1041">
        <f>Кредиты_2000_0__2[[#This Row],[Ежемесячный платеж]]/Кредиты_2000_0__2[[#This Row],[Мес доход]]</f>
        <v>8.9899744446628668E-2</v>
      </c>
    </row>
    <row r="1042" spans="1:19" x14ac:dyDescent="0.45">
      <c r="A1042">
        <v>1095</v>
      </c>
      <c r="B1042" s="1" t="s">
        <v>774</v>
      </c>
      <c r="C1042" s="1" t="s">
        <v>31</v>
      </c>
      <c r="D1042">
        <v>7</v>
      </c>
      <c r="E1042">
        <v>0</v>
      </c>
      <c r="F1042">
        <v>52383</v>
      </c>
      <c r="G1042">
        <v>101288</v>
      </c>
      <c r="H1042" s="3">
        <v>80982</v>
      </c>
      <c r="I1042" s="1" t="s">
        <v>26</v>
      </c>
      <c r="J1042">
        <v>701</v>
      </c>
      <c r="K1042">
        <v>738245</v>
      </c>
      <c r="L1042" s="1" t="s">
        <v>28</v>
      </c>
      <c r="M1042" s="1" t="s">
        <v>29</v>
      </c>
      <c r="N1042" s="1" t="s">
        <v>23</v>
      </c>
      <c r="O1042" s="2">
        <v>14082.23</v>
      </c>
      <c r="P1042">
        <v>12.3</v>
      </c>
      <c r="Q1042">
        <v>40</v>
      </c>
      <c r="R1042">
        <f>Кредиты_2000_0__2[[#This Row],[Годовой доход]]/12</f>
        <v>61520.416666666664</v>
      </c>
      <c r="S1042">
        <f>Кредиты_2000_0__2[[#This Row],[Ежемесячный платеж]]/Кредиты_2000_0__2[[#This Row],[Мес доход]]</f>
        <v>0.22890335864110153</v>
      </c>
    </row>
    <row r="1043" spans="1:19" x14ac:dyDescent="0.45">
      <c r="A1043">
        <v>1230</v>
      </c>
      <c r="B1043" s="1" t="s">
        <v>863</v>
      </c>
      <c r="C1043" s="1" t="s">
        <v>16</v>
      </c>
      <c r="D1043">
        <v>16</v>
      </c>
      <c r="E1043">
        <v>1</v>
      </c>
      <c r="F1043">
        <v>215308</v>
      </c>
      <c r="G1043">
        <v>951544</v>
      </c>
      <c r="H1043" s="3">
        <v>355124</v>
      </c>
      <c r="I1043" s="1" t="s">
        <v>26</v>
      </c>
      <c r="J1043">
        <v>701</v>
      </c>
      <c r="K1043">
        <v>1533528</v>
      </c>
      <c r="L1043" s="1" t="s">
        <v>28</v>
      </c>
      <c r="M1043" s="1" t="s">
        <v>29</v>
      </c>
      <c r="N1043" s="1" t="s">
        <v>23</v>
      </c>
      <c r="O1043" s="2">
        <v>22747.37</v>
      </c>
      <c r="P1043">
        <v>14.1</v>
      </c>
      <c r="Q1043">
        <v>53</v>
      </c>
      <c r="R1043">
        <f>Кредиты_2000_0__2[[#This Row],[Годовой доход]]/12</f>
        <v>127794</v>
      </c>
      <c r="S1043">
        <f>Кредиты_2000_0__2[[#This Row],[Ежемесячный платеж]]/Кредиты_2000_0__2[[#This Row],[Мес доход]]</f>
        <v>0.17800029735355336</v>
      </c>
    </row>
    <row r="1044" spans="1:19" x14ac:dyDescent="0.45">
      <c r="A1044">
        <v>1417</v>
      </c>
      <c r="B1044" s="1" t="s">
        <v>998</v>
      </c>
      <c r="C1044" s="1" t="s">
        <v>16</v>
      </c>
      <c r="D1044">
        <v>8</v>
      </c>
      <c r="E1044">
        <v>1</v>
      </c>
      <c r="F1044">
        <v>57874</v>
      </c>
      <c r="G1044">
        <v>183590</v>
      </c>
      <c r="H1044" s="3">
        <v>43758</v>
      </c>
      <c r="I1044" s="1" t="s">
        <v>17</v>
      </c>
      <c r="J1044">
        <v>701</v>
      </c>
      <c r="K1044">
        <v>1228464</v>
      </c>
      <c r="L1044" s="1" t="s">
        <v>22</v>
      </c>
      <c r="M1044" s="1" t="s">
        <v>29</v>
      </c>
      <c r="N1044" s="1" t="s">
        <v>52</v>
      </c>
      <c r="O1044" s="2">
        <v>7503.86</v>
      </c>
      <c r="P1044">
        <v>23.8</v>
      </c>
      <c r="R1044">
        <f>Кредиты_2000_0__2[[#This Row],[Годовой доход]]/12</f>
        <v>102372</v>
      </c>
      <c r="S1044">
        <f>Кредиты_2000_0__2[[#This Row],[Ежемесячный платеж]]/Кредиты_2000_0__2[[#This Row],[Мес доход]]</f>
        <v>7.3299925760950263E-2</v>
      </c>
    </row>
    <row r="1045" spans="1:19" x14ac:dyDescent="0.45">
      <c r="A1045">
        <v>1430</v>
      </c>
      <c r="B1045" s="1" t="s">
        <v>1009</v>
      </c>
      <c r="C1045" s="1" t="s">
        <v>16</v>
      </c>
      <c r="D1045">
        <v>13</v>
      </c>
      <c r="E1045">
        <v>1</v>
      </c>
      <c r="F1045">
        <v>178334</v>
      </c>
      <c r="G1045">
        <v>357258</v>
      </c>
      <c r="H1045" s="3">
        <v>111034</v>
      </c>
      <c r="I1045" s="1" t="s">
        <v>17</v>
      </c>
      <c r="J1045">
        <v>701</v>
      </c>
      <c r="K1045">
        <v>1150716</v>
      </c>
      <c r="L1045" s="1" t="s">
        <v>41</v>
      </c>
      <c r="M1045" s="1" t="s">
        <v>29</v>
      </c>
      <c r="N1045" s="1" t="s">
        <v>23</v>
      </c>
      <c r="O1045" s="2">
        <v>25891.11</v>
      </c>
      <c r="P1045">
        <v>16.7</v>
      </c>
      <c r="Q1045">
        <v>2</v>
      </c>
      <c r="R1045">
        <f>Кредиты_2000_0__2[[#This Row],[Годовой доход]]/12</f>
        <v>95893</v>
      </c>
      <c r="S1045">
        <f>Кредиты_2000_0__2[[#This Row],[Ежемесячный платеж]]/Кредиты_2000_0__2[[#This Row],[Мес доход]]</f>
        <v>0.27</v>
      </c>
    </row>
    <row r="1046" spans="1:19" x14ac:dyDescent="0.45">
      <c r="A1046">
        <v>1465</v>
      </c>
      <c r="B1046" s="1" t="s">
        <v>1031</v>
      </c>
      <c r="C1046" s="1" t="s">
        <v>16</v>
      </c>
      <c r="D1046">
        <v>23</v>
      </c>
      <c r="E1046">
        <v>0</v>
      </c>
      <c r="F1046">
        <v>1762725</v>
      </c>
      <c r="G1046">
        <v>3836580</v>
      </c>
      <c r="H1046" s="3">
        <v>786104</v>
      </c>
      <c r="I1046" s="1" t="s">
        <v>26</v>
      </c>
      <c r="J1046">
        <v>701</v>
      </c>
      <c r="K1046">
        <v>2715594</v>
      </c>
      <c r="L1046" s="1" t="s">
        <v>27</v>
      </c>
      <c r="M1046" s="1" t="s">
        <v>19</v>
      </c>
      <c r="N1046" s="1" t="s">
        <v>23</v>
      </c>
      <c r="O1046" s="2">
        <v>52501.56</v>
      </c>
      <c r="P1046">
        <v>38</v>
      </c>
      <c r="R1046">
        <f>Кредиты_2000_0__2[[#This Row],[Годовой доход]]/12</f>
        <v>226299.5</v>
      </c>
      <c r="S1046">
        <f>Кредиты_2000_0__2[[#This Row],[Ежемесячный платеж]]/Кредиты_2000_0__2[[#This Row],[Мес доход]]</f>
        <v>0.23200033583812602</v>
      </c>
    </row>
    <row r="1047" spans="1:19" x14ac:dyDescent="0.45">
      <c r="A1047">
        <v>1609</v>
      </c>
      <c r="B1047" s="1" t="s">
        <v>1124</v>
      </c>
      <c r="C1047" s="1" t="s">
        <v>16</v>
      </c>
      <c r="D1047">
        <v>9</v>
      </c>
      <c r="E1047">
        <v>0</v>
      </c>
      <c r="F1047">
        <v>50996</v>
      </c>
      <c r="G1047">
        <v>164934</v>
      </c>
      <c r="H1047" s="3">
        <v>200706</v>
      </c>
      <c r="I1047" s="1" t="s">
        <v>17</v>
      </c>
      <c r="J1047">
        <v>701</v>
      </c>
      <c r="K1047">
        <v>655899</v>
      </c>
      <c r="L1047" s="1" t="s">
        <v>36</v>
      </c>
      <c r="M1047" s="1" t="s">
        <v>29</v>
      </c>
      <c r="N1047" s="1" t="s">
        <v>23</v>
      </c>
      <c r="O1047" s="2">
        <v>12352.66</v>
      </c>
      <c r="P1047">
        <v>8.1999999999999993</v>
      </c>
      <c r="R1047">
        <f>Кредиты_2000_0__2[[#This Row],[Годовой доход]]/12</f>
        <v>54658.25</v>
      </c>
      <c r="S1047">
        <f>Кредиты_2000_0__2[[#This Row],[Ежемесячный платеж]]/Кредиты_2000_0__2[[#This Row],[Мес доход]]</f>
        <v>0.22599808812027461</v>
      </c>
    </row>
    <row r="1048" spans="1:19" x14ac:dyDescent="0.45">
      <c r="A1048">
        <v>1738</v>
      </c>
      <c r="B1048" s="1" t="s">
        <v>1222</v>
      </c>
      <c r="C1048" s="1" t="s">
        <v>16</v>
      </c>
      <c r="D1048">
        <v>19</v>
      </c>
      <c r="E1048">
        <v>0</v>
      </c>
      <c r="F1048">
        <v>439831</v>
      </c>
      <c r="G1048">
        <v>755612</v>
      </c>
      <c r="H1048" s="3">
        <v>108614</v>
      </c>
      <c r="I1048" s="1" t="s">
        <v>17</v>
      </c>
      <c r="J1048">
        <v>701</v>
      </c>
      <c r="K1048">
        <v>1838345</v>
      </c>
      <c r="L1048" s="1" t="s">
        <v>22</v>
      </c>
      <c r="M1048" s="1" t="s">
        <v>29</v>
      </c>
      <c r="N1048" s="1" t="s">
        <v>52</v>
      </c>
      <c r="O1048" s="2">
        <v>36613.760000000002</v>
      </c>
      <c r="P1048">
        <v>17.5</v>
      </c>
      <c r="Q1048">
        <v>31</v>
      </c>
      <c r="R1048">
        <f>Кредиты_2000_0__2[[#This Row],[Годовой доход]]/12</f>
        <v>153195.41666666666</v>
      </c>
      <c r="S1048">
        <f>Кредиты_2000_0__2[[#This Row],[Ежемесячный платеж]]/Кредиты_2000_0__2[[#This Row],[Мес доход]]</f>
        <v>0.23900036173841149</v>
      </c>
    </row>
    <row r="1049" spans="1:19" x14ac:dyDescent="0.45">
      <c r="A1049">
        <v>1762</v>
      </c>
      <c r="B1049" s="1" t="s">
        <v>1242</v>
      </c>
      <c r="C1049" s="1" t="s">
        <v>16</v>
      </c>
      <c r="D1049">
        <v>8</v>
      </c>
      <c r="E1049">
        <v>0</v>
      </c>
      <c r="F1049">
        <v>155572</v>
      </c>
      <c r="G1049">
        <v>296296</v>
      </c>
      <c r="H1049" s="3">
        <v>54868</v>
      </c>
      <c r="I1049" s="1" t="s">
        <v>17</v>
      </c>
      <c r="J1049">
        <v>701</v>
      </c>
      <c r="K1049">
        <v>473822</v>
      </c>
      <c r="L1049" s="1" t="s">
        <v>38</v>
      </c>
      <c r="M1049" s="1" t="s">
        <v>29</v>
      </c>
      <c r="N1049" s="1" t="s">
        <v>23</v>
      </c>
      <c r="O1049" s="2">
        <v>3987.91</v>
      </c>
      <c r="P1049">
        <v>6.6</v>
      </c>
      <c r="R1049">
        <f>Кредиты_2000_0__2[[#This Row],[Годовой доход]]/12</f>
        <v>39485.166666666664</v>
      </c>
      <c r="S1049">
        <f>Кредиты_2000_0__2[[#This Row],[Ежемесячный платеж]]/Кредиты_2000_0__2[[#This Row],[Мес доход]]</f>
        <v>0.1009976742320956</v>
      </c>
    </row>
    <row r="1050" spans="1:19" x14ac:dyDescent="0.45">
      <c r="A1050">
        <v>1846</v>
      </c>
      <c r="B1050" s="1" t="s">
        <v>1299</v>
      </c>
      <c r="C1050" s="1" t="s">
        <v>16</v>
      </c>
      <c r="D1050">
        <v>8</v>
      </c>
      <c r="E1050">
        <v>0</v>
      </c>
      <c r="F1050">
        <v>208354</v>
      </c>
      <c r="G1050">
        <v>334620</v>
      </c>
      <c r="H1050" s="3">
        <v>460372</v>
      </c>
      <c r="I1050" s="1" t="s">
        <v>26</v>
      </c>
      <c r="J1050">
        <v>701</v>
      </c>
      <c r="K1050">
        <v>1322153</v>
      </c>
      <c r="L1050" s="1" t="s">
        <v>22</v>
      </c>
      <c r="M1050" s="1" t="s">
        <v>19</v>
      </c>
      <c r="N1050" s="1" t="s">
        <v>23</v>
      </c>
      <c r="O1050" s="2">
        <v>10103.44</v>
      </c>
      <c r="P1050">
        <v>13.5</v>
      </c>
      <c r="Q1050">
        <v>72</v>
      </c>
      <c r="R1050">
        <f>Кредиты_2000_0__2[[#This Row],[Годовой доход]]/12</f>
        <v>110179.41666666667</v>
      </c>
      <c r="S1050">
        <f>Кредиты_2000_0__2[[#This Row],[Ежемесячный платеж]]/Кредиты_2000_0__2[[#This Row],[Мес доход]]</f>
        <v>9.1699886473048123E-2</v>
      </c>
    </row>
    <row r="1051" spans="1:19" x14ac:dyDescent="0.45">
      <c r="A1051">
        <v>216</v>
      </c>
      <c r="B1051" s="1" t="s">
        <v>197</v>
      </c>
      <c r="C1051" s="1" t="s">
        <v>16</v>
      </c>
      <c r="D1051">
        <v>12</v>
      </c>
      <c r="E1051">
        <v>0</v>
      </c>
      <c r="F1051">
        <v>182780</v>
      </c>
      <c r="G1051">
        <v>366146</v>
      </c>
      <c r="H1051" s="3">
        <v>284152</v>
      </c>
      <c r="I1051" s="1" t="s">
        <v>17</v>
      </c>
      <c r="J1051">
        <v>700</v>
      </c>
      <c r="K1051">
        <v>1054519</v>
      </c>
      <c r="L1051" s="1" t="s">
        <v>22</v>
      </c>
      <c r="M1051" s="1" t="s">
        <v>19</v>
      </c>
      <c r="N1051" s="1" t="s">
        <v>23</v>
      </c>
      <c r="O1051" s="2">
        <v>15202.66</v>
      </c>
      <c r="P1051">
        <v>14</v>
      </c>
      <c r="Q1051">
        <v>36</v>
      </c>
      <c r="R1051">
        <f>Кредиты_2000_0__2[[#This Row],[Годовой доход]]/12</f>
        <v>87876.583333333328</v>
      </c>
      <c r="S1051">
        <f>Кредиты_2000_0__2[[#This Row],[Ежемесячный платеж]]/Кредиты_2000_0__2[[#This Row],[Мес доход]]</f>
        <v>0.17300012612385363</v>
      </c>
    </row>
    <row r="1052" spans="1:19" x14ac:dyDescent="0.45">
      <c r="A1052">
        <v>218</v>
      </c>
      <c r="B1052" s="1" t="s">
        <v>199</v>
      </c>
      <c r="C1052" s="1" t="s">
        <v>16</v>
      </c>
      <c r="D1052">
        <v>5</v>
      </c>
      <c r="E1052">
        <v>0</v>
      </c>
      <c r="F1052">
        <v>95171</v>
      </c>
      <c r="G1052">
        <v>112574</v>
      </c>
      <c r="H1052" s="3">
        <v>149116</v>
      </c>
      <c r="I1052" s="1" t="s">
        <v>17</v>
      </c>
      <c r="J1052">
        <v>700</v>
      </c>
      <c r="K1052">
        <v>1380160</v>
      </c>
      <c r="L1052" s="1" t="s">
        <v>41</v>
      </c>
      <c r="M1052" s="1" t="s">
        <v>19</v>
      </c>
      <c r="N1052" s="1" t="s">
        <v>20</v>
      </c>
      <c r="O1052" s="2">
        <v>18171.98</v>
      </c>
      <c r="P1052">
        <v>10.8</v>
      </c>
      <c r="R1052">
        <f>Кредиты_2000_0__2[[#This Row],[Годовой доход]]/12</f>
        <v>115013.33333333333</v>
      </c>
      <c r="S1052">
        <f>Кредиты_2000_0__2[[#This Row],[Ежемесячный платеж]]/Кредиты_2000_0__2[[#This Row],[Мес доход]]</f>
        <v>0.1579988986784141</v>
      </c>
    </row>
    <row r="1053" spans="1:19" x14ac:dyDescent="0.45">
      <c r="A1053">
        <v>413</v>
      </c>
      <c r="B1053" s="1" t="s">
        <v>336</v>
      </c>
      <c r="C1053" s="1" t="s">
        <v>31</v>
      </c>
      <c r="D1053">
        <v>13</v>
      </c>
      <c r="E1053">
        <v>0</v>
      </c>
      <c r="F1053">
        <v>240863</v>
      </c>
      <c r="G1053">
        <v>639650</v>
      </c>
      <c r="H1053" s="3">
        <v>224312</v>
      </c>
      <c r="I1053" s="1" t="s">
        <v>17</v>
      </c>
      <c r="J1053">
        <v>700</v>
      </c>
      <c r="K1053">
        <v>678034</v>
      </c>
      <c r="L1053" s="1" t="s">
        <v>27</v>
      </c>
      <c r="M1053" s="1" t="s">
        <v>29</v>
      </c>
      <c r="N1053" s="1" t="s">
        <v>23</v>
      </c>
      <c r="O1053" s="2">
        <v>13052.24</v>
      </c>
      <c r="P1053">
        <v>12.8</v>
      </c>
      <c r="Q1053">
        <v>64</v>
      </c>
      <c r="R1053">
        <f>Кредиты_2000_0__2[[#This Row],[Годовой доход]]/12</f>
        <v>56502.833333333336</v>
      </c>
      <c r="S1053">
        <f>Кредиты_2000_0__2[[#This Row],[Ежемесячный платеж]]/Кредиты_2000_0__2[[#This Row],[Мес доход]]</f>
        <v>0.23100151319845316</v>
      </c>
    </row>
    <row r="1054" spans="1:19" x14ac:dyDescent="0.45">
      <c r="A1054">
        <v>626</v>
      </c>
      <c r="B1054" s="1" t="s">
        <v>475</v>
      </c>
      <c r="C1054" s="1" t="s">
        <v>16</v>
      </c>
      <c r="D1054">
        <v>7</v>
      </c>
      <c r="E1054">
        <v>0</v>
      </c>
      <c r="F1054">
        <v>164578</v>
      </c>
      <c r="G1054">
        <v>227678</v>
      </c>
      <c r="H1054" s="3">
        <v>347996</v>
      </c>
      <c r="I1054" s="1" t="s">
        <v>26</v>
      </c>
      <c r="J1054">
        <v>700</v>
      </c>
      <c r="K1054">
        <v>686945</v>
      </c>
      <c r="L1054" s="1" t="s">
        <v>50</v>
      </c>
      <c r="M1054" s="1" t="s">
        <v>24</v>
      </c>
      <c r="N1054" s="1" t="s">
        <v>23</v>
      </c>
      <c r="O1054" s="2">
        <v>3932.81</v>
      </c>
      <c r="P1054">
        <v>11</v>
      </c>
      <c r="R1054">
        <f>Кредиты_2000_0__2[[#This Row],[Годовой доход]]/12</f>
        <v>57245.416666666664</v>
      </c>
      <c r="S1054">
        <f>Кредиты_2000_0__2[[#This Row],[Ежемесячный платеж]]/Кредиты_2000_0__2[[#This Row],[Мес доход]]</f>
        <v>6.870087124878993E-2</v>
      </c>
    </row>
    <row r="1055" spans="1:19" x14ac:dyDescent="0.45">
      <c r="A1055">
        <v>664</v>
      </c>
      <c r="B1055" s="1" t="s">
        <v>494</v>
      </c>
      <c r="C1055" s="1" t="s">
        <v>31</v>
      </c>
      <c r="D1055">
        <v>15</v>
      </c>
      <c r="E1055">
        <v>0</v>
      </c>
      <c r="F1055">
        <v>129713</v>
      </c>
      <c r="G1055">
        <v>181830</v>
      </c>
      <c r="H1055" s="3">
        <v>429572</v>
      </c>
      <c r="I1055" s="1" t="s">
        <v>26</v>
      </c>
      <c r="J1055">
        <v>700</v>
      </c>
      <c r="K1055">
        <v>1597577</v>
      </c>
      <c r="L1055" s="1" t="s">
        <v>50</v>
      </c>
      <c r="M1055" s="1" t="s">
        <v>24</v>
      </c>
      <c r="N1055" s="1" t="s">
        <v>23</v>
      </c>
      <c r="O1055" s="2">
        <v>23430.99</v>
      </c>
      <c r="P1055">
        <v>17.5</v>
      </c>
      <c r="R1055">
        <f>Кредиты_2000_0__2[[#This Row],[Годовой доход]]/12</f>
        <v>133131.41666666666</v>
      </c>
      <c r="S1055">
        <f>Кредиты_2000_0__2[[#This Row],[Ежемесячный платеж]]/Кредиты_2000_0__2[[#This Row],[Мес доход]]</f>
        <v>0.17599895341507799</v>
      </c>
    </row>
    <row r="1056" spans="1:19" x14ac:dyDescent="0.45">
      <c r="A1056">
        <v>1188</v>
      </c>
      <c r="B1056" s="1" t="s">
        <v>838</v>
      </c>
      <c r="C1056" s="1" t="s">
        <v>31</v>
      </c>
      <c r="D1056">
        <v>9</v>
      </c>
      <c r="E1056">
        <v>0</v>
      </c>
      <c r="F1056">
        <v>235239</v>
      </c>
      <c r="G1056">
        <v>315986</v>
      </c>
      <c r="H1056" s="3">
        <v>279488</v>
      </c>
      <c r="I1056" s="1" t="s">
        <v>17</v>
      </c>
      <c r="J1056">
        <v>700</v>
      </c>
      <c r="K1056">
        <v>626373</v>
      </c>
      <c r="L1056" s="1" t="s">
        <v>27</v>
      </c>
      <c r="M1056" s="1" t="s">
        <v>29</v>
      </c>
      <c r="N1056" s="1" t="s">
        <v>23</v>
      </c>
      <c r="O1056" s="2">
        <v>6837.91</v>
      </c>
      <c r="P1056">
        <v>12.1</v>
      </c>
      <c r="Q1056">
        <v>60</v>
      </c>
      <c r="R1056">
        <f>Кредиты_2000_0__2[[#This Row],[Годовой доход]]/12</f>
        <v>52197.75</v>
      </c>
      <c r="S1056">
        <f>Кредиты_2000_0__2[[#This Row],[Ежемесячный платеж]]/Кредиты_2000_0__2[[#This Row],[Мес доход]]</f>
        <v>0.131000091000091</v>
      </c>
    </row>
    <row r="1057" spans="1:19" x14ac:dyDescent="0.45">
      <c r="A1057">
        <v>1808</v>
      </c>
      <c r="B1057" s="1" t="s">
        <v>1272</v>
      </c>
      <c r="C1057" s="1" t="s">
        <v>31</v>
      </c>
      <c r="D1057">
        <v>11</v>
      </c>
      <c r="E1057">
        <v>0</v>
      </c>
      <c r="F1057">
        <v>280174</v>
      </c>
      <c r="G1057">
        <v>483472</v>
      </c>
      <c r="H1057" s="3">
        <v>377190</v>
      </c>
      <c r="I1057" s="1" t="s">
        <v>26</v>
      </c>
      <c r="J1057">
        <v>700</v>
      </c>
      <c r="K1057">
        <v>4690454</v>
      </c>
      <c r="L1057" s="1" t="s">
        <v>40</v>
      </c>
      <c r="M1057" s="1" t="s">
        <v>19</v>
      </c>
      <c r="N1057" s="1" t="s">
        <v>23</v>
      </c>
      <c r="O1057" s="2">
        <v>26969.93</v>
      </c>
      <c r="P1057">
        <v>21.9</v>
      </c>
      <c r="Q1057">
        <v>9</v>
      </c>
      <c r="R1057">
        <f>Кредиты_2000_0__2[[#This Row],[Годовой доход]]/12</f>
        <v>390871.16666666669</v>
      </c>
      <c r="S1057">
        <f>Кредиты_2000_0__2[[#This Row],[Ежемесячный платеж]]/Кредиты_2000_0__2[[#This Row],[Мес доход]]</f>
        <v>6.8999538211013262E-2</v>
      </c>
    </row>
    <row r="1058" spans="1:19" x14ac:dyDescent="0.45">
      <c r="A1058">
        <v>1935</v>
      </c>
      <c r="B1058" s="1" t="s">
        <v>1365</v>
      </c>
      <c r="C1058" s="1" t="s">
        <v>16</v>
      </c>
      <c r="D1058">
        <v>19</v>
      </c>
      <c r="E1058">
        <v>0</v>
      </c>
      <c r="F1058">
        <v>269819</v>
      </c>
      <c r="G1058">
        <v>797016</v>
      </c>
      <c r="H1058" s="3">
        <v>655138</v>
      </c>
      <c r="I1058" s="1" t="s">
        <v>17</v>
      </c>
      <c r="J1058">
        <v>700</v>
      </c>
      <c r="K1058">
        <v>1874844</v>
      </c>
      <c r="L1058" s="1" t="s">
        <v>18</v>
      </c>
      <c r="M1058" s="1" t="s">
        <v>19</v>
      </c>
      <c r="N1058" s="1" t="s">
        <v>23</v>
      </c>
      <c r="O1058" s="2">
        <v>36247.06</v>
      </c>
      <c r="P1058">
        <v>15.4</v>
      </c>
      <c r="Q1058">
        <v>30</v>
      </c>
      <c r="R1058">
        <f>Кредиты_2000_0__2[[#This Row],[Годовой доход]]/12</f>
        <v>156237</v>
      </c>
      <c r="S1058">
        <f>Кредиты_2000_0__2[[#This Row],[Ежемесячный платеж]]/Кредиты_2000_0__2[[#This Row],[Мес доход]]</f>
        <v>0.23200048644047183</v>
      </c>
    </row>
    <row r="1059" spans="1:19" x14ac:dyDescent="0.45">
      <c r="A1059">
        <v>67</v>
      </c>
      <c r="B1059" s="1" t="s">
        <v>85</v>
      </c>
      <c r="C1059" s="1" t="s">
        <v>16</v>
      </c>
      <c r="D1059">
        <v>19</v>
      </c>
      <c r="E1059">
        <v>1</v>
      </c>
      <c r="F1059">
        <v>389994</v>
      </c>
      <c r="G1059">
        <v>743952</v>
      </c>
      <c r="H1059" s="3">
        <v>323466</v>
      </c>
      <c r="I1059" s="1" t="s">
        <v>26</v>
      </c>
      <c r="J1059">
        <v>699</v>
      </c>
      <c r="K1059">
        <v>2048618</v>
      </c>
      <c r="L1059" s="1" t="s">
        <v>53</v>
      </c>
      <c r="M1059" s="1" t="s">
        <v>19</v>
      </c>
      <c r="N1059" s="1" t="s">
        <v>23</v>
      </c>
      <c r="O1059" s="2">
        <v>27997.64</v>
      </c>
      <c r="P1059">
        <v>14</v>
      </c>
      <c r="Q1059">
        <v>72</v>
      </c>
      <c r="R1059">
        <f>Кредиты_2000_0__2[[#This Row],[Годовой доход]]/12</f>
        <v>170718.16666666666</v>
      </c>
      <c r="S1059">
        <f>Кредиты_2000_0__2[[#This Row],[Ежемесячный платеж]]/Кредиты_2000_0__2[[#This Row],[Мес доход]]</f>
        <v>0.16399918384003265</v>
      </c>
    </row>
    <row r="1060" spans="1:19" x14ac:dyDescent="0.45">
      <c r="A1060">
        <v>229</v>
      </c>
      <c r="B1060" s="1" t="s">
        <v>208</v>
      </c>
      <c r="C1060" s="1" t="s">
        <v>31</v>
      </c>
      <c r="D1060">
        <v>12</v>
      </c>
      <c r="E1060">
        <v>0</v>
      </c>
      <c r="F1060">
        <v>18639</v>
      </c>
      <c r="G1060">
        <v>107932</v>
      </c>
      <c r="H1060" s="3">
        <v>83864</v>
      </c>
      <c r="I1060" s="1" t="s">
        <v>17</v>
      </c>
      <c r="J1060">
        <v>699</v>
      </c>
      <c r="K1060">
        <v>564414</v>
      </c>
      <c r="L1060" s="1" t="s">
        <v>33</v>
      </c>
      <c r="M1060" s="1" t="s">
        <v>29</v>
      </c>
      <c r="N1060" s="1" t="s">
        <v>23</v>
      </c>
      <c r="O1060" s="2">
        <v>11711.6</v>
      </c>
      <c r="P1060">
        <v>11.9</v>
      </c>
      <c r="Q1060">
        <v>53</v>
      </c>
      <c r="R1060">
        <f>Кредиты_2000_0__2[[#This Row],[Годовой доход]]/12</f>
        <v>47034.5</v>
      </c>
      <c r="S1060">
        <f>Кредиты_2000_0__2[[#This Row],[Ежемесячный платеж]]/Кредиты_2000_0__2[[#This Row],[Мес доход]]</f>
        <v>0.24900020197939812</v>
      </c>
    </row>
    <row r="1061" spans="1:19" x14ac:dyDescent="0.45">
      <c r="A1061">
        <v>349</v>
      </c>
      <c r="B1061" s="1" t="s">
        <v>292</v>
      </c>
      <c r="C1061" s="1" t="s">
        <v>16</v>
      </c>
      <c r="D1061">
        <v>18</v>
      </c>
      <c r="E1061">
        <v>0</v>
      </c>
      <c r="F1061">
        <v>342209</v>
      </c>
      <c r="G1061">
        <v>589644</v>
      </c>
      <c r="H1061" s="3">
        <v>533698</v>
      </c>
      <c r="I1061" s="1" t="s">
        <v>26</v>
      </c>
      <c r="J1061">
        <v>699</v>
      </c>
      <c r="K1061">
        <v>1853298</v>
      </c>
      <c r="L1061" s="1" t="s">
        <v>50</v>
      </c>
      <c r="M1061" s="1" t="s">
        <v>29</v>
      </c>
      <c r="N1061" s="1" t="s">
        <v>23</v>
      </c>
      <c r="O1061" s="2">
        <v>30270.61</v>
      </c>
      <c r="P1061">
        <v>21.6</v>
      </c>
      <c r="Q1061">
        <v>72</v>
      </c>
      <c r="R1061">
        <f>Кредиты_2000_0__2[[#This Row],[Годовой доход]]/12</f>
        <v>154441.5</v>
      </c>
      <c r="S1061">
        <f>Кредиты_2000_0__2[[#This Row],[Ежемесячный платеж]]/Кредиты_2000_0__2[[#This Row],[Мес доход]]</f>
        <v>0.19600049209571263</v>
      </c>
    </row>
    <row r="1062" spans="1:19" x14ac:dyDescent="0.45">
      <c r="A1062">
        <v>359</v>
      </c>
      <c r="B1062" s="1" t="s">
        <v>300</v>
      </c>
      <c r="C1062" s="1" t="s">
        <v>16</v>
      </c>
      <c r="D1062">
        <v>15</v>
      </c>
      <c r="E1062">
        <v>0</v>
      </c>
      <c r="F1062">
        <v>163020</v>
      </c>
      <c r="G1062">
        <v>215974</v>
      </c>
      <c r="H1062" s="3">
        <v>545160</v>
      </c>
      <c r="I1062" s="1" t="s">
        <v>26</v>
      </c>
      <c r="J1062">
        <v>699</v>
      </c>
      <c r="K1062">
        <v>3954888</v>
      </c>
      <c r="L1062" s="1" t="s">
        <v>22</v>
      </c>
      <c r="M1062" s="1" t="s">
        <v>19</v>
      </c>
      <c r="N1062" s="1" t="s">
        <v>23</v>
      </c>
      <c r="O1062" s="2">
        <v>27881.93</v>
      </c>
      <c r="P1062">
        <v>18.100000000000001</v>
      </c>
      <c r="Q1062">
        <v>39</v>
      </c>
      <c r="R1062">
        <f>Кредиты_2000_0__2[[#This Row],[Годовой доход]]/12</f>
        <v>329574</v>
      </c>
      <c r="S1062">
        <f>Кредиты_2000_0__2[[#This Row],[Ежемесячный платеж]]/Кредиты_2000_0__2[[#This Row],[Мес доход]]</f>
        <v>8.4599907759714058E-2</v>
      </c>
    </row>
    <row r="1063" spans="1:19" x14ac:dyDescent="0.45">
      <c r="A1063">
        <v>366</v>
      </c>
      <c r="B1063" s="1" t="s">
        <v>305</v>
      </c>
      <c r="C1063" s="1" t="s">
        <v>31</v>
      </c>
      <c r="D1063">
        <v>8</v>
      </c>
      <c r="E1063">
        <v>0</v>
      </c>
      <c r="F1063">
        <v>91979</v>
      </c>
      <c r="G1063">
        <v>132484</v>
      </c>
      <c r="H1063" s="3">
        <v>772772</v>
      </c>
      <c r="I1063" s="1" t="s">
        <v>26</v>
      </c>
      <c r="J1063">
        <v>699</v>
      </c>
      <c r="K1063">
        <v>3336970</v>
      </c>
      <c r="L1063" s="1" t="s">
        <v>40</v>
      </c>
      <c r="M1063" s="1" t="s">
        <v>19</v>
      </c>
      <c r="N1063" s="1" t="s">
        <v>23</v>
      </c>
      <c r="O1063" s="2">
        <v>41434.06</v>
      </c>
      <c r="P1063">
        <v>14.6</v>
      </c>
      <c r="R1063">
        <f>Кредиты_2000_0__2[[#This Row],[Годовой доход]]/12</f>
        <v>278080.83333333331</v>
      </c>
      <c r="S1063">
        <f>Кредиты_2000_0__2[[#This Row],[Ежемесячный платеж]]/Кредиты_2000_0__2[[#This Row],[Мес доход]]</f>
        <v>0.14900005693788076</v>
      </c>
    </row>
    <row r="1064" spans="1:19" x14ac:dyDescent="0.45">
      <c r="A1064">
        <v>372</v>
      </c>
      <c r="B1064" s="1" t="s">
        <v>311</v>
      </c>
      <c r="C1064" s="1" t="s">
        <v>16</v>
      </c>
      <c r="D1064">
        <v>8</v>
      </c>
      <c r="E1064">
        <v>1</v>
      </c>
      <c r="F1064">
        <v>302309</v>
      </c>
      <c r="G1064">
        <v>562782</v>
      </c>
      <c r="H1064" s="3">
        <v>662310</v>
      </c>
      <c r="I1064" s="1" t="s">
        <v>17</v>
      </c>
      <c r="J1064">
        <v>699</v>
      </c>
      <c r="K1064">
        <v>1258389</v>
      </c>
      <c r="L1064" s="1" t="s">
        <v>22</v>
      </c>
      <c r="M1064" s="1" t="s">
        <v>19</v>
      </c>
      <c r="N1064" s="1" t="s">
        <v>23</v>
      </c>
      <c r="O1064" s="2">
        <v>13213.17</v>
      </c>
      <c r="P1064">
        <v>17.5</v>
      </c>
      <c r="Q1064">
        <v>64</v>
      </c>
      <c r="R1064">
        <f>Кредиты_2000_0__2[[#This Row],[Годовой доход]]/12</f>
        <v>104865.75</v>
      </c>
      <c r="S1064">
        <f>Кредиты_2000_0__2[[#This Row],[Ежемесячный платеж]]/Кредиты_2000_0__2[[#This Row],[Мес доход]]</f>
        <v>0.12600081532816959</v>
      </c>
    </row>
    <row r="1065" spans="1:19" x14ac:dyDescent="0.45">
      <c r="A1065">
        <v>652</v>
      </c>
      <c r="B1065" s="1" t="s">
        <v>486</v>
      </c>
      <c r="C1065" s="1" t="s">
        <v>16</v>
      </c>
      <c r="D1065">
        <v>5</v>
      </c>
      <c r="E1065">
        <v>0</v>
      </c>
      <c r="F1065">
        <v>116204</v>
      </c>
      <c r="G1065">
        <v>190586</v>
      </c>
      <c r="H1065" s="3">
        <v>111034</v>
      </c>
      <c r="I1065" s="1" t="s">
        <v>17</v>
      </c>
      <c r="J1065">
        <v>699</v>
      </c>
      <c r="K1065">
        <v>348707</v>
      </c>
      <c r="L1065" s="1" t="s">
        <v>33</v>
      </c>
      <c r="M1065" s="1" t="s">
        <v>29</v>
      </c>
      <c r="N1065" s="1" t="s">
        <v>23</v>
      </c>
      <c r="O1065" s="2">
        <v>5957.07</v>
      </c>
      <c r="P1065">
        <v>12.7</v>
      </c>
      <c r="R1065">
        <f>Кредиты_2000_0__2[[#This Row],[Годовой доход]]/12</f>
        <v>29058.916666666668</v>
      </c>
      <c r="S1065">
        <f>Кредиты_2000_0__2[[#This Row],[Ежемесячный платеж]]/Кредиты_2000_0__2[[#This Row],[Мес доход]]</f>
        <v>0.20499972756497573</v>
      </c>
    </row>
    <row r="1066" spans="1:19" x14ac:dyDescent="0.45">
      <c r="A1066">
        <v>736</v>
      </c>
      <c r="B1066" s="1" t="s">
        <v>542</v>
      </c>
      <c r="C1066" s="1" t="s">
        <v>16</v>
      </c>
      <c r="D1066">
        <v>7</v>
      </c>
      <c r="E1066">
        <v>0</v>
      </c>
      <c r="F1066">
        <v>93005</v>
      </c>
      <c r="G1066">
        <v>192302</v>
      </c>
      <c r="H1066" s="3">
        <v>287408</v>
      </c>
      <c r="I1066" s="1" t="s">
        <v>17</v>
      </c>
      <c r="J1066">
        <v>699</v>
      </c>
      <c r="K1066">
        <v>992845</v>
      </c>
      <c r="L1066" s="1" t="s">
        <v>53</v>
      </c>
      <c r="M1066" s="1" t="s">
        <v>29</v>
      </c>
      <c r="N1066" s="1" t="s">
        <v>23</v>
      </c>
      <c r="O1066" s="2">
        <v>6014.83</v>
      </c>
      <c r="P1066">
        <v>8</v>
      </c>
      <c r="R1066">
        <f>Кредиты_2000_0__2[[#This Row],[Годовой доход]]/12</f>
        <v>82737.083333333328</v>
      </c>
      <c r="S1066">
        <f>Кредиты_2000_0__2[[#This Row],[Ежемесячный платеж]]/Кредиты_2000_0__2[[#This Row],[Мес доход]]</f>
        <v>7.2698115012917425E-2</v>
      </c>
    </row>
    <row r="1067" spans="1:19" x14ac:dyDescent="0.45">
      <c r="A1067">
        <v>869</v>
      </c>
      <c r="B1067" s="1" t="s">
        <v>631</v>
      </c>
      <c r="C1067" s="1" t="s">
        <v>16</v>
      </c>
      <c r="D1067">
        <v>6</v>
      </c>
      <c r="E1067">
        <v>0</v>
      </c>
      <c r="F1067">
        <v>28690</v>
      </c>
      <c r="G1067">
        <v>64262</v>
      </c>
      <c r="H1067" s="3">
        <v>555060</v>
      </c>
      <c r="I1067" s="1" t="s">
        <v>17</v>
      </c>
      <c r="J1067">
        <v>699</v>
      </c>
      <c r="K1067">
        <v>1143610</v>
      </c>
      <c r="L1067" s="1" t="s">
        <v>22</v>
      </c>
      <c r="M1067" s="1" t="s">
        <v>19</v>
      </c>
      <c r="N1067" s="1" t="s">
        <v>52</v>
      </c>
      <c r="O1067" s="2">
        <v>15152.88</v>
      </c>
      <c r="P1067">
        <v>22.2</v>
      </c>
      <c r="Q1067">
        <v>15</v>
      </c>
      <c r="R1067">
        <f>Кредиты_2000_0__2[[#This Row],[Годовой доход]]/12</f>
        <v>95300.833333333328</v>
      </c>
      <c r="S1067">
        <f>Кредиты_2000_0__2[[#This Row],[Ежемесячный платеж]]/Кредиты_2000_0__2[[#This Row],[Мес доход]]</f>
        <v>0.15900049842166472</v>
      </c>
    </row>
    <row r="1068" spans="1:19" x14ac:dyDescent="0.45">
      <c r="A1068">
        <v>891</v>
      </c>
      <c r="B1068" s="1" t="s">
        <v>646</v>
      </c>
      <c r="C1068" s="1" t="s">
        <v>16</v>
      </c>
      <c r="D1068">
        <v>7</v>
      </c>
      <c r="E1068">
        <v>0</v>
      </c>
      <c r="F1068">
        <v>175978</v>
      </c>
      <c r="G1068">
        <v>213356</v>
      </c>
      <c r="H1068" s="3">
        <v>112332</v>
      </c>
      <c r="I1068" s="1" t="s">
        <v>17</v>
      </c>
      <c r="J1068">
        <v>699</v>
      </c>
      <c r="K1068">
        <v>873050</v>
      </c>
      <c r="L1068" s="1" t="s">
        <v>21</v>
      </c>
      <c r="M1068" s="1" t="s">
        <v>29</v>
      </c>
      <c r="N1068" s="1" t="s">
        <v>52</v>
      </c>
      <c r="O1068" s="2">
        <v>15787.48</v>
      </c>
      <c r="P1068">
        <v>17.2</v>
      </c>
      <c r="R1068">
        <f>Кредиты_2000_0__2[[#This Row],[Годовой доход]]/12</f>
        <v>72754.166666666672</v>
      </c>
      <c r="S1068">
        <f>Кредиты_2000_0__2[[#This Row],[Ежемесячный платеж]]/Кредиты_2000_0__2[[#This Row],[Мес доход]]</f>
        <v>0.21699760609357996</v>
      </c>
    </row>
    <row r="1069" spans="1:19" x14ac:dyDescent="0.45">
      <c r="A1069">
        <v>993</v>
      </c>
      <c r="B1069" s="1" t="s">
        <v>713</v>
      </c>
      <c r="C1069" s="1" t="s">
        <v>31</v>
      </c>
      <c r="D1069">
        <v>12</v>
      </c>
      <c r="E1069">
        <v>0</v>
      </c>
      <c r="F1069">
        <v>442757</v>
      </c>
      <c r="G1069">
        <v>845988</v>
      </c>
      <c r="H1069" s="3">
        <v>562826</v>
      </c>
      <c r="I1069" s="1" t="s">
        <v>26</v>
      </c>
      <c r="J1069">
        <v>699</v>
      </c>
      <c r="K1069">
        <v>1060884</v>
      </c>
      <c r="L1069" s="1" t="s">
        <v>22</v>
      </c>
      <c r="M1069" s="1" t="s">
        <v>19</v>
      </c>
      <c r="N1069" s="1" t="s">
        <v>23</v>
      </c>
      <c r="O1069" s="2">
        <v>25107.74</v>
      </c>
      <c r="P1069">
        <v>21.4</v>
      </c>
      <c r="Q1069">
        <v>14</v>
      </c>
      <c r="R1069">
        <f>Кредиты_2000_0__2[[#This Row],[Годовой доход]]/12</f>
        <v>88407</v>
      </c>
      <c r="S1069">
        <f>Кредиты_2000_0__2[[#This Row],[Ежемесячный платеж]]/Кредиты_2000_0__2[[#This Row],[Мес доход]]</f>
        <v>0.28400171932086826</v>
      </c>
    </row>
    <row r="1070" spans="1:19" x14ac:dyDescent="0.45">
      <c r="A1070">
        <v>1268</v>
      </c>
      <c r="B1070" s="1" t="s">
        <v>890</v>
      </c>
      <c r="C1070" s="1" t="s">
        <v>16</v>
      </c>
      <c r="D1070">
        <v>12</v>
      </c>
      <c r="E1070">
        <v>1</v>
      </c>
      <c r="F1070">
        <v>103968</v>
      </c>
      <c r="G1070">
        <v>159258</v>
      </c>
      <c r="H1070" s="3">
        <v>152746</v>
      </c>
      <c r="I1070" s="1" t="s">
        <v>17</v>
      </c>
      <c r="J1070">
        <v>699</v>
      </c>
      <c r="K1070">
        <v>1225006</v>
      </c>
      <c r="L1070" s="1" t="s">
        <v>27</v>
      </c>
      <c r="M1070" s="1" t="s">
        <v>19</v>
      </c>
      <c r="N1070" s="1" t="s">
        <v>23</v>
      </c>
      <c r="O1070" s="2">
        <v>10718.66</v>
      </c>
      <c r="P1070">
        <v>13.8</v>
      </c>
      <c r="R1070">
        <f>Кредиты_2000_0__2[[#This Row],[Годовой доход]]/12</f>
        <v>102083.83333333333</v>
      </c>
      <c r="S1070">
        <f>Кредиты_2000_0__2[[#This Row],[Ежемесячный платеж]]/Кредиты_2000_0__2[[#This Row],[Мес доход]]</f>
        <v>0.10499860408846977</v>
      </c>
    </row>
    <row r="1071" spans="1:19" x14ac:dyDescent="0.45">
      <c r="A1071">
        <v>1318</v>
      </c>
      <c r="B1071" s="1" t="s">
        <v>927</v>
      </c>
      <c r="C1071" s="1" t="s">
        <v>16</v>
      </c>
      <c r="D1071">
        <v>7</v>
      </c>
      <c r="E1071">
        <v>0</v>
      </c>
      <c r="F1071">
        <v>45410</v>
      </c>
      <c r="G1071">
        <v>383724</v>
      </c>
      <c r="H1071" s="3">
        <v>111012</v>
      </c>
      <c r="I1071" s="1" t="s">
        <v>17</v>
      </c>
      <c r="J1071">
        <v>699</v>
      </c>
      <c r="K1071">
        <v>325945</v>
      </c>
      <c r="L1071" s="1" t="s">
        <v>21</v>
      </c>
      <c r="M1071" s="1" t="s">
        <v>29</v>
      </c>
      <c r="N1071" s="1" t="s">
        <v>23</v>
      </c>
      <c r="O1071" s="2">
        <v>2015.52</v>
      </c>
      <c r="P1071">
        <v>9.1999999999999993</v>
      </c>
      <c r="R1071">
        <f>Кредиты_2000_0__2[[#This Row],[Годовой доход]]/12</f>
        <v>27162.083333333332</v>
      </c>
      <c r="S1071">
        <f>Кредиты_2000_0__2[[#This Row],[Ежемесячный платеж]]/Кредиты_2000_0__2[[#This Row],[Мес доход]]</f>
        <v>7.4203439230545037E-2</v>
      </c>
    </row>
    <row r="1072" spans="1:19" x14ac:dyDescent="0.45">
      <c r="A1072">
        <v>1324</v>
      </c>
      <c r="B1072" s="1" t="s">
        <v>930</v>
      </c>
      <c r="C1072" s="1" t="s">
        <v>16</v>
      </c>
      <c r="D1072">
        <v>15</v>
      </c>
      <c r="E1072">
        <v>0</v>
      </c>
      <c r="F1072">
        <v>87837</v>
      </c>
      <c r="G1072">
        <v>309144</v>
      </c>
      <c r="H1072" s="3">
        <v>78430</v>
      </c>
      <c r="I1072" s="1" t="s">
        <v>17</v>
      </c>
      <c r="J1072">
        <v>699</v>
      </c>
      <c r="K1072">
        <v>620977</v>
      </c>
      <c r="L1072" s="1" t="s">
        <v>33</v>
      </c>
      <c r="M1072" s="1" t="s">
        <v>29</v>
      </c>
      <c r="N1072" s="1" t="s">
        <v>79</v>
      </c>
      <c r="O1072" s="2">
        <v>11384.61</v>
      </c>
      <c r="P1072">
        <v>11.4</v>
      </c>
      <c r="R1072">
        <f>Кредиты_2000_0__2[[#This Row],[Годовой доход]]/12</f>
        <v>51748.083333333336</v>
      </c>
      <c r="S1072">
        <f>Кредиты_2000_0__2[[#This Row],[Ежемесячный платеж]]/Кредиты_2000_0__2[[#This Row],[Мес доход]]</f>
        <v>0.2200006119389285</v>
      </c>
    </row>
    <row r="1073" spans="1:19" x14ac:dyDescent="0.45">
      <c r="A1073">
        <v>1344</v>
      </c>
      <c r="B1073" s="1" t="s">
        <v>944</v>
      </c>
      <c r="C1073" s="1" t="s">
        <v>16</v>
      </c>
      <c r="D1073">
        <v>5</v>
      </c>
      <c r="E1073">
        <v>0</v>
      </c>
      <c r="F1073">
        <v>530309</v>
      </c>
      <c r="G1073">
        <v>746988</v>
      </c>
      <c r="H1073" s="3">
        <v>352396</v>
      </c>
      <c r="I1073" s="1" t="s">
        <v>17</v>
      </c>
      <c r="J1073">
        <v>699</v>
      </c>
      <c r="K1073">
        <v>1141254</v>
      </c>
      <c r="L1073" s="1" t="s">
        <v>28</v>
      </c>
      <c r="M1073" s="1" t="s">
        <v>29</v>
      </c>
      <c r="N1073" s="1" t="s">
        <v>23</v>
      </c>
      <c r="O1073" s="2">
        <v>19972.04</v>
      </c>
      <c r="P1073">
        <v>13.4</v>
      </c>
      <c r="R1073">
        <f>Кредиты_2000_0__2[[#This Row],[Годовой доход]]/12</f>
        <v>95104.5</v>
      </c>
      <c r="S1073">
        <f>Кредиты_2000_0__2[[#This Row],[Ежемесячный платеж]]/Кредиты_2000_0__2[[#This Row],[Мес доход]]</f>
        <v>0.21000099890120869</v>
      </c>
    </row>
    <row r="1074" spans="1:19" x14ac:dyDescent="0.45">
      <c r="A1074">
        <v>1472</v>
      </c>
      <c r="B1074" s="1" t="s">
        <v>1034</v>
      </c>
      <c r="C1074" s="1" t="s">
        <v>16</v>
      </c>
      <c r="D1074">
        <v>16</v>
      </c>
      <c r="E1074">
        <v>0</v>
      </c>
      <c r="F1074">
        <v>301169</v>
      </c>
      <c r="G1074">
        <v>385308</v>
      </c>
      <c r="H1074" s="3">
        <v>328152</v>
      </c>
      <c r="I1074" s="1" t="s">
        <v>17</v>
      </c>
      <c r="J1074">
        <v>699</v>
      </c>
      <c r="K1074">
        <v>944680</v>
      </c>
      <c r="L1074" s="1" t="s">
        <v>53</v>
      </c>
      <c r="M1074" s="1" t="s">
        <v>29</v>
      </c>
      <c r="N1074" s="1" t="s">
        <v>23</v>
      </c>
      <c r="O1074" s="2">
        <v>18027.77</v>
      </c>
      <c r="P1074">
        <v>15.6</v>
      </c>
      <c r="Q1074">
        <v>71</v>
      </c>
      <c r="R1074">
        <f>Кредиты_2000_0__2[[#This Row],[Годовой доход]]/12</f>
        <v>78723.333333333328</v>
      </c>
      <c r="S1074">
        <f>Кредиты_2000_0__2[[#This Row],[Ежемесячный платеж]]/Кредиты_2000_0__2[[#This Row],[Мес доход]]</f>
        <v>0.2290016090104586</v>
      </c>
    </row>
    <row r="1075" spans="1:19" x14ac:dyDescent="0.45">
      <c r="A1075">
        <v>1522</v>
      </c>
      <c r="B1075" s="1" t="s">
        <v>1062</v>
      </c>
      <c r="C1075" s="1" t="s">
        <v>16</v>
      </c>
      <c r="D1075">
        <v>9</v>
      </c>
      <c r="E1075">
        <v>1</v>
      </c>
      <c r="F1075">
        <v>33364</v>
      </c>
      <c r="G1075">
        <v>58014</v>
      </c>
      <c r="H1075" s="3">
        <v>133914</v>
      </c>
      <c r="I1075" s="1" t="s">
        <v>17</v>
      </c>
      <c r="J1075">
        <v>699</v>
      </c>
      <c r="K1075">
        <v>1831182</v>
      </c>
      <c r="L1075" s="1" t="s">
        <v>36</v>
      </c>
      <c r="M1075" s="1" t="s">
        <v>19</v>
      </c>
      <c r="N1075" s="1" t="s">
        <v>52</v>
      </c>
      <c r="O1075" s="2">
        <v>17243.45</v>
      </c>
      <c r="P1075">
        <v>16.5</v>
      </c>
      <c r="Q1075">
        <v>61</v>
      </c>
      <c r="R1075">
        <f>Кредиты_2000_0__2[[#This Row],[Годовой доход]]/12</f>
        <v>152598.5</v>
      </c>
      <c r="S1075">
        <f>Кредиты_2000_0__2[[#This Row],[Ежемесячный платеж]]/Кредиты_2000_0__2[[#This Row],[Мес доход]]</f>
        <v>0.11299881715744257</v>
      </c>
    </row>
    <row r="1076" spans="1:19" x14ac:dyDescent="0.45">
      <c r="A1076">
        <v>1621</v>
      </c>
      <c r="B1076" s="1" t="s">
        <v>1134</v>
      </c>
      <c r="C1076" s="1" t="s">
        <v>16</v>
      </c>
      <c r="D1076">
        <v>7</v>
      </c>
      <c r="E1076">
        <v>0</v>
      </c>
      <c r="F1076">
        <v>236531</v>
      </c>
      <c r="G1076">
        <v>377740</v>
      </c>
      <c r="H1076" s="3">
        <v>143352</v>
      </c>
      <c r="I1076" s="1" t="s">
        <v>17</v>
      </c>
      <c r="J1076">
        <v>699</v>
      </c>
      <c r="K1076">
        <v>671783</v>
      </c>
      <c r="L1076" s="1" t="s">
        <v>33</v>
      </c>
      <c r="M1076" s="1" t="s">
        <v>29</v>
      </c>
      <c r="N1076" s="1" t="s">
        <v>23</v>
      </c>
      <c r="O1076" s="2">
        <v>11868.16</v>
      </c>
      <c r="P1076">
        <v>9.9</v>
      </c>
      <c r="R1076">
        <f>Кредиты_2000_0__2[[#This Row],[Годовой доход]]/12</f>
        <v>55981.916666666664</v>
      </c>
      <c r="S1076">
        <f>Кредиты_2000_0__2[[#This Row],[Ежемесячный платеж]]/Кредиты_2000_0__2[[#This Row],[Мес доход]]</f>
        <v>0.21199988686822976</v>
      </c>
    </row>
    <row r="1077" spans="1:19" x14ac:dyDescent="0.45">
      <c r="A1077">
        <v>178</v>
      </c>
      <c r="B1077" s="1" t="s">
        <v>166</v>
      </c>
      <c r="C1077" s="1" t="s">
        <v>16</v>
      </c>
      <c r="D1077">
        <v>4</v>
      </c>
      <c r="E1077">
        <v>0</v>
      </c>
      <c r="F1077">
        <v>70832</v>
      </c>
      <c r="G1077">
        <v>96470</v>
      </c>
      <c r="H1077" s="3">
        <v>175428</v>
      </c>
      <c r="I1077" s="1" t="s">
        <v>17</v>
      </c>
      <c r="J1077">
        <v>698</v>
      </c>
      <c r="K1077">
        <v>1136238</v>
      </c>
      <c r="L1077" s="1" t="s">
        <v>36</v>
      </c>
      <c r="M1077" s="1" t="s">
        <v>29</v>
      </c>
      <c r="N1077" s="1" t="s">
        <v>58</v>
      </c>
      <c r="O1077" s="2">
        <v>2594.4499999999998</v>
      </c>
      <c r="P1077">
        <v>30.5</v>
      </c>
      <c r="Q1077">
        <v>68</v>
      </c>
      <c r="R1077">
        <f>Кредиты_2000_0__2[[#This Row],[Годовой доход]]/12</f>
        <v>94686.5</v>
      </c>
      <c r="S1077">
        <f>Кредиты_2000_0__2[[#This Row],[Ежемесячный платеж]]/Кредиты_2000_0__2[[#This Row],[Мес доход]]</f>
        <v>2.7400421390588941E-2</v>
      </c>
    </row>
    <row r="1078" spans="1:19" x14ac:dyDescent="0.45">
      <c r="A1078">
        <v>512</v>
      </c>
      <c r="B1078" s="1" t="s">
        <v>402</v>
      </c>
      <c r="C1078" s="1" t="s">
        <v>16</v>
      </c>
      <c r="D1078">
        <v>43</v>
      </c>
      <c r="E1078">
        <v>0</v>
      </c>
      <c r="F1078">
        <v>719283</v>
      </c>
      <c r="G1078">
        <v>1091552</v>
      </c>
      <c r="H1078" s="3">
        <v>483098</v>
      </c>
      <c r="I1078" s="1" t="s">
        <v>26</v>
      </c>
      <c r="J1078">
        <v>698</v>
      </c>
      <c r="K1078">
        <v>1467978</v>
      </c>
      <c r="L1078" s="1" t="s">
        <v>27</v>
      </c>
      <c r="M1078" s="1" t="s">
        <v>19</v>
      </c>
      <c r="N1078" s="1" t="s">
        <v>23</v>
      </c>
      <c r="O1078" s="2">
        <v>33396.300000000003</v>
      </c>
      <c r="P1078">
        <v>16.3</v>
      </c>
      <c r="R1078">
        <f>Кредиты_2000_0__2[[#This Row],[Годовой доход]]/12</f>
        <v>122331.5</v>
      </c>
      <c r="S1078">
        <f>Кредиты_2000_0__2[[#This Row],[Ежемесячный платеж]]/Кредиты_2000_0__2[[#This Row],[Мес доход]]</f>
        <v>0.27299836918536929</v>
      </c>
    </row>
    <row r="1079" spans="1:19" x14ac:dyDescent="0.45">
      <c r="A1079">
        <v>830</v>
      </c>
      <c r="B1079" s="1" t="s">
        <v>610</v>
      </c>
      <c r="C1079" s="1" t="s">
        <v>16</v>
      </c>
      <c r="D1079">
        <v>10</v>
      </c>
      <c r="E1079">
        <v>0</v>
      </c>
      <c r="F1079">
        <v>250705</v>
      </c>
      <c r="G1079">
        <v>468204</v>
      </c>
      <c r="H1079" s="3">
        <v>259028</v>
      </c>
      <c r="I1079" s="1" t="s">
        <v>26</v>
      </c>
      <c r="J1079">
        <v>698</v>
      </c>
      <c r="K1079">
        <v>2469753</v>
      </c>
      <c r="L1079" s="1" t="s">
        <v>50</v>
      </c>
      <c r="M1079" s="1" t="s">
        <v>19</v>
      </c>
      <c r="N1079" s="1" t="s">
        <v>23</v>
      </c>
      <c r="O1079" s="2">
        <v>22227.72</v>
      </c>
      <c r="P1079">
        <v>8.4</v>
      </c>
      <c r="Q1079">
        <v>68</v>
      </c>
      <c r="R1079">
        <f>Кредиты_2000_0__2[[#This Row],[Годовой доход]]/12</f>
        <v>205812.75</v>
      </c>
      <c r="S1079">
        <f>Кредиты_2000_0__2[[#This Row],[Ежемесячный платеж]]/Кредиты_2000_0__2[[#This Row],[Мес доход]]</f>
        <v>0.107999723049228</v>
      </c>
    </row>
    <row r="1080" spans="1:19" x14ac:dyDescent="0.45">
      <c r="A1080">
        <v>912</v>
      </c>
      <c r="B1080" s="1" t="s">
        <v>663</v>
      </c>
      <c r="C1080" s="1" t="s">
        <v>31</v>
      </c>
      <c r="D1080">
        <v>10</v>
      </c>
      <c r="E1080">
        <v>0</v>
      </c>
      <c r="F1080">
        <v>257678</v>
      </c>
      <c r="G1080">
        <v>336006</v>
      </c>
      <c r="H1080" s="3">
        <v>266882</v>
      </c>
      <c r="I1080" s="1" t="s">
        <v>17</v>
      </c>
      <c r="J1080">
        <v>698</v>
      </c>
      <c r="K1080">
        <v>1382915</v>
      </c>
      <c r="L1080" s="1" t="s">
        <v>22</v>
      </c>
      <c r="M1080" s="1" t="s">
        <v>29</v>
      </c>
      <c r="N1080" s="1" t="s">
        <v>23</v>
      </c>
      <c r="O1080" s="2">
        <v>21976.73</v>
      </c>
      <c r="P1080">
        <v>22.5</v>
      </c>
      <c r="Q1080">
        <v>34</v>
      </c>
      <c r="R1080">
        <f>Кредиты_2000_0__2[[#This Row],[Годовой доход]]/12</f>
        <v>115242.91666666667</v>
      </c>
      <c r="S1080">
        <f>Кредиты_2000_0__2[[#This Row],[Ежемесячный платеж]]/Кредиты_2000_0__2[[#This Row],[Мес доход]]</f>
        <v>0.19069918252387166</v>
      </c>
    </row>
    <row r="1081" spans="1:19" x14ac:dyDescent="0.45">
      <c r="A1081">
        <v>1066</v>
      </c>
      <c r="B1081" s="1" t="s">
        <v>756</v>
      </c>
      <c r="C1081" s="1" t="s">
        <v>16</v>
      </c>
      <c r="D1081">
        <v>8</v>
      </c>
      <c r="E1081">
        <v>0</v>
      </c>
      <c r="F1081">
        <v>333051</v>
      </c>
      <c r="G1081">
        <v>494406</v>
      </c>
      <c r="H1081" s="3">
        <v>451462</v>
      </c>
      <c r="I1081" s="1" t="s">
        <v>26</v>
      </c>
      <c r="J1081">
        <v>698</v>
      </c>
      <c r="K1081">
        <v>2228016</v>
      </c>
      <c r="L1081" s="1" t="s">
        <v>22</v>
      </c>
      <c r="M1081" s="1" t="s">
        <v>19</v>
      </c>
      <c r="N1081" s="1" t="s">
        <v>23</v>
      </c>
      <c r="O1081" s="2">
        <v>14890.49</v>
      </c>
      <c r="P1081">
        <v>13</v>
      </c>
      <c r="R1081">
        <f>Кредиты_2000_0__2[[#This Row],[Годовой доход]]/12</f>
        <v>185668</v>
      </c>
      <c r="S1081">
        <f>Кредиты_2000_0__2[[#This Row],[Ежемесячный платеж]]/Кредиты_2000_0__2[[#This Row],[Мес доход]]</f>
        <v>8.0199549733933687E-2</v>
      </c>
    </row>
    <row r="1082" spans="1:19" x14ac:dyDescent="0.45">
      <c r="A1082">
        <v>1560</v>
      </c>
      <c r="B1082" s="1" t="s">
        <v>1087</v>
      </c>
      <c r="C1082" s="1" t="s">
        <v>16</v>
      </c>
      <c r="D1082">
        <v>8</v>
      </c>
      <c r="E1082">
        <v>0</v>
      </c>
      <c r="F1082">
        <v>367802</v>
      </c>
      <c r="G1082">
        <v>835076</v>
      </c>
      <c r="H1082" s="3">
        <v>380050</v>
      </c>
      <c r="I1082" s="1" t="s">
        <v>26</v>
      </c>
      <c r="J1082">
        <v>698</v>
      </c>
      <c r="K1082">
        <v>1520817</v>
      </c>
      <c r="L1082" s="1" t="s">
        <v>40</v>
      </c>
      <c r="M1082" s="1" t="s">
        <v>29</v>
      </c>
      <c r="N1082" s="1" t="s">
        <v>23</v>
      </c>
      <c r="O1082" s="2">
        <v>18249.689999999999</v>
      </c>
      <c r="P1082">
        <v>19.8</v>
      </c>
      <c r="Q1082">
        <v>15</v>
      </c>
      <c r="R1082">
        <f>Кредиты_2000_0__2[[#This Row],[Годовой доход]]/12</f>
        <v>126734.75</v>
      </c>
      <c r="S1082">
        <f>Кредиты_2000_0__2[[#This Row],[Ежемесячный платеж]]/Кредиты_2000_0__2[[#This Row],[Мес доход]]</f>
        <v>0.1439991004834901</v>
      </c>
    </row>
    <row r="1083" spans="1:19" x14ac:dyDescent="0.45">
      <c r="A1083">
        <v>1687</v>
      </c>
      <c r="B1083" s="1" t="s">
        <v>1183</v>
      </c>
      <c r="C1083" s="1" t="s">
        <v>31</v>
      </c>
      <c r="D1083">
        <v>13</v>
      </c>
      <c r="E1083">
        <v>2</v>
      </c>
      <c r="F1083">
        <v>252301</v>
      </c>
      <c r="G1083">
        <v>404052</v>
      </c>
      <c r="H1083" s="3">
        <v>242528</v>
      </c>
      <c r="I1083" s="1" t="s">
        <v>17</v>
      </c>
      <c r="J1083">
        <v>698</v>
      </c>
      <c r="K1083">
        <v>582730</v>
      </c>
      <c r="L1083" s="1" t="s">
        <v>21</v>
      </c>
      <c r="M1083" s="1" t="s">
        <v>29</v>
      </c>
      <c r="N1083" s="1" t="s">
        <v>23</v>
      </c>
      <c r="O1083" s="2">
        <v>13451.43</v>
      </c>
      <c r="P1083">
        <v>14.2</v>
      </c>
      <c r="Q1083">
        <v>30</v>
      </c>
      <c r="R1083">
        <f>Кредиты_2000_0__2[[#This Row],[Годовой доход]]/12</f>
        <v>48560.833333333336</v>
      </c>
      <c r="S1083">
        <f>Кредиты_2000_0__2[[#This Row],[Ежемесячный платеж]]/Кредиты_2000_0__2[[#This Row],[Мес доход]]</f>
        <v>0.27700163025758068</v>
      </c>
    </row>
    <row r="1084" spans="1:19" x14ac:dyDescent="0.45">
      <c r="A1084">
        <v>1770</v>
      </c>
      <c r="B1084" s="1" t="s">
        <v>1247</v>
      </c>
      <c r="C1084" s="1" t="s">
        <v>16</v>
      </c>
      <c r="D1084">
        <v>6</v>
      </c>
      <c r="E1084">
        <v>0</v>
      </c>
      <c r="F1084">
        <v>101422</v>
      </c>
      <c r="G1084">
        <v>131384</v>
      </c>
      <c r="H1084" s="3">
        <v>151272</v>
      </c>
      <c r="I1084" s="1" t="s">
        <v>17</v>
      </c>
      <c r="J1084">
        <v>698</v>
      </c>
      <c r="K1084">
        <v>1022846</v>
      </c>
      <c r="L1084" s="1" t="s">
        <v>22</v>
      </c>
      <c r="M1084" s="1" t="s">
        <v>19</v>
      </c>
      <c r="N1084" s="1" t="s">
        <v>52</v>
      </c>
      <c r="O1084" s="2">
        <v>4185.13</v>
      </c>
      <c r="P1084">
        <v>10.3</v>
      </c>
      <c r="R1084">
        <f>Кредиты_2000_0__2[[#This Row],[Годовой доход]]/12</f>
        <v>85237.166666666672</v>
      </c>
      <c r="S1084">
        <f>Кредиты_2000_0__2[[#This Row],[Ежемесячный платеж]]/Кредиты_2000_0__2[[#This Row],[Мес доход]]</f>
        <v>4.9099825389159267E-2</v>
      </c>
    </row>
    <row r="1085" spans="1:19" x14ac:dyDescent="0.45">
      <c r="A1085">
        <v>148</v>
      </c>
      <c r="B1085" s="1" t="s">
        <v>140</v>
      </c>
      <c r="C1085" s="1" t="s">
        <v>16</v>
      </c>
      <c r="D1085">
        <v>10</v>
      </c>
      <c r="E1085">
        <v>0</v>
      </c>
      <c r="F1085">
        <v>86716</v>
      </c>
      <c r="G1085">
        <v>151206</v>
      </c>
      <c r="H1085" s="3">
        <v>109538</v>
      </c>
      <c r="I1085" s="1" t="s">
        <v>17</v>
      </c>
      <c r="J1085">
        <v>697</v>
      </c>
      <c r="K1085">
        <v>567606</v>
      </c>
      <c r="L1085" s="1" t="s">
        <v>41</v>
      </c>
      <c r="M1085" s="1" t="s">
        <v>19</v>
      </c>
      <c r="N1085" s="1" t="s">
        <v>23</v>
      </c>
      <c r="O1085" s="2">
        <v>5770.68</v>
      </c>
      <c r="P1085">
        <v>14.3</v>
      </c>
      <c r="Q1085">
        <v>62</v>
      </c>
      <c r="R1085">
        <f>Кредиты_2000_0__2[[#This Row],[Годовой доход]]/12</f>
        <v>47300.5</v>
      </c>
      <c r="S1085">
        <f>Кредиты_2000_0__2[[#This Row],[Ежемесячный платеж]]/Кредиты_2000_0__2[[#This Row],[Мес доход]]</f>
        <v>0.12200040168708577</v>
      </c>
    </row>
    <row r="1086" spans="1:19" x14ac:dyDescent="0.45">
      <c r="A1086">
        <v>288</v>
      </c>
      <c r="B1086" s="1" t="s">
        <v>250</v>
      </c>
      <c r="C1086" s="1" t="s">
        <v>16</v>
      </c>
      <c r="D1086">
        <v>20</v>
      </c>
      <c r="E1086">
        <v>0</v>
      </c>
      <c r="F1086">
        <v>104291</v>
      </c>
      <c r="G1086">
        <v>377366</v>
      </c>
      <c r="H1086" s="3">
        <v>110902</v>
      </c>
      <c r="I1086" s="1" t="s">
        <v>17</v>
      </c>
      <c r="J1086">
        <v>697</v>
      </c>
      <c r="K1086">
        <v>2202917</v>
      </c>
      <c r="L1086" s="1" t="s">
        <v>28</v>
      </c>
      <c r="M1086" s="1" t="s">
        <v>29</v>
      </c>
      <c r="N1086" s="1" t="s">
        <v>23</v>
      </c>
      <c r="O1086" s="2">
        <v>30290.18</v>
      </c>
      <c r="P1086">
        <v>11.5</v>
      </c>
      <c r="R1086">
        <f>Кредиты_2000_0__2[[#This Row],[Годовой доход]]/12</f>
        <v>183576.41666666666</v>
      </c>
      <c r="S1086">
        <f>Кредиты_2000_0__2[[#This Row],[Ежемесячный платеж]]/Кредиты_2000_0__2[[#This Row],[Мес доход]]</f>
        <v>0.1650003881217495</v>
      </c>
    </row>
    <row r="1087" spans="1:19" x14ac:dyDescent="0.45">
      <c r="A1087">
        <v>419</v>
      </c>
      <c r="B1087" s="1" t="s">
        <v>340</v>
      </c>
      <c r="C1087" s="1" t="s">
        <v>16</v>
      </c>
      <c r="D1087">
        <v>10</v>
      </c>
      <c r="E1087">
        <v>0</v>
      </c>
      <c r="F1087">
        <v>56943</v>
      </c>
      <c r="G1087">
        <v>215468</v>
      </c>
      <c r="H1087" s="3">
        <v>152372</v>
      </c>
      <c r="I1087" s="1" t="s">
        <v>17</v>
      </c>
      <c r="J1087">
        <v>697</v>
      </c>
      <c r="K1087">
        <v>845937</v>
      </c>
      <c r="L1087" s="1" t="s">
        <v>33</v>
      </c>
      <c r="M1087" s="1" t="s">
        <v>29</v>
      </c>
      <c r="N1087" s="1" t="s">
        <v>23</v>
      </c>
      <c r="O1087" s="2">
        <v>2876.22</v>
      </c>
      <c r="P1087">
        <v>8.8000000000000007</v>
      </c>
      <c r="Q1087">
        <v>46</v>
      </c>
      <c r="R1087">
        <f>Кредиты_2000_0__2[[#This Row],[Годовой доход]]/12</f>
        <v>70494.75</v>
      </c>
      <c r="S1087">
        <f>Кредиты_2000_0__2[[#This Row],[Ежемесячный платеж]]/Кредиты_2000_0__2[[#This Row],[Мес доход]]</f>
        <v>4.0800485142510612E-2</v>
      </c>
    </row>
    <row r="1088" spans="1:19" x14ac:dyDescent="0.45">
      <c r="A1088">
        <v>694</v>
      </c>
      <c r="B1088" s="1" t="s">
        <v>514</v>
      </c>
      <c r="C1088" s="1" t="s">
        <v>31</v>
      </c>
      <c r="D1088">
        <v>7</v>
      </c>
      <c r="E1088">
        <v>0</v>
      </c>
      <c r="F1088">
        <v>128687</v>
      </c>
      <c r="G1088">
        <v>161260</v>
      </c>
      <c r="H1088" s="3">
        <v>77286</v>
      </c>
      <c r="I1088" s="1" t="s">
        <v>17</v>
      </c>
      <c r="J1088">
        <v>697</v>
      </c>
      <c r="K1088">
        <v>1964429</v>
      </c>
      <c r="L1088" s="1" t="s">
        <v>22</v>
      </c>
      <c r="M1088" s="1" t="s">
        <v>19</v>
      </c>
      <c r="N1088" s="1" t="s">
        <v>1420</v>
      </c>
      <c r="O1088" s="2">
        <v>13489.24</v>
      </c>
      <c r="P1088">
        <v>16.7</v>
      </c>
      <c r="R1088">
        <f>Кредиты_2000_0__2[[#This Row],[Годовой доход]]/12</f>
        <v>163702.41666666666</v>
      </c>
      <c r="S1088">
        <f>Кредиты_2000_0__2[[#This Row],[Ежемесячный платеж]]/Кредиты_2000_0__2[[#This Row],[Мес доход]]</f>
        <v>8.2400982677409057E-2</v>
      </c>
    </row>
    <row r="1089" spans="1:19" x14ac:dyDescent="0.45">
      <c r="A1089">
        <v>873</v>
      </c>
      <c r="B1089" s="1" t="s">
        <v>634</v>
      </c>
      <c r="C1089" s="1" t="s">
        <v>16</v>
      </c>
      <c r="D1089">
        <v>15</v>
      </c>
      <c r="E1089">
        <v>0</v>
      </c>
      <c r="F1089">
        <v>621832</v>
      </c>
      <c r="G1089">
        <v>1046540</v>
      </c>
      <c r="H1089" s="3">
        <v>395538</v>
      </c>
      <c r="I1089" s="1" t="s">
        <v>26</v>
      </c>
      <c r="J1089">
        <v>697</v>
      </c>
      <c r="K1089">
        <v>747213</v>
      </c>
      <c r="L1089" s="1" t="s">
        <v>53</v>
      </c>
      <c r="M1089" s="1" t="s">
        <v>19</v>
      </c>
      <c r="N1089" s="1" t="s">
        <v>23</v>
      </c>
      <c r="O1089" s="2">
        <v>17933.150000000001</v>
      </c>
      <c r="P1089">
        <v>28.1</v>
      </c>
      <c r="Q1089">
        <v>78</v>
      </c>
      <c r="R1089">
        <f>Кредиты_2000_0__2[[#This Row],[Годовой доход]]/12</f>
        <v>62267.75</v>
      </c>
      <c r="S1089">
        <f>Кредиты_2000_0__2[[#This Row],[Ежемесячный платеж]]/Кредиты_2000_0__2[[#This Row],[Мес доход]]</f>
        <v>0.28800061026775498</v>
      </c>
    </row>
    <row r="1090" spans="1:19" x14ac:dyDescent="0.45">
      <c r="A1090">
        <v>1360</v>
      </c>
      <c r="B1090" s="1" t="s">
        <v>959</v>
      </c>
      <c r="C1090" s="1" t="s">
        <v>31</v>
      </c>
      <c r="D1090">
        <v>8</v>
      </c>
      <c r="E1090">
        <v>0</v>
      </c>
      <c r="F1090">
        <v>87115</v>
      </c>
      <c r="G1090">
        <v>478082</v>
      </c>
      <c r="H1090" s="3">
        <v>718916</v>
      </c>
      <c r="I1090" s="1" t="s">
        <v>26</v>
      </c>
      <c r="J1090">
        <v>697</v>
      </c>
      <c r="K1090">
        <v>2522364</v>
      </c>
      <c r="L1090" s="1" t="s">
        <v>33</v>
      </c>
      <c r="M1090" s="1" t="s">
        <v>24</v>
      </c>
      <c r="N1090" s="1" t="s">
        <v>23</v>
      </c>
      <c r="O1090" s="2">
        <v>8092.48</v>
      </c>
      <c r="P1090">
        <v>10.6</v>
      </c>
      <c r="R1090">
        <f>Кредиты_2000_0__2[[#This Row],[Годовой доход]]/12</f>
        <v>210197</v>
      </c>
      <c r="S1090">
        <f>Кредиты_2000_0__2[[#This Row],[Ежемесячный платеж]]/Кредиты_2000_0__2[[#This Row],[Мес доход]]</f>
        <v>3.8499502847328934E-2</v>
      </c>
    </row>
    <row r="1091" spans="1:19" x14ac:dyDescent="0.45">
      <c r="A1091">
        <v>284</v>
      </c>
      <c r="B1091" s="1" t="s">
        <v>249</v>
      </c>
      <c r="C1091" s="1" t="s">
        <v>31</v>
      </c>
      <c r="D1091">
        <v>11</v>
      </c>
      <c r="E1091">
        <v>0</v>
      </c>
      <c r="F1091">
        <v>38532</v>
      </c>
      <c r="G1091">
        <v>241142</v>
      </c>
      <c r="H1091" s="3">
        <v>88528</v>
      </c>
      <c r="I1091" s="1" t="s">
        <v>17</v>
      </c>
      <c r="J1091">
        <v>696</v>
      </c>
      <c r="K1091">
        <v>993833</v>
      </c>
      <c r="L1091" s="1" t="s">
        <v>36</v>
      </c>
      <c r="M1091" s="1" t="s">
        <v>29</v>
      </c>
      <c r="N1091" s="1" t="s">
        <v>23</v>
      </c>
      <c r="O1091" s="2">
        <v>2550.94</v>
      </c>
      <c r="P1091">
        <v>20.8</v>
      </c>
      <c r="Q1091">
        <v>35</v>
      </c>
      <c r="R1091">
        <f>Кредиты_2000_0__2[[#This Row],[Годовой доход]]/12</f>
        <v>82819.416666666672</v>
      </c>
      <c r="S1091">
        <f>Кредиты_2000_0__2[[#This Row],[Ежемесячный платеж]]/Кредиты_2000_0__2[[#This Row],[Мес доход]]</f>
        <v>3.0801231192765784E-2</v>
      </c>
    </row>
    <row r="1092" spans="1:19" x14ac:dyDescent="0.45">
      <c r="A1092">
        <v>313</v>
      </c>
      <c r="B1092" s="1" t="s">
        <v>269</v>
      </c>
      <c r="C1092" s="1" t="s">
        <v>16</v>
      </c>
      <c r="D1092">
        <v>28</v>
      </c>
      <c r="E1092">
        <v>2</v>
      </c>
      <c r="F1092">
        <v>328054</v>
      </c>
      <c r="G1092">
        <v>895906</v>
      </c>
      <c r="H1092" s="3">
        <v>448712</v>
      </c>
      <c r="I1092" s="1" t="s">
        <v>26</v>
      </c>
      <c r="J1092">
        <v>696</v>
      </c>
      <c r="K1092">
        <v>1264602</v>
      </c>
      <c r="L1092" s="1" t="s">
        <v>21</v>
      </c>
      <c r="M1092" s="1" t="s">
        <v>19</v>
      </c>
      <c r="N1092" s="1" t="s">
        <v>23</v>
      </c>
      <c r="O1092" s="2">
        <v>33722.910000000003</v>
      </c>
      <c r="P1092">
        <v>16.7</v>
      </c>
      <c r="Q1092">
        <v>22</v>
      </c>
      <c r="R1092">
        <f>Кредиты_2000_0__2[[#This Row],[Годовой доход]]/12</f>
        <v>105383.5</v>
      </c>
      <c r="S1092">
        <f>Кредиты_2000_0__2[[#This Row],[Ежемесячный платеж]]/Кредиты_2000_0__2[[#This Row],[Мес доход]]</f>
        <v>0.32000180293879027</v>
      </c>
    </row>
    <row r="1093" spans="1:19" x14ac:dyDescent="0.45">
      <c r="A1093">
        <v>701</v>
      </c>
      <c r="B1093" s="1" t="s">
        <v>518</v>
      </c>
      <c r="C1093" s="1" t="s">
        <v>31</v>
      </c>
      <c r="D1093">
        <v>14</v>
      </c>
      <c r="E1093">
        <v>0</v>
      </c>
      <c r="F1093">
        <v>272916</v>
      </c>
      <c r="G1093">
        <v>673772</v>
      </c>
      <c r="H1093" s="3">
        <v>271700</v>
      </c>
      <c r="I1093" s="1" t="s">
        <v>17</v>
      </c>
      <c r="J1093">
        <v>696</v>
      </c>
      <c r="K1093">
        <v>675298</v>
      </c>
      <c r="L1093" s="1" t="s">
        <v>41</v>
      </c>
      <c r="M1093" s="1" t="s">
        <v>29</v>
      </c>
      <c r="N1093" s="1" t="s">
        <v>54</v>
      </c>
      <c r="O1093" s="2">
        <v>14293.89</v>
      </c>
      <c r="P1093">
        <v>24.5</v>
      </c>
      <c r="Q1093">
        <v>57</v>
      </c>
      <c r="R1093">
        <f>Кредиты_2000_0__2[[#This Row],[Годовой доход]]/12</f>
        <v>56274.833333333336</v>
      </c>
      <c r="S1093">
        <f>Кредиты_2000_0__2[[#This Row],[Ежемесячный платеж]]/Кредиты_2000_0__2[[#This Row],[Мес доход]]</f>
        <v>0.25400146305779076</v>
      </c>
    </row>
    <row r="1094" spans="1:19" x14ac:dyDescent="0.45">
      <c r="A1094">
        <v>1273</v>
      </c>
      <c r="B1094" s="1" t="s">
        <v>894</v>
      </c>
      <c r="C1094" s="1" t="s">
        <v>16</v>
      </c>
      <c r="D1094">
        <v>12</v>
      </c>
      <c r="E1094">
        <v>0</v>
      </c>
      <c r="F1094">
        <v>212553</v>
      </c>
      <c r="G1094">
        <v>318384</v>
      </c>
      <c r="H1094" s="3">
        <v>43626</v>
      </c>
      <c r="I1094" s="1" t="s">
        <v>17</v>
      </c>
      <c r="J1094">
        <v>696</v>
      </c>
      <c r="K1094">
        <v>1676465</v>
      </c>
      <c r="L1094" s="1" t="s">
        <v>41</v>
      </c>
      <c r="M1094" s="1" t="s">
        <v>19</v>
      </c>
      <c r="N1094" s="1" t="s">
        <v>52</v>
      </c>
      <c r="O1094" s="2">
        <v>19418.95</v>
      </c>
      <c r="P1094">
        <v>11.3</v>
      </c>
      <c r="R1094">
        <f>Кредиты_2000_0__2[[#This Row],[Годовой доход]]/12</f>
        <v>139705.41666666666</v>
      </c>
      <c r="S1094">
        <f>Кредиты_2000_0__2[[#This Row],[Ежемесячный платеж]]/Кредиты_2000_0__2[[#This Row],[Мес доход]]</f>
        <v>0.13899926333087778</v>
      </c>
    </row>
    <row r="1095" spans="1:19" x14ac:dyDescent="0.45">
      <c r="A1095">
        <v>1285</v>
      </c>
      <c r="B1095" s="1" t="s">
        <v>903</v>
      </c>
      <c r="C1095" s="1" t="s">
        <v>16</v>
      </c>
      <c r="D1095">
        <v>25</v>
      </c>
      <c r="E1095">
        <v>0</v>
      </c>
      <c r="F1095">
        <v>197220</v>
      </c>
      <c r="G1095">
        <v>542432</v>
      </c>
      <c r="H1095" s="3">
        <v>262460</v>
      </c>
      <c r="I1095" s="1" t="s">
        <v>26</v>
      </c>
      <c r="J1095">
        <v>696</v>
      </c>
      <c r="K1095">
        <v>793364</v>
      </c>
      <c r="L1095" s="1" t="s">
        <v>22</v>
      </c>
      <c r="M1095" s="1" t="s">
        <v>29</v>
      </c>
      <c r="N1095" s="1" t="s">
        <v>23</v>
      </c>
      <c r="O1095" s="2">
        <v>18049.240000000002</v>
      </c>
      <c r="P1095">
        <v>14</v>
      </c>
      <c r="Q1095">
        <v>9</v>
      </c>
      <c r="R1095">
        <f>Кредиты_2000_0__2[[#This Row],[Годовой доход]]/12</f>
        <v>66113.666666666672</v>
      </c>
      <c r="S1095">
        <f>Кредиты_2000_0__2[[#This Row],[Ежемесячный платеж]]/Кредиты_2000_0__2[[#This Row],[Мес доход]]</f>
        <v>0.27300316122233931</v>
      </c>
    </row>
    <row r="1096" spans="1:19" x14ac:dyDescent="0.45">
      <c r="A1096">
        <v>1369</v>
      </c>
      <c r="B1096" s="1" t="s">
        <v>964</v>
      </c>
      <c r="C1096" s="1" t="s">
        <v>16</v>
      </c>
      <c r="D1096">
        <v>27</v>
      </c>
      <c r="E1096">
        <v>0</v>
      </c>
      <c r="F1096">
        <v>227373</v>
      </c>
      <c r="G1096">
        <v>2289430</v>
      </c>
      <c r="H1096" s="3">
        <v>244420</v>
      </c>
      <c r="I1096" s="1" t="s">
        <v>26</v>
      </c>
      <c r="J1096">
        <v>696</v>
      </c>
      <c r="K1096">
        <v>2461184</v>
      </c>
      <c r="L1096" s="1" t="s">
        <v>38</v>
      </c>
      <c r="M1096" s="1" t="s">
        <v>19</v>
      </c>
      <c r="N1096" s="1" t="s">
        <v>58</v>
      </c>
      <c r="O1096" s="2">
        <v>31585.22</v>
      </c>
      <c r="P1096">
        <v>27</v>
      </c>
      <c r="Q1096">
        <v>2</v>
      </c>
      <c r="R1096">
        <f>Кредиты_2000_0__2[[#This Row],[Годовой доход]]/12</f>
        <v>205098.66666666666</v>
      </c>
      <c r="S1096">
        <f>Кредиты_2000_0__2[[#This Row],[Ежемесячный платеж]]/Кредиты_2000_0__2[[#This Row],[Мес доход]]</f>
        <v>0.15400012351778658</v>
      </c>
    </row>
    <row r="1097" spans="1:19" x14ac:dyDescent="0.45">
      <c r="A1097">
        <v>1474</v>
      </c>
      <c r="B1097" s="1" t="s">
        <v>1035</v>
      </c>
      <c r="C1097" s="1" t="s">
        <v>16</v>
      </c>
      <c r="D1097">
        <v>7</v>
      </c>
      <c r="E1097">
        <v>1</v>
      </c>
      <c r="F1097">
        <v>31673</v>
      </c>
      <c r="G1097">
        <v>188012</v>
      </c>
      <c r="H1097" s="3">
        <v>29172</v>
      </c>
      <c r="I1097" s="1" t="s">
        <v>17</v>
      </c>
      <c r="J1097">
        <v>696</v>
      </c>
      <c r="K1097">
        <v>406942</v>
      </c>
      <c r="L1097" s="1" t="s">
        <v>22</v>
      </c>
      <c r="M1097" s="1" t="s">
        <v>24</v>
      </c>
      <c r="N1097" s="1" t="s">
        <v>52</v>
      </c>
      <c r="O1097" s="2">
        <v>8850.9599999999991</v>
      </c>
      <c r="P1097">
        <v>16.5</v>
      </c>
      <c r="R1097">
        <f>Кредиты_2000_0__2[[#This Row],[Годовой доход]]/12</f>
        <v>33911.833333333336</v>
      </c>
      <c r="S1097">
        <f>Кредиты_2000_0__2[[#This Row],[Ежемесячный платеж]]/Кредиты_2000_0__2[[#This Row],[Мес доход]]</f>
        <v>0.26099915958539543</v>
      </c>
    </row>
    <row r="1098" spans="1:19" x14ac:dyDescent="0.45">
      <c r="A1098">
        <v>1507</v>
      </c>
      <c r="B1098" s="1" t="s">
        <v>1051</v>
      </c>
      <c r="C1098" s="1" t="s">
        <v>16</v>
      </c>
      <c r="D1098">
        <v>4</v>
      </c>
      <c r="E1098">
        <v>0</v>
      </c>
      <c r="F1098">
        <v>186181</v>
      </c>
      <c r="G1098">
        <v>564344</v>
      </c>
      <c r="H1098" s="3">
        <v>342144</v>
      </c>
      <c r="I1098" s="1" t="s">
        <v>17</v>
      </c>
      <c r="J1098">
        <v>696</v>
      </c>
      <c r="K1098">
        <v>671593</v>
      </c>
      <c r="L1098" s="1" t="s">
        <v>28</v>
      </c>
      <c r="M1098" s="1" t="s">
        <v>29</v>
      </c>
      <c r="N1098" s="1" t="s">
        <v>23</v>
      </c>
      <c r="O1098" s="2">
        <v>10577.49</v>
      </c>
      <c r="P1098">
        <v>8.4</v>
      </c>
      <c r="R1098">
        <f>Кредиты_2000_0__2[[#This Row],[Годовой доход]]/12</f>
        <v>55966.083333333336</v>
      </c>
      <c r="S1098">
        <f>Кредиты_2000_0__2[[#This Row],[Ежемесячный платеж]]/Кредиты_2000_0__2[[#This Row],[Мес доход]]</f>
        <v>0.18899821767052366</v>
      </c>
    </row>
    <row r="1099" spans="1:19" x14ac:dyDescent="0.45">
      <c r="A1099">
        <v>1678</v>
      </c>
      <c r="B1099" s="1" t="s">
        <v>1175</v>
      </c>
      <c r="C1099" s="1" t="s">
        <v>16</v>
      </c>
      <c r="D1099">
        <v>10</v>
      </c>
      <c r="E1099">
        <v>0</v>
      </c>
      <c r="F1099">
        <v>207974</v>
      </c>
      <c r="G1099">
        <v>254540</v>
      </c>
      <c r="H1099" s="3">
        <v>482944</v>
      </c>
      <c r="I1099" s="1" t="s">
        <v>26</v>
      </c>
      <c r="J1099">
        <v>696</v>
      </c>
      <c r="K1099">
        <v>1327872</v>
      </c>
      <c r="L1099" s="1" t="s">
        <v>22</v>
      </c>
      <c r="M1099" s="1" t="s">
        <v>19</v>
      </c>
      <c r="N1099" s="1" t="s">
        <v>23</v>
      </c>
      <c r="O1099" s="2">
        <v>11618.88</v>
      </c>
      <c r="P1099">
        <v>22.8</v>
      </c>
      <c r="Q1099">
        <v>39</v>
      </c>
      <c r="R1099">
        <f>Кредиты_2000_0__2[[#This Row],[Годовой доход]]/12</f>
        <v>110656</v>
      </c>
      <c r="S1099">
        <f>Кредиты_2000_0__2[[#This Row],[Ежемесячный платеж]]/Кредиты_2000_0__2[[#This Row],[Мес доход]]</f>
        <v>0.105</v>
      </c>
    </row>
    <row r="1100" spans="1:19" x14ac:dyDescent="0.45">
      <c r="A1100">
        <v>1745</v>
      </c>
      <c r="B1100" s="1" t="s">
        <v>1227</v>
      </c>
      <c r="C1100" s="1" t="s">
        <v>31</v>
      </c>
      <c r="D1100">
        <v>9</v>
      </c>
      <c r="E1100">
        <v>0</v>
      </c>
      <c r="F1100">
        <v>186941</v>
      </c>
      <c r="G1100">
        <v>365024</v>
      </c>
      <c r="H1100" s="3">
        <v>269896</v>
      </c>
      <c r="I1100" s="1" t="s">
        <v>17</v>
      </c>
      <c r="J1100">
        <v>696</v>
      </c>
      <c r="K1100">
        <v>1482912</v>
      </c>
      <c r="L1100" s="1" t="s">
        <v>36</v>
      </c>
      <c r="M1100" s="1" t="s">
        <v>29</v>
      </c>
      <c r="N1100" s="1" t="s">
        <v>23</v>
      </c>
      <c r="O1100" s="2">
        <v>12604.79</v>
      </c>
      <c r="P1100">
        <v>10</v>
      </c>
      <c r="R1100">
        <f>Кредиты_2000_0__2[[#This Row],[Годовой доход]]/12</f>
        <v>123576</v>
      </c>
      <c r="S1100">
        <f>Кредиты_2000_0__2[[#This Row],[Ежемесячный платеж]]/Кредиты_2000_0__2[[#This Row],[Мес доход]]</f>
        <v>0.10200030750307504</v>
      </c>
    </row>
    <row r="1101" spans="1:19" x14ac:dyDescent="0.45">
      <c r="A1101">
        <v>1751</v>
      </c>
      <c r="B1101" s="1" t="s">
        <v>1232</v>
      </c>
      <c r="C1101" s="1" t="s">
        <v>16</v>
      </c>
      <c r="D1101">
        <v>9</v>
      </c>
      <c r="E1101">
        <v>0</v>
      </c>
      <c r="F1101">
        <v>324216</v>
      </c>
      <c r="G1101">
        <v>574002</v>
      </c>
      <c r="H1101" s="3">
        <v>402336</v>
      </c>
      <c r="I1101" s="1" t="s">
        <v>26</v>
      </c>
      <c r="J1101">
        <v>696</v>
      </c>
      <c r="K1101">
        <v>1544320</v>
      </c>
      <c r="L1101" s="1" t="s">
        <v>38</v>
      </c>
      <c r="M1101" s="1" t="s">
        <v>29</v>
      </c>
      <c r="N1101" s="1" t="s">
        <v>23</v>
      </c>
      <c r="O1101" s="2">
        <v>23035.98</v>
      </c>
      <c r="P1101">
        <v>12.2</v>
      </c>
      <c r="R1101">
        <f>Кредиты_2000_0__2[[#This Row],[Годовой доход]]/12</f>
        <v>128693.33333333333</v>
      </c>
      <c r="S1101">
        <f>Кредиты_2000_0__2[[#This Row],[Ежемесячный платеж]]/Кредиты_2000_0__2[[#This Row],[Мес доход]]</f>
        <v>0.17899901574803151</v>
      </c>
    </row>
    <row r="1102" spans="1:19" x14ac:dyDescent="0.45">
      <c r="A1102">
        <v>1886</v>
      </c>
      <c r="B1102" s="1" t="s">
        <v>1325</v>
      </c>
      <c r="C1102" s="1" t="s">
        <v>16</v>
      </c>
      <c r="D1102">
        <v>13</v>
      </c>
      <c r="E1102">
        <v>0</v>
      </c>
      <c r="F1102">
        <v>294728</v>
      </c>
      <c r="G1102">
        <v>689436</v>
      </c>
      <c r="H1102" s="3">
        <v>240328</v>
      </c>
      <c r="I1102" s="1" t="s">
        <v>17</v>
      </c>
      <c r="J1102">
        <v>696</v>
      </c>
      <c r="K1102">
        <v>1124496</v>
      </c>
      <c r="L1102" s="1" t="s">
        <v>33</v>
      </c>
      <c r="M1102" s="1" t="s">
        <v>19</v>
      </c>
      <c r="N1102" s="1" t="s">
        <v>23</v>
      </c>
      <c r="O1102" s="2">
        <v>29611.69</v>
      </c>
      <c r="P1102">
        <v>17.2</v>
      </c>
      <c r="Q1102">
        <v>2</v>
      </c>
      <c r="R1102">
        <f>Кредиты_2000_0__2[[#This Row],[Годовой доход]]/12</f>
        <v>93708</v>
      </c>
      <c r="S1102">
        <f>Кредиты_2000_0__2[[#This Row],[Ежемесячный платеж]]/Кредиты_2000_0__2[[#This Row],[Мес доход]]</f>
        <v>0.31599959448499593</v>
      </c>
    </row>
    <row r="1103" spans="1:19" x14ac:dyDescent="0.45">
      <c r="A1103">
        <v>1957</v>
      </c>
      <c r="B1103" s="1" t="s">
        <v>1380</v>
      </c>
      <c r="C1103" s="1" t="s">
        <v>16</v>
      </c>
      <c r="D1103">
        <v>6</v>
      </c>
      <c r="E1103">
        <v>0</v>
      </c>
      <c r="F1103">
        <v>67032</v>
      </c>
      <c r="G1103">
        <v>103774</v>
      </c>
      <c r="H1103" s="3">
        <v>88352</v>
      </c>
      <c r="I1103" s="1" t="s">
        <v>26</v>
      </c>
      <c r="J1103">
        <v>696</v>
      </c>
      <c r="K1103">
        <v>992047</v>
      </c>
      <c r="L1103" s="1" t="s">
        <v>38</v>
      </c>
      <c r="M1103" s="1" t="s">
        <v>29</v>
      </c>
      <c r="N1103" s="1" t="s">
        <v>58</v>
      </c>
      <c r="O1103" s="2">
        <v>1777.45</v>
      </c>
      <c r="P1103">
        <v>20.5</v>
      </c>
      <c r="Q1103">
        <v>37</v>
      </c>
      <c r="R1103">
        <f>Кредиты_2000_0__2[[#This Row],[Годовой доход]]/12</f>
        <v>82670.583333333328</v>
      </c>
      <c r="S1103">
        <f>Кредиты_2000_0__2[[#This Row],[Ежемесячный платеж]]/Кредиты_2000_0__2[[#This Row],[Мес доход]]</f>
        <v>2.1500392622526957E-2</v>
      </c>
    </row>
    <row r="1104" spans="1:19" x14ac:dyDescent="0.45">
      <c r="A1104">
        <v>133</v>
      </c>
      <c r="B1104" s="1" t="s">
        <v>129</v>
      </c>
      <c r="C1104" s="1" t="s">
        <v>16</v>
      </c>
      <c r="D1104">
        <v>5</v>
      </c>
      <c r="E1104">
        <v>0</v>
      </c>
      <c r="F1104">
        <v>337725</v>
      </c>
      <c r="G1104">
        <v>394218</v>
      </c>
      <c r="H1104" s="3">
        <v>262724</v>
      </c>
      <c r="I1104" s="1" t="s">
        <v>26</v>
      </c>
      <c r="J1104">
        <v>695</v>
      </c>
      <c r="K1104">
        <v>1229072</v>
      </c>
      <c r="L1104" s="1" t="s">
        <v>38</v>
      </c>
      <c r="M1104" s="1" t="s">
        <v>29</v>
      </c>
      <c r="N1104" s="1" t="s">
        <v>23</v>
      </c>
      <c r="O1104" s="2">
        <v>21508.76</v>
      </c>
      <c r="P1104">
        <v>21.8</v>
      </c>
      <c r="R1104">
        <f>Кредиты_2000_0__2[[#This Row],[Годовой доход]]/12</f>
        <v>102422.66666666667</v>
      </c>
      <c r="S1104">
        <f>Кредиты_2000_0__2[[#This Row],[Ежемесячный платеж]]/Кредиты_2000_0__2[[#This Row],[Мес доход]]</f>
        <v>0.20999999999999996</v>
      </c>
    </row>
    <row r="1105" spans="1:19" x14ac:dyDescent="0.45">
      <c r="A1105">
        <v>243</v>
      </c>
      <c r="B1105" s="1" t="s">
        <v>218</v>
      </c>
      <c r="C1105" s="1" t="s">
        <v>16</v>
      </c>
      <c r="D1105">
        <v>9</v>
      </c>
      <c r="E1105">
        <v>0</v>
      </c>
      <c r="F1105">
        <v>76133</v>
      </c>
      <c r="G1105">
        <v>134178</v>
      </c>
      <c r="H1105" s="3">
        <v>128634</v>
      </c>
      <c r="I1105" s="1" t="s">
        <v>17</v>
      </c>
      <c r="J1105">
        <v>695</v>
      </c>
      <c r="K1105">
        <v>463657</v>
      </c>
      <c r="L1105" s="1" t="s">
        <v>38</v>
      </c>
      <c r="M1105" s="1" t="s">
        <v>19</v>
      </c>
      <c r="N1105" s="1" t="s">
        <v>52</v>
      </c>
      <c r="O1105" s="2">
        <v>9891.4</v>
      </c>
      <c r="P1105">
        <v>8.6999999999999993</v>
      </c>
      <c r="Q1105">
        <v>16</v>
      </c>
      <c r="R1105">
        <f>Кредиты_2000_0__2[[#This Row],[Годовой доход]]/12</f>
        <v>38638.083333333336</v>
      </c>
      <c r="S1105">
        <f>Кредиты_2000_0__2[[#This Row],[Ежемесячный платеж]]/Кредиты_2000_0__2[[#This Row],[Мес доход]]</f>
        <v>0.25600131131418263</v>
      </c>
    </row>
    <row r="1106" spans="1:19" x14ac:dyDescent="0.45">
      <c r="A1106">
        <v>423</v>
      </c>
      <c r="B1106" s="1" t="s">
        <v>342</v>
      </c>
      <c r="C1106" s="1" t="s">
        <v>16</v>
      </c>
      <c r="D1106">
        <v>4</v>
      </c>
      <c r="E1106">
        <v>0</v>
      </c>
      <c r="F1106">
        <v>19912</v>
      </c>
      <c r="G1106">
        <v>133210</v>
      </c>
      <c r="H1106" s="3">
        <v>87472</v>
      </c>
      <c r="I1106" s="1" t="s">
        <v>17</v>
      </c>
      <c r="J1106">
        <v>695</v>
      </c>
      <c r="K1106">
        <v>679896</v>
      </c>
      <c r="L1106" s="1" t="s">
        <v>38</v>
      </c>
      <c r="M1106" s="1" t="s">
        <v>19</v>
      </c>
      <c r="N1106" s="1" t="s">
        <v>54</v>
      </c>
      <c r="O1106" s="2">
        <v>6872.68</v>
      </c>
      <c r="P1106">
        <v>10.199999999999999</v>
      </c>
      <c r="R1106">
        <f>Кредиты_2000_0__2[[#This Row],[Годовой доход]]/12</f>
        <v>56658</v>
      </c>
      <c r="S1106">
        <f>Кредиты_2000_0__2[[#This Row],[Ежемесячный платеж]]/Кредиты_2000_0__2[[#This Row],[Мес доход]]</f>
        <v>0.12130114017437961</v>
      </c>
    </row>
    <row r="1107" spans="1:19" x14ac:dyDescent="0.45">
      <c r="A1107">
        <v>429</v>
      </c>
      <c r="B1107" s="1" t="s">
        <v>345</v>
      </c>
      <c r="C1107" s="1" t="s">
        <v>16</v>
      </c>
      <c r="D1107">
        <v>7</v>
      </c>
      <c r="E1107">
        <v>0</v>
      </c>
      <c r="F1107">
        <v>300884</v>
      </c>
      <c r="G1107">
        <v>361768</v>
      </c>
      <c r="H1107" s="3">
        <v>649902</v>
      </c>
      <c r="I1107" s="1" t="s">
        <v>26</v>
      </c>
      <c r="J1107">
        <v>695</v>
      </c>
      <c r="K1107">
        <v>1309651</v>
      </c>
      <c r="L1107" s="1" t="s">
        <v>22</v>
      </c>
      <c r="M1107" s="1" t="s">
        <v>24</v>
      </c>
      <c r="N1107" s="1" t="s">
        <v>23</v>
      </c>
      <c r="O1107" s="2">
        <v>6810.17</v>
      </c>
      <c r="P1107">
        <v>26</v>
      </c>
      <c r="Q1107">
        <v>74</v>
      </c>
      <c r="R1107">
        <f>Кредиты_2000_0__2[[#This Row],[Годовой доход]]/12</f>
        <v>109137.58333333333</v>
      </c>
      <c r="S1107">
        <f>Кредиты_2000_0__2[[#This Row],[Ежемесячный платеж]]/Кредиты_2000_0__2[[#This Row],[Мес доход]]</f>
        <v>6.2399860726254558E-2</v>
      </c>
    </row>
    <row r="1108" spans="1:19" x14ac:dyDescent="0.45">
      <c r="A1108">
        <v>578</v>
      </c>
      <c r="B1108" s="1" t="s">
        <v>439</v>
      </c>
      <c r="C1108" s="1" t="s">
        <v>16</v>
      </c>
      <c r="D1108">
        <v>6</v>
      </c>
      <c r="E1108">
        <v>0</v>
      </c>
      <c r="F1108">
        <v>129884</v>
      </c>
      <c r="G1108">
        <v>674454</v>
      </c>
      <c r="H1108" s="3">
        <v>762454</v>
      </c>
      <c r="I1108" s="1" t="s">
        <v>17</v>
      </c>
      <c r="J1108">
        <v>695</v>
      </c>
      <c r="K1108">
        <v>1467484</v>
      </c>
      <c r="L1108" s="1" t="s">
        <v>22</v>
      </c>
      <c r="M1108" s="1" t="s">
        <v>19</v>
      </c>
      <c r="N1108" s="1" t="s">
        <v>20</v>
      </c>
      <c r="O1108" s="2">
        <v>10199.01</v>
      </c>
      <c r="P1108">
        <v>17.399999999999999</v>
      </c>
      <c r="Q1108">
        <v>54</v>
      </c>
      <c r="R1108">
        <f>Кредиты_2000_0__2[[#This Row],[Годовой доход]]/12</f>
        <v>122290.33333333333</v>
      </c>
      <c r="S1108">
        <f>Кредиты_2000_0__2[[#This Row],[Ежемесячный платеж]]/Кредиты_2000_0__2[[#This Row],[Мес доход]]</f>
        <v>8.3399968926407386E-2</v>
      </c>
    </row>
    <row r="1109" spans="1:19" x14ac:dyDescent="0.45">
      <c r="A1109">
        <v>885</v>
      </c>
      <c r="B1109" s="1" t="s">
        <v>641</v>
      </c>
      <c r="C1109" s="1" t="s">
        <v>16</v>
      </c>
      <c r="D1109">
        <v>5</v>
      </c>
      <c r="E1109">
        <v>0</v>
      </c>
      <c r="F1109">
        <v>286634</v>
      </c>
      <c r="G1109">
        <v>563486</v>
      </c>
      <c r="H1109" s="3">
        <v>132022</v>
      </c>
      <c r="I1109" s="1" t="s">
        <v>26</v>
      </c>
      <c r="J1109">
        <v>695</v>
      </c>
      <c r="K1109">
        <v>665076</v>
      </c>
      <c r="L1109" s="1" t="s">
        <v>28</v>
      </c>
      <c r="M1109" s="1" t="s">
        <v>29</v>
      </c>
      <c r="N1109" s="1" t="s">
        <v>75</v>
      </c>
      <c r="O1109" s="2">
        <v>6983.26</v>
      </c>
      <c r="P1109">
        <v>23</v>
      </c>
      <c r="R1109">
        <f>Кредиты_2000_0__2[[#This Row],[Годовой доход]]/12</f>
        <v>55423</v>
      </c>
      <c r="S1109">
        <f>Кредиты_2000_0__2[[#This Row],[Ежемесячный платеж]]/Кредиты_2000_0__2[[#This Row],[Мес доход]]</f>
        <v>0.12599931436407269</v>
      </c>
    </row>
    <row r="1110" spans="1:19" x14ac:dyDescent="0.45">
      <c r="A1110">
        <v>1007</v>
      </c>
      <c r="B1110" s="1" t="s">
        <v>722</v>
      </c>
      <c r="C1110" s="1" t="s">
        <v>16</v>
      </c>
      <c r="D1110">
        <v>8</v>
      </c>
      <c r="E1110">
        <v>2</v>
      </c>
      <c r="F1110">
        <v>50787</v>
      </c>
      <c r="G1110">
        <v>187308</v>
      </c>
      <c r="H1110" s="3">
        <v>258060</v>
      </c>
      <c r="I1110" s="1" t="s">
        <v>17</v>
      </c>
      <c r="J1110">
        <v>695</v>
      </c>
      <c r="K1110">
        <v>1634380</v>
      </c>
      <c r="L1110" s="1" t="s">
        <v>22</v>
      </c>
      <c r="M1110" s="1" t="s">
        <v>19</v>
      </c>
      <c r="N1110" s="1" t="s">
        <v>20</v>
      </c>
      <c r="O1110" s="2">
        <v>3895.19</v>
      </c>
      <c r="P1110">
        <v>19.399999999999999</v>
      </c>
      <c r="Q1110">
        <v>20</v>
      </c>
      <c r="R1110">
        <f>Кредиты_2000_0__2[[#This Row],[Годовой доход]]/12</f>
        <v>136198.33333333334</v>
      </c>
      <c r="S1110">
        <f>Кредиты_2000_0__2[[#This Row],[Ежемесячный платеж]]/Кредиты_2000_0__2[[#This Row],[Мес доход]]</f>
        <v>2.8599395489421062E-2</v>
      </c>
    </row>
    <row r="1111" spans="1:19" x14ac:dyDescent="0.45">
      <c r="A1111">
        <v>1149</v>
      </c>
      <c r="B1111" s="1" t="s">
        <v>811</v>
      </c>
      <c r="C1111" s="1" t="s">
        <v>16</v>
      </c>
      <c r="D1111">
        <v>11</v>
      </c>
      <c r="E1111">
        <v>0</v>
      </c>
      <c r="F1111">
        <v>191007</v>
      </c>
      <c r="G1111">
        <v>410322</v>
      </c>
      <c r="H1111" s="3">
        <v>288552</v>
      </c>
      <c r="I1111" s="1" t="s">
        <v>26</v>
      </c>
      <c r="J1111">
        <v>695</v>
      </c>
      <c r="K1111">
        <v>1015968</v>
      </c>
      <c r="L1111" s="1" t="s">
        <v>38</v>
      </c>
      <c r="M1111" s="1" t="s">
        <v>29</v>
      </c>
      <c r="N1111" s="1" t="s">
        <v>23</v>
      </c>
      <c r="O1111" s="2">
        <v>15493.36</v>
      </c>
      <c r="P1111">
        <v>6.2</v>
      </c>
      <c r="R1111">
        <f>Кредиты_2000_0__2[[#This Row],[Годовой доход]]/12</f>
        <v>84664</v>
      </c>
      <c r="S1111">
        <f>Кредиты_2000_0__2[[#This Row],[Ежемесячный платеж]]/Кредиты_2000_0__2[[#This Row],[Мес доход]]</f>
        <v>0.18299820466786357</v>
      </c>
    </row>
    <row r="1112" spans="1:19" x14ac:dyDescent="0.45">
      <c r="A1112">
        <v>1212</v>
      </c>
      <c r="B1112" s="1" t="s">
        <v>848</v>
      </c>
      <c r="C1112" s="1" t="s">
        <v>16</v>
      </c>
      <c r="D1112">
        <v>14</v>
      </c>
      <c r="E1112">
        <v>0</v>
      </c>
      <c r="F1112">
        <v>524533</v>
      </c>
      <c r="G1112">
        <v>654478</v>
      </c>
      <c r="H1112" s="3">
        <v>338162</v>
      </c>
      <c r="I1112" s="1" t="s">
        <v>17</v>
      </c>
      <c r="J1112">
        <v>695</v>
      </c>
      <c r="K1112">
        <v>753692</v>
      </c>
      <c r="L1112" s="1" t="s">
        <v>53</v>
      </c>
      <c r="M1112" s="1" t="s">
        <v>29</v>
      </c>
      <c r="N1112" s="1" t="s">
        <v>23</v>
      </c>
      <c r="O1112" s="2">
        <v>21040.6</v>
      </c>
      <c r="P1112">
        <v>19.2</v>
      </c>
      <c r="R1112">
        <f>Кредиты_2000_0__2[[#This Row],[Годовой доход]]/12</f>
        <v>62807.666666666664</v>
      </c>
      <c r="S1112">
        <f>Кредиты_2000_0__2[[#This Row],[Ежемесячный платеж]]/Кредиты_2000_0__2[[#This Row],[Мес доход]]</f>
        <v>0.33500050418473326</v>
      </c>
    </row>
    <row r="1113" spans="1:19" x14ac:dyDescent="0.45">
      <c r="A1113">
        <v>1458</v>
      </c>
      <c r="B1113" s="1" t="s">
        <v>1027</v>
      </c>
      <c r="C1113" s="1" t="s">
        <v>31</v>
      </c>
      <c r="D1113">
        <v>15</v>
      </c>
      <c r="E1113">
        <v>1</v>
      </c>
      <c r="F1113">
        <v>109459</v>
      </c>
      <c r="G1113">
        <v>551034</v>
      </c>
      <c r="H1113" s="3">
        <v>324258</v>
      </c>
      <c r="I1113" s="1" t="s">
        <v>26</v>
      </c>
      <c r="J1113">
        <v>695</v>
      </c>
      <c r="K1113">
        <v>896135</v>
      </c>
      <c r="L1113" s="1" t="s">
        <v>22</v>
      </c>
      <c r="M1113" s="1" t="s">
        <v>19</v>
      </c>
      <c r="N1113" s="1" t="s">
        <v>20</v>
      </c>
      <c r="O1113" s="2">
        <v>21133.7</v>
      </c>
      <c r="P1113">
        <v>28.2</v>
      </c>
      <c r="R1113">
        <f>Кредиты_2000_0__2[[#This Row],[Годовой доход]]/12</f>
        <v>74677.916666666672</v>
      </c>
      <c r="S1113">
        <f>Кредиты_2000_0__2[[#This Row],[Ежемесячный платеж]]/Кредиты_2000_0__2[[#This Row],[Мес доход]]</f>
        <v>0.28299798579455104</v>
      </c>
    </row>
    <row r="1114" spans="1:19" x14ac:dyDescent="0.45">
      <c r="A1114">
        <v>71</v>
      </c>
      <c r="B1114" s="1" t="s">
        <v>87</v>
      </c>
      <c r="C1114" s="1" t="s">
        <v>16</v>
      </c>
      <c r="D1114">
        <v>9</v>
      </c>
      <c r="E1114">
        <v>1</v>
      </c>
      <c r="F1114">
        <v>93081</v>
      </c>
      <c r="G1114">
        <v>397694</v>
      </c>
      <c r="H1114" s="3">
        <v>211222</v>
      </c>
      <c r="I1114" s="1" t="s">
        <v>17</v>
      </c>
      <c r="J1114">
        <v>694</v>
      </c>
      <c r="K1114">
        <v>947625</v>
      </c>
      <c r="L1114" s="1" t="s">
        <v>38</v>
      </c>
      <c r="M1114" s="1" t="s">
        <v>29</v>
      </c>
      <c r="N1114" s="1" t="s">
        <v>23</v>
      </c>
      <c r="O1114" s="2">
        <v>8923.35</v>
      </c>
      <c r="P1114">
        <v>18</v>
      </c>
      <c r="Q1114">
        <v>65</v>
      </c>
      <c r="R1114">
        <f>Кредиты_2000_0__2[[#This Row],[Годовой доход]]/12</f>
        <v>78968.75</v>
      </c>
      <c r="S1114">
        <f>Кредиты_2000_0__2[[#This Row],[Ежемесячный платеж]]/Кредиты_2000_0__2[[#This Row],[Мес доход]]</f>
        <v>0.11299849624060151</v>
      </c>
    </row>
    <row r="1115" spans="1:19" x14ac:dyDescent="0.45">
      <c r="A1115">
        <v>150</v>
      </c>
      <c r="B1115" s="1" t="s">
        <v>141</v>
      </c>
      <c r="C1115" s="1" t="s">
        <v>16</v>
      </c>
      <c r="D1115">
        <v>7</v>
      </c>
      <c r="E1115">
        <v>0</v>
      </c>
      <c r="F1115">
        <v>80408</v>
      </c>
      <c r="G1115">
        <v>351296</v>
      </c>
      <c r="H1115" s="3">
        <v>117986</v>
      </c>
      <c r="I1115" s="1" t="s">
        <v>17</v>
      </c>
      <c r="J1115">
        <v>694</v>
      </c>
      <c r="K1115">
        <v>1886890</v>
      </c>
      <c r="L1115" s="1" t="s">
        <v>28</v>
      </c>
      <c r="M1115" s="1" t="s">
        <v>29</v>
      </c>
      <c r="N1115" s="1" t="s">
        <v>23</v>
      </c>
      <c r="O1115" s="2">
        <v>3207.77</v>
      </c>
      <c r="P1115">
        <v>12</v>
      </c>
      <c r="Q1115">
        <v>19</v>
      </c>
      <c r="R1115">
        <f>Кредиты_2000_0__2[[#This Row],[Годовой доход]]/12</f>
        <v>157240.83333333334</v>
      </c>
      <c r="S1115">
        <f>Кредиты_2000_0__2[[#This Row],[Ежемесячный платеж]]/Кредиты_2000_0__2[[#This Row],[Мес доход]]</f>
        <v>2.0400362501258682E-2</v>
      </c>
    </row>
    <row r="1116" spans="1:19" x14ac:dyDescent="0.45">
      <c r="A1116">
        <v>297</v>
      </c>
      <c r="B1116" s="1" t="s">
        <v>258</v>
      </c>
      <c r="C1116" s="1" t="s">
        <v>16</v>
      </c>
      <c r="D1116">
        <v>7</v>
      </c>
      <c r="E1116">
        <v>0</v>
      </c>
      <c r="F1116">
        <v>162564</v>
      </c>
      <c r="G1116">
        <v>341000</v>
      </c>
      <c r="H1116" s="3">
        <v>94974</v>
      </c>
      <c r="I1116" s="1" t="s">
        <v>17</v>
      </c>
      <c r="J1116">
        <v>694</v>
      </c>
      <c r="K1116">
        <v>301093</v>
      </c>
      <c r="L1116" s="1" t="s">
        <v>50</v>
      </c>
      <c r="M1116" s="1" t="s">
        <v>29</v>
      </c>
      <c r="N1116" s="1" t="s">
        <v>23</v>
      </c>
      <c r="O1116" s="2">
        <v>4842.53</v>
      </c>
      <c r="P1116">
        <v>9.3000000000000007</v>
      </c>
      <c r="R1116">
        <f>Кредиты_2000_0__2[[#This Row],[Годовой доход]]/12</f>
        <v>25091.083333333332</v>
      </c>
      <c r="S1116">
        <f>Кредиты_2000_0__2[[#This Row],[Ежемесячный платеж]]/Кредиты_2000_0__2[[#This Row],[Мес доход]]</f>
        <v>0.192998043793778</v>
      </c>
    </row>
    <row r="1117" spans="1:19" x14ac:dyDescent="0.45">
      <c r="A1117">
        <v>818</v>
      </c>
      <c r="B1117" s="1" t="s">
        <v>600</v>
      </c>
      <c r="C1117" s="1" t="s">
        <v>16</v>
      </c>
      <c r="D1117">
        <v>11</v>
      </c>
      <c r="E1117">
        <v>0</v>
      </c>
      <c r="F1117">
        <v>84835</v>
      </c>
      <c r="G1117">
        <v>383724</v>
      </c>
      <c r="H1117" s="3">
        <v>158620</v>
      </c>
      <c r="I1117" s="1" t="s">
        <v>17</v>
      </c>
      <c r="J1117">
        <v>694</v>
      </c>
      <c r="K1117">
        <v>475665</v>
      </c>
      <c r="L1117" s="1" t="s">
        <v>28</v>
      </c>
      <c r="M1117" s="1" t="s">
        <v>24</v>
      </c>
      <c r="N1117" s="1" t="s">
        <v>20</v>
      </c>
      <c r="O1117" s="2">
        <v>3900.51</v>
      </c>
      <c r="P1117">
        <v>9.8000000000000007</v>
      </c>
      <c r="Q1117">
        <v>31</v>
      </c>
      <c r="R1117">
        <f>Кредиты_2000_0__2[[#This Row],[Годовой доход]]/12</f>
        <v>39638.75</v>
      </c>
      <c r="S1117">
        <f>Кредиты_2000_0__2[[#This Row],[Ежемесячный платеж]]/Кредиты_2000_0__2[[#This Row],[Мес доход]]</f>
        <v>9.8401437986818455E-2</v>
      </c>
    </row>
    <row r="1118" spans="1:19" x14ac:dyDescent="0.45">
      <c r="A1118">
        <v>969</v>
      </c>
      <c r="B1118" s="1" t="s">
        <v>699</v>
      </c>
      <c r="C1118" s="1" t="s">
        <v>16</v>
      </c>
      <c r="D1118">
        <v>5</v>
      </c>
      <c r="E1118">
        <v>1</v>
      </c>
      <c r="F1118">
        <v>127452</v>
      </c>
      <c r="G1118">
        <v>163064</v>
      </c>
      <c r="H1118" s="3">
        <v>214566</v>
      </c>
      <c r="I1118" s="1" t="s">
        <v>17</v>
      </c>
      <c r="J1118">
        <v>694</v>
      </c>
      <c r="K1118">
        <v>965105</v>
      </c>
      <c r="L1118" s="1" t="s">
        <v>41</v>
      </c>
      <c r="M1118" s="1" t="s">
        <v>29</v>
      </c>
      <c r="N1118" s="1" t="s">
        <v>23</v>
      </c>
      <c r="O1118" s="2">
        <v>8525.11</v>
      </c>
      <c r="P1118">
        <v>14.8</v>
      </c>
      <c r="R1118">
        <f>Кредиты_2000_0__2[[#This Row],[Годовой доход]]/12</f>
        <v>80425.416666666672</v>
      </c>
      <c r="S1118">
        <f>Кредиты_2000_0__2[[#This Row],[Ежемесячный платеж]]/Кредиты_2000_0__2[[#This Row],[Мес доход]]</f>
        <v>0.10600019686977065</v>
      </c>
    </row>
    <row r="1119" spans="1:19" x14ac:dyDescent="0.45">
      <c r="A1119">
        <v>1620</v>
      </c>
      <c r="B1119" s="1" t="s">
        <v>1133</v>
      </c>
      <c r="C1119" s="1" t="s">
        <v>31</v>
      </c>
      <c r="D1119">
        <v>10</v>
      </c>
      <c r="E1119">
        <v>0</v>
      </c>
      <c r="F1119">
        <v>455031</v>
      </c>
      <c r="G1119">
        <v>1039214</v>
      </c>
      <c r="H1119" s="3">
        <v>770616</v>
      </c>
      <c r="I1119" s="1" t="s">
        <v>26</v>
      </c>
      <c r="J1119">
        <v>694</v>
      </c>
      <c r="K1119">
        <v>1996596</v>
      </c>
      <c r="L1119" s="1" t="s">
        <v>36</v>
      </c>
      <c r="M1119" s="1" t="s">
        <v>29</v>
      </c>
      <c r="N1119" s="1" t="s">
        <v>23</v>
      </c>
      <c r="O1119" s="2">
        <v>50414.03</v>
      </c>
      <c r="P1119">
        <v>15.4</v>
      </c>
      <c r="R1119">
        <f>Кредиты_2000_0__2[[#This Row],[Годовой доход]]/12</f>
        <v>166383</v>
      </c>
      <c r="S1119">
        <f>Кредиты_2000_0__2[[#This Row],[Ежемесячный платеж]]/Кредиты_2000_0__2[[#This Row],[Мес доход]]</f>
        <v>0.30299988580564119</v>
      </c>
    </row>
    <row r="1120" spans="1:19" x14ac:dyDescent="0.45">
      <c r="A1120">
        <v>1833</v>
      </c>
      <c r="B1120" s="1" t="s">
        <v>1289</v>
      </c>
      <c r="C1120" s="1" t="s">
        <v>16</v>
      </c>
      <c r="D1120">
        <v>9</v>
      </c>
      <c r="E1120">
        <v>0</v>
      </c>
      <c r="F1120">
        <v>376029</v>
      </c>
      <c r="G1120">
        <v>570658</v>
      </c>
      <c r="H1120" s="3">
        <v>529848</v>
      </c>
      <c r="I1120" s="1" t="s">
        <v>26</v>
      </c>
      <c r="J1120">
        <v>694</v>
      </c>
      <c r="K1120">
        <v>1151172</v>
      </c>
      <c r="L1120" s="1" t="s">
        <v>36</v>
      </c>
      <c r="M1120" s="1" t="s">
        <v>29</v>
      </c>
      <c r="N1120" s="1" t="s">
        <v>23</v>
      </c>
      <c r="O1120" s="2">
        <v>27819.99</v>
      </c>
      <c r="P1120">
        <v>18.3</v>
      </c>
      <c r="R1120">
        <f>Кредиты_2000_0__2[[#This Row],[Годовой доход]]/12</f>
        <v>95931</v>
      </c>
      <c r="S1120">
        <f>Кредиты_2000_0__2[[#This Row],[Ежемесячный платеж]]/Кредиты_2000_0__2[[#This Row],[Мес доход]]</f>
        <v>0.29000000000000004</v>
      </c>
    </row>
    <row r="1121" spans="1:19" x14ac:dyDescent="0.45">
      <c r="A1121">
        <v>197</v>
      </c>
      <c r="B1121" s="1" t="s">
        <v>179</v>
      </c>
      <c r="C1121" s="1" t="s">
        <v>16</v>
      </c>
      <c r="D1121">
        <v>8</v>
      </c>
      <c r="E1121">
        <v>1</v>
      </c>
      <c r="F1121">
        <v>168378</v>
      </c>
      <c r="G1121">
        <v>332156</v>
      </c>
      <c r="H1121" s="3">
        <v>606122</v>
      </c>
      <c r="I1121" s="1" t="s">
        <v>26</v>
      </c>
      <c r="J1121">
        <v>693</v>
      </c>
      <c r="K1121">
        <v>1395911</v>
      </c>
      <c r="L1121" s="1" t="s">
        <v>22</v>
      </c>
      <c r="M1121" s="1" t="s">
        <v>19</v>
      </c>
      <c r="N1121" s="1" t="s">
        <v>23</v>
      </c>
      <c r="O1121" s="2">
        <v>24079.46</v>
      </c>
      <c r="P1121">
        <v>22.5</v>
      </c>
      <c r="R1121">
        <f>Кредиты_2000_0__2[[#This Row],[Годовой доход]]/12</f>
        <v>116325.91666666667</v>
      </c>
      <c r="S1121">
        <f>Кредиты_2000_0__2[[#This Row],[Ежемесячный платеж]]/Кредиты_2000_0__2[[#This Row],[Мес доход]]</f>
        <v>0.20699995916645114</v>
      </c>
    </row>
    <row r="1122" spans="1:19" x14ac:dyDescent="0.45">
      <c r="A1122">
        <v>282</v>
      </c>
      <c r="B1122" s="1" t="s">
        <v>247</v>
      </c>
      <c r="C1122" s="1" t="s">
        <v>16</v>
      </c>
      <c r="D1122">
        <v>6</v>
      </c>
      <c r="E1122">
        <v>0</v>
      </c>
      <c r="F1122">
        <v>65683</v>
      </c>
      <c r="G1122">
        <v>109758</v>
      </c>
      <c r="H1122" s="3">
        <v>273482</v>
      </c>
      <c r="I1122" s="1" t="s">
        <v>26</v>
      </c>
      <c r="J1122">
        <v>693</v>
      </c>
      <c r="K1122">
        <v>1115699</v>
      </c>
      <c r="L1122" s="1" t="s">
        <v>22</v>
      </c>
      <c r="M1122" s="1" t="s">
        <v>19</v>
      </c>
      <c r="N1122" s="1" t="s">
        <v>23</v>
      </c>
      <c r="O1122" s="2">
        <v>13667.27</v>
      </c>
      <c r="P1122">
        <v>15.9</v>
      </c>
      <c r="Q1122">
        <v>51</v>
      </c>
      <c r="R1122">
        <f>Кредиты_2000_0__2[[#This Row],[Годовой доход]]/12</f>
        <v>92974.916666666672</v>
      </c>
      <c r="S1122">
        <f>Кредиты_2000_0__2[[#This Row],[Ежемесячный платеж]]/Кредиты_2000_0__2[[#This Row],[Мес доход]]</f>
        <v>0.14699954019856609</v>
      </c>
    </row>
    <row r="1123" spans="1:19" x14ac:dyDescent="0.45">
      <c r="A1123">
        <v>470</v>
      </c>
      <c r="B1123" s="1" t="s">
        <v>374</v>
      </c>
      <c r="C1123" s="1" t="s">
        <v>31</v>
      </c>
      <c r="D1123">
        <v>6</v>
      </c>
      <c r="E1123">
        <v>0</v>
      </c>
      <c r="F1123">
        <v>1254</v>
      </c>
      <c r="G1123">
        <v>145244</v>
      </c>
      <c r="H1123" s="3">
        <v>140888</v>
      </c>
      <c r="I1123" s="1" t="s">
        <v>17</v>
      </c>
      <c r="J1123">
        <v>693</v>
      </c>
      <c r="K1123">
        <v>1166296</v>
      </c>
      <c r="L1123" s="1" t="s">
        <v>21</v>
      </c>
      <c r="M1123" s="1" t="s">
        <v>29</v>
      </c>
      <c r="N1123" s="1" t="s">
        <v>75</v>
      </c>
      <c r="O1123" s="2">
        <v>7396.32</v>
      </c>
      <c r="P1123">
        <v>16.399999999999999</v>
      </c>
      <c r="R1123">
        <f>Кредиты_2000_0__2[[#This Row],[Годовой доход]]/12</f>
        <v>97191.333333333328</v>
      </c>
      <c r="S1123">
        <f>Кредиты_2000_0__2[[#This Row],[Ежемесячный платеж]]/Кредиты_2000_0__2[[#This Row],[Мес доход]]</f>
        <v>7.6100612537469053E-2</v>
      </c>
    </row>
    <row r="1124" spans="1:19" x14ac:dyDescent="0.45">
      <c r="A1124">
        <v>729</v>
      </c>
      <c r="B1124" s="1" t="s">
        <v>535</v>
      </c>
      <c r="C1124" s="1" t="s">
        <v>31</v>
      </c>
      <c r="D1124">
        <v>3</v>
      </c>
      <c r="E1124">
        <v>0</v>
      </c>
      <c r="F1124">
        <v>35701</v>
      </c>
      <c r="G1124">
        <v>86658</v>
      </c>
      <c r="H1124" s="3">
        <v>111122</v>
      </c>
      <c r="I1124" s="1" t="s">
        <v>17</v>
      </c>
      <c r="J1124">
        <v>693</v>
      </c>
      <c r="K1124">
        <v>767752</v>
      </c>
      <c r="L1124" s="1" t="s">
        <v>41</v>
      </c>
      <c r="M1124" s="1" t="s">
        <v>29</v>
      </c>
      <c r="N1124" s="1" t="s">
        <v>54</v>
      </c>
      <c r="O1124" s="2">
        <v>4184.18</v>
      </c>
      <c r="P1124">
        <v>10.1</v>
      </c>
      <c r="R1124">
        <f>Кредиты_2000_0__2[[#This Row],[Годовой доход]]/12</f>
        <v>63979.333333333336</v>
      </c>
      <c r="S1124">
        <f>Кредиты_2000_0__2[[#This Row],[Ежемесячный платеж]]/Кредиты_2000_0__2[[#This Row],[Мес доход]]</f>
        <v>6.5398930904771335E-2</v>
      </c>
    </row>
    <row r="1125" spans="1:19" x14ac:dyDescent="0.45">
      <c r="A1125">
        <v>1051</v>
      </c>
      <c r="B1125" s="1" t="s">
        <v>746</v>
      </c>
      <c r="C1125" s="1" t="s">
        <v>31</v>
      </c>
      <c r="D1125">
        <v>14</v>
      </c>
      <c r="E1125">
        <v>1</v>
      </c>
      <c r="F1125">
        <v>72257</v>
      </c>
      <c r="G1125">
        <v>228624</v>
      </c>
      <c r="H1125" s="3">
        <v>181984</v>
      </c>
      <c r="I1125" s="1" t="s">
        <v>17</v>
      </c>
      <c r="J1125">
        <v>693</v>
      </c>
      <c r="K1125">
        <v>562932</v>
      </c>
      <c r="L1125" s="1" t="s">
        <v>22</v>
      </c>
      <c r="M1125" s="1" t="s">
        <v>19</v>
      </c>
      <c r="N1125" s="1" t="s">
        <v>23</v>
      </c>
      <c r="O1125" s="2">
        <v>15434.08</v>
      </c>
      <c r="P1125">
        <v>22.5</v>
      </c>
      <c r="Q1125">
        <v>4</v>
      </c>
      <c r="R1125">
        <f>Кредиты_2000_0__2[[#This Row],[Годовой доход]]/12</f>
        <v>46911</v>
      </c>
      <c r="S1125">
        <f>Кредиты_2000_0__2[[#This Row],[Ежемесячный платеж]]/Кредиты_2000_0__2[[#This Row],[Мес доход]]</f>
        <v>0.32900769542324826</v>
      </c>
    </row>
    <row r="1126" spans="1:19" x14ac:dyDescent="0.45">
      <c r="A1126">
        <v>1201</v>
      </c>
      <c r="B1126" s="1" t="s">
        <v>843</v>
      </c>
      <c r="C1126" s="1" t="s">
        <v>31</v>
      </c>
      <c r="D1126">
        <v>7</v>
      </c>
      <c r="E1126">
        <v>0</v>
      </c>
      <c r="F1126">
        <v>221635</v>
      </c>
      <c r="G1126">
        <v>263230</v>
      </c>
      <c r="H1126" s="3">
        <v>415910</v>
      </c>
      <c r="I1126" s="1" t="s">
        <v>17</v>
      </c>
      <c r="J1126">
        <v>693</v>
      </c>
      <c r="K1126">
        <v>1126890</v>
      </c>
      <c r="L1126" s="1" t="s">
        <v>53</v>
      </c>
      <c r="M1126" s="1" t="s">
        <v>19</v>
      </c>
      <c r="N1126" s="1" t="s">
        <v>20</v>
      </c>
      <c r="O1126" s="2">
        <v>12301.93</v>
      </c>
      <c r="P1126">
        <v>12.2</v>
      </c>
      <c r="Q1126">
        <v>17</v>
      </c>
      <c r="R1126">
        <f>Кредиты_2000_0__2[[#This Row],[Годовой доход]]/12</f>
        <v>93907.5</v>
      </c>
      <c r="S1126">
        <f>Кредиты_2000_0__2[[#This Row],[Ежемесячный платеж]]/Кредиты_2000_0__2[[#This Row],[Мес доход]]</f>
        <v>0.13100050581689429</v>
      </c>
    </row>
    <row r="1127" spans="1:19" x14ac:dyDescent="0.45">
      <c r="A1127">
        <v>1392</v>
      </c>
      <c r="B1127" s="1" t="s">
        <v>979</v>
      </c>
      <c r="C1127" s="1" t="s">
        <v>31</v>
      </c>
      <c r="D1127">
        <v>15</v>
      </c>
      <c r="E1127">
        <v>0</v>
      </c>
      <c r="F1127">
        <v>308047</v>
      </c>
      <c r="G1127">
        <v>457886</v>
      </c>
      <c r="H1127" s="3">
        <v>432168</v>
      </c>
      <c r="I1127" s="1" t="s">
        <v>26</v>
      </c>
      <c r="J1127">
        <v>693</v>
      </c>
      <c r="K1127">
        <v>1404632</v>
      </c>
      <c r="L1127" s="1" t="s">
        <v>40</v>
      </c>
      <c r="M1127" s="1" t="s">
        <v>29</v>
      </c>
      <c r="N1127" s="1" t="s">
        <v>23</v>
      </c>
      <c r="O1127" s="2">
        <v>24229.94</v>
      </c>
      <c r="P1127">
        <v>12.3</v>
      </c>
      <c r="Q1127">
        <v>17</v>
      </c>
      <c r="R1127">
        <f>Кредиты_2000_0__2[[#This Row],[Годовой доход]]/12</f>
        <v>117052.66666666667</v>
      </c>
      <c r="S1127">
        <f>Кредиты_2000_0__2[[#This Row],[Ежемесячный платеж]]/Кредиты_2000_0__2[[#This Row],[Мес доход]]</f>
        <v>0.20700032464019044</v>
      </c>
    </row>
    <row r="1128" spans="1:19" x14ac:dyDescent="0.45">
      <c r="A1128">
        <v>1496</v>
      </c>
      <c r="B1128" s="1" t="s">
        <v>1044</v>
      </c>
      <c r="C1128" s="1" t="s">
        <v>16</v>
      </c>
      <c r="D1128">
        <v>6</v>
      </c>
      <c r="E1128">
        <v>0</v>
      </c>
      <c r="F1128">
        <v>381976</v>
      </c>
      <c r="G1128">
        <v>446292</v>
      </c>
      <c r="H1128" s="3">
        <v>446028</v>
      </c>
      <c r="I1128" s="1" t="s">
        <v>17</v>
      </c>
      <c r="J1128">
        <v>693</v>
      </c>
      <c r="K1128">
        <v>2118633</v>
      </c>
      <c r="L1128" s="1" t="s">
        <v>28</v>
      </c>
      <c r="M1128" s="1" t="s">
        <v>29</v>
      </c>
      <c r="N1128" s="1" t="s">
        <v>23</v>
      </c>
      <c r="O1128" s="2">
        <v>16083.88</v>
      </c>
      <c r="P1128">
        <v>16.8</v>
      </c>
      <c r="R1128">
        <f>Кредиты_2000_0__2[[#This Row],[Годовой доход]]/12</f>
        <v>176552.75</v>
      </c>
      <c r="S1128">
        <f>Кредиты_2000_0__2[[#This Row],[Ежемесячный платеж]]/Кредиты_2000_0__2[[#This Row],[Мес доход]]</f>
        <v>9.1099572224165301E-2</v>
      </c>
    </row>
    <row r="1129" spans="1:19" x14ac:dyDescent="0.45">
      <c r="A1129">
        <v>1499</v>
      </c>
      <c r="B1129" s="1" t="s">
        <v>1046</v>
      </c>
      <c r="C1129" s="1" t="s">
        <v>31</v>
      </c>
      <c r="D1129">
        <v>14</v>
      </c>
      <c r="E1129">
        <v>0</v>
      </c>
      <c r="F1129">
        <v>479845</v>
      </c>
      <c r="G1129">
        <v>736890</v>
      </c>
      <c r="H1129" s="3">
        <v>492536</v>
      </c>
      <c r="I1129" s="1" t="s">
        <v>26</v>
      </c>
      <c r="J1129">
        <v>693</v>
      </c>
      <c r="K1129">
        <v>1070707</v>
      </c>
      <c r="L1129" s="1" t="s">
        <v>18</v>
      </c>
      <c r="M1129" s="1" t="s">
        <v>19</v>
      </c>
      <c r="N1129" s="1" t="s">
        <v>23</v>
      </c>
      <c r="O1129" s="2">
        <v>21146.43</v>
      </c>
      <c r="P1129">
        <v>19.8</v>
      </c>
      <c r="Q1129">
        <v>10</v>
      </c>
      <c r="R1129">
        <f>Кредиты_2000_0__2[[#This Row],[Годовой доход]]/12</f>
        <v>89225.583333333328</v>
      </c>
      <c r="S1129">
        <f>Кредиты_2000_0__2[[#This Row],[Ежемесячный платеж]]/Кредиты_2000_0__2[[#This Row],[Мес доход]]</f>
        <v>0.23699962734903202</v>
      </c>
    </row>
    <row r="1130" spans="1:19" x14ac:dyDescent="0.45">
      <c r="A1130">
        <v>1986</v>
      </c>
      <c r="B1130" s="1" t="s">
        <v>1405</v>
      </c>
      <c r="C1130" s="1" t="s">
        <v>16</v>
      </c>
      <c r="D1130">
        <v>2</v>
      </c>
      <c r="E1130">
        <v>0</v>
      </c>
      <c r="F1130">
        <v>0</v>
      </c>
      <c r="G1130">
        <v>0</v>
      </c>
      <c r="H1130" s="3">
        <v>388168</v>
      </c>
      <c r="I1130" s="1" t="s">
        <v>17</v>
      </c>
      <c r="J1130">
        <v>693</v>
      </c>
      <c r="K1130">
        <v>1042929</v>
      </c>
      <c r="L1130" s="1" t="s">
        <v>36</v>
      </c>
      <c r="M1130" s="1" t="s">
        <v>24</v>
      </c>
      <c r="N1130" s="1" t="s">
        <v>54</v>
      </c>
      <c r="O1130" s="2">
        <v>0</v>
      </c>
      <c r="P1130">
        <v>19.8</v>
      </c>
      <c r="R1130">
        <f>Кредиты_2000_0__2[[#This Row],[Годовой доход]]/12</f>
        <v>86910.75</v>
      </c>
      <c r="S1130">
        <f>Кредиты_2000_0__2[[#This Row],[Ежемесячный платеж]]/Кредиты_2000_0__2[[#This Row],[Мес доход]]</f>
        <v>0</v>
      </c>
    </row>
    <row r="1131" spans="1:19" x14ac:dyDescent="0.45">
      <c r="A1131">
        <v>117</v>
      </c>
      <c r="B1131" s="1" t="s">
        <v>121</v>
      </c>
      <c r="C1131" s="1" t="s">
        <v>16</v>
      </c>
      <c r="D1131">
        <v>9</v>
      </c>
      <c r="E1131">
        <v>0</v>
      </c>
      <c r="F1131">
        <v>454176</v>
      </c>
      <c r="G1131">
        <v>968506</v>
      </c>
      <c r="H1131" s="3">
        <v>472098</v>
      </c>
      <c r="I1131" s="1" t="s">
        <v>26</v>
      </c>
      <c r="J1131">
        <v>692</v>
      </c>
      <c r="K1131">
        <v>2316575</v>
      </c>
      <c r="L1131" s="1" t="s">
        <v>22</v>
      </c>
      <c r="M1131" s="1" t="s">
        <v>29</v>
      </c>
      <c r="N1131" s="1" t="s">
        <v>23</v>
      </c>
      <c r="O1131" s="2">
        <v>24517.22</v>
      </c>
      <c r="P1131">
        <v>28.2</v>
      </c>
      <c r="R1131">
        <f>Кредиты_2000_0__2[[#This Row],[Годовой доход]]/12</f>
        <v>193047.91666666666</v>
      </c>
      <c r="S1131">
        <f>Кредиты_2000_0__2[[#This Row],[Ежемесячный платеж]]/Кредиты_2000_0__2[[#This Row],[Мес доход]]</f>
        <v>0.12700069714988724</v>
      </c>
    </row>
    <row r="1132" spans="1:19" x14ac:dyDescent="0.45">
      <c r="A1132">
        <v>688</v>
      </c>
      <c r="B1132" s="1" t="s">
        <v>510</v>
      </c>
      <c r="C1132" s="1" t="s">
        <v>16</v>
      </c>
      <c r="D1132">
        <v>9</v>
      </c>
      <c r="E1132">
        <v>0</v>
      </c>
      <c r="F1132">
        <v>616968</v>
      </c>
      <c r="G1132">
        <v>948706</v>
      </c>
      <c r="H1132" s="3">
        <v>333212</v>
      </c>
      <c r="I1132" s="1" t="s">
        <v>26</v>
      </c>
      <c r="J1132">
        <v>692</v>
      </c>
      <c r="K1132">
        <v>959215</v>
      </c>
      <c r="L1132" s="1" t="s">
        <v>22</v>
      </c>
      <c r="M1132" s="1" t="s">
        <v>29</v>
      </c>
      <c r="N1132" s="1" t="s">
        <v>23</v>
      </c>
      <c r="O1132" s="2">
        <v>26698.23</v>
      </c>
      <c r="P1132">
        <v>17.399999999999999</v>
      </c>
      <c r="Q1132">
        <v>36</v>
      </c>
      <c r="R1132">
        <f>Кредиты_2000_0__2[[#This Row],[Годовой доход]]/12</f>
        <v>79934.583333333328</v>
      </c>
      <c r="S1132">
        <f>Кредиты_2000_0__2[[#This Row],[Ежемесячный платеж]]/Кредиты_2000_0__2[[#This Row],[Мес доход]]</f>
        <v>0.33400099039318609</v>
      </c>
    </row>
    <row r="1133" spans="1:19" x14ac:dyDescent="0.45">
      <c r="A1133">
        <v>750</v>
      </c>
      <c r="B1133" s="1" t="s">
        <v>549</v>
      </c>
      <c r="C1133" s="1" t="s">
        <v>31</v>
      </c>
      <c r="D1133">
        <v>24</v>
      </c>
      <c r="E1133">
        <v>0</v>
      </c>
      <c r="F1133">
        <v>451934</v>
      </c>
      <c r="G1133">
        <v>1202960</v>
      </c>
      <c r="H1133" s="3">
        <v>628584</v>
      </c>
      <c r="I1133" s="1" t="s">
        <v>26</v>
      </c>
      <c r="J1133">
        <v>692</v>
      </c>
      <c r="K1133">
        <v>1217102</v>
      </c>
      <c r="L1133" s="1" t="s">
        <v>21</v>
      </c>
      <c r="M1133" s="1" t="s">
        <v>29</v>
      </c>
      <c r="N1133" s="1" t="s">
        <v>23</v>
      </c>
      <c r="O1133" s="2">
        <v>19879.509999999998</v>
      </c>
      <c r="P1133">
        <v>28.8</v>
      </c>
      <c r="Q1133">
        <v>34</v>
      </c>
      <c r="R1133">
        <f>Кредиты_2000_0__2[[#This Row],[Годовой доход]]/12</f>
        <v>101425.16666666667</v>
      </c>
      <c r="S1133">
        <f>Кредиты_2000_0__2[[#This Row],[Ежемесячный платеж]]/Кредиты_2000_0__2[[#This Row],[Мес доход]]</f>
        <v>0.19600174841549842</v>
      </c>
    </row>
    <row r="1134" spans="1:19" x14ac:dyDescent="0.45">
      <c r="A1134">
        <v>871</v>
      </c>
      <c r="B1134" s="1" t="s">
        <v>632</v>
      </c>
      <c r="C1134" s="1" t="s">
        <v>16</v>
      </c>
      <c r="D1134">
        <v>10</v>
      </c>
      <c r="E1134">
        <v>1</v>
      </c>
      <c r="F1134">
        <v>94145</v>
      </c>
      <c r="G1134">
        <v>502392</v>
      </c>
      <c r="H1134" s="3">
        <v>590414</v>
      </c>
      <c r="I1134" s="1" t="s">
        <v>26</v>
      </c>
      <c r="J1134">
        <v>692</v>
      </c>
      <c r="K1134">
        <v>1243645</v>
      </c>
      <c r="L1134" s="1" t="s">
        <v>22</v>
      </c>
      <c r="M1134" s="1" t="s">
        <v>19</v>
      </c>
      <c r="N1134" s="1" t="s">
        <v>20</v>
      </c>
      <c r="O1134" s="2">
        <v>4186.84</v>
      </c>
      <c r="P1134">
        <v>20.8</v>
      </c>
      <c r="R1134">
        <f>Кредиты_2000_0__2[[#This Row],[Годовой доход]]/12</f>
        <v>103637.08333333333</v>
      </c>
      <c r="S1134">
        <f>Кредиты_2000_0__2[[#This Row],[Ежемесячный платеж]]/Кредиты_2000_0__2[[#This Row],[Мес доход]]</f>
        <v>4.0399052784355668E-2</v>
      </c>
    </row>
    <row r="1135" spans="1:19" x14ac:dyDescent="0.45">
      <c r="A1135">
        <v>1290</v>
      </c>
      <c r="B1135" s="1" t="s">
        <v>906</v>
      </c>
      <c r="C1135" s="1" t="s">
        <v>16</v>
      </c>
      <c r="D1135">
        <v>13</v>
      </c>
      <c r="E1135">
        <v>0</v>
      </c>
      <c r="F1135">
        <v>222490</v>
      </c>
      <c r="G1135">
        <v>417538</v>
      </c>
      <c r="H1135" s="3">
        <v>538450</v>
      </c>
      <c r="I1135" s="1" t="s">
        <v>26</v>
      </c>
      <c r="J1135">
        <v>692</v>
      </c>
      <c r="K1135">
        <v>1860100</v>
      </c>
      <c r="L1135" s="1" t="s">
        <v>40</v>
      </c>
      <c r="M1135" s="1" t="s">
        <v>19</v>
      </c>
      <c r="N1135" s="1" t="s">
        <v>23</v>
      </c>
      <c r="O1135" s="2">
        <v>34876.97</v>
      </c>
      <c r="P1135">
        <v>14.4</v>
      </c>
      <c r="Q1135">
        <v>28</v>
      </c>
      <c r="R1135">
        <f>Кредиты_2000_0__2[[#This Row],[Годовой доход]]/12</f>
        <v>155008.33333333334</v>
      </c>
      <c r="S1135">
        <f>Кредиты_2000_0__2[[#This Row],[Ежемесячный платеж]]/Кредиты_2000_0__2[[#This Row],[Мес доход]]</f>
        <v>0.22500061287027578</v>
      </c>
    </row>
    <row r="1136" spans="1:19" x14ac:dyDescent="0.45">
      <c r="A1136">
        <v>1432</v>
      </c>
      <c r="B1136" s="1" t="s">
        <v>1011</v>
      </c>
      <c r="C1136" s="1" t="s">
        <v>16</v>
      </c>
      <c r="D1136">
        <v>9</v>
      </c>
      <c r="E1136">
        <v>1</v>
      </c>
      <c r="F1136">
        <v>243428</v>
      </c>
      <c r="G1136">
        <v>319220</v>
      </c>
      <c r="H1136" s="3">
        <v>267806</v>
      </c>
      <c r="I1136" s="1" t="s">
        <v>17</v>
      </c>
      <c r="J1136">
        <v>692</v>
      </c>
      <c r="K1136">
        <v>1060048</v>
      </c>
      <c r="L1136" s="1" t="s">
        <v>22</v>
      </c>
      <c r="M1136" s="1" t="s">
        <v>29</v>
      </c>
      <c r="N1136" s="1" t="s">
        <v>23</v>
      </c>
      <c r="O1136" s="2">
        <v>10688.83</v>
      </c>
      <c r="P1136">
        <v>18.5</v>
      </c>
      <c r="Q1136">
        <v>24</v>
      </c>
      <c r="R1136">
        <f>Кредиты_2000_0__2[[#This Row],[Годовой доход]]/12</f>
        <v>88337.333333333328</v>
      </c>
      <c r="S1136">
        <f>Кредиты_2000_0__2[[#This Row],[Ежемесячный платеж]]/Кредиты_2000_0__2[[#This Row],[Мес доход]]</f>
        <v>0.12100014338973331</v>
      </c>
    </row>
    <row r="1137" spans="1:19" x14ac:dyDescent="0.45">
      <c r="A1137">
        <v>1501</v>
      </c>
      <c r="B1137" s="1" t="s">
        <v>1047</v>
      </c>
      <c r="C1137" s="1" t="s">
        <v>31</v>
      </c>
      <c r="D1137">
        <v>4</v>
      </c>
      <c r="E1137">
        <v>0</v>
      </c>
      <c r="F1137">
        <v>131404</v>
      </c>
      <c r="G1137">
        <v>242660</v>
      </c>
      <c r="H1137" s="3">
        <v>107448</v>
      </c>
      <c r="I1137" s="1" t="s">
        <v>17</v>
      </c>
      <c r="J1137">
        <v>692</v>
      </c>
      <c r="K1137">
        <v>668059</v>
      </c>
      <c r="L1137" s="1" t="s">
        <v>33</v>
      </c>
      <c r="M1137" s="1" t="s">
        <v>29</v>
      </c>
      <c r="N1137" s="1" t="s">
        <v>52</v>
      </c>
      <c r="O1137" s="2">
        <v>4804.53</v>
      </c>
      <c r="P1137">
        <v>17.399999999999999</v>
      </c>
      <c r="R1137">
        <f>Кредиты_2000_0__2[[#This Row],[Годовой доход]]/12</f>
        <v>55671.583333333336</v>
      </c>
      <c r="S1137">
        <f>Кредиты_2000_0__2[[#This Row],[Ежемесячный платеж]]/Кредиты_2000_0__2[[#This Row],[Мес доход]]</f>
        <v>8.6301299735502393E-2</v>
      </c>
    </row>
    <row r="1138" spans="1:19" x14ac:dyDescent="0.45">
      <c r="A1138">
        <v>1533</v>
      </c>
      <c r="B1138" s="1" t="s">
        <v>1069</v>
      </c>
      <c r="C1138" s="1" t="s">
        <v>31</v>
      </c>
      <c r="D1138">
        <v>17</v>
      </c>
      <c r="E1138">
        <v>0</v>
      </c>
      <c r="F1138">
        <v>130302</v>
      </c>
      <c r="G1138">
        <v>369798</v>
      </c>
      <c r="H1138" s="3">
        <v>300388</v>
      </c>
      <c r="I1138" s="1" t="s">
        <v>17</v>
      </c>
      <c r="J1138">
        <v>692</v>
      </c>
      <c r="K1138">
        <v>1152996</v>
      </c>
      <c r="L1138" s="1" t="s">
        <v>27</v>
      </c>
      <c r="M1138" s="1" t="s">
        <v>19</v>
      </c>
      <c r="N1138" s="1" t="s">
        <v>23</v>
      </c>
      <c r="O1138" s="2">
        <v>25750.32</v>
      </c>
      <c r="P1138">
        <v>10.1</v>
      </c>
      <c r="Q1138">
        <v>28</v>
      </c>
      <c r="R1138">
        <f>Кредиты_2000_0__2[[#This Row],[Годовой доход]]/12</f>
        <v>96083</v>
      </c>
      <c r="S1138">
        <f>Кредиты_2000_0__2[[#This Row],[Ежемесячный платеж]]/Кредиты_2000_0__2[[#This Row],[Мес доход]]</f>
        <v>0.26800079098279611</v>
      </c>
    </row>
    <row r="1139" spans="1:19" x14ac:dyDescent="0.45">
      <c r="A1139">
        <v>1550</v>
      </c>
      <c r="B1139" s="1" t="s">
        <v>1081</v>
      </c>
      <c r="C1139" s="1" t="s">
        <v>16</v>
      </c>
      <c r="D1139">
        <v>7</v>
      </c>
      <c r="E1139">
        <v>0</v>
      </c>
      <c r="F1139">
        <v>91295</v>
      </c>
      <c r="G1139">
        <v>132308</v>
      </c>
      <c r="H1139" s="3">
        <v>132330</v>
      </c>
      <c r="I1139" s="1" t="s">
        <v>17</v>
      </c>
      <c r="J1139">
        <v>692</v>
      </c>
      <c r="K1139">
        <v>761900</v>
      </c>
      <c r="L1139" s="1" t="s">
        <v>33</v>
      </c>
      <c r="M1139" s="1" t="s">
        <v>29</v>
      </c>
      <c r="N1139" s="1" t="s">
        <v>23</v>
      </c>
      <c r="O1139" s="2">
        <v>10730.06</v>
      </c>
      <c r="P1139">
        <v>7.4</v>
      </c>
      <c r="R1139">
        <f>Кредиты_2000_0__2[[#This Row],[Годовой доход]]/12</f>
        <v>63491.666666666664</v>
      </c>
      <c r="S1139">
        <f>Кредиты_2000_0__2[[#This Row],[Ежемесячный платеж]]/Кредиты_2000_0__2[[#This Row],[Мес доход]]</f>
        <v>0.16899950124688279</v>
      </c>
    </row>
    <row r="1140" spans="1:19" x14ac:dyDescent="0.45">
      <c r="A1140">
        <v>212</v>
      </c>
      <c r="B1140" s="1" t="s">
        <v>193</v>
      </c>
      <c r="C1140" s="1" t="s">
        <v>16</v>
      </c>
      <c r="D1140">
        <v>10</v>
      </c>
      <c r="E1140">
        <v>1</v>
      </c>
      <c r="F1140">
        <v>116223</v>
      </c>
      <c r="G1140">
        <v>195580</v>
      </c>
      <c r="H1140" s="3">
        <v>104368</v>
      </c>
      <c r="I1140" s="1" t="s">
        <v>17</v>
      </c>
      <c r="J1140">
        <v>691</v>
      </c>
      <c r="K1140">
        <v>853974</v>
      </c>
      <c r="L1140" s="1" t="s">
        <v>50</v>
      </c>
      <c r="M1140" s="1" t="s">
        <v>29</v>
      </c>
      <c r="N1140" s="1" t="s">
        <v>23</v>
      </c>
      <c r="O1140" s="2">
        <v>22559.08</v>
      </c>
      <c r="P1140">
        <v>20</v>
      </c>
      <c r="Q1140">
        <v>32</v>
      </c>
      <c r="R1140">
        <f>Кредиты_2000_0__2[[#This Row],[Годовой доход]]/12</f>
        <v>71164.5</v>
      </c>
      <c r="S1140">
        <f>Кредиты_2000_0__2[[#This Row],[Ежемесячный платеж]]/Кредиты_2000_0__2[[#This Row],[Мес доход]]</f>
        <v>0.31699906554532109</v>
      </c>
    </row>
    <row r="1141" spans="1:19" x14ac:dyDescent="0.45">
      <c r="A1141">
        <v>360</v>
      </c>
      <c r="B1141" s="1" t="s">
        <v>301</v>
      </c>
      <c r="C1141" s="1" t="s">
        <v>16</v>
      </c>
      <c r="D1141">
        <v>12</v>
      </c>
      <c r="E1141">
        <v>0</v>
      </c>
      <c r="F1141">
        <v>405327</v>
      </c>
      <c r="G1141">
        <v>811998</v>
      </c>
      <c r="H1141" s="3">
        <v>657294</v>
      </c>
      <c r="I1141" s="1" t="s">
        <v>17</v>
      </c>
      <c r="J1141">
        <v>691</v>
      </c>
      <c r="K1141">
        <v>2270652</v>
      </c>
      <c r="L1141" s="1" t="s">
        <v>38</v>
      </c>
      <c r="M1141" s="1" t="s">
        <v>29</v>
      </c>
      <c r="N1141" s="1" t="s">
        <v>23</v>
      </c>
      <c r="O1141" s="2">
        <v>24031.01</v>
      </c>
      <c r="P1141">
        <v>11.3</v>
      </c>
      <c r="Q1141">
        <v>40</v>
      </c>
      <c r="R1141">
        <f>Кредиты_2000_0__2[[#This Row],[Годовой доход]]/12</f>
        <v>189221</v>
      </c>
      <c r="S1141">
        <f>Кредиты_2000_0__2[[#This Row],[Ежемесячный платеж]]/Кредиты_2000_0__2[[#This Row],[Мес доход]]</f>
        <v>0.12699969876493622</v>
      </c>
    </row>
    <row r="1142" spans="1:19" x14ac:dyDescent="0.45">
      <c r="A1142">
        <v>542</v>
      </c>
      <c r="B1142" s="1" t="s">
        <v>419</v>
      </c>
      <c r="C1142" s="1" t="s">
        <v>16</v>
      </c>
      <c r="D1142">
        <v>4</v>
      </c>
      <c r="E1142">
        <v>1</v>
      </c>
      <c r="F1142">
        <v>82517</v>
      </c>
      <c r="G1142">
        <v>203302</v>
      </c>
      <c r="H1142" s="3">
        <v>132462</v>
      </c>
      <c r="I1142" s="1" t="s">
        <v>17</v>
      </c>
      <c r="J1142">
        <v>691</v>
      </c>
      <c r="K1142">
        <v>781736</v>
      </c>
      <c r="L1142" s="1" t="s">
        <v>22</v>
      </c>
      <c r="M1142" s="1" t="s">
        <v>19</v>
      </c>
      <c r="N1142" s="1" t="s">
        <v>23</v>
      </c>
      <c r="O1142" s="2">
        <v>4156.0600000000004</v>
      </c>
      <c r="P1142">
        <v>15.6</v>
      </c>
      <c r="R1142">
        <f>Кредиты_2000_0__2[[#This Row],[Годовой доход]]/12</f>
        <v>65144.666666666664</v>
      </c>
      <c r="S1142">
        <f>Кредиты_2000_0__2[[#This Row],[Ежемесячный платеж]]/Кредиты_2000_0__2[[#This Row],[Мес доход]]</f>
        <v>6.3797394516818984E-2</v>
      </c>
    </row>
    <row r="1143" spans="1:19" x14ac:dyDescent="0.45">
      <c r="A1143">
        <v>763</v>
      </c>
      <c r="B1143" s="1" t="s">
        <v>559</v>
      </c>
      <c r="C1143" s="1" t="s">
        <v>16</v>
      </c>
      <c r="D1143">
        <v>12</v>
      </c>
      <c r="E1143">
        <v>0</v>
      </c>
      <c r="F1143">
        <v>233035</v>
      </c>
      <c r="G1143">
        <v>439472</v>
      </c>
      <c r="H1143" s="3">
        <v>441364</v>
      </c>
      <c r="I1143" s="1" t="s">
        <v>17</v>
      </c>
      <c r="J1143">
        <v>691</v>
      </c>
      <c r="K1143">
        <v>1315066</v>
      </c>
      <c r="L1143" s="1" t="s">
        <v>22</v>
      </c>
      <c r="M1143" s="1" t="s">
        <v>19</v>
      </c>
      <c r="N1143" s="1" t="s">
        <v>23</v>
      </c>
      <c r="O1143" s="2">
        <v>16986.189999999999</v>
      </c>
      <c r="P1143">
        <v>22.6</v>
      </c>
      <c r="Q1143">
        <v>9</v>
      </c>
      <c r="R1143">
        <f>Кредиты_2000_0__2[[#This Row],[Годовой доход]]/12</f>
        <v>109588.83333333333</v>
      </c>
      <c r="S1143">
        <f>Кредиты_2000_0__2[[#This Row],[Ежемесячный платеж]]/Кредиты_2000_0__2[[#This Row],[Мес доход]]</f>
        <v>0.15499927760279711</v>
      </c>
    </row>
    <row r="1144" spans="1:19" x14ac:dyDescent="0.45">
      <c r="A1144">
        <v>814</v>
      </c>
      <c r="B1144" s="1" t="s">
        <v>596</v>
      </c>
      <c r="C1144" s="1" t="s">
        <v>16</v>
      </c>
      <c r="D1144">
        <v>10</v>
      </c>
      <c r="E1144">
        <v>0</v>
      </c>
      <c r="F1144">
        <v>371906</v>
      </c>
      <c r="G1144">
        <v>563640</v>
      </c>
      <c r="H1144" s="3">
        <v>79530</v>
      </c>
      <c r="I1144" s="1" t="s">
        <v>17</v>
      </c>
      <c r="J1144">
        <v>691</v>
      </c>
      <c r="K1144">
        <v>953990</v>
      </c>
      <c r="L1144" s="1" t="s">
        <v>41</v>
      </c>
      <c r="M1144" s="1" t="s">
        <v>29</v>
      </c>
      <c r="N1144" s="1" t="s">
        <v>23</v>
      </c>
      <c r="O1144" s="2">
        <v>27029.78</v>
      </c>
      <c r="P1144">
        <v>19</v>
      </c>
      <c r="Q1144">
        <v>42</v>
      </c>
      <c r="R1144">
        <f>Кредиты_2000_0__2[[#This Row],[Годовой доход]]/12</f>
        <v>79499.166666666672</v>
      </c>
      <c r="S1144">
        <f>Кредиты_2000_0__2[[#This Row],[Ежемесячный платеж]]/Кредиты_2000_0__2[[#This Row],[Мес доход]]</f>
        <v>0.34000079665405292</v>
      </c>
    </row>
    <row r="1145" spans="1:19" x14ac:dyDescent="0.45">
      <c r="A1145">
        <v>827</v>
      </c>
      <c r="B1145" s="1" t="s">
        <v>608</v>
      </c>
      <c r="C1145" s="1" t="s">
        <v>16</v>
      </c>
      <c r="D1145">
        <v>18</v>
      </c>
      <c r="E1145">
        <v>0</v>
      </c>
      <c r="F1145">
        <v>633536</v>
      </c>
      <c r="G1145">
        <v>1047926</v>
      </c>
      <c r="H1145" s="3">
        <v>769230</v>
      </c>
      <c r="I1145" s="1" t="s">
        <v>26</v>
      </c>
      <c r="J1145">
        <v>691</v>
      </c>
      <c r="K1145">
        <v>2799707</v>
      </c>
      <c r="L1145" s="1" t="s">
        <v>33</v>
      </c>
      <c r="M1145" s="1" t="s">
        <v>19</v>
      </c>
      <c r="N1145" s="1" t="s">
        <v>23</v>
      </c>
      <c r="O1145" s="2">
        <v>63459.81</v>
      </c>
      <c r="P1145">
        <v>17</v>
      </c>
      <c r="R1145">
        <f>Кредиты_2000_0__2[[#This Row],[Годовой доход]]/12</f>
        <v>233308.91666666666</v>
      </c>
      <c r="S1145">
        <f>Кредиты_2000_0__2[[#This Row],[Ежемесячный платеж]]/Кредиты_2000_0__2[[#This Row],[Мес доход]]</f>
        <v>0.27199907704627663</v>
      </c>
    </row>
    <row r="1146" spans="1:19" x14ac:dyDescent="0.45">
      <c r="A1146">
        <v>1133</v>
      </c>
      <c r="B1146" s="1" t="s">
        <v>801</v>
      </c>
      <c r="C1146" s="1" t="s">
        <v>16</v>
      </c>
      <c r="D1146">
        <v>18</v>
      </c>
      <c r="E1146">
        <v>0</v>
      </c>
      <c r="F1146">
        <v>124089</v>
      </c>
      <c r="G1146">
        <v>733062</v>
      </c>
      <c r="H1146" s="3">
        <v>336798</v>
      </c>
      <c r="I1146" s="1" t="s">
        <v>17</v>
      </c>
      <c r="J1146">
        <v>691</v>
      </c>
      <c r="K1146">
        <v>1260441</v>
      </c>
      <c r="L1146" s="1" t="s">
        <v>22</v>
      </c>
      <c r="M1146" s="1" t="s">
        <v>19</v>
      </c>
      <c r="N1146" s="1" t="s">
        <v>23</v>
      </c>
      <c r="O1146" s="2">
        <v>13129.57</v>
      </c>
      <c r="P1146">
        <v>39.4</v>
      </c>
      <c r="Q1146">
        <v>38</v>
      </c>
      <c r="R1146">
        <f>Кредиты_2000_0__2[[#This Row],[Годовой доход]]/12</f>
        <v>105036.75</v>
      </c>
      <c r="S1146">
        <f>Кредиты_2000_0__2[[#This Row],[Ежемесячный платеж]]/Кредиты_2000_0__2[[#This Row],[Мес доход]]</f>
        <v>0.12499977388866278</v>
      </c>
    </row>
    <row r="1147" spans="1:19" x14ac:dyDescent="0.45">
      <c r="A1147">
        <v>1170</v>
      </c>
      <c r="B1147" s="1" t="s">
        <v>823</v>
      </c>
      <c r="C1147" s="1" t="s">
        <v>31</v>
      </c>
      <c r="D1147">
        <v>13</v>
      </c>
      <c r="E1147">
        <v>0</v>
      </c>
      <c r="F1147">
        <v>184889</v>
      </c>
      <c r="G1147">
        <v>601326</v>
      </c>
      <c r="H1147" s="3">
        <v>668976</v>
      </c>
      <c r="I1147" s="1" t="s">
        <v>26</v>
      </c>
      <c r="J1147">
        <v>691</v>
      </c>
      <c r="K1147">
        <v>2311008</v>
      </c>
      <c r="L1147" s="1" t="s">
        <v>22</v>
      </c>
      <c r="M1147" s="1" t="s">
        <v>19</v>
      </c>
      <c r="N1147" s="1" t="s">
        <v>23</v>
      </c>
      <c r="O1147" s="2">
        <v>35242.910000000003</v>
      </c>
      <c r="P1147">
        <v>30</v>
      </c>
      <c r="Q1147">
        <v>14</v>
      </c>
      <c r="R1147">
        <f>Кредиты_2000_0__2[[#This Row],[Годовой доход]]/12</f>
        <v>192584</v>
      </c>
      <c r="S1147">
        <f>Кредиты_2000_0__2[[#This Row],[Ежемесячный платеж]]/Кредиты_2000_0__2[[#This Row],[Мес доход]]</f>
        <v>0.18300019731649567</v>
      </c>
    </row>
    <row r="1148" spans="1:19" x14ac:dyDescent="0.45">
      <c r="A1148">
        <v>1347</v>
      </c>
      <c r="B1148" s="1" t="s">
        <v>947</v>
      </c>
      <c r="C1148" s="1" t="s">
        <v>16</v>
      </c>
      <c r="D1148">
        <v>7</v>
      </c>
      <c r="E1148">
        <v>0</v>
      </c>
      <c r="F1148">
        <v>129276</v>
      </c>
      <c r="G1148">
        <v>645194</v>
      </c>
      <c r="H1148" s="3">
        <v>642246</v>
      </c>
      <c r="I1148" s="1" t="s">
        <v>26</v>
      </c>
      <c r="J1148">
        <v>691</v>
      </c>
      <c r="K1148">
        <v>1207830</v>
      </c>
      <c r="L1148" s="1" t="s">
        <v>53</v>
      </c>
      <c r="M1148" s="1" t="s">
        <v>19</v>
      </c>
      <c r="N1148" s="1" t="s">
        <v>20</v>
      </c>
      <c r="O1148" s="2">
        <v>12581.42</v>
      </c>
      <c r="P1148">
        <v>16.899999999999999</v>
      </c>
      <c r="R1148">
        <f>Кредиты_2000_0__2[[#This Row],[Годовой доход]]/12</f>
        <v>100652.5</v>
      </c>
      <c r="S1148">
        <f>Кредиты_2000_0__2[[#This Row],[Ежемесячный платеж]]/Кредиты_2000_0__2[[#This Row],[Мес доход]]</f>
        <v>0.12499858423784804</v>
      </c>
    </row>
    <row r="1149" spans="1:19" x14ac:dyDescent="0.45">
      <c r="A1149">
        <v>1610</v>
      </c>
      <c r="B1149" s="1" t="s">
        <v>1125</v>
      </c>
      <c r="C1149" s="1" t="s">
        <v>16</v>
      </c>
      <c r="D1149">
        <v>8</v>
      </c>
      <c r="E1149">
        <v>0</v>
      </c>
      <c r="F1149">
        <v>982566</v>
      </c>
      <c r="G1149">
        <v>1182654</v>
      </c>
      <c r="H1149" s="3">
        <v>208582</v>
      </c>
      <c r="I1149" s="1" t="s">
        <v>26</v>
      </c>
      <c r="J1149">
        <v>691</v>
      </c>
      <c r="K1149">
        <v>1262797</v>
      </c>
      <c r="L1149" s="1" t="s">
        <v>28</v>
      </c>
      <c r="M1149" s="1" t="s">
        <v>19</v>
      </c>
      <c r="N1149" s="1" t="s">
        <v>23</v>
      </c>
      <c r="O1149" s="2">
        <v>26150.65</v>
      </c>
      <c r="P1149">
        <v>20</v>
      </c>
      <c r="R1149">
        <f>Кредиты_2000_0__2[[#This Row],[Годовой доход]]/12</f>
        <v>105233.08333333333</v>
      </c>
      <c r="S1149">
        <f>Кредиты_2000_0__2[[#This Row],[Ежемесячный платеж]]/Кредиты_2000_0__2[[#This Row],[Мес доход]]</f>
        <v>0.24850217414200385</v>
      </c>
    </row>
    <row r="1150" spans="1:19" x14ac:dyDescent="0.45">
      <c r="A1150">
        <v>1647</v>
      </c>
      <c r="B1150" s="1" t="s">
        <v>1150</v>
      </c>
      <c r="C1150" s="1" t="s">
        <v>16</v>
      </c>
      <c r="D1150">
        <v>7</v>
      </c>
      <c r="E1150">
        <v>0</v>
      </c>
      <c r="F1150">
        <v>79496</v>
      </c>
      <c r="G1150">
        <v>196262</v>
      </c>
      <c r="H1150" s="3">
        <v>215666</v>
      </c>
      <c r="I1150" s="1" t="s">
        <v>17</v>
      </c>
      <c r="J1150">
        <v>691</v>
      </c>
      <c r="K1150">
        <v>651909</v>
      </c>
      <c r="L1150" s="1" t="s">
        <v>27</v>
      </c>
      <c r="M1150" s="1" t="s">
        <v>29</v>
      </c>
      <c r="N1150" s="1" t="s">
        <v>52</v>
      </c>
      <c r="O1150" s="2">
        <v>2982.62</v>
      </c>
      <c r="P1150">
        <v>11.3</v>
      </c>
      <c r="Q1150">
        <v>36</v>
      </c>
      <c r="R1150">
        <f>Кредиты_2000_0__2[[#This Row],[Годовой доход]]/12</f>
        <v>54325.75</v>
      </c>
      <c r="S1150">
        <f>Кредиты_2000_0__2[[#This Row],[Ежемесячный платеж]]/Кредиты_2000_0__2[[#This Row],[Мес доход]]</f>
        <v>5.4902509399318004E-2</v>
      </c>
    </row>
    <row r="1151" spans="1:19" x14ac:dyDescent="0.45">
      <c r="A1151">
        <v>799</v>
      </c>
      <c r="B1151" s="1" t="s">
        <v>586</v>
      </c>
      <c r="C1151" s="1" t="s">
        <v>16</v>
      </c>
      <c r="D1151">
        <v>12</v>
      </c>
      <c r="E1151">
        <v>0</v>
      </c>
      <c r="F1151">
        <v>258305</v>
      </c>
      <c r="G1151">
        <v>441144</v>
      </c>
      <c r="H1151" s="3">
        <v>270402</v>
      </c>
      <c r="I1151" s="1" t="s">
        <v>26</v>
      </c>
      <c r="J1151">
        <v>690</v>
      </c>
      <c r="K1151">
        <v>1044373</v>
      </c>
      <c r="L1151" s="1" t="s">
        <v>22</v>
      </c>
      <c r="M1151" s="1" t="s">
        <v>24</v>
      </c>
      <c r="N1151" s="1" t="s">
        <v>23</v>
      </c>
      <c r="O1151" s="2">
        <v>17928.21</v>
      </c>
      <c r="P1151">
        <v>21</v>
      </c>
      <c r="R1151">
        <f>Кредиты_2000_0__2[[#This Row],[Годовой доход]]/12</f>
        <v>87031.083333333328</v>
      </c>
      <c r="S1151">
        <f>Кредиты_2000_0__2[[#This Row],[Ежемесячный платеж]]/Кредиты_2000_0__2[[#This Row],[Мес доход]]</f>
        <v>0.20599778048647371</v>
      </c>
    </row>
    <row r="1152" spans="1:19" x14ac:dyDescent="0.45">
      <c r="A1152">
        <v>812</v>
      </c>
      <c r="B1152" s="1" t="s">
        <v>594</v>
      </c>
      <c r="C1152" s="1" t="s">
        <v>16</v>
      </c>
      <c r="D1152">
        <v>9</v>
      </c>
      <c r="E1152">
        <v>0</v>
      </c>
      <c r="F1152">
        <v>385757</v>
      </c>
      <c r="G1152">
        <v>685058</v>
      </c>
      <c r="H1152" s="3">
        <v>222530</v>
      </c>
      <c r="I1152" s="1" t="s">
        <v>17</v>
      </c>
      <c r="J1152">
        <v>690</v>
      </c>
      <c r="K1152">
        <v>595783</v>
      </c>
      <c r="L1152" s="1" t="s">
        <v>21</v>
      </c>
      <c r="M1152" s="1" t="s">
        <v>24</v>
      </c>
      <c r="N1152" s="1" t="s">
        <v>23</v>
      </c>
      <c r="O1152" s="2">
        <v>17327.05</v>
      </c>
      <c r="P1152">
        <v>19.5</v>
      </c>
      <c r="R1152">
        <f>Кредиты_2000_0__2[[#This Row],[Годовой доход]]/12</f>
        <v>49648.583333333336</v>
      </c>
      <c r="S1152">
        <f>Кредиты_2000_0__2[[#This Row],[Ежемесячный платеж]]/Кредиты_2000_0__2[[#This Row],[Мес доход]]</f>
        <v>0.34899384507446501</v>
      </c>
    </row>
    <row r="1153" spans="1:19" x14ac:dyDescent="0.45">
      <c r="A1153">
        <v>1175</v>
      </c>
      <c r="B1153" s="1" t="s">
        <v>827</v>
      </c>
      <c r="C1153" s="1" t="s">
        <v>16</v>
      </c>
      <c r="D1153">
        <v>15</v>
      </c>
      <c r="E1153">
        <v>0</v>
      </c>
      <c r="F1153">
        <v>63156</v>
      </c>
      <c r="G1153">
        <v>115522</v>
      </c>
      <c r="H1153" s="3">
        <v>158136</v>
      </c>
      <c r="I1153" s="1" t="s">
        <v>17</v>
      </c>
      <c r="J1153">
        <v>690</v>
      </c>
      <c r="K1153">
        <v>866476</v>
      </c>
      <c r="L1153" s="1" t="s">
        <v>36</v>
      </c>
      <c r="M1153" s="1" t="s">
        <v>29</v>
      </c>
      <c r="N1153" s="1" t="s">
        <v>52</v>
      </c>
      <c r="O1153" s="2">
        <v>2729.35</v>
      </c>
      <c r="P1153">
        <v>14.1</v>
      </c>
      <c r="Q1153">
        <v>36</v>
      </c>
      <c r="R1153">
        <f>Кредиты_2000_0__2[[#This Row],[Годовой доход]]/12</f>
        <v>72206.333333333328</v>
      </c>
      <c r="S1153">
        <f>Кредиты_2000_0__2[[#This Row],[Ежемесячный платеж]]/Кредиты_2000_0__2[[#This Row],[Мес доход]]</f>
        <v>3.7799315849486891E-2</v>
      </c>
    </row>
    <row r="1154" spans="1:19" x14ac:dyDescent="0.45">
      <c r="A1154">
        <v>1245</v>
      </c>
      <c r="B1154" s="1" t="s">
        <v>874</v>
      </c>
      <c r="C1154" s="1" t="s">
        <v>16</v>
      </c>
      <c r="D1154">
        <v>16</v>
      </c>
      <c r="E1154">
        <v>0</v>
      </c>
      <c r="F1154">
        <v>275424</v>
      </c>
      <c r="G1154">
        <v>791362</v>
      </c>
      <c r="H1154" s="3">
        <v>661188</v>
      </c>
      <c r="I1154" s="1" t="s">
        <v>26</v>
      </c>
      <c r="J1154">
        <v>690</v>
      </c>
      <c r="K1154">
        <v>5139234</v>
      </c>
      <c r="L1154" s="1" t="s">
        <v>22</v>
      </c>
      <c r="M1154" s="1" t="s">
        <v>29</v>
      </c>
      <c r="N1154" s="1" t="s">
        <v>34</v>
      </c>
      <c r="O1154" s="2">
        <v>31434.93</v>
      </c>
      <c r="P1154">
        <v>29.3</v>
      </c>
      <c r="Q1154">
        <v>3</v>
      </c>
      <c r="R1154">
        <f>Кредиты_2000_0__2[[#This Row],[Годовой доход]]/12</f>
        <v>428269.5</v>
      </c>
      <c r="S1154">
        <f>Кредиты_2000_0__2[[#This Row],[Ежемесячный платеж]]/Кредиты_2000_0__2[[#This Row],[Мес доход]]</f>
        <v>7.3399880215611904E-2</v>
      </c>
    </row>
    <row r="1155" spans="1:19" x14ac:dyDescent="0.45">
      <c r="A1155">
        <v>1331</v>
      </c>
      <c r="B1155" s="1" t="s">
        <v>935</v>
      </c>
      <c r="C1155" s="1" t="s">
        <v>31</v>
      </c>
      <c r="D1155">
        <v>10</v>
      </c>
      <c r="E1155">
        <v>0</v>
      </c>
      <c r="F1155">
        <v>142861</v>
      </c>
      <c r="G1155">
        <v>386474</v>
      </c>
      <c r="H1155" s="3">
        <v>212058</v>
      </c>
      <c r="I1155" s="1" t="s">
        <v>17</v>
      </c>
      <c r="J1155">
        <v>690</v>
      </c>
      <c r="K1155">
        <v>763116</v>
      </c>
      <c r="L1155" s="1" t="s">
        <v>27</v>
      </c>
      <c r="M1155" s="1" t="s">
        <v>29</v>
      </c>
      <c r="N1155" s="1" t="s">
        <v>52</v>
      </c>
      <c r="O1155" s="2">
        <v>7313.1</v>
      </c>
      <c r="P1155">
        <v>6.8</v>
      </c>
      <c r="R1155">
        <f>Кредиты_2000_0__2[[#This Row],[Годовой доход]]/12</f>
        <v>63593</v>
      </c>
      <c r="S1155">
        <f>Кредиты_2000_0__2[[#This Row],[Ежемесячный платеж]]/Кредиты_2000_0__2[[#This Row],[Мес доход]]</f>
        <v>0.11499850612488796</v>
      </c>
    </row>
    <row r="1156" spans="1:19" x14ac:dyDescent="0.45">
      <c r="A1156">
        <v>1749</v>
      </c>
      <c r="B1156" s="1" t="s">
        <v>1230</v>
      </c>
      <c r="C1156" s="1" t="s">
        <v>16</v>
      </c>
      <c r="D1156">
        <v>16</v>
      </c>
      <c r="E1156">
        <v>0</v>
      </c>
      <c r="F1156">
        <v>389234</v>
      </c>
      <c r="G1156">
        <v>519222</v>
      </c>
      <c r="H1156" s="3">
        <v>568656</v>
      </c>
      <c r="I1156" s="1" t="s">
        <v>26</v>
      </c>
      <c r="J1156">
        <v>690</v>
      </c>
      <c r="K1156">
        <v>1408033</v>
      </c>
      <c r="L1156" s="1" t="s">
        <v>22</v>
      </c>
      <c r="M1156" s="1" t="s">
        <v>19</v>
      </c>
      <c r="N1156" s="1" t="s">
        <v>23</v>
      </c>
      <c r="O1156" s="2">
        <v>27573.94</v>
      </c>
      <c r="P1156">
        <v>22.5</v>
      </c>
      <c r="R1156">
        <f>Кредиты_2000_0__2[[#This Row],[Годовой доход]]/12</f>
        <v>117336.08333333333</v>
      </c>
      <c r="S1156">
        <f>Кредиты_2000_0__2[[#This Row],[Ежемесячный платеж]]/Кредиты_2000_0__2[[#This Row],[Мес доход]]</f>
        <v>0.23499966264995209</v>
      </c>
    </row>
    <row r="1157" spans="1:19" x14ac:dyDescent="0.45">
      <c r="A1157">
        <v>1972</v>
      </c>
      <c r="B1157" s="1" t="s">
        <v>1392</v>
      </c>
      <c r="C1157" s="1" t="s">
        <v>16</v>
      </c>
      <c r="D1157">
        <v>6</v>
      </c>
      <c r="E1157">
        <v>0</v>
      </c>
      <c r="F1157">
        <v>82194</v>
      </c>
      <c r="G1157">
        <v>105270</v>
      </c>
      <c r="H1157" s="3">
        <v>37598</v>
      </c>
      <c r="I1157" s="1" t="s">
        <v>17</v>
      </c>
      <c r="J1157">
        <v>690</v>
      </c>
      <c r="K1157">
        <v>222718</v>
      </c>
      <c r="L1157" s="1" t="s">
        <v>36</v>
      </c>
      <c r="M1157" s="1" t="s">
        <v>24</v>
      </c>
      <c r="N1157" s="1" t="s">
        <v>23</v>
      </c>
      <c r="O1157" s="2">
        <v>3433.49</v>
      </c>
      <c r="P1157">
        <v>9</v>
      </c>
      <c r="R1157">
        <f>Кредиты_2000_0__2[[#This Row],[Годовой доход]]/12</f>
        <v>18559.833333333332</v>
      </c>
      <c r="S1157">
        <f>Кредиты_2000_0__2[[#This Row],[Ежемесячный платеж]]/Кредиты_2000_0__2[[#This Row],[Мес доход]]</f>
        <v>0.18499573451629414</v>
      </c>
    </row>
    <row r="1158" spans="1:19" x14ac:dyDescent="0.45">
      <c r="A1158">
        <v>181</v>
      </c>
      <c r="B1158" s="1" t="s">
        <v>167</v>
      </c>
      <c r="C1158" s="1" t="s">
        <v>16</v>
      </c>
      <c r="D1158">
        <v>4</v>
      </c>
      <c r="E1158">
        <v>2</v>
      </c>
      <c r="F1158">
        <v>86051</v>
      </c>
      <c r="G1158">
        <v>167750</v>
      </c>
      <c r="H1158" s="3">
        <v>234806</v>
      </c>
      <c r="I1158" s="1" t="s">
        <v>26</v>
      </c>
      <c r="J1158">
        <v>689</v>
      </c>
      <c r="K1158">
        <v>866799</v>
      </c>
      <c r="L1158" s="1" t="s">
        <v>40</v>
      </c>
      <c r="M1158" s="1" t="s">
        <v>19</v>
      </c>
      <c r="N1158" s="1" t="s">
        <v>23</v>
      </c>
      <c r="O1158" s="2">
        <v>3676.69</v>
      </c>
      <c r="P1158">
        <v>14.1</v>
      </c>
      <c r="Q1158">
        <v>7</v>
      </c>
      <c r="R1158">
        <f>Кредиты_2000_0__2[[#This Row],[Годовой доход]]/12</f>
        <v>72233.25</v>
      </c>
      <c r="S1158">
        <f>Кредиты_2000_0__2[[#This Row],[Ежемесячный платеж]]/Кредиты_2000_0__2[[#This Row],[Мес доход]]</f>
        <v>5.0900243309002433E-2</v>
      </c>
    </row>
    <row r="1159" spans="1:19" x14ac:dyDescent="0.45">
      <c r="A1159">
        <v>467</v>
      </c>
      <c r="B1159" s="1" t="s">
        <v>371</v>
      </c>
      <c r="C1159" s="1" t="s">
        <v>16</v>
      </c>
      <c r="D1159">
        <v>10</v>
      </c>
      <c r="E1159">
        <v>0</v>
      </c>
      <c r="F1159">
        <v>60325</v>
      </c>
      <c r="G1159">
        <v>403722</v>
      </c>
      <c r="H1159" s="3">
        <v>267784</v>
      </c>
      <c r="I1159" s="1" t="s">
        <v>26</v>
      </c>
      <c r="J1159">
        <v>689</v>
      </c>
      <c r="K1159">
        <v>1638104</v>
      </c>
      <c r="L1159" s="1" t="s">
        <v>50</v>
      </c>
      <c r="M1159" s="1" t="s">
        <v>24</v>
      </c>
      <c r="N1159" s="1" t="s">
        <v>23</v>
      </c>
      <c r="O1159" s="2">
        <v>48050.62</v>
      </c>
      <c r="P1159">
        <v>12.2</v>
      </c>
      <c r="Q1159">
        <v>20</v>
      </c>
      <c r="R1159">
        <f>Кредиты_2000_0__2[[#This Row],[Годовой доход]]/12</f>
        <v>136508.66666666666</v>
      </c>
      <c r="S1159">
        <f>Кредиты_2000_0__2[[#This Row],[Ежемесячный платеж]]/Кредиты_2000_0__2[[#This Row],[Мес доход]]</f>
        <v>0.35199684513315399</v>
      </c>
    </row>
    <row r="1160" spans="1:19" x14ac:dyDescent="0.45">
      <c r="A1160">
        <v>975</v>
      </c>
      <c r="B1160" s="1" t="s">
        <v>702</v>
      </c>
      <c r="C1160" s="1" t="s">
        <v>16</v>
      </c>
      <c r="D1160">
        <v>6</v>
      </c>
      <c r="E1160">
        <v>0</v>
      </c>
      <c r="F1160">
        <v>26961</v>
      </c>
      <c r="G1160">
        <v>90464</v>
      </c>
      <c r="H1160" s="3">
        <v>92642</v>
      </c>
      <c r="I1160" s="1" t="s">
        <v>26</v>
      </c>
      <c r="J1160">
        <v>689</v>
      </c>
      <c r="K1160">
        <v>571539</v>
      </c>
      <c r="L1160" s="1" t="s">
        <v>36</v>
      </c>
      <c r="M1160" s="1" t="s">
        <v>29</v>
      </c>
      <c r="N1160" s="1" t="s">
        <v>20</v>
      </c>
      <c r="O1160" s="2">
        <v>5924.96</v>
      </c>
      <c r="P1160">
        <v>12.1</v>
      </c>
      <c r="Q1160">
        <v>10</v>
      </c>
      <c r="R1160">
        <f>Кредиты_2000_0__2[[#This Row],[Годовой доход]]/12</f>
        <v>47628.25</v>
      </c>
      <c r="S1160">
        <f>Кредиты_2000_0__2[[#This Row],[Ежемесячный платеж]]/Кредиты_2000_0__2[[#This Row],[Мес доход]]</f>
        <v>0.12440011967687245</v>
      </c>
    </row>
    <row r="1161" spans="1:19" x14ac:dyDescent="0.45">
      <c r="A1161">
        <v>1601</v>
      </c>
      <c r="B1161" s="1" t="s">
        <v>1119</v>
      </c>
      <c r="C1161" s="1" t="s">
        <v>16</v>
      </c>
      <c r="D1161">
        <v>12</v>
      </c>
      <c r="E1161">
        <v>0</v>
      </c>
      <c r="F1161">
        <v>197809</v>
      </c>
      <c r="G1161">
        <v>235862</v>
      </c>
      <c r="H1161" s="3">
        <v>105798</v>
      </c>
      <c r="I1161" s="1" t="s">
        <v>17</v>
      </c>
      <c r="J1161">
        <v>689</v>
      </c>
      <c r="K1161">
        <v>228437</v>
      </c>
      <c r="L1161" s="1" t="s">
        <v>28</v>
      </c>
      <c r="M1161" s="1" t="s">
        <v>29</v>
      </c>
      <c r="N1161" s="1" t="s">
        <v>23</v>
      </c>
      <c r="O1161" s="2">
        <v>7138.49</v>
      </c>
      <c r="P1161">
        <v>12.5</v>
      </c>
      <c r="Q1161">
        <v>33</v>
      </c>
      <c r="R1161">
        <f>Кредиты_2000_0__2[[#This Row],[Годовой доход]]/12</f>
        <v>19036.416666666668</v>
      </c>
      <c r="S1161">
        <f>Кредиты_2000_0__2[[#This Row],[Ежемесячный платеж]]/Кредиты_2000_0__2[[#This Row],[Мес доход]]</f>
        <v>0.37499126673875072</v>
      </c>
    </row>
    <row r="1162" spans="1:19" x14ac:dyDescent="0.45">
      <c r="A1162">
        <v>26</v>
      </c>
      <c r="B1162" s="1" t="s">
        <v>49</v>
      </c>
      <c r="C1162" s="1" t="s">
        <v>16</v>
      </c>
      <c r="D1162">
        <v>7</v>
      </c>
      <c r="E1162">
        <v>0</v>
      </c>
      <c r="F1162">
        <v>107559</v>
      </c>
      <c r="G1162">
        <v>488356</v>
      </c>
      <c r="H1162" s="3">
        <v>465410</v>
      </c>
      <c r="I1162" s="1" t="s">
        <v>26</v>
      </c>
      <c r="J1162">
        <v>688</v>
      </c>
      <c r="K1162">
        <v>1722654</v>
      </c>
      <c r="L1162" s="1" t="s">
        <v>27</v>
      </c>
      <c r="M1162" s="1" t="s">
        <v>29</v>
      </c>
      <c r="N1162" s="1" t="s">
        <v>34</v>
      </c>
      <c r="O1162" s="2">
        <v>15647.45</v>
      </c>
      <c r="P1162">
        <v>22.3</v>
      </c>
      <c r="Q1162">
        <v>30</v>
      </c>
      <c r="R1162">
        <f>Кредиты_2000_0__2[[#This Row],[Годовой доход]]/12</f>
        <v>143554.5</v>
      </c>
      <c r="S1162">
        <f>Кредиты_2000_0__2[[#This Row],[Ежемесячный платеж]]/Кредиты_2000_0__2[[#This Row],[Мес доход]]</f>
        <v>0.10900006617695719</v>
      </c>
    </row>
    <row r="1163" spans="1:19" x14ac:dyDescent="0.45">
      <c r="A1163">
        <v>83</v>
      </c>
      <c r="B1163" s="1" t="s">
        <v>95</v>
      </c>
      <c r="C1163" s="1" t="s">
        <v>16</v>
      </c>
      <c r="D1163">
        <v>11</v>
      </c>
      <c r="E1163">
        <v>0</v>
      </c>
      <c r="F1163">
        <v>35663</v>
      </c>
      <c r="G1163">
        <v>242946</v>
      </c>
      <c r="H1163" s="3">
        <v>392282</v>
      </c>
      <c r="I1163" s="1" t="s">
        <v>26</v>
      </c>
      <c r="J1163">
        <v>688</v>
      </c>
      <c r="K1163">
        <v>974662</v>
      </c>
      <c r="L1163" s="1" t="s">
        <v>18</v>
      </c>
      <c r="M1163" s="1" t="s">
        <v>19</v>
      </c>
      <c r="N1163" s="1" t="s">
        <v>23</v>
      </c>
      <c r="O1163" s="2">
        <v>10396.42</v>
      </c>
      <c r="P1163">
        <v>12</v>
      </c>
      <c r="Q1163">
        <v>10</v>
      </c>
      <c r="R1163">
        <f>Кредиты_2000_0__2[[#This Row],[Годовой доход]]/12</f>
        <v>81221.833333333328</v>
      </c>
      <c r="S1163">
        <f>Кредиты_2000_0__2[[#This Row],[Ежемесячный платеж]]/Кредиты_2000_0__2[[#This Row],[Мес доход]]</f>
        <v>0.12800031190299818</v>
      </c>
    </row>
    <row r="1164" spans="1:19" x14ac:dyDescent="0.45">
      <c r="A1164">
        <v>537</v>
      </c>
      <c r="B1164" s="1" t="s">
        <v>416</v>
      </c>
      <c r="C1164" s="1" t="s">
        <v>31</v>
      </c>
      <c r="D1164">
        <v>20</v>
      </c>
      <c r="E1164">
        <v>0</v>
      </c>
      <c r="F1164">
        <v>157434</v>
      </c>
      <c r="G1164">
        <v>197494</v>
      </c>
      <c r="H1164" s="3">
        <v>526460</v>
      </c>
      <c r="I1164" s="1" t="s">
        <v>26</v>
      </c>
      <c r="J1164">
        <v>688</v>
      </c>
      <c r="K1164">
        <v>1041979</v>
      </c>
      <c r="L1164" s="1" t="s">
        <v>27</v>
      </c>
      <c r="M1164" s="1" t="s">
        <v>19</v>
      </c>
      <c r="N1164" s="1" t="s">
        <v>23</v>
      </c>
      <c r="O1164" s="2">
        <v>28306.959999999999</v>
      </c>
      <c r="P1164">
        <v>30.8</v>
      </c>
      <c r="R1164">
        <f>Кредиты_2000_0__2[[#This Row],[Годовой доход]]/12</f>
        <v>86831.583333333328</v>
      </c>
      <c r="S1164">
        <f>Кредиты_2000_0__2[[#This Row],[Ежемесячный платеж]]/Кредиты_2000_0__2[[#This Row],[Мес доход]]</f>
        <v>0.32599843183020005</v>
      </c>
    </row>
    <row r="1165" spans="1:19" x14ac:dyDescent="0.45">
      <c r="A1165">
        <v>620</v>
      </c>
      <c r="B1165" s="1" t="s">
        <v>469</v>
      </c>
      <c r="C1165" s="1" t="s">
        <v>16</v>
      </c>
      <c r="D1165">
        <v>18</v>
      </c>
      <c r="E1165">
        <v>0</v>
      </c>
      <c r="F1165">
        <v>548568</v>
      </c>
      <c r="G1165">
        <v>771782</v>
      </c>
      <c r="H1165" s="3">
        <v>778712</v>
      </c>
      <c r="I1165" s="1" t="s">
        <v>26</v>
      </c>
      <c r="J1165">
        <v>688</v>
      </c>
      <c r="K1165">
        <v>3842940</v>
      </c>
      <c r="L1165" s="1" t="s">
        <v>22</v>
      </c>
      <c r="M1165" s="1" t="s">
        <v>19</v>
      </c>
      <c r="N1165" s="1" t="s">
        <v>23</v>
      </c>
      <c r="O1165" s="2">
        <v>59565.57</v>
      </c>
      <c r="P1165">
        <v>25</v>
      </c>
      <c r="R1165">
        <f>Кредиты_2000_0__2[[#This Row],[Годовой доход]]/12</f>
        <v>320245</v>
      </c>
      <c r="S1165">
        <f>Кредиты_2000_0__2[[#This Row],[Ежемесячный платеж]]/Кредиты_2000_0__2[[#This Row],[Мес доход]]</f>
        <v>0.186</v>
      </c>
    </row>
    <row r="1166" spans="1:19" x14ac:dyDescent="0.45">
      <c r="A1166">
        <v>786</v>
      </c>
      <c r="B1166" s="1" t="s">
        <v>575</v>
      </c>
      <c r="C1166" s="1" t="s">
        <v>31</v>
      </c>
      <c r="D1166">
        <v>10</v>
      </c>
      <c r="E1166">
        <v>0</v>
      </c>
      <c r="F1166">
        <v>113373</v>
      </c>
      <c r="G1166">
        <v>314072</v>
      </c>
      <c r="H1166" s="3">
        <v>216524</v>
      </c>
      <c r="I1166" s="1" t="s">
        <v>26</v>
      </c>
      <c r="J1166">
        <v>688</v>
      </c>
      <c r="K1166">
        <v>934990</v>
      </c>
      <c r="L1166" s="1" t="s">
        <v>38</v>
      </c>
      <c r="M1166" s="1" t="s">
        <v>29</v>
      </c>
      <c r="N1166" s="1" t="s">
        <v>23</v>
      </c>
      <c r="O1166" s="2">
        <v>16050.63</v>
      </c>
      <c r="P1166">
        <v>11</v>
      </c>
      <c r="Q1166">
        <v>13</v>
      </c>
      <c r="R1166">
        <f>Кредиты_2000_0__2[[#This Row],[Годовой доход]]/12</f>
        <v>77915.833333333328</v>
      </c>
      <c r="S1166">
        <f>Кредиты_2000_0__2[[#This Row],[Ежемесячный платеж]]/Кредиты_2000_0__2[[#This Row],[Мес доход]]</f>
        <v>0.20599959357854095</v>
      </c>
    </row>
    <row r="1167" spans="1:19" x14ac:dyDescent="0.45">
      <c r="A1167">
        <v>1139</v>
      </c>
      <c r="B1167" s="1" t="s">
        <v>804</v>
      </c>
      <c r="C1167" s="1" t="s">
        <v>16</v>
      </c>
      <c r="D1167">
        <v>12</v>
      </c>
      <c r="E1167">
        <v>1</v>
      </c>
      <c r="F1167">
        <v>179265</v>
      </c>
      <c r="G1167">
        <v>411048</v>
      </c>
      <c r="H1167" s="3">
        <v>306592</v>
      </c>
      <c r="I1167" s="1" t="s">
        <v>26</v>
      </c>
      <c r="J1167">
        <v>688</v>
      </c>
      <c r="K1167">
        <v>1032878</v>
      </c>
      <c r="L1167" s="1" t="s">
        <v>50</v>
      </c>
      <c r="M1167" s="1" t="s">
        <v>19</v>
      </c>
      <c r="N1167" s="1" t="s">
        <v>23</v>
      </c>
      <c r="O1167" s="2">
        <v>19022.23</v>
      </c>
      <c r="P1167">
        <v>15.6</v>
      </c>
      <c r="Q1167">
        <v>78</v>
      </c>
      <c r="R1167">
        <f>Кредиты_2000_0__2[[#This Row],[Годовой доход]]/12</f>
        <v>86073.166666666672</v>
      </c>
      <c r="S1167">
        <f>Кредиты_2000_0__2[[#This Row],[Ежемесячный платеж]]/Кредиты_2000_0__2[[#This Row],[Мес доход]]</f>
        <v>0.22100069901769617</v>
      </c>
    </row>
    <row r="1168" spans="1:19" x14ac:dyDescent="0.45">
      <c r="A1168">
        <v>1213</v>
      </c>
      <c r="B1168" s="1" t="s">
        <v>849</v>
      </c>
      <c r="C1168" s="1" t="s">
        <v>16</v>
      </c>
      <c r="D1168">
        <v>12</v>
      </c>
      <c r="E1168">
        <v>0</v>
      </c>
      <c r="F1168">
        <v>511917</v>
      </c>
      <c r="G1168">
        <v>614240</v>
      </c>
      <c r="H1168" s="3">
        <v>486002</v>
      </c>
      <c r="I1168" s="1" t="s">
        <v>26</v>
      </c>
      <c r="J1168">
        <v>688</v>
      </c>
      <c r="K1168">
        <v>1217957</v>
      </c>
      <c r="L1168" s="1" t="s">
        <v>33</v>
      </c>
      <c r="M1168" s="1" t="s">
        <v>29</v>
      </c>
      <c r="N1168" s="1" t="s">
        <v>23</v>
      </c>
      <c r="O1168" s="2">
        <v>24866.63</v>
      </c>
      <c r="P1168">
        <v>18</v>
      </c>
      <c r="R1168">
        <f>Кредиты_2000_0__2[[#This Row],[Годовой доход]]/12</f>
        <v>101496.41666666667</v>
      </c>
      <c r="S1168">
        <f>Кредиты_2000_0__2[[#This Row],[Ежемесячный платеж]]/Кредиты_2000_0__2[[#This Row],[Мес доход]]</f>
        <v>0.2450000779994696</v>
      </c>
    </row>
    <row r="1169" spans="1:19" x14ac:dyDescent="0.45">
      <c r="A1169">
        <v>21</v>
      </c>
      <c r="B1169" s="1" t="s">
        <v>44</v>
      </c>
      <c r="C1169" s="1" t="s">
        <v>31</v>
      </c>
      <c r="D1169">
        <v>4</v>
      </c>
      <c r="E1169">
        <v>0</v>
      </c>
      <c r="F1169">
        <v>60287</v>
      </c>
      <c r="G1169">
        <v>126940</v>
      </c>
      <c r="H1169" s="3">
        <v>317108</v>
      </c>
      <c r="I1169" s="1" t="s">
        <v>26</v>
      </c>
      <c r="J1169">
        <v>687</v>
      </c>
      <c r="K1169">
        <v>1133274</v>
      </c>
      <c r="L1169" s="1" t="s">
        <v>18</v>
      </c>
      <c r="M1169" s="1" t="s">
        <v>29</v>
      </c>
      <c r="N1169" s="1" t="s">
        <v>23</v>
      </c>
      <c r="O1169" s="2">
        <v>9632.81</v>
      </c>
      <c r="P1169">
        <v>17.399999999999999</v>
      </c>
      <c r="Q1169">
        <v>53</v>
      </c>
      <c r="R1169">
        <f>Кредиты_2000_0__2[[#This Row],[Годовой доход]]/12</f>
        <v>94439.5</v>
      </c>
      <c r="S1169">
        <f>Кредиты_2000_0__2[[#This Row],[Ежемесячный платеж]]/Кредиты_2000_0__2[[#This Row],[Мес доход]]</f>
        <v>0.10199979881299667</v>
      </c>
    </row>
    <row r="1170" spans="1:19" x14ac:dyDescent="0.45">
      <c r="A1170">
        <v>299</v>
      </c>
      <c r="B1170" s="1" t="s">
        <v>260</v>
      </c>
      <c r="C1170" s="1" t="s">
        <v>16</v>
      </c>
      <c r="D1170">
        <v>17</v>
      </c>
      <c r="E1170">
        <v>0</v>
      </c>
      <c r="F1170">
        <v>428963</v>
      </c>
      <c r="G1170">
        <v>1118722</v>
      </c>
      <c r="H1170" s="3">
        <v>588544</v>
      </c>
      <c r="I1170" s="1" t="s">
        <v>26</v>
      </c>
      <c r="J1170">
        <v>687</v>
      </c>
      <c r="K1170">
        <v>1491158</v>
      </c>
      <c r="L1170" s="1" t="s">
        <v>28</v>
      </c>
      <c r="M1170" s="1" t="s">
        <v>19</v>
      </c>
      <c r="N1170" s="1" t="s">
        <v>23</v>
      </c>
      <c r="O1170" s="2">
        <v>15284.36</v>
      </c>
      <c r="P1170">
        <v>16.3</v>
      </c>
      <c r="Q1170">
        <v>71</v>
      </c>
      <c r="R1170">
        <f>Кредиты_2000_0__2[[#This Row],[Годовой доход]]/12</f>
        <v>124263.16666666667</v>
      </c>
      <c r="S1170">
        <f>Кредиты_2000_0__2[[#This Row],[Ежемесячный платеж]]/Кредиты_2000_0__2[[#This Row],[Мес доход]]</f>
        <v>0.1229999235493489</v>
      </c>
    </row>
    <row r="1171" spans="1:19" x14ac:dyDescent="0.45">
      <c r="A1171">
        <v>368</v>
      </c>
      <c r="B1171" s="1" t="s">
        <v>307</v>
      </c>
      <c r="C1171" s="1" t="s">
        <v>16</v>
      </c>
      <c r="D1171">
        <v>24</v>
      </c>
      <c r="E1171">
        <v>1</v>
      </c>
      <c r="F1171">
        <v>481783</v>
      </c>
      <c r="G1171">
        <v>950334</v>
      </c>
      <c r="H1171" s="3">
        <v>776864</v>
      </c>
      <c r="I1171" s="1" t="s">
        <v>17</v>
      </c>
      <c r="J1171">
        <v>687</v>
      </c>
      <c r="K1171">
        <v>1629383</v>
      </c>
      <c r="L1171" s="1" t="s">
        <v>22</v>
      </c>
      <c r="M1171" s="1" t="s">
        <v>19</v>
      </c>
      <c r="N1171" s="1" t="s">
        <v>23</v>
      </c>
      <c r="O1171" s="2">
        <v>34895.78</v>
      </c>
      <c r="P1171">
        <v>19.600000000000001</v>
      </c>
      <c r="Q1171">
        <v>63</v>
      </c>
      <c r="R1171">
        <f>Кредиты_2000_0__2[[#This Row],[Годовой доход]]/12</f>
        <v>135781.91666666666</v>
      </c>
      <c r="S1171">
        <f>Кредиты_2000_0__2[[#This Row],[Ежемесячный платеж]]/Кредиты_2000_0__2[[#This Row],[Мес доход]]</f>
        <v>0.25699872896673159</v>
      </c>
    </row>
    <row r="1172" spans="1:19" x14ac:dyDescent="0.45">
      <c r="A1172">
        <v>609</v>
      </c>
      <c r="B1172" s="1" t="s">
        <v>464</v>
      </c>
      <c r="C1172" s="1" t="s">
        <v>16</v>
      </c>
      <c r="D1172">
        <v>17</v>
      </c>
      <c r="E1172">
        <v>0</v>
      </c>
      <c r="F1172">
        <v>363318</v>
      </c>
      <c r="G1172">
        <v>585926</v>
      </c>
      <c r="H1172" s="3">
        <v>122870</v>
      </c>
      <c r="I1172" s="1" t="s">
        <v>17</v>
      </c>
      <c r="J1172">
        <v>687</v>
      </c>
      <c r="K1172">
        <v>2548432</v>
      </c>
      <c r="L1172" s="1" t="s">
        <v>38</v>
      </c>
      <c r="M1172" s="1" t="s">
        <v>19</v>
      </c>
      <c r="N1172" s="1" t="s">
        <v>52</v>
      </c>
      <c r="O1172" s="2">
        <v>52667.62</v>
      </c>
      <c r="P1172">
        <v>13.5</v>
      </c>
      <c r="Q1172">
        <v>50</v>
      </c>
      <c r="R1172">
        <f>Кредиты_2000_0__2[[#This Row],[Годовой доход]]/12</f>
        <v>212369.33333333334</v>
      </c>
      <c r="S1172">
        <f>Кредиты_2000_0__2[[#This Row],[Ежемесячный платеж]]/Кредиты_2000_0__2[[#This Row],[Мес доход]]</f>
        <v>0.24800011928903734</v>
      </c>
    </row>
    <row r="1173" spans="1:19" x14ac:dyDescent="0.45">
      <c r="A1173">
        <v>699</v>
      </c>
      <c r="B1173" s="1" t="s">
        <v>517</v>
      </c>
      <c r="C1173" s="1" t="s">
        <v>31</v>
      </c>
      <c r="D1173">
        <v>6</v>
      </c>
      <c r="E1173">
        <v>0</v>
      </c>
      <c r="F1173">
        <v>109459</v>
      </c>
      <c r="G1173">
        <v>278564</v>
      </c>
      <c r="H1173" s="3">
        <v>288420</v>
      </c>
      <c r="I1173" s="1" t="s">
        <v>26</v>
      </c>
      <c r="J1173">
        <v>687</v>
      </c>
      <c r="K1173">
        <v>1286490</v>
      </c>
      <c r="L1173" s="1" t="s">
        <v>36</v>
      </c>
      <c r="M1173" s="1" t="s">
        <v>29</v>
      </c>
      <c r="N1173" s="1" t="s">
        <v>23</v>
      </c>
      <c r="O1173" s="2">
        <v>4373.99</v>
      </c>
      <c r="P1173">
        <v>12.2</v>
      </c>
      <c r="R1173">
        <f>Кредиты_2000_0__2[[#This Row],[Годовой доход]]/12</f>
        <v>107207.5</v>
      </c>
      <c r="S1173">
        <f>Кредиты_2000_0__2[[#This Row],[Ежемесячный платеж]]/Кредиты_2000_0__2[[#This Row],[Мес доход]]</f>
        <v>4.0799291094373059E-2</v>
      </c>
    </row>
    <row r="1174" spans="1:19" x14ac:dyDescent="0.45">
      <c r="A1174">
        <v>1614</v>
      </c>
      <c r="B1174" s="1" t="s">
        <v>1128</v>
      </c>
      <c r="C1174" s="1" t="s">
        <v>16</v>
      </c>
      <c r="D1174">
        <v>10</v>
      </c>
      <c r="E1174">
        <v>0</v>
      </c>
      <c r="F1174">
        <v>2114738</v>
      </c>
      <c r="G1174">
        <v>2817760</v>
      </c>
      <c r="H1174" s="3">
        <v>540518</v>
      </c>
      <c r="I1174" s="1" t="s">
        <v>26</v>
      </c>
      <c r="J1174">
        <v>687</v>
      </c>
      <c r="K1174">
        <v>1556024</v>
      </c>
      <c r="L1174" s="1" t="s">
        <v>22</v>
      </c>
      <c r="M1174" s="1" t="s">
        <v>19</v>
      </c>
      <c r="N1174" s="1" t="s">
        <v>23</v>
      </c>
      <c r="O1174" s="2">
        <v>27360.19</v>
      </c>
      <c r="P1174">
        <v>14.6</v>
      </c>
      <c r="R1174">
        <f>Кредиты_2000_0__2[[#This Row],[Годовой доход]]/12</f>
        <v>129668.66666666667</v>
      </c>
      <c r="S1174">
        <f>Кредиты_2000_0__2[[#This Row],[Ежемесячный платеж]]/Кредиты_2000_0__2[[#This Row],[Мес доход]]</f>
        <v>0.21100078147894891</v>
      </c>
    </row>
    <row r="1175" spans="1:19" x14ac:dyDescent="0.45">
      <c r="A1175">
        <v>1775</v>
      </c>
      <c r="B1175" s="1" t="s">
        <v>1252</v>
      </c>
      <c r="C1175" s="1" t="s">
        <v>31</v>
      </c>
      <c r="D1175">
        <v>11</v>
      </c>
      <c r="E1175">
        <v>0</v>
      </c>
      <c r="F1175">
        <v>208658</v>
      </c>
      <c r="G1175">
        <v>399344</v>
      </c>
      <c r="H1175" s="3">
        <v>419298</v>
      </c>
      <c r="I1175" s="1" t="s">
        <v>26</v>
      </c>
      <c r="J1175">
        <v>687</v>
      </c>
      <c r="K1175">
        <v>1524712</v>
      </c>
      <c r="L1175" s="1" t="s">
        <v>22</v>
      </c>
      <c r="M1175" s="1" t="s">
        <v>19</v>
      </c>
      <c r="N1175" s="1" t="s">
        <v>23</v>
      </c>
      <c r="O1175" s="2">
        <v>24268.32</v>
      </c>
      <c r="P1175">
        <v>10.5</v>
      </c>
      <c r="R1175">
        <f>Кредиты_2000_0__2[[#This Row],[Годовой доход]]/12</f>
        <v>127059.33333333333</v>
      </c>
      <c r="S1175">
        <f>Кредиты_2000_0__2[[#This Row],[Ежемесячный платеж]]/Кредиты_2000_0__2[[#This Row],[Мес доход]]</f>
        <v>0.19099990030904199</v>
      </c>
    </row>
    <row r="1176" spans="1:19" x14ac:dyDescent="0.45">
      <c r="A1176">
        <v>1933</v>
      </c>
      <c r="B1176" s="1" t="s">
        <v>1363</v>
      </c>
      <c r="C1176" s="1" t="s">
        <v>16</v>
      </c>
      <c r="D1176">
        <v>11</v>
      </c>
      <c r="E1176">
        <v>0</v>
      </c>
      <c r="F1176">
        <v>88521</v>
      </c>
      <c r="G1176">
        <v>206250</v>
      </c>
      <c r="H1176" s="3">
        <v>202488</v>
      </c>
      <c r="I1176" s="1" t="s">
        <v>17</v>
      </c>
      <c r="J1176">
        <v>687</v>
      </c>
      <c r="K1176">
        <v>668002</v>
      </c>
      <c r="L1176" s="1" t="s">
        <v>22</v>
      </c>
      <c r="M1176" s="1" t="s">
        <v>29</v>
      </c>
      <c r="N1176" s="1" t="s">
        <v>23</v>
      </c>
      <c r="O1176" s="2">
        <v>10799.22</v>
      </c>
      <c r="P1176">
        <v>16.3</v>
      </c>
      <c r="Q1176">
        <v>6</v>
      </c>
      <c r="R1176">
        <f>Кредиты_2000_0__2[[#This Row],[Годовой доход]]/12</f>
        <v>55666.833333333336</v>
      </c>
      <c r="S1176">
        <f>Кредиты_2000_0__2[[#This Row],[Ежемесячный платеж]]/Кредиты_2000_0__2[[#This Row],[Мес доход]]</f>
        <v>0.19399738324136753</v>
      </c>
    </row>
    <row r="1177" spans="1:19" x14ac:dyDescent="0.45">
      <c r="A1177">
        <v>135</v>
      </c>
      <c r="B1177" s="1" t="s">
        <v>131</v>
      </c>
      <c r="C1177" s="1" t="s">
        <v>31</v>
      </c>
      <c r="D1177">
        <v>13</v>
      </c>
      <c r="E1177">
        <v>0</v>
      </c>
      <c r="F1177">
        <v>299706</v>
      </c>
      <c r="G1177">
        <v>694056</v>
      </c>
      <c r="H1177" s="3">
        <v>552882</v>
      </c>
      <c r="I1177" s="1" t="s">
        <v>26</v>
      </c>
      <c r="J1177">
        <v>686</v>
      </c>
      <c r="K1177">
        <v>1262151</v>
      </c>
      <c r="L1177" s="1" t="s">
        <v>22</v>
      </c>
      <c r="M1177" s="1" t="s">
        <v>29</v>
      </c>
      <c r="N1177" s="1" t="s">
        <v>23</v>
      </c>
      <c r="O1177" s="2">
        <v>23770.71</v>
      </c>
      <c r="P1177">
        <v>23.4</v>
      </c>
      <c r="Q1177">
        <v>48</v>
      </c>
      <c r="R1177">
        <f>Кредиты_2000_0__2[[#This Row],[Годовой доход]]/12</f>
        <v>105179.25</v>
      </c>
      <c r="S1177">
        <f>Кредиты_2000_0__2[[#This Row],[Ежемесячный платеж]]/Кредиты_2000_0__2[[#This Row],[Мес доход]]</f>
        <v>0.22600189676195637</v>
      </c>
    </row>
    <row r="1178" spans="1:19" x14ac:dyDescent="0.45">
      <c r="A1178">
        <v>276</v>
      </c>
      <c r="B1178" s="1" t="s">
        <v>242</v>
      </c>
      <c r="C1178" s="1" t="s">
        <v>16</v>
      </c>
      <c r="D1178">
        <v>11</v>
      </c>
      <c r="E1178">
        <v>0</v>
      </c>
      <c r="F1178">
        <v>320834</v>
      </c>
      <c r="G1178">
        <v>518144</v>
      </c>
      <c r="H1178" s="3">
        <v>118998</v>
      </c>
      <c r="I1178" s="1" t="s">
        <v>17</v>
      </c>
      <c r="J1178">
        <v>686</v>
      </c>
      <c r="K1178">
        <v>576327</v>
      </c>
      <c r="L1178" s="1" t="s">
        <v>22</v>
      </c>
      <c r="M1178" s="1" t="s">
        <v>19</v>
      </c>
      <c r="N1178" s="1" t="s">
        <v>23</v>
      </c>
      <c r="O1178" s="2">
        <v>10037.700000000001</v>
      </c>
      <c r="P1178">
        <v>11.1</v>
      </c>
      <c r="R1178">
        <f>Кредиты_2000_0__2[[#This Row],[Годовой доход]]/12</f>
        <v>48027.25</v>
      </c>
      <c r="S1178">
        <f>Кредиты_2000_0__2[[#This Row],[Ежемесячный платеж]]/Кредиты_2000_0__2[[#This Row],[Мес доход]]</f>
        <v>0.20900009890218577</v>
      </c>
    </row>
    <row r="1179" spans="1:19" x14ac:dyDescent="0.45">
      <c r="A1179">
        <v>678</v>
      </c>
      <c r="B1179" s="1" t="s">
        <v>502</v>
      </c>
      <c r="C1179" s="1" t="s">
        <v>31</v>
      </c>
      <c r="D1179">
        <v>20</v>
      </c>
      <c r="E1179">
        <v>0</v>
      </c>
      <c r="F1179">
        <v>271111</v>
      </c>
      <c r="G1179">
        <v>527582</v>
      </c>
      <c r="H1179" s="3">
        <v>64592</v>
      </c>
      <c r="I1179" s="1" t="s">
        <v>17</v>
      </c>
      <c r="J1179">
        <v>686</v>
      </c>
      <c r="K1179">
        <v>1299581</v>
      </c>
      <c r="L1179" s="1" t="s">
        <v>27</v>
      </c>
      <c r="M1179" s="1" t="s">
        <v>19</v>
      </c>
      <c r="N1179" s="1" t="s">
        <v>23</v>
      </c>
      <c r="O1179" s="2">
        <v>35197.120000000003</v>
      </c>
      <c r="P1179">
        <v>24.2</v>
      </c>
      <c r="R1179">
        <f>Кредиты_2000_0__2[[#This Row],[Годовой доход]]/12</f>
        <v>108298.41666666667</v>
      </c>
      <c r="S1179">
        <f>Кредиты_2000_0__2[[#This Row],[Ежемесячный платеж]]/Кредиты_2000_0__2[[#This Row],[Мес доход]]</f>
        <v>0.32500124270822672</v>
      </c>
    </row>
    <row r="1180" spans="1:19" x14ac:dyDescent="0.45">
      <c r="A1180">
        <v>755</v>
      </c>
      <c r="B1180" s="1" t="s">
        <v>553</v>
      </c>
      <c r="C1180" s="1" t="s">
        <v>16</v>
      </c>
      <c r="D1180">
        <v>9</v>
      </c>
      <c r="E1180">
        <v>0</v>
      </c>
      <c r="F1180">
        <v>233206</v>
      </c>
      <c r="G1180">
        <v>342232</v>
      </c>
      <c r="H1180" s="3">
        <v>266794</v>
      </c>
      <c r="I1180" s="1" t="s">
        <v>26</v>
      </c>
      <c r="J1180">
        <v>686</v>
      </c>
      <c r="K1180">
        <v>576042</v>
      </c>
      <c r="L1180" s="1" t="s">
        <v>33</v>
      </c>
      <c r="M1180" s="1" t="s">
        <v>24</v>
      </c>
      <c r="N1180" s="1" t="s">
        <v>23</v>
      </c>
      <c r="O1180" s="2">
        <v>12336.89</v>
      </c>
      <c r="P1180">
        <v>5.8</v>
      </c>
      <c r="R1180">
        <f>Кредиты_2000_0__2[[#This Row],[Годовой доход]]/12</f>
        <v>48003.5</v>
      </c>
      <c r="S1180">
        <f>Кредиты_2000_0__2[[#This Row],[Ежемесячный платеж]]/Кредиты_2000_0__2[[#This Row],[Мес доход]]</f>
        <v>0.25699980209776369</v>
      </c>
    </row>
    <row r="1181" spans="1:19" x14ac:dyDescent="0.45">
      <c r="A1181">
        <v>899</v>
      </c>
      <c r="B1181" s="1" t="s">
        <v>652</v>
      </c>
      <c r="C1181" s="1" t="s">
        <v>16</v>
      </c>
      <c r="D1181">
        <v>4</v>
      </c>
      <c r="E1181">
        <v>1</v>
      </c>
      <c r="F1181">
        <v>351842</v>
      </c>
      <c r="G1181">
        <v>442332</v>
      </c>
      <c r="H1181" s="3">
        <v>293744</v>
      </c>
      <c r="I1181" s="1" t="s">
        <v>17</v>
      </c>
      <c r="J1181">
        <v>686</v>
      </c>
      <c r="K1181">
        <v>743318</v>
      </c>
      <c r="L1181" s="1" t="s">
        <v>40</v>
      </c>
      <c r="M1181" s="1" t="s">
        <v>29</v>
      </c>
      <c r="N1181" s="1" t="s">
        <v>23</v>
      </c>
      <c r="O1181" s="2">
        <v>11211.71</v>
      </c>
      <c r="P1181">
        <v>16.8</v>
      </c>
      <c r="R1181">
        <f>Кредиты_2000_0__2[[#This Row],[Годовой доход]]/12</f>
        <v>61943.166666666664</v>
      </c>
      <c r="S1181">
        <f>Кредиты_2000_0__2[[#This Row],[Ежемесячный платеж]]/Кредиты_2000_0__2[[#This Row],[Мес доход]]</f>
        <v>0.18099994887786922</v>
      </c>
    </row>
    <row r="1182" spans="1:19" x14ac:dyDescent="0.45">
      <c r="A1182">
        <v>1438</v>
      </c>
      <c r="B1182" s="1" t="s">
        <v>1017</v>
      </c>
      <c r="C1182" s="1" t="s">
        <v>16</v>
      </c>
      <c r="D1182">
        <v>12</v>
      </c>
      <c r="E1182">
        <v>0</v>
      </c>
      <c r="F1182">
        <v>21565</v>
      </c>
      <c r="G1182">
        <v>402930</v>
      </c>
      <c r="H1182" s="3">
        <v>548790</v>
      </c>
      <c r="I1182" s="1" t="s">
        <v>26</v>
      </c>
      <c r="J1182">
        <v>686</v>
      </c>
      <c r="K1182">
        <v>2972189</v>
      </c>
      <c r="L1182" s="1" t="s">
        <v>22</v>
      </c>
      <c r="M1182" s="1" t="s">
        <v>19</v>
      </c>
      <c r="N1182" s="1" t="s">
        <v>54</v>
      </c>
      <c r="O1182" s="2">
        <v>6885.6</v>
      </c>
      <c r="P1182">
        <v>30</v>
      </c>
      <c r="Q1182">
        <v>41</v>
      </c>
      <c r="R1182">
        <f>Кредиты_2000_0__2[[#This Row],[Годовой доход]]/12</f>
        <v>247682.41666666666</v>
      </c>
      <c r="S1182">
        <f>Кредиты_2000_0__2[[#This Row],[Ежемесячный платеж]]/Кредиты_2000_0__2[[#This Row],[Мес доход]]</f>
        <v>2.7800116345225691E-2</v>
      </c>
    </row>
    <row r="1183" spans="1:19" x14ac:dyDescent="0.45">
      <c r="A1183">
        <v>1753</v>
      </c>
      <c r="B1183" s="1" t="s">
        <v>1234</v>
      </c>
      <c r="C1183" s="1" t="s">
        <v>16</v>
      </c>
      <c r="D1183">
        <v>11</v>
      </c>
      <c r="E1183">
        <v>0</v>
      </c>
      <c r="F1183">
        <v>177498</v>
      </c>
      <c r="G1183">
        <v>276980</v>
      </c>
      <c r="H1183" s="3">
        <v>336490</v>
      </c>
      <c r="I1183" s="1" t="s">
        <v>26</v>
      </c>
      <c r="J1183">
        <v>686</v>
      </c>
      <c r="K1183">
        <v>1263538</v>
      </c>
      <c r="L1183" s="1" t="s">
        <v>33</v>
      </c>
      <c r="M1183" s="1" t="s">
        <v>19</v>
      </c>
      <c r="N1183" s="1" t="s">
        <v>23</v>
      </c>
      <c r="O1183" s="2">
        <v>25060.05</v>
      </c>
      <c r="P1183">
        <v>22.8</v>
      </c>
      <c r="Q1183">
        <v>24</v>
      </c>
      <c r="R1183">
        <f>Кредиты_2000_0__2[[#This Row],[Годовой доход]]/12</f>
        <v>105294.83333333333</v>
      </c>
      <c r="S1183">
        <f>Кредиты_2000_0__2[[#This Row],[Ежемесячный платеж]]/Кредиты_2000_0__2[[#This Row],[Мес доход]]</f>
        <v>0.23799885717722777</v>
      </c>
    </row>
    <row r="1184" spans="1:19" x14ac:dyDescent="0.45">
      <c r="A1184">
        <v>100</v>
      </c>
      <c r="B1184" s="1" t="s">
        <v>105</v>
      </c>
      <c r="C1184" s="1" t="s">
        <v>16</v>
      </c>
      <c r="D1184">
        <v>8</v>
      </c>
      <c r="E1184">
        <v>0</v>
      </c>
      <c r="F1184">
        <v>108148</v>
      </c>
      <c r="G1184">
        <v>129624</v>
      </c>
      <c r="H1184" s="3">
        <v>595672</v>
      </c>
      <c r="I1184" s="1" t="s">
        <v>17</v>
      </c>
      <c r="J1184">
        <v>685</v>
      </c>
      <c r="K1184">
        <v>1305927</v>
      </c>
      <c r="L1184" s="1" t="s">
        <v>22</v>
      </c>
      <c r="M1184" s="1" t="s">
        <v>29</v>
      </c>
      <c r="N1184" s="1" t="s">
        <v>23</v>
      </c>
      <c r="O1184" s="2">
        <v>13603.43</v>
      </c>
      <c r="P1184">
        <v>25.9</v>
      </c>
      <c r="R1184">
        <f>Кредиты_2000_0__2[[#This Row],[Годовой доход]]/12</f>
        <v>108827.25</v>
      </c>
      <c r="S1184">
        <f>Кредиты_2000_0__2[[#This Row],[Ежемесячный платеж]]/Кредиты_2000_0__2[[#This Row],[Мес доход]]</f>
        <v>0.12500021823578195</v>
      </c>
    </row>
    <row r="1185" spans="1:19" x14ac:dyDescent="0.45">
      <c r="A1185">
        <v>182</v>
      </c>
      <c r="B1185" s="1" t="s">
        <v>168</v>
      </c>
      <c r="C1185" s="1" t="s">
        <v>31</v>
      </c>
      <c r="D1185">
        <v>5</v>
      </c>
      <c r="E1185">
        <v>0</v>
      </c>
      <c r="F1185">
        <v>8189</v>
      </c>
      <c r="G1185">
        <v>47432</v>
      </c>
      <c r="H1185" s="3">
        <v>25806</v>
      </c>
      <c r="I1185" s="1" t="s">
        <v>17</v>
      </c>
      <c r="J1185">
        <v>685</v>
      </c>
      <c r="K1185">
        <v>742976</v>
      </c>
      <c r="L1185" s="1" t="s">
        <v>18</v>
      </c>
      <c r="M1185" s="1" t="s">
        <v>29</v>
      </c>
      <c r="N1185" s="1" t="s">
        <v>52</v>
      </c>
      <c r="O1185" s="2">
        <v>6377.16</v>
      </c>
      <c r="P1185">
        <v>7.1</v>
      </c>
      <c r="Q1185">
        <v>35</v>
      </c>
      <c r="R1185">
        <f>Кредиты_2000_0__2[[#This Row],[Годовой доход]]/12</f>
        <v>61914.666666666664</v>
      </c>
      <c r="S1185">
        <f>Кредиты_2000_0__2[[#This Row],[Ежемесячный платеж]]/Кредиты_2000_0__2[[#This Row],[Мес доход]]</f>
        <v>0.10299918166939444</v>
      </c>
    </row>
    <row r="1186" spans="1:19" x14ac:dyDescent="0.45">
      <c r="A1186">
        <v>233</v>
      </c>
      <c r="B1186" s="1" t="s">
        <v>211</v>
      </c>
      <c r="C1186" s="1" t="s">
        <v>16</v>
      </c>
      <c r="D1186">
        <v>7</v>
      </c>
      <c r="E1186">
        <v>0</v>
      </c>
      <c r="F1186">
        <v>167827</v>
      </c>
      <c r="G1186">
        <v>397408</v>
      </c>
      <c r="H1186" s="3">
        <v>504658</v>
      </c>
      <c r="I1186" s="1" t="s">
        <v>17</v>
      </c>
      <c r="J1186">
        <v>685</v>
      </c>
      <c r="K1186">
        <v>3874100</v>
      </c>
      <c r="L1186" s="1" t="s">
        <v>22</v>
      </c>
      <c r="M1186" s="1" t="s">
        <v>29</v>
      </c>
      <c r="N1186" s="1" t="s">
        <v>23</v>
      </c>
      <c r="O1186" s="2">
        <v>4100.2</v>
      </c>
      <c r="P1186">
        <v>16</v>
      </c>
      <c r="Q1186">
        <v>1</v>
      </c>
      <c r="R1186">
        <f>Кредиты_2000_0__2[[#This Row],[Годовой доход]]/12</f>
        <v>322841.66666666669</v>
      </c>
      <c r="S1186">
        <f>Кредиты_2000_0__2[[#This Row],[Ежемесячный платеж]]/Кредиты_2000_0__2[[#This Row],[Мес доход]]</f>
        <v>1.2700343305541931E-2</v>
      </c>
    </row>
    <row r="1187" spans="1:19" x14ac:dyDescent="0.45">
      <c r="A1187">
        <v>923</v>
      </c>
      <c r="B1187" s="1" t="s">
        <v>671</v>
      </c>
      <c r="C1187" s="1" t="s">
        <v>16</v>
      </c>
      <c r="D1187">
        <v>10</v>
      </c>
      <c r="E1187">
        <v>0</v>
      </c>
      <c r="F1187">
        <v>360848</v>
      </c>
      <c r="G1187">
        <v>1001968</v>
      </c>
      <c r="H1187" s="3">
        <v>594000</v>
      </c>
      <c r="I1187" s="1" t="s">
        <v>17</v>
      </c>
      <c r="J1187">
        <v>685</v>
      </c>
      <c r="K1187">
        <v>1069966</v>
      </c>
      <c r="L1187" s="1" t="s">
        <v>22</v>
      </c>
      <c r="M1187" s="1" t="s">
        <v>19</v>
      </c>
      <c r="N1187" s="1" t="s">
        <v>20</v>
      </c>
      <c r="O1187" s="2">
        <v>14979.41</v>
      </c>
      <c r="P1187">
        <v>8.5</v>
      </c>
      <c r="R1187">
        <f>Кредиты_2000_0__2[[#This Row],[Годовой доход]]/12</f>
        <v>89163.833333333328</v>
      </c>
      <c r="S1187">
        <f>Кредиты_2000_0__2[[#This Row],[Ежемесячный платеж]]/Кредиты_2000_0__2[[#This Row],[Мес доход]]</f>
        <v>0.16799872145470043</v>
      </c>
    </row>
    <row r="1188" spans="1:19" x14ac:dyDescent="0.45">
      <c r="A1188">
        <v>1022</v>
      </c>
      <c r="B1188" s="1" t="s">
        <v>733</v>
      </c>
      <c r="C1188" s="1" t="s">
        <v>31</v>
      </c>
      <c r="D1188">
        <v>12</v>
      </c>
      <c r="E1188">
        <v>0</v>
      </c>
      <c r="F1188">
        <v>373255</v>
      </c>
      <c r="G1188">
        <v>1445422</v>
      </c>
      <c r="H1188" s="3">
        <v>582912</v>
      </c>
      <c r="I1188" s="1" t="s">
        <v>26</v>
      </c>
      <c r="J1188">
        <v>685</v>
      </c>
      <c r="K1188">
        <v>1411472</v>
      </c>
      <c r="L1188" s="1" t="s">
        <v>53</v>
      </c>
      <c r="M1188" s="1" t="s">
        <v>19</v>
      </c>
      <c r="N1188" s="1" t="s">
        <v>23</v>
      </c>
      <c r="O1188" s="2">
        <v>10162.530000000001</v>
      </c>
      <c r="P1188">
        <v>14.7</v>
      </c>
      <c r="Q1188">
        <v>48</v>
      </c>
      <c r="R1188">
        <f>Кредиты_2000_0__2[[#This Row],[Годовой доход]]/12</f>
        <v>117622.66666666667</v>
      </c>
      <c r="S1188">
        <f>Кредиты_2000_0__2[[#This Row],[Ежемесячный платеж]]/Кредиты_2000_0__2[[#This Row],[Мес доход]]</f>
        <v>8.6399418479431403E-2</v>
      </c>
    </row>
    <row r="1189" spans="1:19" x14ac:dyDescent="0.45">
      <c r="A1189">
        <v>1591</v>
      </c>
      <c r="B1189" s="1" t="s">
        <v>1110</v>
      </c>
      <c r="C1189" s="1" t="s">
        <v>16</v>
      </c>
      <c r="D1189">
        <v>12</v>
      </c>
      <c r="E1189">
        <v>0</v>
      </c>
      <c r="F1189">
        <v>427177</v>
      </c>
      <c r="G1189">
        <v>635778</v>
      </c>
      <c r="H1189" s="3">
        <v>558866</v>
      </c>
      <c r="I1189" s="1" t="s">
        <v>26</v>
      </c>
      <c r="J1189">
        <v>685</v>
      </c>
      <c r="K1189">
        <v>1835989</v>
      </c>
      <c r="L1189" s="1" t="s">
        <v>27</v>
      </c>
      <c r="M1189" s="1" t="s">
        <v>19</v>
      </c>
      <c r="N1189" s="1" t="s">
        <v>23</v>
      </c>
      <c r="O1189" s="2">
        <v>27233.84</v>
      </c>
      <c r="P1189">
        <v>26.6</v>
      </c>
      <c r="R1189">
        <f>Кредиты_2000_0__2[[#This Row],[Годовой доход]]/12</f>
        <v>152999.08333333334</v>
      </c>
      <c r="S1189">
        <f>Кредиты_2000_0__2[[#This Row],[Ежемесячный платеж]]/Кредиты_2000_0__2[[#This Row],[Мес доход]]</f>
        <v>0.17800002069729176</v>
      </c>
    </row>
    <row r="1190" spans="1:19" x14ac:dyDescent="0.45">
      <c r="A1190">
        <v>1643</v>
      </c>
      <c r="B1190" s="1" t="s">
        <v>1147</v>
      </c>
      <c r="C1190" s="1" t="s">
        <v>16</v>
      </c>
      <c r="D1190">
        <v>9</v>
      </c>
      <c r="E1190">
        <v>0</v>
      </c>
      <c r="F1190">
        <v>428906</v>
      </c>
      <c r="G1190">
        <v>1232308</v>
      </c>
      <c r="H1190" s="3">
        <v>510488</v>
      </c>
      <c r="I1190" s="1" t="s">
        <v>26</v>
      </c>
      <c r="J1190">
        <v>685</v>
      </c>
      <c r="K1190">
        <v>1102171</v>
      </c>
      <c r="L1190" s="1" t="s">
        <v>18</v>
      </c>
      <c r="M1190" s="1" t="s">
        <v>29</v>
      </c>
      <c r="N1190" s="1" t="s">
        <v>23</v>
      </c>
      <c r="O1190" s="2">
        <v>14971.05</v>
      </c>
      <c r="P1190">
        <v>26</v>
      </c>
      <c r="Q1190">
        <v>15</v>
      </c>
      <c r="R1190">
        <f>Кредиты_2000_0__2[[#This Row],[Годовой доход]]/12</f>
        <v>91847.583333333328</v>
      </c>
      <c r="S1190">
        <f>Кредиты_2000_0__2[[#This Row],[Ежемесячный платеж]]/Кредиты_2000_0__2[[#This Row],[Мес доход]]</f>
        <v>0.16299884500680928</v>
      </c>
    </row>
    <row r="1191" spans="1:19" x14ac:dyDescent="0.45">
      <c r="A1191">
        <v>1742</v>
      </c>
      <c r="B1191" s="1" t="s">
        <v>1224</v>
      </c>
      <c r="C1191" s="1" t="s">
        <v>31</v>
      </c>
      <c r="D1191">
        <v>10</v>
      </c>
      <c r="E1191">
        <v>0</v>
      </c>
      <c r="F1191">
        <v>106001</v>
      </c>
      <c r="G1191">
        <v>259490</v>
      </c>
      <c r="H1191" s="3">
        <v>174592</v>
      </c>
      <c r="I1191" s="1" t="s">
        <v>17</v>
      </c>
      <c r="J1191">
        <v>685</v>
      </c>
      <c r="K1191">
        <v>452352</v>
      </c>
      <c r="L1191" s="1" t="s">
        <v>53</v>
      </c>
      <c r="M1191" s="1" t="s">
        <v>24</v>
      </c>
      <c r="N1191" s="1" t="s">
        <v>20</v>
      </c>
      <c r="O1191" s="2">
        <v>9725.5300000000007</v>
      </c>
      <c r="P1191">
        <v>10.9</v>
      </c>
      <c r="R1191">
        <f>Кредиты_2000_0__2[[#This Row],[Годовой доход]]/12</f>
        <v>37696</v>
      </c>
      <c r="S1191">
        <f>Кредиты_2000_0__2[[#This Row],[Ежемесячный платеж]]/Кредиты_2000_0__2[[#This Row],[Мес доход]]</f>
        <v>0.25799899193548387</v>
      </c>
    </row>
    <row r="1192" spans="1:19" x14ac:dyDescent="0.45">
      <c r="A1192">
        <v>1768</v>
      </c>
      <c r="B1192" s="1" t="s">
        <v>1245</v>
      </c>
      <c r="C1192" s="1" t="s">
        <v>16</v>
      </c>
      <c r="D1192">
        <v>9</v>
      </c>
      <c r="E1192">
        <v>0</v>
      </c>
      <c r="F1192">
        <v>620787</v>
      </c>
      <c r="G1192">
        <v>858792</v>
      </c>
      <c r="H1192" s="3">
        <v>729344</v>
      </c>
      <c r="I1192" s="1" t="s">
        <v>26</v>
      </c>
      <c r="J1192">
        <v>685</v>
      </c>
      <c r="K1192">
        <v>4673088</v>
      </c>
      <c r="L1192" s="1" t="s">
        <v>36</v>
      </c>
      <c r="M1192" s="1" t="s">
        <v>29</v>
      </c>
      <c r="N1192" s="1" t="s">
        <v>23</v>
      </c>
      <c r="O1192" s="2">
        <v>56076.98</v>
      </c>
      <c r="P1192">
        <v>8.1</v>
      </c>
      <c r="R1192">
        <f>Кредиты_2000_0__2[[#This Row],[Годовой доход]]/12</f>
        <v>389424</v>
      </c>
      <c r="S1192">
        <f>Кредиты_2000_0__2[[#This Row],[Ежемесячный платеж]]/Кредиты_2000_0__2[[#This Row],[Мес доход]]</f>
        <v>0.14399980483996877</v>
      </c>
    </row>
    <row r="1193" spans="1:19" x14ac:dyDescent="0.45">
      <c r="A1193">
        <v>1815</v>
      </c>
      <c r="B1193" s="1" t="s">
        <v>1278</v>
      </c>
      <c r="C1193" s="1" t="s">
        <v>16</v>
      </c>
      <c r="D1193">
        <v>16</v>
      </c>
      <c r="E1193">
        <v>0</v>
      </c>
      <c r="F1193">
        <v>383401</v>
      </c>
      <c r="G1193">
        <v>546062</v>
      </c>
      <c r="H1193" s="3">
        <v>446908</v>
      </c>
      <c r="I1193" s="1" t="s">
        <v>26</v>
      </c>
      <c r="J1193">
        <v>685</v>
      </c>
      <c r="K1193">
        <v>1583935</v>
      </c>
      <c r="L1193" s="1" t="s">
        <v>41</v>
      </c>
      <c r="M1193" s="1" t="s">
        <v>29</v>
      </c>
      <c r="N1193" s="1" t="s">
        <v>23</v>
      </c>
      <c r="O1193" s="2">
        <v>27718.91</v>
      </c>
      <c r="P1193">
        <v>18.899999999999999</v>
      </c>
      <c r="Q1193">
        <v>25</v>
      </c>
      <c r="R1193">
        <f>Кредиты_2000_0__2[[#This Row],[Годовой доход]]/12</f>
        <v>131994.58333333334</v>
      </c>
      <c r="S1193">
        <f>Кредиты_2000_0__2[[#This Row],[Ежемесячный платеж]]/Кредиты_2000_0__2[[#This Row],[Мес доход]]</f>
        <v>0.21000035986325194</v>
      </c>
    </row>
    <row r="1194" spans="1:19" x14ac:dyDescent="0.45">
      <c r="A1194">
        <v>1080</v>
      </c>
      <c r="B1194" s="1" t="s">
        <v>764</v>
      </c>
      <c r="C1194" s="1" t="s">
        <v>31</v>
      </c>
      <c r="D1194">
        <v>8</v>
      </c>
      <c r="E1194">
        <v>0</v>
      </c>
      <c r="F1194">
        <v>153121</v>
      </c>
      <c r="G1194">
        <v>244882</v>
      </c>
      <c r="H1194" s="3">
        <v>98406</v>
      </c>
      <c r="I1194" s="1" t="s">
        <v>17</v>
      </c>
      <c r="J1194">
        <v>684</v>
      </c>
      <c r="K1194">
        <v>660953</v>
      </c>
      <c r="L1194" s="1" t="s">
        <v>27</v>
      </c>
      <c r="M1194" s="1" t="s">
        <v>29</v>
      </c>
      <c r="N1194" s="1" t="s">
        <v>23</v>
      </c>
      <c r="O1194" s="2">
        <v>4742.3999999999996</v>
      </c>
      <c r="P1194">
        <v>17.399999999999999</v>
      </c>
      <c r="R1194">
        <f>Кредиты_2000_0__2[[#This Row],[Годовой доход]]/12</f>
        <v>55079.416666666664</v>
      </c>
      <c r="S1194">
        <f>Кредиты_2000_0__2[[#This Row],[Ежемесячный платеж]]/Кредиты_2000_0__2[[#This Row],[Мес доход]]</f>
        <v>8.6101129732371287E-2</v>
      </c>
    </row>
    <row r="1195" spans="1:19" x14ac:dyDescent="0.45">
      <c r="A1195">
        <v>1247</v>
      </c>
      <c r="B1195" s="1" t="s">
        <v>876</v>
      </c>
      <c r="C1195" s="1" t="s">
        <v>16</v>
      </c>
      <c r="D1195">
        <v>11</v>
      </c>
      <c r="E1195">
        <v>0</v>
      </c>
      <c r="F1195">
        <v>172691</v>
      </c>
      <c r="G1195">
        <v>333256</v>
      </c>
      <c r="H1195" s="3">
        <v>555170</v>
      </c>
      <c r="I1195" s="1" t="s">
        <v>26</v>
      </c>
      <c r="J1195">
        <v>684</v>
      </c>
      <c r="K1195">
        <v>1150716</v>
      </c>
      <c r="L1195" s="1" t="s">
        <v>28</v>
      </c>
      <c r="M1195" s="1" t="s">
        <v>19</v>
      </c>
      <c r="N1195" s="1" t="s">
        <v>23</v>
      </c>
      <c r="O1195" s="2">
        <v>23014.32</v>
      </c>
      <c r="P1195">
        <v>32.299999999999997</v>
      </c>
      <c r="R1195">
        <f>Кредиты_2000_0__2[[#This Row],[Годовой доход]]/12</f>
        <v>95893</v>
      </c>
      <c r="S1195">
        <f>Кредиты_2000_0__2[[#This Row],[Ежемесячный платеж]]/Кредиты_2000_0__2[[#This Row],[Мес доход]]</f>
        <v>0.24</v>
      </c>
    </row>
    <row r="1196" spans="1:19" x14ac:dyDescent="0.45">
      <c r="A1196">
        <v>1307</v>
      </c>
      <c r="B1196" s="1" t="s">
        <v>920</v>
      </c>
      <c r="C1196" s="1" t="s">
        <v>16</v>
      </c>
      <c r="D1196">
        <v>25</v>
      </c>
      <c r="E1196">
        <v>0</v>
      </c>
      <c r="F1196">
        <v>185231</v>
      </c>
      <c r="G1196">
        <v>841082</v>
      </c>
      <c r="H1196" s="3">
        <v>65692</v>
      </c>
      <c r="I1196" s="1" t="s">
        <v>17</v>
      </c>
      <c r="J1196">
        <v>684</v>
      </c>
      <c r="K1196">
        <v>1040193</v>
      </c>
      <c r="L1196" s="1" t="s">
        <v>18</v>
      </c>
      <c r="M1196" s="1" t="s">
        <v>29</v>
      </c>
      <c r="N1196" s="1" t="s">
        <v>23</v>
      </c>
      <c r="O1196" s="2">
        <v>17509.830000000002</v>
      </c>
      <c r="P1196">
        <v>16</v>
      </c>
      <c r="Q1196">
        <v>5</v>
      </c>
      <c r="R1196">
        <f>Кредиты_2000_0__2[[#This Row],[Годовой доход]]/12</f>
        <v>86682.75</v>
      </c>
      <c r="S1196">
        <f>Кредиты_2000_0__2[[#This Row],[Ежемесячный платеж]]/Кредиты_2000_0__2[[#This Row],[Мес доход]]</f>
        <v>0.20199901364458328</v>
      </c>
    </row>
    <row r="1197" spans="1:19" x14ac:dyDescent="0.45">
      <c r="A1197">
        <v>1424</v>
      </c>
      <c r="B1197" s="1" t="s">
        <v>1003</v>
      </c>
      <c r="C1197" s="1" t="s">
        <v>16</v>
      </c>
      <c r="D1197">
        <v>11</v>
      </c>
      <c r="E1197">
        <v>1</v>
      </c>
      <c r="F1197">
        <v>141037</v>
      </c>
      <c r="G1197">
        <v>265100</v>
      </c>
      <c r="H1197" s="3">
        <v>668712</v>
      </c>
      <c r="I1197" s="1" t="s">
        <v>17</v>
      </c>
      <c r="J1197">
        <v>684</v>
      </c>
      <c r="K1197">
        <v>3368890</v>
      </c>
      <c r="L1197" s="1" t="s">
        <v>22</v>
      </c>
      <c r="M1197" s="1" t="s">
        <v>19</v>
      </c>
      <c r="N1197" s="1" t="s">
        <v>54</v>
      </c>
      <c r="O1197" s="2">
        <v>53902.239999999998</v>
      </c>
      <c r="P1197">
        <v>29.7</v>
      </c>
      <c r="Q1197">
        <v>28</v>
      </c>
      <c r="R1197">
        <f>Кредиты_2000_0__2[[#This Row],[Годовой доход]]/12</f>
        <v>280740.83333333331</v>
      </c>
      <c r="S1197">
        <f>Кредиты_2000_0__2[[#This Row],[Ежемесячный платеж]]/Кредиты_2000_0__2[[#This Row],[Мес доход]]</f>
        <v>0.192</v>
      </c>
    </row>
    <row r="1198" spans="1:19" x14ac:dyDescent="0.45">
      <c r="A1198">
        <v>1654</v>
      </c>
      <c r="B1198" s="1" t="s">
        <v>1157</v>
      </c>
      <c r="C1198" s="1" t="s">
        <v>16</v>
      </c>
      <c r="D1198">
        <v>9</v>
      </c>
      <c r="E1198">
        <v>1</v>
      </c>
      <c r="F1198">
        <v>137047</v>
      </c>
      <c r="G1198">
        <v>337612</v>
      </c>
      <c r="H1198" s="3">
        <v>544346</v>
      </c>
      <c r="I1198" s="1" t="s">
        <v>26</v>
      </c>
      <c r="J1198">
        <v>684</v>
      </c>
      <c r="K1198">
        <v>1692387</v>
      </c>
      <c r="L1198" s="1" t="s">
        <v>36</v>
      </c>
      <c r="M1198" s="1" t="s">
        <v>19</v>
      </c>
      <c r="N1198" s="1" t="s">
        <v>20</v>
      </c>
      <c r="O1198" s="2">
        <v>3511.77</v>
      </c>
      <c r="P1198">
        <v>31.9</v>
      </c>
      <c r="R1198">
        <f>Кредиты_2000_0__2[[#This Row],[Годовой доход]]/12</f>
        <v>141032.25</v>
      </c>
      <c r="S1198">
        <f>Кредиты_2000_0__2[[#This Row],[Ежемесячный платеж]]/Кредиты_2000_0__2[[#This Row],[Мес доход]]</f>
        <v>2.4900474891381228E-2</v>
      </c>
    </row>
    <row r="1199" spans="1:19" x14ac:dyDescent="0.45">
      <c r="A1199">
        <v>344</v>
      </c>
      <c r="B1199" s="1" t="s">
        <v>287</v>
      </c>
      <c r="C1199" s="1" t="s">
        <v>16</v>
      </c>
      <c r="D1199">
        <v>4</v>
      </c>
      <c r="E1199">
        <v>1</v>
      </c>
      <c r="F1199">
        <v>148960</v>
      </c>
      <c r="G1199">
        <v>238898</v>
      </c>
      <c r="H1199" s="3">
        <v>446336</v>
      </c>
      <c r="I1199" s="1" t="s">
        <v>26</v>
      </c>
      <c r="J1199">
        <v>683</v>
      </c>
      <c r="K1199">
        <v>1117865</v>
      </c>
      <c r="L1199" s="1" t="s">
        <v>41</v>
      </c>
      <c r="M1199" s="1" t="s">
        <v>19</v>
      </c>
      <c r="N1199" s="1" t="s">
        <v>23</v>
      </c>
      <c r="O1199" s="2">
        <v>7573.59</v>
      </c>
      <c r="P1199">
        <v>15.9</v>
      </c>
      <c r="Q1199">
        <v>36</v>
      </c>
      <c r="R1199">
        <f>Кредиты_2000_0__2[[#This Row],[Годовой доход]]/12</f>
        <v>93155.416666666672</v>
      </c>
      <c r="S1199">
        <f>Кредиты_2000_0__2[[#This Row],[Ежемесячный платеж]]/Кредиты_2000_0__2[[#This Row],[Мес доход]]</f>
        <v>8.1300586385654794E-2</v>
      </c>
    </row>
    <row r="1200" spans="1:19" x14ac:dyDescent="0.45">
      <c r="A1200">
        <v>874</v>
      </c>
      <c r="B1200" s="1" t="s">
        <v>635</v>
      </c>
      <c r="C1200" s="1" t="s">
        <v>16</v>
      </c>
      <c r="D1200">
        <v>10</v>
      </c>
      <c r="E1200">
        <v>0</v>
      </c>
      <c r="F1200">
        <v>230888</v>
      </c>
      <c r="G1200">
        <v>286528</v>
      </c>
      <c r="H1200" s="3">
        <v>447920</v>
      </c>
      <c r="I1200" s="1" t="s">
        <v>17</v>
      </c>
      <c r="J1200">
        <v>683</v>
      </c>
      <c r="K1200">
        <v>1005784</v>
      </c>
      <c r="L1200" s="1" t="s">
        <v>53</v>
      </c>
      <c r="M1200" s="1" t="s">
        <v>19</v>
      </c>
      <c r="N1200" s="1" t="s">
        <v>23</v>
      </c>
      <c r="O1200" s="2">
        <v>7870.18</v>
      </c>
      <c r="P1200">
        <v>15.1</v>
      </c>
      <c r="R1200">
        <f>Кредиты_2000_0__2[[#This Row],[Годовой доход]]/12</f>
        <v>83815.333333333328</v>
      </c>
      <c r="S1200">
        <f>Кредиты_2000_0__2[[#This Row],[Ежемесячный платеж]]/Кредиты_2000_0__2[[#This Row],[Мес доход]]</f>
        <v>9.3899047906906466E-2</v>
      </c>
    </row>
    <row r="1201" spans="1:19" x14ac:dyDescent="0.45">
      <c r="A1201">
        <v>979</v>
      </c>
      <c r="B1201" s="1" t="s">
        <v>706</v>
      </c>
      <c r="C1201" s="1" t="s">
        <v>16</v>
      </c>
      <c r="D1201">
        <v>17</v>
      </c>
      <c r="E1201">
        <v>0</v>
      </c>
      <c r="F1201">
        <v>362406</v>
      </c>
      <c r="G1201">
        <v>670340</v>
      </c>
      <c r="H1201" s="3">
        <v>787644</v>
      </c>
      <c r="I1201" s="1" t="s">
        <v>26</v>
      </c>
      <c r="J1201">
        <v>683</v>
      </c>
      <c r="K1201">
        <v>1749159</v>
      </c>
      <c r="L1201" s="1" t="s">
        <v>22</v>
      </c>
      <c r="M1201" s="1" t="s">
        <v>19</v>
      </c>
      <c r="N1201" s="1" t="s">
        <v>23</v>
      </c>
      <c r="O1201" s="2">
        <v>24634.07</v>
      </c>
      <c r="P1201">
        <v>22.1</v>
      </c>
      <c r="Q1201">
        <v>5</v>
      </c>
      <c r="R1201">
        <f>Кредиты_2000_0__2[[#This Row],[Годовой доход]]/12</f>
        <v>145763.25</v>
      </c>
      <c r="S1201">
        <f>Кредиты_2000_0__2[[#This Row],[Ежемесячный платеж]]/Кредиты_2000_0__2[[#This Row],[Мес доход]]</f>
        <v>0.16900055398051292</v>
      </c>
    </row>
    <row r="1202" spans="1:19" x14ac:dyDescent="0.45">
      <c r="A1202">
        <v>1203</v>
      </c>
      <c r="B1202" s="1" t="s">
        <v>844</v>
      </c>
      <c r="C1202" s="1" t="s">
        <v>16</v>
      </c>
      <c r="D1202">
        <v>9</v>
      </c>
      <c r="E1202">
        <v>0</v>
      </c>
      <c r="F1202">
        <v>247646</v>
      </c>
      <c r="G1202">
        <v>669966</v>
      </c>
      <c r="H1202" s="3">
        <v>324060</v>
      </c>
      <c r="I1202" s="1" t="s">
        <v>26</v>
      </c>
      <c r="J1202">
        <v>683</v>
      </c>
      <c r="K1202">
        <v>699656</v>
      </c>
      <c r="L1202" s="1" t="s">
        <v>21</v>
      </c>
      <c r="M1202" s="1" t="s">
        <v>24</v>
      </c>
      <c r="N1202" s="1" t="s">
        <v>23</v>
      </c>
      <c r="O1202" s="2">
        <v>15509.13</v>
      </c>
      <c r="P1202">
        <v>22</v>
      </c>
      <c r="Q1202">
        <v>78</v>
      </c>
      <c r="R1202">
        <f>Кредиты_2000_0__2[[#This Row],[Годовой доход]]/12</f>
        <v>58304.666666666664</v>
      </c>
      <c r="S1202">
        <f>Кредиты_2000_0__2[[#This Row],[Ежемесячный платеж]]/Кредиты_2000_0__2[[#This Row],[Мес доход]]</f>
        <v>0.26600152074733868</v>
      </c>
    </row>
    <row r="1203" spans="1:19" x14ac:dyDescent="0.45">
      <c r="A1203">
        <v>1354</v>
      </c>
      <c r="B1203" s="1" t="s">
        <v>954</v>
      </c>
      <c r="C1203" s="1" t="s">
        <v>16</v>
      </c>
      <c r="D1203">
        <v>7</v>
      </c>
      <c r="E1203">
        <v>0</v>
      </c>
      <c r="F1203">
        <v>75886</v>
      </c>
      <c r="G1203">
        <v>291962</v>
      </c>
      <c r="H1203" s="3">
        <v>245278</v>
      </c>
      <c r="I1203" s="1" t="s">
        <v>26</v>
      </c>
      <c r="J1203">
        <v>683</v>
      </c>
      <c r="K1203">
        <v>916009</v>
      </c>
      <c r="L1203" s="1" t="s">
        <v>18</v>
      </c>
      <c r="M1203" s="1" t="s">
        <v>19</v>
      </c>
      <c r="N1203" s="1" t="s">
        <v>23</v>
      </c>
      <c r="O1203" s="2">
        <v>15648.59</v>
      </c>
      <c r="P1203">
        <v>9.5</v>
      </c>
      <c r="Q1203">
        <v>73</v>
      </c>
      <c r="R1203">
        <f>Кредиты_2000_0__2[[#This Row],[Годовой доход]]/12</f>
        <v>76334.083333333328</v>
      </c>
      <c r="S1203">
        <f>Кредиты_2000_0__2[[#This Row],[Ежемесячный платеж]]/Кредиты_2000_0__2[[#This Row],[Мес доход]]</f>
        <v>0.20500134824002822</v>
      </c>
    </row>
    <row r="1204" spans="1:19" x14ac:dyDescent="0.45">
      <c r="A1204">
        <v>1731</v>
      </c>
      <c r="B1204" s="1" t="s">
        <v>1215</v>
      </c>
      <c r="C1204" s="1" t="s">
        <v>16</v>
      </c>
      <c r="D1204">
        <v>25</v>
      </c>
      <c r="E1204">
        <v>1</v>
      </c>
      <c r="F1204">
        <v>43206</v>
      </c>
      <c r="G1204">
        <v>685168</v>
      </c>
      <c r="H1204" s="3">
        <v>369754</v>
      </c>
      <c r="I1204" s="1" t="s">
        <v>26</v>
      </c>
      <c r="J1204">
        <v>683</v>
      </c>
      <c r="K1204">
        <v>1257971</v>
      </c>
      <c r="L1204" s="1" t="s">
        <v>50</v>
      </c>
      <c r="M1204" s="1" t="s">
        <v>29</v>
      </c>
      <c r="N1204" s="1" t="s">
        <v>23</v>
      </c>
      <c r="O1204" s="2">
        <v>28304.3</v>
      </c>
      <c r="P1204">
        <v>18.8</v>
      </c>
      <c r="R1204">
        <f>Кредиты_2000_0__2[[#This Row],[Годовой доход]]/12</f>
        <v>104830.91666666667</v>
      </c>
      <c r="S1204">
        <f>Кредиты_2000_0__2[[#This Row],[Ежемесячный платеж]]/Кредиты_2000_0__2[[#This Row],[Мес доход]]</f>
        <v>0.2699995468893957</v>
      </c>
    </row>
    <row r="1205" spans="1:19" x14ac:dyDescent="0.45">
      <c r="A1205">
        <v>1945</v>
      </c>
      <c r="B1205" s="1" t="s">
        <v>1372</v>
      </c>
      <c r="C1205" s="1" t="s">
        <v>31</v>
      </c>
      <c r="D1205">
        <v>11</v>
      </c>
      <c r="E1205">
        <v>0</v>
      </c>
      <c r="F1205">
        <v>169803</v>
      </c>
      <c r="G1205">
        <v>768020</v>
      </c>
      <c r="H1205" s="3">
        <v>48488</v>
      </c>
      <c r="I1205" s="1" t="s">
        <v>17</v>
      </c>
      <c r="J1205">
        <v>683</v>
      </c>
      <c r="K1205">
        <v>1142166</v>
      </c>
      <c r="L1205" s="1" t="s">
        <v>36</v>
      </c>
      <c r="M1205" s="1" t="s">
        <v>29</v>
      </c>
      <c r="N1205" s="1" t="s">
        <v>52</v>
      </c>
      <c r="O1205" s="2">
        <v>13420.46</v>
      </c>
      <c r="P1205">
        <v>16.399999999999999</v>
      </c>
      <c r="Q1205">
        <v>29</v>
      </c>
      <c r="R1205">
        <f>Кредиты_2000_0__2[[#This Row],[Годовой доход]]/12</f>
        <v>95180.5</v>
      </c>
      <c r="S1205">
        <f>Кредиты_2000_0__2[[#This Row],[Ежемесячный платеж]]/Кредиты_2000_0__2[[#This Row],[Мес доход]]</f>
        <v>0.1410000998103603</v>
      </c>
    </row>
    <row r="1206" spans="1:19" x14ac:dyDescent="0.45">
      <c r="A1206">
        <v>1950</v>
      </c>
      <c r="B1206" s="1" t="s">
        <v>1375</v>
      </c>
      <c r="C1206" s="1" t="s">
        <v>31</v>
      </c>
      <c r="D1206">
        <v>18</v>
      </c>
      <c r="E1206">
        <v>0</v>
      </c>
      <c r="F1206">
        <v>881524</v>
      </c>
      <c r="G1206">
        <v>1883244</v>
      </c>
      <c r="H1206" s="3">
        <v>788634</v>
      </c>
      <c r="I1206" s="1" t="s">
        <v>26</v>
      </c>
      <c r="J1206">
        <v>683</v>
      </c>
      <c r="K1206">
        <v>1731926</v>
      </c>
      <c r="L1206" s="1" t="s">
        <v>22</v>
      </c>
      <c r="M1206" s="1" t="s">
        <v>19</v>
      </c>
      <c r="N1206" s="1" t="s">
        <v>23</v>
      </c>
      <c r="O1206" s="2">
        <v>25834.49</v>
      </c>
      <c r="P1206">
        <v>30.9</v>
      </c>
      <c r="R1206">
        <f>Кредиты_2000_0__2[[#This Row],[Годовой доход]]/12</f>
        <v>144327.16666666666</v>
      </c>
      <c r="S1206">
        <f>Кредиты_2000_0__2[[#This Row],[Ежемесячный платеж]]/Кредиты_2000_0__2[[#This Row],[Мес доход]]</f>
        <v>0.17899949535950152</v>
      </c>
    </row>
    <row r="1207" spans="1:19" x14ac:dyDescent="0.45">
      <c r="A1207">
        <v>41</v>
      </c>
      <c r="B1207" s="1" t="s">
        <v>62</v>
      </c>
      <c r="C1207" s="1" t="s">
        <v>31</v>
      </c>
      <c r="D1207">
        <v>8</v>
      </c>
      <c r="E1207">
        <v>0</v>
      </c>
      <c r="F1207">
        <v>343995</v>
      </c>
      <c r="G1207">
        <v>843854</v>
      </c>
      <c r="H1207" s="3">
        <v>688468</v>
      </c>
      <c r="I1207" s="1" t="s">
        <v>26</v>
      </c>
      <c r="J1207">
        <v>682</v>
      </c>
      <c r="K1207">
        <v>1494616</v>
      </c>
      <c r="L1207" s="1" t="s">
        <v>33</v>
      </c>
      <c r="M1207" s="1" t="s">
        <v>29</v>
      </c>
      <c r="N1207" s="1" t="s">
        <v>23</v>
      </c>
      <c r="O1207" s="2">
        <v>14697.07</v>
      </c>
      <c r="P1207">
        <v>16.600000000000001</v>
      </c>
      <c r="Q1207">
        <v>50</v>
      </c>
      <c r="R1207">
        <f>Кредиты_2000_0__2[[#This Row],[Годовой доход]]/12</f>
        <v>124551.33333333333</v>
      </c>
      <c r="S1207">
        <f>Кредиты_2000_0__2[[#This Row],[Ежемесячный платеж]]/Кредиты_2000_0__2[[#This Row],[Мес доход]]</f>
        <v>0.11800010169836266</v>
      </c>
    </row>
    <row r="1208" spans="1:19" x14ac:dyDescent="0.45">
      <c r="A1208">
        <v>191</v>
      </c>
      <c r="B1208" s="1" t="s">
        <v>175</v>
      </c>
      <c r="C1208" s="1" t="s">
        <v>31</v>
      </c>
      <c r="D1208">
        <v>16</v>
      </c>
      <c r="E1208">
        <v>0</v>
      </c>
      <c r="F1208">
        <v>355471</v>
      </c>
      <c r="G1208">
        <v>426514</v>
      </c>
      <c r="H1208" s="3">
        <v>433136</v>
      </c>
      <c r="I1208" s="1" t="s">
        <v>26</v>
      </c>
      <c r="J1208">
        <v>682</v>
      </c>
      <c r="K1208">
        <v>1178323</v>
      </c>
      <c r="L1208" s="1" t="s">
        <v>40</v>
      </c>
      <c r="M1208" s="1" t="s">
        <v>19</v>
      </c>
      <c r="N1208" s="1" t="s">
        <v>23</v>
      </c>
      <c r="O1208" s="2">
        <v>17969.439999999999</v>
      </c>
      <c r="P1208">
        <v>17.600000000000001</v>
      </c>
      <c r="R1208">
        <f>Кредиты_2000_0__2[[#This Row],[Годовой доход]]/12</f>
        <v>98193.583333333328</v>
      </c>
      <c r="S1208">
        <f>Кредиты_2000_0__2[[#This Row],[Ежемесячный платеж]]/Кредиты_2000_0__2[[#This Row],[Мес доход]]</f>
        <v>0.18300014512149895</v>
      </c>
    </row>
    <row r="1209" spans="1:19" x14ac:dyDescent="0.45">
      <c r="A1209">
        <v>684</v>
      </c>
      <c r="B1209" s="1" t="s">
        <v>507</v>
      </c>
      <c r="C1209" s="1" t="s">
        <v>16</v>
      </c>
      <c r="D1209">
        <v>26</v>
      </c>
      <c r="E1209">
        <v>0</v>
      </c>
      <c r="F1209">
        <v>600153</v>
      </c>
      <c r="G1209">
        <v>769560</v>
      </c>
      <c r="H1209" s="3">
        <v>341550</v>
      </c>
      <c r="I1209" s="1" t="s">
        <v>17</v>
      </c>
      <c r="J1209">
        <v>682</v>
      </c>
      <c r="K1209">
        <v>823612</v>
      </c>
      <c r="L1209" s="1" t="s">
        <v>27</v>
      </c>
      <c r="M1209" s="1" t="s">
        <v>29</v>
      </c>
      <c r="N1209" s="1" t="s">
        <v>23</v>
      </c>
      <c r="O1209" s="2">
        <v>19149.150000000001</v>
      </c>
      <c r="P1209">
        <v>11.4</v>
      </c>
      <c r="Q1209">
        <v>36</v>
      </c>
      <c r="R1209">
        <f>Кредиты_2000_0__2[[#This Row],[Годовой доход]]/12</f>
        <v>68634.333333333328</v>
      </c>
      <c r="S1209">
        <f>Кредиты_2000_0__2[[#This Row],[Ежемесячный платеж]]/Кредиты_2000_0__2[[#This Row],[Мес доход]]</f>
        <v>0.27900249146442746</v>
      </c>
    </row>
    <row r="1210" spans="1:19" x14ac:dyDescent="0.45">
      <c r="A1210">
        <v>907</v>
      </c>
      <c r="B1210" s="1" t="s">
        <v>659</v>
      </c>
      <c r="C1210" s="1" t="s">
        <v>16</v>
      </c>
      <c r="D1210">
        <v>14</v>
      </c>
      <c r="E1210">
        <v>0</v>
      </c>
      <c r="F1210">
        <v>343425</v>
      </c>
      <c r="G1210">
        <v>649770</v>
      </c>
      <c r="H1210" s="3">
        <v>614108</v>
      </c>
      <c r="I1210" s="1" t="s">
        <v>26</v>
      </c>
      <c r="J1210">
        <v>682</v>
      </c>
      <c r="K1210">
        <v>1444722</v>
      </c>
      <c r="L1210" s="1" t="s">
        <v>41</v>
      </c>
      <c r="M1210" s="1" t="s">
        <v>29</v>
      </c>
      <c r="N1210" s="1" t="s">
        <v>23</v>
      </c>
      <c r="O1210" s="2">
        <v>39489.03</v>
      </c>
      <c r="P1210">
        <v>14.2</v>
      </c>
      <c r="R1210">
        <f>Кредиты_2000_0__2[[#This Row],[Годовой доход]]/12</f>
        <v>120393.5</v>
      </c>
      <c r="S1210">
        <f>Кредиты_2000_0__2[[#This Row],[Ежемесячный платеж]]/Кредиты_2000_0__2[[#This Row],[Мес доход]]</f>
        <v>0.32799968436834215</v>
      </c>
    </row>
    <row r="1211" spans="1:19" x14ac:dyDescent="0.45">
      <c r="A1211">
        <v>1047</v>
      </c>
      <c r="B1211" s="1" t="s">
        <v>744</v>
      </c>
      <c r="C1211" s="1" t="s">
        <v>16</v>
      </c>
      <c r="D1211">
        <v>21</v>
      </c>
      <c r="E1211">
        <v>0</v>
      </c>
      <c r="F1211">
        <v>325109</v>
      </c>
      <c r="G1211">
        <v>484484</v>
      </c>
      <c r="H1211" s="3">
        <v>333168</v>
      </c>
      <c r="I1211" s="1" t="s">
        <v>26</v>
      </c>
      <c r="J1211">
        <v>682</v>
      </c>
      <c r="K1211">
        <v>1163750</v>
      </c>
      <c r="L1211" s="1" t="s">
        <v>28</v>
      </c>
      <c r="M1211" s="1" t="s">
        <v>19</v>
      </c>
      <c r="N1211" s="1" t="s">
        <v>23</v>
      </c>
      <c r="O1211" s="2">
        <v>24632.55</v>
      </c>
      <c r="P1211">
        <v>8.5</v>
      </c>
      <c r="R1211">
        <f>Кредиты_2000_0__2[[#This Row],[Годовой доход]]/12</f>
        <v>96979.166666666672</v>
      </c>
      <c r="S1211">
        <f>Кредиты_2000_0__2[[#This Row],[Ежемесячный платеж]]/Кредиты_2000_0__2[[#This Row],[Мес доход]]</f>
        <v>0.25399836734693876</v>
      </c>
    </row>
    <row r="1212" spans="1:19" x14ac:dyDescent="0.45">
      <c r="A1212">
        <v>1510</v>
      </c>
      <c r="B1212" s="1" t="s">
        <v>1054</v>
      </c>
      <c r="C1212" s="1" t="s">
        <v>16</v>
      </c>
      <c r="D1212">
        <v>6</v>
      </c>
      <c r="E1212">
        <v>0</v>
      </c>
      <c r="F1212">
        <v>85424</v>
      </c>
      <c r="G1212">
        <v>182842</v>
      </c>
      <c r="H1212" s="3">
        <v>206074</v>
      </c>
      <c r="I1212" s="1" t="s">
        <v>17</v>
      </c>
      <c r="J1212">
        <v>682</v>
      </c>
      <c r="K1212">
        <v>578930</v>
      </c>
      <c r="L1212" s="1" t="s">
        <v>50</v>
      </c>
      <c r="M1212" s="1" t="s">
        <v>29</v>
      </c>
      <c r="N1212" s="1" t="s">
        <v>23</v>
      </c>
      <c r="O1212" s="2">
        <v>11385.56</v>
      </c>
      <c r="P1212">
        <v>9.8000000000000007</v>
      </c>
      <c r="Q1212">
        <v>65</v>
      </c>
      <c r="R1212">
        <f>Кредиты_2000_0__2[[#This Row],[Годовой доход]]/12</f>
        <v>48244.166666666664</v>
      </c>
      <c r="S1212">
        <f>Кредиты_2000_0__2[[#This Row],[Ежемесячный платеж]]/Кредиты_2000_0__2[[#This Row],[Мес доход]]</f>
        <v>0.23599868723334427</v>
      </c>
    </row>
    <row r="1213" spans="1:19" x14ac:dyDescent="0.45">
      <c r="A1213">
        <v>1818</v>
      </c>
      <c r="B1213" s="1" t="s">
        <v>1280</v>
      </c>
      <c r="C1213" s="1" t="s">
        <v>31</v>
      </c>
      <c r="D1213">
        <v>10</v>
      </c>
      <c r="E1213">
        <v>0</v>
      </c>
      <c r="F1213">
        <v>254619</v>
      </c>
      <c r="G1213">
        <v>341242</v>
      </c>
      <c r="H1213" s="3">
        <v>535084</v>
      </c>
      <c r="I1213" s="1" t="s">
        <v>26</v>
      </c>
      <c r="J1213">
        <v>682</v>
      </c>
      <c r="K1213">
        <v>1347822</v>
      </c>
      <c r="L1213" s="1" t="s">
        <v>22</v>
      </c>
      <c r="M1213" s="1" t="s">
        <v>19</v>
      </c>
      <c r="N1213" s="1" t="s">
        <v>23</v>
      </c>
      <c r="O1213" s="2">
        <v>26282.51</v>
      </c>
      <c r="P1213">
        <v>18.399999999999999</v>
      </c>
      <c r="Q1213">
        <v>8</v>
      </c>
      <c r="R1213">
        <f>Кредиты_2000_0__2[[#This Row],[Годовой доход]]/12</f>
        <v>112318.5</v>
      </c>
      <c r="S1213">
        <f>Кредиты_2000_0__2[[#This Row],[Ежемесячный платеж]]/Кредиты_2000_0__2[[#This Row],[Мес доход]]</f>
        <v>0.23399983083819673</v>
      </c>
    </row>
    <row r="1214" spans="1:19" x14ac:dyDescent="0.45">
      <c r="A1214">
        <v>279</v>
      </c>
      <c r="B1214" s="1" t="s">
        <v>245</v>
      </c>
      <c r="C1214" s="1" t="s">
        <v>31</v>
      </c>
      <c r="D1214">
        <v>6</v>
      </c>
      <c r="E1214">
        <v>0</v>
      </c>
      <c r="F1214">
        <v>115862</v>
      </c>
      <c r="G1214">
        <v>296780</v>
      </c>
      <c r="H1214" s="3">
        <v>224796</v>
      </c>
      <c r="I1214" s="1" t="s">
        <v>17</v>
      </c>
      <c r="J1214">
        <v>681</v>
      </c>
      <c r="K1214">
        <v>573819</v>
      </c>
      <c r="L1214" s="1" t="s">
        <v>50</v>
      </c>
      <c r="M1214" s="1" t="s">
        <v>24</v>
      </c>
      <c r="N1214" s="1" t="s">
        <v>54</v>
      </c>
      <c r="O1214" s="2">
        <v>4925.37</v>
      </c>
      <c r="P1214">
        <v>11.4</v>
      </c>
      <c r="Q1214">
        <v>20</v>
      </c>
      <c r="R1214">
        <f>Кредиты_2000_0__2[[#This Row],[Годовой доход]]/12</f>
        <v>47818.25</v>
      </c>
      <c r="S1214">
        <f>Кредиты_2000_0__2[[#This Row],[Ежемесячный платеж]]/Кредиты_2000_0__2[[#This Row],[Мес доход]]</f>
        <v>0.10300188735472335</v>
      </c>
    </row>
    <row r="1215" spans="1:19" x14ac:dyDescent="0.45">
      <c r="A1215">
        <v>622</v>
      </c>
      <c r="B1215" s="1" t="s">
        <v>471</v>
      </c>
      <c r="C1215" s="1" t="s">
        <v>16</v>
      </c>
      <c r="D1215">
        <v>15</v>
      </c>
      <c r="E1215">
        <v>0</v>
      </c>
      <c r="F1215">
        <v>228266</v>
      </c>
      <c r="G1215">
        <v>451044</v>
      </c>
      <c r="H1215" s="3">
        <v>755062</v>
      </c>
      <c r="I1215" s="1" t="s">
        <v>26</v>
      </c>
      <c r="J1215">
        <v>681</v>
      </c>
      <c r="K1215">
        <v>1769983</v>
      </c>
      <c r="L1215" s="1" t="s">
        <v>41</v>
      </c>
      <c r="M1215" s="1" t="s">
        <v>19</v>
      </c>
      <c r="N1215" s="1" t="s">
        <v>23</v>
      </c>
      <c r="O1215" s="2">
        <v>27729.74</v>
      </c>
      <c r="P1215">
        <v>25</v>
      </c>
      <c r="Q1215">
        <v>46</v>
      </c>
      <c r="R1215">
        <f>Кредиты_2000_0__2[[#This Row],[Годовой доход]]/12</f>
        <v>147498.58333333334</v>
      </c>
      <c r="S1215">
        <f>Кредиты_2000_0__2[[#This Row],[Ежемесячный платеж]]/Кредиты_2000_0__2[[#This Row],[Мес доход]]</f>
        <v>0.1880000429382655</v>
      </c>
    </row>
    <row r="1216" spans="1:19" x14ac:dyDescent="0.45">
      <c r="A1216">
        <v>982</v>
      </c>
      <c r="B1216" s="1" t="s">
        <v>708</v>
      </c>
      <c r="C1216" s="1" t="s">
        <v>31</v>
      </c>
      <c r="D1216">
        <v>6</v>
      </c>
      <c r="E1216">
        <v>0</v>
      </c>
      <c r="F1216">
        <v>265677</v>
      </c>
      <c r="G1216">
        <v>383086</v>
      </c>
      <c r="H1216" s="3">
        <v>268730</v>
      </c>
      <c r="I1216" s="1" t="s">
        <v>26</v>
      </c>
      <c r="J1216">
        <v>681</v>
      </c>
      <c r="K1216">
        <v>1218432</v>
      </c>
      <c r="L1216" s="1" t="s">
        <v>36</v>
      </c>
      <c r="M1216" s="1" t="s">
        <v>29</v>
      </c>
      <c r="N1216" s="1" t="s">
        <v>23</v>
      </c>
      <c r="O1216" s="2">
        <v>19819.66</v>
      </c>
      <c r="P1216">
        <v>16.3</v>
      </c>
      <c r="R1216">
        <f>Кредиты_2000_0__2[[#This Row],[Годовой доход]]/12</f>
        <v>101536</v>
      </c>
      <c r="S1216">
        <f>Кредиты_2000_0__2[[#This Row],[Ежемесячный платеж]]/Кредиты_2000_0__2[[#This Row],[Мес доход]]</f>
        <v>0.19519835329341317</v>
      </c>
    </row>
    <row r="1217" spans="1:19" x14ac:dyDescent="0.45">
      <c r="A1217">
        <v>1054</v>
      </c>
      <c r="B1217" s="1" t="s">
        <v>749</v>
      </c>
      <c r="C1217" s="1" t="s">
        <v>16</v>
      </c>
      <c r="D1217">
        <v>11</v>
      </c>
      <c r="E1217">
        <v>1</v>
      </c>
      <c r="F1217">
        <v>270579</v>
      </c>
      <c r="G1217">
        <v>417758</v>
      </c>
      <c r="H1217" s="3">
        <v>225830</v>
      </c>
      <c r="I1217" s="1" t="s">
        <v>26</v>
      </c>
      <c r="J1217">
        <v>681</v>
      </c>
      <c r="K1217">
        <v>2250360</v>
      </c>
      <c r="L1217" s="1" t="s">
        <v>41</v>
      </c>
      <c r="M1217" s="1" t="s">
        <v>19</v>
      </c>
      <c r="N1217" s="1" t="s">
        <v>23</v>
      </c>
      <c r="O1217" s="2">
        <v>27004.32</v>
      </c>
      <c r="P1217">
        <v>18.899999999999999</v>
      </c>
      <c r="R1217">
        <f>Кредиты_2000_0__2[[#This Row],[Годовой доход]]/12</f>
        <v>187530</v>
      </c>
      <c r="S1217">
        <f>Кредиты_2000_0__2[[#This Row],[Ежемесячный платеж]]/Кредиты_2000_0__2[[#This Row],[Мес доход]]</f>
        <v>0.14399999999999999</v>
      </c>
    </row>
    <row r="1218" spans="1:19" x14ac:dyDescent="0.45">
      <c r="A1218">
        <v>1374</v>
      </c>
      <c r="B1218" s="1" t="s">
        <v>968</v>
      </c>
      <c r="C1218" s="1" t="s">
        <v>31</v>
      </c>
      <c r="D1218">
        <v>5</v>
      </c>
      <c r="E1218">
        <v>0</v>
      </c>
      <c r="F1218">
        <v>43833</v>
      </c>
      <c r="G1218">
        <v>111782</v>
      </c>
      <c r="H1218" s="3">
        <v>107492</v>
      </c>
      <c r="I1218" s="1" t="s">
        <v>17</v>
      </c>
      <c r="J1218">
        <v>681</v>
      </c>
      <c r="K1218">
        <v>807576</v>
      </c>
      <c r="L1218" s="1" t="s">
        <v>38</v>
      </c>
      <c r="M1218" s="1" t="s">
        <v>29</v>
      </c>
      <c r="N1218" s="1" t="s">
        <v>52</v>
      </c>
      <c r="O1218" s="2">
        <v>3936.8</v>
      </c>
      <c r="P1218">
        <v>9.1</v>
      </c>
      <c r="Q1218">
        <v>16</v>
      </c>
      <c r="R1218">
        <f>Кредиты_2000_0__2[[#This Row],[Годовой доход]]/12</f>
        <v>67298</v>
      </c>
      <c r="S1218">
        <f>Кредиты_2000_0__2[[#This Row],[Ежемесячный платеж]]/Кредиты_2000_0__2[[#This Row],[Мес доход]]</f>
        <v>5.8498023715415022E-2</v>
      </c>
    </row>
    <row r="1219" spans="1:19" x14ac:dyDescent="0.45">
      <c r="A1219">
        <v>1391</v>
      </c>
      <c r="B1219" s="1" t="s">
        <v>978</v>
      </c>
      <c r="C1219" s="1" t="s">
        <v>16</v>
      </c>
      <c r="D1219">
        <v>7</v>
      </c>
      <c r="E1219">
        <v>0</v>
      </c>
      <c r="F1219">
        <v>356307</v>
      </c>
      <c r="G1219">
        <v>541420</v>
      </c>
      <c r="H1219" s="3">
        <v>371272</v>
      </c>
      <c r="I1219" s="1" t="s">
        <v>26</v>
      </c>
      <c r="J1219">
        <v>681</v>
      </c>
      <c r="K1219">
        <v>890929</v>
      </c>
      <c r="L1219" s="1" t="s">
        <v>27</v>
      </c>
      <c r="M1219" s="1" t="s">
        <v>29</v>
      </c>
      <c r="N1219" s="1" t="s">
        <v>23</v>
      </c>
      <c r="O1219" s="2">
        <v>18858.07</v>
      </c>
      <c r="P1219">
        <v>9.9</v>
      </c>
      <c r="R1219">
        <f>Кредиты_2000_0__2[[#This Row],[Годовой доход]]/12</f>
        <v>74244.083333333328</v>
      </c>
      <c r="S1219">
        <f>Кредиты_2000_0__2[[#This Row],[Ежемесячный платеж]]/Кредиты_2000_0__2[[#This Row],[Мес доход]]</f>
        <v>0.25400098099848584</v>
      </c>
    </row>
    <row r="1220" spans="1:19" x14ac:dyDescent="0.45">
      <c r="A1220">
        <v>1398</v>
      </c>
      <c r="B1220" s="1" t="s">
        <v>983</v>
      </c>
      <c r="C1220" s="1" t="s">
        <v>16</v>
      </c>
      <c r="D1220">
        <v>17</v>
      </c>
      <c r="E1220">
        <v>0</v>
      </c>
      <c r="F1220">
        <v>2191726</v>
      </c>
      <c r="G1220">
        <v>2589576</v>
      </c>
      <c r="H1220" s="3">
        <v>789096</v>
      </c>
      <c r="I1220" s="1" t="s">
        <v>26</v>
      </c>
      <c r="J1220">
        <v>681</v>
      </c>
      <c r="K1220">
        <v>2433900</v>
      </c>
      <c r="L1220" s="1" t="s">
        <v>53</v>
      </c>
      <c r="M1220" s="1" t="s">
        <v>19</v>
      </c>
      <c r="N1220" s="1" t="s">
        <v>23</v>
      </c>
      <c r="O1220" s="2">
        <v>39956.43</v>
      </c>
      <c r="P1220">
        <v>28.1</v>
      </c>
      <c r="R1220">
        <f>Кредиты_2000_0__2[[#This Row],[Годовой доход]]/12</f>
        <v>202825</v>
      </c>
      <c r="S1220">
        <f>Кредиты_2000_0__2[[#This Row],[Ежемесячный платеж]]/Кредиты_2000_0__2[[#This Row],[Мес доход]]</f>
        <v>0.19699953161592507</v>
      </c>
    </row>
    <row r="1221" spans="1:19" x14ac:dyDescent="0.45">
      <c r="A1221">
        <v>1683</v>
      </c>
      <c r="B1221" s="1" t="s">
        <v>1179</v>
      </c>
      <c r="C1221" s="1" t="s">
        <v>31</v>
      </c>
      <c r="D1221">
        <v>13</v>
      </c>
      <c r="E1221">
        <v>1</v>
      </c>
      <c r="F1221">
        <v>381691</v>
      </c>
      <c r="G1221">
        <v>598862</v>
      </c>
      <c r="H1221" s="3">
        <v>335060</v>
      </c>
      <c r="I1221" s="1" t="s">
        <v>26</v>
      </c>
      <c r="J1221">
        <v>681</v>
      </c>
      <c r="K1221">
        <v>1936955</v>
      </c>
      <c r="L1221" s="1" t="s">
        <v>41</v>
      </c>
      <c r="M1221" s="1" t="s">
        <v>19</v>
      </c>
      <c r="N1221" s="1" t="s">
        <v>23</v>
      </c>
      <c r="O1221" s="2">
        <v>20983.599999999999</v>
      </c>
      <c r="P1221">
        <v>17.5</v>
      </c>
      <c r="R1221">
        <f>Кредиты_2000_0__2[[#This Row],[Годовой доход]]/12</f>
        <v>161412.91666666666</v>
      </c>
      <c r="S1221">
        <f>Кредиты_2000_0__2[[#This Row],[Ежемесячный платеж]]/Кредиты_2000_0__2[[#This Row],[Мес доход]]</f>
        <v>0.12999950953945755</v>
      </c>
    </row>
    <row r="1222" spans="1:19" x14ac:dyDescent="0.45">
      <c r="A1222">
        <v>1861</v>
      </c>
      <c r="B1222" s="1" t="s">
        <v>1305</v>
      </c>
      <c r="C1222" s="1" t="s">
        <v>16</v>
      </c>
      <c r="D1222">
        <v>5</v>
      </c>
      <c r="E1222">
        <v>0</v>
      </c>
      <c r="F1222">
        <v>43833</v>
      </c>
      <c r="G1222">
        <v>131846</v>
      </c>
      <c r="H1222" s="3">
        <v>219648</v>
      </c>
      <c r="I1222" s="1" t="s">
        <v>26</v>
      </c>
      <c r="J1222">
        <v>681</v>
      </c>
      <c r="K1222">
        <v>777822</v>
      </c>
      <c r="L1222" s="1" t="s">
        <v>27</v>
      </c>
      <c r="M1222" s="1" t="s">
        <v>29</v>
      </c>
      <c r="N1222" s="1" t="s">
        <v>23</v>
      </c>
      <c r="O1222" s="2">
        <v>8232.1299999999992</v>
      </c>
      <c r="P1222">
        <v>14</v>
      </c>
      <c r="R1222">
        <f>Кредиты_2000_0__2[[#This Row],[Годовой доход]]/12</f>
        <v>64818.5</v>
      </c>
      <c r="S1222">
        <f>Кредиты_2000_0__2[[#This Row],[Ежемесячный платеж]]/Кредиты_2000_0__2[[#This Row],[Мес доход]]</f>
        <v>0.12700278469881282</v>
      </c>
    </row>
    <row r="1223" spans="1:19" x14ac:dyDescent="0.45">
      <c r="A1223">
        <v>1876</v>
      </c>
      <c r="B1223" s="1" t="s">
        <v>1318</v>
      </c>
      <c r="C1223" s="1" t="s">
        <v>16</v>
      </c>
      <c r="D1223">
        <v>7</v>
      </c>
      <c r="E1223">
        <v>0</v>
      </c>
      <c r="F1223">
        <v>47861</v>
      </c>
      <c r="G1223">
        <v>179916</v>
      </c>
      <c r="H1223" s="3">
        <v>94358</v>
      </c>
      <c r="I1223" s="1" t="s">
        <v>17</v>
      </c>
      <c r="J1223">
        <v>681</v>
      </c>
      <c r="K1223">
        <v>379050</v>
      </c>
      <c r="L1223" s="1" t="s">
        <v>21</v>
      </c>
      <c r="M1223" s="1" t="s">
        <v>29</v>
      </c>
      <c r="N1223" s="1" t="s">
        <v>23</v>
      </c>
      <c r="O1223" s="2">
        <v>2577.54</v>
      </c>
      <c r="P1223">
        <v>7</v>
      </c>
      <c r="Q1223">
        <v>51</v>
      </c>
      <c r="R1223">
        <f>Кредиты_2000_0__2[[#This Row],[Годовой доход]]/12</f>
        <v>31587.5</v>
      </c>
      <c r="S1223">
        <f>Кредиты_2000_0__2[[#This Row],[Ежемесячный платеж]]/Кредиты_2000_0__2[[#This Row],[Мес доход]]</f>
        <v>8.1599999999999992E-2</v>
      </c>
    </row>
    <row r="1224" spans="1:19" x14ac:dyDescent="0.45">
      <c r="A1224">
        <v>1998</v>
      </c>
      <c r="B1224" s="1" t="s">
        <v>1415</v>
      </c>
      <c r="C1224" s="1" t="s">
        <v>16</v>
      </c>
      <c r="D1224">
        <v>8</v>
      </c>
      <c r="E1224">
        <v>2</v>
      </c>
      <c r="F1224">
        <v>57570</v>
      </c>
      <c r="G1224">
        <v>270952</v>
      </c>
      <c r="H1224" s="3">
        <v>178860</v>
      </c>
      <c r="I1224" s="1" t="s">
        <v>17</v>
      </c>
      <c r="J1224">
        <v>681</v>
      </c>
      <c r="K1224">
        <v>714457</v>
      </c>
      <c r="L1224" s="1" t="s">
        <v>22</v>
      </c>
      <c r="M1224" s="1" t="s">
        <v>19</v>
      </c>
      <c r="N1224" s="1" t="s">
        <v>20</v>
      </c>
      <c r="O1224" s="2">
        <v>11371.88</v>
      </c>
      <c r="P1224">
        <v>14.2</v>
      </c>
      <c r="Q1224">
        <v>49</v>
      </c>
      <c r="R1224">
        <f>Кредиты_2000_0__2[[#This Row],[Годовой доход]]/12</f>
        <v>59538.083333333336</v>
      </c>
      <c r="S1224">
        <f>Кредиты_2000_0__2[[#This Row],[Ежемесячный платеж]]/Кредиты_2000_0__2[[#This Row],[Мес доход]]</f>
        <v>0.19100178177273089</v>
      </c>
    </row>
    <row r="1225" spans="1:19" x14ac:dyDescent="0.45">
      <c r="A1225">
        <v>45</v>
      </c>
      <c r="B1225" s="1" t="s">
        <v>64</v>
      </c>
      <c r="C1225" s="1" t="s">
        <v>16</v>
      </c>
      <c r="D1225">
        <v>11</v>
      </c>
      <c r="E1225">
        <v>0</v>
      </c>
      <c r="F1225">
        <v>213921</v>
      </c>
      <c r="G1225">
        <v>509652</v>
      </c>
      <c r="H1225" s="3">
        <v>311762</v>
      </c>
      <c r="I1225" s="1" t="s">
        <v>26</v>
      </c>
      <c r="J1225">
        <v>680</v>
      </c>
      <c r="K1225">
        <v>2211657</v>
      </c>
      <c r="L1225" s="1" t="s">
        <v>38</v>
      </c>
      <c r="M1225" s="1" t="s">
        <v>19</v>
      </c>
      <c r="N1225" s="1" t="s">
        <v>23</v>
      </c>
      <c r="O1225" s="2">
        <v>44601.74</v>
      </c>
      <c r="P1225">
        <v>14.5</v>
      </c>
      <c r="Q1225">
        <v>15</v>
      </c>
      <c r="R1225">
        <f>Кредиты_2000_0__2[[#This Row],[Годовой доход]]/12</f>
        <v>184304.75</v>
      </c>
      <c r="S1225">
        <f>Кредиты_2000_0__2[[#This Row],[Ежемесячный платеж]]/Кредиты_2000_0__2[[#This Row],[Мес доход]]</f>
        <v>0.24199994845493672</v>
      </c>
    </row>
    <row r="1226" spans="1:19" x14ac:dyDescent="0.45">
      <c r="A1226">
        <v>109</v>
      </c>
      <c r="B1226" s="1" t="s">
        <v>114</v>
      </c>
      <c r="C1226" s="1" t="s">
        <v>16</v>
      </c>
      <c r="D1226">
        <v>10</v>
      </c>
      <c r="E1226">
        <v>0</v>
      </c>
      <c r="F1226">
        <v>391723</v>
      </c>
      <c r="G1226">
        <v>591338</v>
      </c>
      <c r="H1226" s="3">
        <v>311872</v>
      </c>
      <c r="I1226" s="1" t="s">
        <v>26</v>
      </c>
      <c r="J1226">
        <v>680</v>
      </c>
      <c r="K1226">
        <v>1063810</v>
      </c>
      <c r="L1226" s="1" t="s">
        <v>53</v>
      </c>
      <c r="M1226" s="1" t="s">
        <v>19</v>
      </c>
      <c r="N1226" s="1" t="s">
        <v>23</v>
      </c>
      <c r="O1226" s="2">
        <v>28191.06</v>
      </c>
      <c r="P1226">
        <v>12.2</v>
      </c>
      <c r="R1226">
        <f>Кредиты_2000_0__2[[#This Row],[Годовой доход]]/12</f>
        <v>88650.833333333328</v>
      </c>
      <c r="S1226">
        <f>Кредиты_2000_0__2[[#This Row],[Ежемесячный платеж]]/Кредиты_2000_0__2[[#This Row],[Мес доход]]</f>
        <v>0.31800107161993219</v>
      </c>
    </row>
    <row r="1227" spans="1:19" x14ac:dyDescent="0.45">
      <c r="A1227">
        <v>503</v>
      </c>
      <c r="B1227" s="1" t="s">
        <v>395</v>
      </c>
      <c r="C1227" s="1" t="s">
        <v>31</v>
      </c>
      <c r="D1227">
        <v>9</v>
      </c>
      <c r="E1227">
        <v>0</v>
      </c>
      <c r="F1227">
        <v>344584</v>
      </c>
      <c r="G1227">
        <v>701206</v>
      </c>
      <c r="H1227" s="3">
        <v>445632</v>
      </c>
      <c r="I1227" s="1" t="s">
        <v>26</v>
      </c>
      <c r="J1227">
        <v>680</v>
      </c>
      <c r="K1227">
        <v>877059</v>
      </c>
      <c r="L1227" s="1" t="s">
        <v>22</v>
      </c>
      <c r="M1227" s="1" t="s">
        <v>29</v>
      </c>
      <c r="N1227" s="1" t="s">
        <v>20</v>
      </c>
      <c r="O1227" s="2">
        <v>12205.6</v>
      </c>
      <c r="P1227">
        <v>33.5</v>
      </c>
      <c r="Q1227">
        <v>12</v>
      </c>
      <c r="R1227">
        <f>Кредиты_2000_0__2[[#This Row],[Годовой доход]]/12</f>
        <v>73088.25</v>
      </c>
      <c r="S1227">
        <f>Кредиты_2000_0__2[[#This Row],[Ежемесячный платеж]]/Кредиты_2000_0__2[[#This Row],[Мес доход]]</f>
        <v>0.16699811529212971</v>
      </c>
    </row>
    <row r="1228" spans="1:19" x14ac:dyDescent="0.45">
      <c r="A1228">
        <v>642</v>
      </c>
      <c r="B1228" s="1" t="s">
        <v>483</v>
      </c>
      <c r="C1228" s="1" t="s">
        <v>31</v>
      </c>
      <c r="D1228">
        <v>9</v>
      </c>
      <c r="E1228">
        <v>0</v>
      </c>
      <c r="F1228">
        <v>57608</v>
      </c>
      <c r="G1228">
        <v>66110</v>
      </c>
      <c r="H1228" s="3">
        <v>220396</v>
      </c>
      <c r="I1228" s="1" t="s">
        <v>26</v>
      </c>
      <c r="J1228">
        <v>680</v>
      </c>
      <c r="K1228">
        <v>1903420</v>
      </c>
      <c r="L1228" s="1" t="s">
        <v>36</v>
      </c>
      <c r="M1228" s="1" t="s">
        <v>29</v>
      </c>
      <c r="N1228" s="1" t="s">
        <v>23</v>
      </c>
      <c r="O1228" s="2">
        <v>18240.95</v>
      </c>
      <c r="P1228">
        <v>15.8</v>
      </c>
      <c r="Q1228">
        <v>12</v>
      </c>
      <c r="R1228">
        <f>Кредиты_2000_0__2[[#This Row],[Годовой доход]]/12</f>
        <v>158618.33333333334</v>
      </c>
      <c r="S1228">
        <f>Кредиты_2000_0__2[[#This Row],[Ежемесячный платеж]]/Кредиты_2000_0__2[[#This Row],[Мес доход]]</f>
        <v>0.11499900179676582</v>
      </c>
    </row>
    <row r="1229" spans="1:19" x14ac:dyDescent="0.45">
      <c r="A1229">
        <v>686</v>
      </c>
      <c r="B1229" s="1" t="s">
        <v>509</v>
      </c>
      <c r="C1229" s="1" t="s">
        <v>31</v>
      </c>
      <c r="D1229">
        <v>5</v>
      </c>
      <c r="E1229">
        <v>0</v>
      </c>
      <c r="F1229">
        <v>224143</v>
      </c>
      <c r="G1229">
        <v>286462</v>
      </c>
      <c r="H1229" s="3">
        <v>279862</v>
      </c>
      <c r="I1229" s="1" t="s">
        <v>17</v>
      </c>
      <c r="J1229">
        <v>680</v>
      </c>
      <c r="K1229">
        <v>929575</v>
      </c>
      <c r="L1229" s="1" t="s">
        <v>50</v>
      </c>
      <c r="M1229" s="1" t="s">
        <v>29</v>
      </c>
      <c r="N1229" s="1" t="s">
        <v>23</v>
      </c>
      <c r="O1229" s="2">
        <v>6600.03</v>
      </c>
      <c r="P1229">
        <v>13.6</v>
      </c>
      <c r="Q1229">
        <v>18</v>
      </c>
      <c r="R1229">
        <f>Кредиты_2000_0__2[[#This Row],[Годовой доход]]/12</f>
        <v>77464.583333333328</v>
      </c>
      <c r="S1229">
        <f>Кредиты_2000_0__2[[#This Row],[Ежемесячный платеж]]/Кредиты_2000_0__2[[#This Row],[Мес доход]]</f>
        <v>8.5200613183444046E-2</v>
      </c>
    </row>
    <row r="1230" spans="1:19" x14ac:dyDescent="0.45">
      <c r="A1230">
        <v>985</v>
      </c>
      <c r="B1230" s="1" t="s">
        <v>709</v>
      </c>
      <c r="C1230" s="1" t="s">
        <v>16</v>
      </c>
      <c r="D1230">
        <v>16</v>
      </c>
      <c r="E1230">
        <v>0</v>
      </c>
      <c r="F1230">
        <v>674956</v>
      </c>
      <c r="G1230">
        <v>1289640</v>
      </c>
      <c r="H1230" s="3">
        <v>479490</v>
      </c>
      <c r="I1230" s="1" t="s">
        <v>26</v>
      </c>
      <c r="J1230">
        <v>680</v>
      </c>
      <c r="K1230">
        <v>2032924</v>
      </c>
      <c r="L1230" s="1" t="s">
        <v>22</v>
      </c>
      <c r="M1230" s="1" t="s">
        <v>24</v>
      </c>
      <c r="N1230" s="1" t="s">
        <v>23</v>
      </c>
      <c r="O1230" s="2">
        <v>29477.360000000001</v>
      </c>
      <c r="P1230">
        <v>12.8</v>
      </c>
      <c r="R1230">
        <f>Кредиты_2000_0__2[[#This Row],[Годовой доход]]/12</f>
        <v>169410.33333333334</v>
      </c>
      <c r="S1230">
        <f>Кредиты_2000_0__2[[#This Row],[Ежемесячный платеж]]/Кредиты_2000_0__2[[#This Row],[Мес доход]]</f>
        <v>0.17399977569254924</v>
      </c>
    </row>
    <row r="1231" spans="1:19" x14ac:dyDescent="0.45">
      <c r="A1231">
        <v>1019</v>
      </c>
      <c r="B1231" s="1" t="s">
        <v>730</v>
      </c>
      <c r="C1231" s="1" t="s">
        <v>16</v>
      </c>
      <c r="D1231">
        <v>14</v>
      </c>
      <c r="E1231">
        <v>0</v>
      </c>
      <c r="F1231">
        <v>692075</v>
      </c>
      <c r="G1231">
        <v>1282138</v>
      </c>
      <c r="H1231" s="3">
        <v>759308</v>
      </c>
      <c r="I1231" s="1" t="s">
        <v>17</v>
      </c>
      <c r="J1231">
        <v>680</v>
      </c>
      <c r="K1231">
        <v>2950909</v>
      </c>
      <c r="L1231" s="1" t="s">
        <v>33</v>
      </c>
      <c r="M1231" s="1" t="s">
        <v>19</v>
      </c>
      <c r="N1231" s="1" t="s">
        <v>20</v>
      </c>
      <c r="O1231" s="2">
        <v>30738.77</v>
      </c>
      <c r="P1231">
        <v>28.3</v>
      </c>
      <c r="R1231">
        <f>Кредиты_2000_0__2[[#This Row],[Годовой доход]]/12</f>
        <v>245909.08333333334</v>
      </c>
      <c r="S1231">
        <f>Кредиты_2000_0__2[[#This Row],[Ежемесячный платеж]]/Кредиты_2000_0__2[[#This Row],[Мес доход]]</f>
        <v>0.12500054728898791</v>
      </c>
    </row>
    <row r="1232" spans="1:19" x14ac:dyDescent="0.45">
      <c r="A1232">
        <v>1140</v>
      </c>
      <c r="B1232" s="1" t="s">
        <v>805</v>
      </c>
      <c r="C1232" s="1" t="s">
        <v>16</v>
      </c>
      <c r="D1232">
        <v>7</v>
      </c>
      <c r="E1232">
        <v>0</v>
      </c>
      <c r="F1232">
        <v>361703</v>
      </c>
      <c r="G1232">
        <v>594066</v>
      </c>
      <c r="H1232" s="3">
        <v>440000</v>
      </c>
      <c r="I1232" s="1" t="s">
        <v>17</v>
      </c>
      <c r="J1232">
        <v>680</v>
      </c>
      <c r="K1232">
        <v>1425000</v>
      </c>
      <c r="L1232" s="1" t="s">
        <v>33</v>
      </c>
      <c r="M1232" s="1" t="s">
        <v>29</v>
      </c>
      <c r="N1232" s="1" t="s">
        <v>23</v>
      </c>
      <c r="O1232" s="2">
        <v>6234.47</v>
      </c>
      <c r="P1232">
        <v>8.8000000000000007</v>
      </c>
      <c r="R1232">
        <f>Кредиты_2000_0__2[[#This Row],[Годовой доход]]/12</f>
        <v>118750</v>
      </c>
      <c r="S1232">
        <f>Кредиты_2000_0__2[[#This Row],[Ежемесячный платеж]]/Кредиты_2000_0__2[[#This Row],[Мес доход]]</f>
        <v>5.25008E-2</v>
      </c>
    </row>
    <row r="1233" spans="1:19" x14ac:dyDescent="0.45">
      <c r="A1233">
        <v>1622</v>
      </c>
      <c r="B1233" s="1" t="s">
        <v>1135</v>
      </c>
      <c r="C1233" s="1" t="s">
        <v>31</v>
      </c>
      <c r="D1233">
        <v>6</v>
      </c>
      <c r="E1233">
        <v>1</v>
      </c>
      <c r="F1233">
        <v>111169</v>
      </c>
      <c r="G1233">
        <v>242880</v>
      </c>
      <c r="H1233" s="3">
        <v>242748</v>
      </c>
      <c r="I1233" s="1" t="s">
        <v>26</v>
      </c>
      <c r="J1233">
        <v>680</v>
      </c>
      <c r="K1233">
        <v>795910</v>
      </c>
      <c r="L1233" s="1" t="s">
        <v>22</v>
      </c>
      <c r="M1233" s="1" t="s">
        <v>19</v>
      </c>
      <c r="N1233" s="1" t="s">
        <v>23</v>
      </c>
      <c r="O1233" s="2">
        <v>8887.44</v>
      </c>
      <c r="P1233">
        <v>11.3</v>
      </c>
      <c r="Q1233">
        <v>28</v>
      </c>
      <c r="R1233">
        <f>Кредиты_2000_0__2[[#This Row],[Годовой доход]]/12</f>
        <v>66325.833333333328</v>
      </c>
      <c r="S1233">
        <f>Кредиты_2000_0__2[[#This Row],[Ежемесячный платеж]]/Кредиты_2000_0__2[[#This Row],[Мес доход]]</f>
        <v>0.1339966579135832</v>
      </c>
    </row>
    <row r="1234" spans="1:19" x14ac:dyDescent="0.45">
      <c r="A1234">
        <v>1794</v>
      </c>
      <c r="B1234" s="1" t="s">
        <v>1261</v>
      </c>
      <c r="C1234" s="1" t="s">
        <v>31</v>
      </c>
      <c r="D1234">
        <v>10</v>
      </c>
      <c r="E1234">
        <v>1</v>
      </c>
      <c r="F1234">
        <v>26904</v>
      </c>
      <c r="G1234">
        <v>255288</v>
      </c>
      <c r="H1234" s="3">
        <v>370282</v>
      </c>
      <c r="I1234" s="1" t="s">
        <v>26</v>
      </c>
      <c r="J1234">
        <v>680</v>
      </c>
      <c r="K1234">
        <v>999001</v>
      </c>
      <c r="L1234" s="1" t="s">
        <v>27</v>
      </c>
      <c r="M1234" s="1" t="s">
        <v>19</v>
      </c>
      <c r="N1234" s="1" t="s">
        <v>23</v>
      </c>
      <c r="O1234" s="2">
        <v>11155.47</v>
      </c>
      <c r="P1234">
        <v>15.5</v>
      </c>
      <c r="R1234">
        <f>Кредиты_2000_0__2[[#This Row],[Годовой доход]]/12</f>
        <v>83250.083333333328</v>
      </c>
      <c r="S1234">
        <f>Кредиты_2000_0__2[[#This Row],[Ежемесячный платеж]]/Кредиты_2000_0__2[[#This Row],[Мес доход]]</f>
        <v>0.13399950550600048</v>
      </c>
    </row>
    <row r="1235" spans="1:19" x14ac:dyDescent="0.45">
      <c r="A1235">
        <v>1402</v>
      </c>
      <c r="B1235" s="1" t="s">
        <v>987</v>
      </c>
      <c r="C1235" s="1" t="s">
        <v>16</v>
      </c>
      <c r="D1235">
        <v>3</v>
      </c>
      <c r="E1235">
        <v>0</v>
      </c>
      <c r="F1235">
        <v>123120</v>
      </c>
      <c r="G1235">
        <v>145464</v>
      </c>
      <c r="H1235" s="3">
        <v>329780</v>
      </c>
      <c r="I1235" s="1" t="s">
        <v>26</v>
      </c>
      <c r="J1235">
        <v>679</v>
      </c>
      <c r="K1235">
        <v>918194</v>
      </c>
      <c r="L1235" s="1" t="s">
        <v>18</v>
      </c>
      <c r="M1235" s="1" t="s">
        <v>19</v>
      </c>
      <c r="N1235" s="1" t="s">
        <v>52</v>
      </c>
      <c r="O1235" s="2">
        <v>7957.77</v>
      </c>
      <c r="P1235">
        <v>19.100000000000001</v>
      </c>
      <c r="R1235">
        <f>Кредиты_2000_0__2[[#This Row],[Годовой доход]]/12</f>
        <v>76516.166666666672</v>
      </c>
      <c r="S1235">
        <f>Кредиты_2000_0__2[[#This Row],[Ежемесячный платеж]]/Кредиты_2000_0__2[[#This Row],[Мес доход]]</f>
        <v>0.10400115879650705</v>
      </c>
    </row>
    <row r="1236" spans="1:19" x14ac:dyDescent="0.45">
      <c r="A1236">
        <v>1650</v>
      </c>
      <c r="B1236" s="1" t="s">
        <v>1153</v>
      </c>
      <c r="C1236" s="1" t="s">
        <v>16</v>
      </c>
      <c r="D1236">
        <v>9</v>
      </c>
      <c r="E1236">
        <v>0</v>
      </c>
      <c r="F1236">
        <v>341145</v>
      </c>
      <c r="G1236">
        <v>530222</v>
      </c>
      <c r="H1236" s="3">
        <v>436480</v>
      </c>
      <c r="I1236" s="1" t="s">
        <v>17</v>
      </c>
      <c r="J1236">
        <v>679</v>
      </c>
      <c r="K1236">
        <v>2261760</v>
      </c>
      <c r="L1236" s="1" t="s">
        <v>27</v>
      </c>
      <c r="M1236" s="1" t="s">
        <v>19</v>
      </c>
      <c r="N1236" s="1" t="s">
        <v>23</v>
      </c>
      <c r="O1236" s="2">
        <v>19790.400000000001</v>
      </c>
      <c r="P1236">
        <v>15.7</v>
      </c>
      <c r="Q1236">
        <v>30</v>
      </c>
      <c r="R1236">
        <f>Кредиты_2000_0__2[[#This Row],[Годовой доход]]/12</f>
        <v>188480</v>
      </c>
      <c r="S1236">
        <f>Кредиты_2000_0__2[[#This Row],[Ежемесячный платеж]]/Кредиты_2000_0__2[[#This Row],[Мес доход]]</f>
        <v>0.10500000000000001</v>
      </c>
    </row>
    <row r="1237" spans="1:19" x14ac:dyDescent="0.45">
      <c r="A1237">
        <v>9</v>
      </c>
      <c r="B1237" s="1" t="s">
        <v>35</v>
      </c>
      <c r="C1237" s="1" t="s">
        <v>16</v>
      </c>
      <c r="D1237">
        <v>4</v>
      </c>
      <c r="E1237">
        <v>0</v>
      </c>
      <c r="F1237">
        <v>437171</v>
      </c>
      <c r="G1237">
        <v>555038</v>
      </c>
      <c r="H1237" s="3">
        <v>548746</v>
      </c>
      <c r="I1237" s="1" t="s">
        <v>17</v>
      </c>
      <c r="J1237">
        <v>678</v>
      </c>
      <c r="K1237">
        <v>2559110</v>
      </c>
      <c r="L1237" s="1" t="s">
        <v>36</v>
      </c>
      <c r="M1237" s="1" t="s">
        <v>29</v>
      </c>
      <c r="N1237" s="1" t="s">
        <v>23</v>
      </c>
      <c r="O1237" s="2">
        <v>18660.28</v>
      </c>
      <c r="P1237">
        <v>22.6</v>
      </c>
      <c r="Q1237">
        <v>33</v>
      </c>
      <c r="R1237">
        <f>Кредиты_2000_0__2[[#This Row],[Годовой доход]]/12</f>
        <v>213259.16666666666</v>
      </c>
      <c r="S1237">
        <f>Кредиты_2000_0__2[[#This Row],[Ежемесячный платеж]]/Кредиты_2000_0__2[[#This Row],[Мес доход]]</f>
        <v>8.7500482589650305E-2</v>
      </c>
    </row>
    <row r="1238" spans="1:19" x14ac:dyDescent="0.45">
      <c r="A1238">
        <v>78</v>
      </c>
      <c r="B1238" s="1" t="s">
        <v>92</v>
      </c>
      <c r="C1238" s="1" t="s">
        <v>16</v>
      </c>
      <c r="D1238">
        <v>9</v>
      </c>
      <c r="E1238">
        <v>1</v>
      </c>
      <c r="F1238">
        <v>66025</v>
      </c>
      <c r="G1238">
        <v>138248</v>
      </c>
      <c r="H1238" s="3">
        <v>163966</v>
      </c>
      <c r="I1238" s="1" t="s">
        <v>17</v>
      </c>
      <c r="J1238">
        <v>678</v>
      </c>
      <c r="K1238">
        <v>719910</v>
      </c>
      <c r="L1238" s="1" t="s">
        <v>40</v>
      </c>
      <c r="M1238" s="1" t="s">
        <v>19</v>
      </c>
      <c r="N1238" s="1" t="s">
        <v>20</v>
      </c>
      <c r="O1238" s="2">
        <v>12778.26</v>
      </c>
      <c r="P1238">
        <v>6.4</v>
      </c>
      <c r="R1238">
        <f>Кредиты_2000_0__2[[#This Row],[Годовой доход]]/12</f>
        <v>59992.5</v>
      </c>
      <c r="S1238">
        <f>Кредиты_2000_0__2[[#This Row],[Ежемесячный платеж]]/Кредиты_2000_0__2[[#This Row],[Мес доход]]</f>
        <v>0.21299762470308789</v>
      </c>
    </row>
    <row r="1239" spans="1:19" x14ac:dyDescent="0.45">
      <c r="A1239">
        <v>119</v>
      </c>
      <c r="B1239" s="1" t="s">
        <v>123</v>
      </c>
      <c r="C1239" s="1" t="s">
        <v>31</v>
      </c>
      <c r="D1239">
        <v>32</v>
      </c>
      <c r="E1239">
        <v>1</v>
      </c>
      <c r="F1239">
        <v>115672</v>
      </c>
      <c r="G1239">
        <v>319638</v>
      </c>
      <c r="H1239" s="3">
        <v>509586</v>
      </c>
      <c r="I1239" s="1" t="s">
        <v>26</v>
      </c>
      <c r="J1239">
        <v>678</v>
      </c>
      <c r="K1239">
        <v>1816001</v>
      </c>
      <c r="L1239" s="1" t="s">
        <v>36</v>
      </c>
      <c r="M1239" s="1" t="s">
        <v>29</v>
      </c>
      <c r="N1239" s="1" t="s">
        <v>23</v>
      </c>
      <c r="O1239" s="2">
        <v>26180.67</v>
      </c>
      <c r="P1239">
        <v>13.9</v>
      </c>
      <c r="Q1239">
        <v>74</v>
      </c>
      <c r="R1239">
        <f>Кредиты_2000_0__2[[#This Row],[Годовой доход]]/12</f>
        <v>151333.41666666666</v>
      </c>
      <c r="S1239">
        <f>Кредиты_2000_0__2[[#This Row],[Ежемесячный платеж]]/Кредиты_2000_0__2[[#This Row],[Мес доход]]</f>
        <v>0.17299992676215487</v>
      </c>
    </row>
    <row r="1240" spans="1:19" x14ac:dyDescent="0.45">
      <c r="A1240">
        <v>157</v>
      </c>
      <c r="B1240" s="1" t="s">
        <v>148</v>
      </c>
      <c r="C1240" s="1" t="s">
        <v>31</v>
      </c>
      <c r="D1240">
        <v>8</v>
      </c>
      <c r="E1240">
        <v>0</v>
      </c>
      <c r="F1240">
        <v>124184</v>
      </c>
      <c r="G1240">
        <v>145552</v>
      </c>
      <c r="H1240" s="3">
        <v>393558</v>
      </c>
      <c r="I1240" s="1" t="s">
        <v>26</v>
      </c>
      <c r="J1240">
        <v>678</v>
      </c>
      <c r="K1240">
        <v>2317392</v>
      </c>
      <c r="L1240" s="1" t="s">
        <v>36</v>
      </c>
      <c r="M1240" s="1" t="s">
        <v>24</v>
      </c>
      <c r="N1240" s="1" t="s">
        <v>23</v>
      </c>
      <c r="O1240" s="2">
        <v>22015.3</v>
      </c>
      <c r="P1240">
        <v>14.7</v>
      </c>
      <c r="Q1240">
        <v>27</v>
      </c>
      <c r="R1240">
        <f>Кредиты_2000_0__2[[#This Row],[Годовой доход]]/12</f>
        <v>193116</v>
      </c>
      <c r="S1240">
        <f>Кредиты_2000_0__2[[#This Row],[Ежемесячный платеж]]/Кредиты_2000_0__2[[#This Row],[Мес доход]]</f>
        <v>0.11400039354584809</v>
      </c>
    </row>
    <row r="1241" spans="1:19" x14ac:dyDescent="0.45">
      <c r="A1241">
        <v>592</v>
      </c>
      <c r="B1241" s="1" t="s">
        <v>449</v>
      </c>
      <c r="C1241" s="1" t="s">
        <v>16</v>
      </c>
      <c r="D1241">
        <v>13</v>
      </c>
      <c r="E1241">
        <v>0</v>
      </c>
      <c r="F1241">
        <v>424498</v>
      </c>
      <c r="G1241">
        <v>785202</v>
      </c>
      <c r="H1241" s="3">
        <v>588962</v>
      </c>
      <c r="I1241" s="1" t="s">
        <v>26</v>
      </c>
      <c r="J1241">
        <v>678</v>
      </c>
      <c r="K1241">
        <v>1412897</v>
      </c>
      <c r="L1241" s="1" t="s">
        <v>33</v>
      </c>
      <c r="M1241" s="1" t="s">
        <v>19</v>
      </c>
      <c r="N1241" s="1" t="s">
        <v>23</v>
      </c>
      <c r="O1241" s="2">
        <v>16719.240000000002</v>
      </c>
      <c r="P1241">
        <v>18.5</v>
      </c>
      <c r="R1241">
        <f>Кредиты_2000_0__2[[#This Row],[Годовой доход]]/12</f>
        <v>117741.41666666667</v>
      </c>
      <c r="S1241">
        <f>Кредиты_2000_0__2[[#This Row],[Ежемесячный платеж]]/Кредиты_2000_0__2[[#This Row],[Мес доход]]</f>
        <v>0.14199965036375617</v>
      </c>
    </row>
    <row r="1242" spans="1:19" x14ac:dyDescent="0.45">
      <c r="A1242">
        <v>817</v>
      </c>
      <c r="B1242" s="1" t="s">
        <v>599</v>
      </c>
      <c r="C1242" s="1" t="s">
        <v>16</v>
      </c>
      <c r="D1242">
        <v>21</v>
      </c>
      <c r="E1242">
        <v>0</v>
      </c>
      <c r="F1242">
        <v>48944</v>
      </c>
      <c r="G1242">
        <v>57244</v>
      </c>
      <c r="H1242" s="3">
        <v>385308</v>
      </c>
      <c r="I1242" s="1" t="s">
        <v>26</v>
      </c>
      <c r="J1242">
        <v>678</v>
      </c>
      <c r="K1242">
        <v>1823715</v>
      </c>
      <c r="L1242" s="1" t="s">
        <v>53</v>
      </c>
      <c r="M1242" s="1" t="s">
        <v>29</v>
      </c>
      <c r="N1242" s="1" t="s">
        <v>52</v>
      </c>
      <c r="O1242" s="2">
        <v>6914.86</v>
      </c>
      <c r="P1242">
        <v>13</v>
      </c>
      <c r="Q1242">
        <v>18</v>
      </c>
      <c r="R1242">
        <f>Кредиты_2000_0__2[[#This Row],[Годовой доход]]/12</f>
        <v>151976.25</v>
      </c>
      <c r="S1242">
        <f>Кредиты_2000_0__2[[#This Row],[Ежемесячный платеж]]/Кредиты_2000_0__2[[#This Row],[Мес доход]]</f>
        <v>4.5499609313955303E-2</v>
      </c>
    </row>
    <row r="1243" spans="1:19" x14ac:dyDescent="0.45">
      <c r="A1243">
        <v>1094</v>
      </c>
      <c r="B1243" s="1" t="s">
        <v>773</v>
      </c>
      <c r="C1243" s="1" t="s">
        <v>16</v>
      </c>
      <c r="D1243">
        <v>13</v>
      </c>
      <c r="E1243">
        <v>0</v>
      </c>
      <c r="F1243">
        <v>310289</v>
      </c>
      <c r="G1243">
        <v>650870</v>
      </c>
      <c r="H1243" s="3">
        <v>612260</v>
      </c>
      <c r="I1243" s="1" t="s">
        <v>17</v>
      </c>
      <c r="J1243">
        <v>678</v>
      </c>
      <c r="K1243">
        <v>1665692</v>
      </c>
      <c r="L1243" s="1" t="s">
        <v>22</v>
      </c>
      <c r="M1243" s="1" t="s">
        <v>29</v>
      </c>
      <c r="N1243" s="1" t="s">
        <v>52</v>
      </c>
      <c r="O1243" s="2">
        <v>20821.34</v>
      </c>
      <c r="P1243">
        <v>16</v>
      </c>
      <c r="R1243">
        <f>Кредиты_2000_0__2[[#This Row],[Годовой доход]]/12</f>
        <v>138807.66666666666</v>
      </c>
      <c r="S1243">
        <f>Кредиты_2000_0__2[[#This Row],[Ежемесячный платеж]]/Кредиты_2000_0__2[[#This Row],[Мес доход]]</f>
        <v>0.15000136880047452</v>
      </c>
    </row>
    <row r="1244" spans="1:19" x14ac:dyDescent="0.45">
      <c r="A1244">
        <v>1231</v>
      </c>
      <c r="B1244" s="1" t="s">
        <v>864</v>
      </c>
      <c r="C1244" s="1" t="s">
        <v>16</v>
      </c>
      <c r="D1244">
        <v>24</v>
      </c>
      <c r="E1244">
        <v>0</v>
      </c>
      <c r="F1244">
        <v>1740609</v>
      </c>
      <c r="G1244">
        <v>2883320</v>
      </c>
      <c r="H1244" s="3">
        <v>761222</v>
      </c>
      <c r="I1244" s="1" t="s">
        <v>26</v>
      </c>
      <c r="J1244">
        <v>678</v>
      </c>
      <c r="K1244">
        <v>3287095</v>
      </c>
      <c r="L1244" s="1" t="s">
        <v>50</v>
      </c>
      <c r="M1244" s="1" t="s">
        <v>19</v>
      </c>
      <c r="N1244" s="1" t="s">
        <v>23</v>
      </c>
      <c r="O1244" s="2">
        <v>48758.559999999998</v>
      </c>
      <c r="P1244">
        <v>28.4</v>
      </c>
      <c r="R1244">
        <f>Кредиты_2000_0__2[[#This Row],[Годовой доход]]/12</f>
        <v>273924.58333333331</v>
      </c>
      <c r="S1244">
        <f>Кредиты_2000_0__2[[#This Row],[Ежемесячный платеж]]/Кредиты_2000_0__2[[#This Row],[Мес доход]]</f>
        <v>0.17799994219820237</v>
      </c>
    </row>
    <row r="1245" spans="1:19" x14ac:dyDescent="0.45">
      <c r="A1245">
        <v>1476</v>
      </c>
      <c r="B1245" s="1" t="s">
        <v>1036</v>
      </c>
      <c r="C1245" s="1" t="s">
        <v>31</v>
      </c>
      <c r="D1245">
        <v>16</v>
      </c>
      <c r="E1245">
        <v>1</v>
      </c>
      <c r="F1245">
        <v>512202</v>
      </c>
      <c r="G1245">
        <v>1068584</v>
      </c>
      <c r="H1245" s="3">
        <v>229790</v>
      </c>
      <c r="I1245" s="1" t="s">
        <v>26</v>
      </c>
      <c r="J1245">
        <v>678</v>
      </c>
      <c r="K1245">
        <v>2351250</v>
      </c>
      <c r="L1245" s="1" t="s">
        <v>41</v>
      </c>
      <c r="M1245" s="1" t="s">
        <v>24</v>
      </c>
      <c r="N1245" s="1" t="s">
        <v>23</v>
      </c>
      <c r="O1245" s="2">
        <v>38795.72</v>
      </c>
      <c r="P1245">
        <v>14.9</v>
      </c>
      <c r="R1245">
        <f>Кредиты_2000_0__2[[#This Row],[Годовой доход]]/12</f>
        <v>195937.5</v>
      </c>
      <c r="S1245">
        <f>Кредиты_2000_0__2[[#This Row],[Ежемесячный платеж]]/Кредиты_2000_0__2[[#This Row],[Мес доход]]</f>
        <v>0.19800048484848484</v>
      </c>
    </row>
    <row r="1246" spans="1:19" x14ac:dyDescent="0.45">
      <c r="A1246">
        <v>1065</v>
      </c>
      <c r="B1246" s="1" t="s">
        <v>755</v>
      </c>
      <c r="C1246" s="1" t="s">
        <v>16</v>
      </c>
      <c r="D1246">
        <v>7</v>
      </c>
      <c r="E1246">
        <v>2</v>
      </c>
      <c r="F1246">
        <v>99142</v>
      </c>
      <c r="G1246">
        <v>204622</v>
      </c>
      <c r="H1246" s="3">
        <v>299420</v>
      </c>
      <c r="I1246" s="1" t="s">
        <v>26</v>
      </c>
      <c r="J1246">
        <v>677</v>
      </c>
      <c r="K1246">
        <v>836589</v>
      </c>
      <c r="L1246" s="1" t="s">
        <v>41</v>
      </c>
      <c r="M1246" s="1" t="s">
        <v>19</v>
      </c>
      <c r="N1246" s="1" t="s">
        <v>23</v>
      </c>
      <c r="O1246" s="2">
        <v>6748.42</v>
      </c>
      <c r="P1246">
        <v>22.8</v>
      </c>
      <c r="Q1246">
        <v>39</v>
      </c>
      <c r="R1246">
        <f>Кредиты_2000_0__2[[#This Row],[Годовой доход]]/12</f>
        <v>69715.75</v>
      </c>
      <c r="S1246">
        <f>Кредиты_2000_0__2[[#This Row],[Ежемесячный платеж]]/Кредиты_2000_0__2[[#This Row],[Мес доход]]</f>
        <v>9.6799073380118547E-2</v>
      </c>
    </row>
    <row r="1247" spans="1:19" x14ac:dyDescent="0.45">
      <c r="A1247">
        <v>1221</v>
      </c>
      <c r="B1247" s="1" t="s">
        <v>856</v>
      </c>
      <c r="C1247" s="1" t="s">
        <v>16</v>
      </c>
      <c r="D1247">
        <v>11</v>
      </c>
      <c r="E1247">
        <v>2</v>
      </c>
      <c r="F1247">
        <v>106324</v>
      </c>
      <c r="G1247">
        <v>172172</v>
      </c>
      <c r="H1247" s="3">
        <v>731852</v>
      </c>
      <c r="I1247" s="1" t="s">
        <v>26</v>
      </c>
      <c r="J1247">
        <v>677</v>
      </c>
      <c r="K1247">
        <v>1438680</v>
      </c>
      <c r="L1247" s="1" t="s">
        <v>22</v>
      </c>
      <c r="M1247" s="1" t="s">
        <v>19</v>
      </c>
      <c r="N1247" s="1" t="s">
        <v>23</v>
      </c>
      <c r="O1247" s="2">
        <v>25057.01</v>
      </c>
      <c r="P1247">
        <v>22.4</v>
      </c>
      <c r="Q1247">
        <v>36</v>
      </c>
      <c r="R1247">
        <f>Кредиты_2000_0__2[[#This Row],[Годовой доход]]/12</f>
        <v>119890</v>
      </c>
      <c r="S1247">
        <f>Кредиты_2000_0__2[[#This Row],[Ежемесячный платеж]]/Кредиты_2000_0__2[[#This Row],[Мес доход]]</f>
        <v>0.20899999999999999</v>
      </c>
    </row>
    <row r="1248" spans="1:19" x14ac:dyDescent="0.45">
      <c r="A1248">
        <v>1303</v>
      </c>
      <c r="B1248" s="1" t="s">
        <v>917</v>
      </c>
      <c r="C1248" s="1" t="s">
        <v>16</v>
      </c>
      <c r="D1248">
        <v>10</v>
      </c>
      <c r="E1248">
        <v>0</v>
      </c>
      <c r="F1248">
        <v>760608</v>
      </c>
      <c r="G1248">
        <v>1242164</v>
      </c>
      <c r="H1248" s="3">
        <v>756932</v>
      </c>
      <c r="I1248" s="1" t="s">
        <v>26</v>
      </c>
      <c r="J1248">
        <v>677</v>
      </c>
      <c r="K1248">
        <v>1561382</v>
      </c>
      <c r="L1248" s="1" t="s">
        <v>22</v>
      </c>
      <c r="M1248" s="1" t="s">
        <v>24</v>
      </c>
      <c r="N1248" s="1" t="s">
        <v>23</v>
      </c>
      <c r="O1248" s="2">
        <v>29015.85</v>
      </c>
      <c r="P1248">
        <v>21</v>
      </c>
      <c r="R1248">
        <f>Кредиты_2000_0__2[[#This Row],[Годовой доход]]/12</f>
        <v>130115.16666666667</v>
      </c>
      <c r="S1248">
        <f>Кредиты_2000_0__2[[#This Row],[Ежемесячный платеж]]/Кредиты_2000_0__2[[#This Row],[Мес доход]]</f>
        <v>0.22300128988293702</v>
      </c>
    </row>
    <row r="1249" spans="1:19" x14ac:dyDescent="0.45">
      <c r="A1249">
        <v>1686</v>
      </c>
      <c r="B1249" s="1" t="s">
        <v>1182</v>
      </c>
      <c r="C1249" s="1" t="s">
        <v>16</v>
      </c>
      <c r="D1249">
        <v>14</v>
      </c>
      <c r="E1249">
        <v>0</v>
      </c>
      <c r="F1249">
        <v>174401</v>
      </c>
      <c r="G1249">
        <v>332706</v>
      </c>
      <c r="H1249" s="3">
        <v>284328</v>
      </c>
      <c r="I1249" s="1" t="s">
        <v>17</v>
      </c>
      <c r="J1249">
        <v>677</v>
      </c>
      <c r="K1249">
        <v>1818908</v>
      </c>
      <c r="L1249" s="1" t="s">
        <v>28</v>
      </c>
      <c r="M1249" s="1" t="s">
        <v>19</v>
      </c>
      <c r="N1249" s="1" t="s">
        <v>20</v>
      </c>
      <c r="O1249" s="2">
        <v>23039.4</v>
      </c>
      <c r="P1249">
        <v>10.1</v>
      </c>
      <c r="Q1249">
        <v>36</v>
      </c>
      <c r="R1249">
        <f>Кредиты_2000_0__2[[#This Row],[Годовой доход]]/12</f>
        <v>151575.66666666666</v>
      </c>
      <c r="S1249">
        <f>Кредиты_2000_0__2[[#This Row],[Ежемесячный платеж]]/Кредиты_2000_0__2[[#This Row],[Мес доход]]</f>
        <v>0.15199933146701208</v>
      </c>
    </row>
    <row r="1250" spans="1:19" x14ac:dyDescent="0.45">
      <c r="A1250">
        <v>116</v>
      </c>
      <c r="B1250" s="1" t="s">
        <v>120</v>
      </c>
      <c r="C1250" s="1" t="s">
        <v>16</v>
      </c>
      <c r="D1250">
        <v>6</v>
      </c>
      <c r="E1250">
        <v>0</v>
      </c>
      <c r="F1250">
        <v>20976</v>
      </c>
      <c r="G1250">
        <v>70840</v>
      </c>
      <c r="H1250" s="3">
        <v>354046</v>
      </c>
      <c r="I1250" s="1" t="s">
        <v>26</v>
      </c>
      <c r="J1250">
        <v>676</v>
      </c>
      <c r="K1250">
        <v>1815469</v>
      </c>
      <c r="L1250" s="1" t="s">
        <v>22</v>
      </c>
      <c r="M1250" s="1" t="s">
        <v>19</v>
      </c>
      <c r="N1250" s="1" t="s">
        <v>20</v>
      </c>
      <c r="O1250" s="2">
        <v>5522.16</v>
      </c>
      <c r="P1250">
        <v>13</v>
      </c>
      <c r="Q1250">
        <v>6</v>
      </c>
      <c r="R1250">
        <f>Кредиты_2000_0__2[[#This Row],[Годовой доход]]/12</f>
        <v>151289.08333333334</v>
      </c>
      <c r="S1250">
        <f>Кредиты_2000_0__2[[#This Row],[Ежемесячный платеж]]/Кредиты_2000_0__2[[#This Row],[Мес доход]]</f>
        <v>3.6500716894642647E-2</v>
      </c>
    </row>
    <row r="1251" spans="1:19" x14ac:dyDescent="0.45">
      <c r="A1251">
        <v>295</v>
      </c>
      <c r="B1251" s="1" t="s">
        <v>256</v>
      </c>
      <c r="C1251" s="1" t="s">
        <v>16</v>
      </c>
      <c r="D1251">
        <v>19</v>
      </c>
      <c r="E1251">
        <v>0</v>
      </c>
      <c r="F1251">
        <v>592249</v>
      </c>
      <c r="G1251">
        <v>864754</v>
      </c>
      <c r="H1251" s="3">
        <v>205524</v>
      </c>
      <c r="I1251" s="1" t="s">
        <v>17</v>
      </c>
      <c r="J1251">
        <v>676</v>
      </c>
      <c r="K1251">
        <v>1167132</v>
      </c>
      <c r="L1251" s="1" t="s">
        <v>21</v>
      </c>
      <c r="M1251" s="1" t="s">
        <v>19</v>
      </c>
      <c r="N1251" s="1" t="s">
        <v>23</v>
      </c>
      <c r="O1251" s="2">
        <v>18479.59</v>
      </c>
      <c r="P1251">
        <v>22.5</v>
      </c>
      <c r="Q1251">
        <v>41</v>
      </c>
      <c r="R1251">
        <f>Кредиты_2000_0__2[[#This Row],[Годовой доход]]/12</f>
        <v>97261</v>
      </c>
      <c r="S1251">
        <f>Кредиты_2000_0__2[[#This Row],[Ежемесячный платеж]]/Кредиты_2000_0__2[[#This Row],[Мес доход]]</f>
        <v>0.19</v>
      </c>
    </row>
    <row r="1252" spans="1:19" x14ac:dyDescent="0.45">
      <c r="A1252">
        <v>305</v>
      </c>
      <c r="B1252" s="1" t="s">
        <v>263</v>
      </c>
      <c r="C1252" s="1" t="s">
        <v>16</v>
      </c>
      <c r="D1252">
        <v>12</v>
      </c>
      <c r="E1252">
        <v>0</v>
      </c>
      <c r="F1252">
        <v>252871</v>
      </c>
      <c r="G1252">
        <v>603702</v>
      </c>
      <c r="H1252" s="3">
        <v>628474</v>
      </c>
      <c r="I1252" s="1" t="s">
        <v>26</v>
      </c>
      <c r="J1252">
        <v>676</v>
      </c>
      <c r="K1252">
        <v>1235741</v>
      </c>
      <c r="L1252" s="1" t="s">
        <v>22</v>
      </c>
      <c r="M1252" s="1" t="s">
        <v>19</v>
      </c>
      <c r="N1252" s="1" t="s">
        <v>23</v>
      </c>
      <c r="O1252" s="2">
        <v>26568.46</v>
      </c>
      <c r="P1252">
        <v>26.5</v>
      </c>
      <c r="Q1252">
        <v>7</v>
      </c>
      <c r="R1252">
        <f>Кредиты_2000_0__2[[#This Row],[Годовой доход]]/12</f>
        <v>102978.41666666667</v>
      </c>
      <c r="S1252">
        <f>Кредиты_2000_0__2[[#This Row],[Ежемесячный платеж]]/Кредиты_2000_0__2[[#This Row],[Мес доход]]</f>
        <v>0.2580002767570227</v>
      </c>
    </row>
    <row r="1253" spans="1:19" x14ac:dyDescent="0.45">
      <c r="A1253">
        <v>323</v>
      </c>
      <c r="B1253" s="1" t="s">
        <v>275</v>
      </c>
      <c r="C1253" s="1" t="s">
        <v>16</v>
      </c>
      <c r="D1253">
        <v>17</v>
      </c>
      <c r="E1253">
        <v>0</v>
      </c>
      <c r="F1253">
        <v>579158</v>
      </c>
      <c r="G1253">
        <v>1086866</v>
      </c>
      <c r="H1253" s="3">
        <v>753610</v>
      </c>
      <c r="I1253" s="1" t="s">
        <v>26</v>
      </c>
      <c r="J1253">
        <v>676</v>
      </c>
      <c r="K1253">
        <v>2212835</v>
      </c>
      <c r="L1253" s="1" t="s">
        <v>22</v>
      </c>
      <c r="M1253" s="1" t="s">
        <v>19</v>
      </c>
      <c r="N1253" s="1" t="s">
        <v>23</v>
      </c>
      <c r="O1253" s="2">
        <v>35221.06</v>
      </c>
      <c r="P1253">
        <v>17.2</v>
      </c>
      <c r="R1253">
        <f>Кредиты_2000_0__2[[#This Row],[Годовой доход]]/12</f>
        <v>184402.91666666666</v>
      </c>
      <c r="S1253">
        <f>Кредиты_2000_0__2[[#This Row],[Ежемесячный платеж]]/Кредиты_2000_0__2[[#This Row],[Мес доход]]</f>
        <v>0.19100055810758595</v>
      </c>
    </row>
    <row r="1254" spans="1:19" x14ac:dyDescent="0.45">
      <c r="A1254">
        <v>338</v>
      </c>
      <c r="B1254" s="1" t="s">
        <v>282</v>
      </c>
      <c r="C1254" s="1" t="s">
        <v>16</v>
      </c>
      <c r="D1254">
        <v>3</v>
      </c>
      <c r="E1254">
        <v>0</v>
      </c>
      <c r="F1254">
        <v>150822</v>
      </c>
      <c r="G1254">
        <v>219956</v>
      </c>
      <c r="H1254" s="3">
        <v>440132</v>
      </c>
      <c r="I1254" s="1" t="s">
        <v>26</v>
      </c>
      <c r="J1254">
        <v>676</v>
      </c>
      <c r="K1254">
        <v>1292380</v>
      </c>
      <c r="L1254" s="1" t="s">
        <v>53</v>
      </c>
      <c r="M1254" s="1" t="s">
        <v>19</v>
      </c>
      <c r="N1254" s="1" t="s">
        <v>23</v>
      </c>
      <c r="O1254" s="2">
        <v>4157.2</v>
      </c>
      <c r="P1254">
        <v>15.6</v>
      </c>
      <c r="Q1254">
        <v>69</v>
      </c>
      <c r="R1254">
        <f>Кредиты_2000_0__2[[#This Row],[Годовой доход]]/12</f>
        <v>107698.33333333333</v>
      </c>
      <c r="S1254">
        <f>Кредиты_2000_0__2[[#This Row],[Ежемесячный платеж]]/Кредиты_2000_0__2[[#This Row],[Мес доход]]</f>
        <v>3.8600411643634223E-2</v>
      </c>
    </row>
    <row r="1255" spans="1:19" x14ac:dyDescent="0.45">
      <c r="A1255">
        <v>1351</v>
      </c>
      <c r="B1255" s="1" t="s">
        <v>951</v>
      </c>
      <c r="C1255" s="1" t="s">
        <v>16</v>
      </c>
      <c r="D1255">
        <v>20</v>
      </c>
      <c r="E1255">
        <v>0</v>
      </c>
      <c r="F1255">
        <v>445341</v>
      </c>
      <c r="G1255">
        <v>935858</v>
      </c>
      <c r="H1255" s="3">
        <v>545842</v>
      </c>
      <c r="I1255" s="1" t="s">
        <v>26</v>
      </c>
      <c r="J1255">
        <v>676</v>
      </c>
      <c r="K1255">
        <v>1123660</v>
      </c>
      <c r="L1255" s="1" t="s">
        <v>38</v>
      </c>
      <c r="M1255" s="1" t="s">
        <v>29</v>
      </c>
      <c r="N1255" s="1" t="s">
        <v>23</v>
      </c>
      <c r="O1255" s="2">
        <v>36331.800000000003</v>
      </c>
      <c r="P1255">
        <v>17</v>
      </c>
      <c r="Q1255">
        <v>49</v>
      </c>
      <c r="R1255">
        <f>Кредиты_2000_0__2[[#This Row],[Годовой доход]]/12</f>
        <v>93638.333333333328</v>
      </c>
      <c r="S1255">
        <f>Кредиты_2000_0__2[[#This Row],[Ежемесячный платеж]]/Кредиты_2000_0__2[[#This Row],[Мес доход]]</f>
        <v>0.38800135272235381</v>
      </c>
    </row>
    <row r="1256" spans="1:19" x14ac:dyDescent="0.45">
      <c r="A1256">
        <v>1565</v>
      </c>
      <c r="B1256" s="1" t="s">
        <v>1091</v>
      </c>
      <c r="C1256" s="1" t="s">
        <v>16</v>
      </c>
      <c r="D1256">
        <v>8</v>
      </c>
      <c r="E1256">
        <v>1</v>
      </c>
      <c r="F1256">
        <v>232617</v>
      </c>
      <c r="G1256">
        <v>406252</v>
      </c>
      <c r="H1256" s="3">
        <v>218350</v>
      </c>
      <c r="I1256" s="1" t="s">
        <v>26</v>
      </c>
      <c r="J1256">
        <v>676</v>
      </c>
      <c r="K1256">
        <v>1282310</v>
      </c>
      <c r="L1256" s="1" t="s">
        <v>28</v>
      </c>
      <c r="M1256" s="1" t="s">
        <v>29</v>
      </c>
      <c r="N1256" s="1" t="s">
        <v>23</v>
      </c>
      <c r="O1256" s="2">
        <v>7020.69</v>
      </c>
      <c r="P1256">
        <v>16.899999999999999</v>
      </c>
      <c r="R1256">
        <f>Кредиты_2000_0__2[[#This Row],[Годовой доход]]/12</f>
        <v>106859.16666666667</v>
      </c>
      <c r="S1256">
        <f>Кредиты_2000_0__2[[#This Row],[Ежемесячный платеж]]/Кредиты_2000_0__2[[#This Row],[Мес доход]]</f>
        <v>6.5700400059268027E-2</v>
      </c>
    </row>
    <row r="1257" spans="1:19" x14ac:dyDescent="0.45">
      <c r="A1257">
        <v>1790</v>
      </c>
      <c r="B1257" s="1" t="s">
        <v>1259</v>
      </c>
      <c r="C1257" s="1" t="s">
        <v>16</v>
      </c>
      <c r="D1257">
        <v>25</v>
      </c>
      <c r="E1257">
        <v>0</v>
      </c>
      <c r="F1257">
        <v>554401</v>
      </c>
      <c r="G1257">
        <v>1017346</v>
      </c>
      <c r="H1257" s="3">
        <v>720126</v>
      </c>
      <c r="I1257" s="1" t="s">
        <v>17</v>
      </c>
      <c r="J1257">
        <v>676</v>
      </c>
      <c r="K1257">
        <v>1920919</v>
      </c>
      <c r="L1257" s="1" t="s">
        <v>22</v>
      </c>
      <c r="M1257" s="1" t="s">
        <v>24</v>
      </c>
      <c r="N1257" s="1" t="s">
        <v>23</v>
      </c>
      <c r="O1257" s="2">
        <v>31855.21</v>
      </c>
      <c r="P1257">
        <v>24.3</v>
      </c>
      <c r="Q1257">
        <v>5</v>
      </c>
      <c r="R1257">
        <f>Кредиты_2000_0__2[[#This Row],[Годовой доход]]/12</f>
        <v>160076.58333333334</v>
      </c>
      <c r="S1257">
        <f>Кредиты_2000_0__2[[#This Row],[Ежемесячный платеж]]/Кредиты_2000_0__2[[#This Row],[Мес доход]]</f>
        <v>0.19899981206911899</v>
      </c>
    </row>
    <row r="1258" spans="1:19" x14ac:dyDescent="0.45">
      <c r="A1258">
        <v>74</v>
      </c>
      <c r="B1258" s="1" t="s">
        <v>89</v>
      </c>
      <c r="C1258" s="1" t="s">
        <v>16</v>
      </c>
      <c r="D1258">
        <v>11</v>
      </c>
      <c r="E1258">
        <v>0</v>
      </c>
      <c r="F1258">
        <v>247912</v>
      </c>
      <c r="G1258">
        <v>541596</v>
      </c>
      <c r="H1258" s="3">
        <v>311058</v>
      </c>
      <c r="I1258" s="1" t="s">
        <v>26</v>
      </c>
      <c r="J1258">
        <v>675</v>
      </c>
      <c r="K1258">
        <v>1343167</v>
      </c>
      <c r="L1258" s="1" t="s">
        <v>21</v>
      </c>
      <c r="M1258" s="1" t="s">
        <v>19</v>
      </c>
      <c r="N1258" s="1" t="s">
        <v>23</v>
      </c>
      <c r="O1258" s="2">
        <v>21378.799999999999</v>
      </c>
      <c r="P1258">
        <v>31.4</v>
      </c>
      <c r="Q1258">
        <v>17</v>
      </c>
      <c r="R1258">
        <f>Кредиты_2000_0__2[[#This Row],[Годовой доход]]/12</f>
        <v>111930.58333333333</v>
      </c>
      <c r="S1258">
        <f>Кредиты_2000_0__2[[#This Row],[Ежемесячный платеж]]/Кредиты_2000_0__2[[#This Row],[Мес доход]]</f>
        <v>0.19100052338986886</v>
      </c>
    </row>
    <row r="1259" spans="1:19" x14ac:dyDescent="0.45">
      <c r="A1259">
        <v>346</v>
      </c>
      <c r="B1259" s="1" t="s">
        <v>289</v>
      </c>
      <c r="C1259" s="1" t="s">
        <v>31</v>
      </c>
      <c r="D1259">
        <v>9</v>
      </c>
      <c r="E1259">
        <v>1</v>
      </c>
      <c r="F1259">
        <v>74214</v>
      </c>
      <c r="G1259">
        <v>767272</v>
      </c>
      <c r="H1259" s="3">
        <v>261910</v>
      </c>
      <c r="I1259" s="1" t="s">
        <v>17</v>
      </c>
      <c r="J1259">
        <v>675</v>
      </c>
      <c r="K1259">
        <v>1438509</v>
      </c>
      <c r="L1259" s="1" t="s">
        <v>53</v>
      </c>
      <c r="M1259" s="1" t="s">
        <v>24</v>
      </c>
      <c r="N1259" s="1" t="s">
        <v>52</v>
      </c>
      <c r="O1259" s="2">
        <v>24334.82</v>
      </c>
      <c r="P1259">
        <v>15.6</v>
      </c>
      <c r="R1259">
        <f>Кредиты_2000_0__2[[#This Row],[Годовой доход]]/12</f>
        <v>119875.75</v>
      </c>
      <c r="S1259">
        <f>Кредиты_2000_0__2[[#This Row],[Ежемесячный платеж]]/Кредиты_2000_0__2[[#This Row],[Мес доход]]</f>
        <v>0.20300035661924951</v>
      </c>
    </row>
    <row r="1260" spans="1:19" x14ac:dyDescent="0.45">
      <c r="A1260">
        <v>843</v>
      </c>
      <c r="B1260" s="1" t="s">
        <v>618</v>
      </c>
      <c r="C1260" s="1" t="s">
        <v>31</v>
      </c>
      <c r="D1260">
        <v>8</v>
      </c>
      <c r="E1260">
        <v>0</v>
      </c>
      <c r="F1260">
        <v>72523</v>
      </c>
      <c r="G1260">
        <v>174218</v>
      </c>
      <c r="H1260" s="3">
        <v>177144</v>
      </c>
      <c r="I1260" s="1" t="s">
        <v>17</v>
      </c>
      <c r="J1260">
        <v>675</v>
      </c>
      <c r="K1260">
        <v>705394</v>
      </c>
      <c r="L1260" s="1" t="s">
        <v>50</v>
      </c>
      <c r="M1260" s="1" t="s">
        <v>29</v>
      </c>
      <c r="N1260" s="1" t="s">
        <v>23</v>
      </c>
      <c r="O1260" s="2">
        <v>19221.919999999998</v>
      </c>
      <c r="P1260">
        <v>6.4</v>
      </c>
      <c r="Q1260">
        <v>17</v>
      </c>
      <c r="R1260">
        <f>Кредиты_2000_0__2[[#This Row],[Годовой доход]]/12</f>
        <v>58782.833333333336</v>
      </c>
      <c r="S1260">
        <f>Кредиты_2000_0__2[[#This Row],[Ежемесячный платеж]]/Кредиты_2000_0__2[[#This Row],[Мес доход]]</f>
        <v>0.32699886871734091</v>
      </c>
    </row>
    <row r="1261" spans="1:19" x14ac:dyDescent="0.45">
      <c r="A1261">
        <v>1869</v>
      </c>
      <c r="B1261" s="1" t="s">
        <v>1312</v>
      </c>
      <c r="C1261" s="1" t="s">
        <v>16</v>
      </c>
      <c r="D1261">
        <v>20</v>
      </c>
      <c r="E1261">
        <v>0</v>
      </c>
      <c r="F1261">
        <v>261098</v>
      </c>
      <c r="G1261">
        <v>439428</v>
      </c>
      <c r="H1261" s="3">
        <v>649374</v>
      </c>
      <c r="I1261" s="1" t="s">
        <v>17</v>
      </c>
      <c r="J1261">
        <v>675</v>
      </c>
      <c r="K1261">
        <v>1682469</v>
      </c>
      <c r="L1261" s="1" t="s">
        <v>27</v>
      </c>
      <c r="M1261" s="1" t="s">
        <v>29</v>
      </c>
      <c r="N1261" s="1" t="s">
        <v>23</v>
      </c>
      <c r="O1261" s="2">
        <v>33088.5</v>
      </c>
      <c r="P1261">
        <v>18</v>
      </c>
      <c r="Q1261">
        <v>40</v>
      </c>
      <c r="R1261">
        <f>Кредиты_2000_0__2[[#This Row],[Годовой доход]]/12</f>
        <v>140205.75</v>
      </c>
      <c r="S1261">
        <f>Кредиты_2000_0__2[[#This Row],[Ежемесячный платеж]]/Кредиты_2000_0__2[[#This Row],[Мес доход]]</f>
        <v>0.23599959345461938</v>
      </c>
    </row>
    <row r="1262" spans="1:19" x14ac:dyDescent="0.45">
      <c r="A1262">
        <v>255</v>
      </c>
      <c r="B1262" s="1" t="s">
        <v>227</v>
      </c>
      <c r="C1262" s="1" t="s">
        <v>16</v>
      </c>
      <c r="D1262">
        <v>9</v>
      </c>
      <c r="E1262">
        <v>0</v>
      </c>
      <c r="F1262">
        <v>300029</v>
      </c>
      <c r="G1262">
        <v>557634</v>
      </c>
      <c r="H1262" s="3">
        <v>541794</v>
      </c>
      <c r="I1262" s="1" t="s">
        <v>26</v>
      </c>
      <c r="J1262">
        <v>674</v>
      </c>
      <c r="K1262">
        <v>1538145</v>
      </c>
      <c r="L1262" s="1" t="s">
        <v>18</v>
      </c>
      <c r="M1262" s="1" t="s">
        <v>19</v>
      </c>
      <c r="N1262" s="1" t="s">
        <v>52</v>
      </c>
      <c r="O1262" s="2">
        <v>12766.67</v>
      </c>
      <c r="P1262">
        <v>33.700000000000003</v>
      </c>
      <c r="Q1262">
        <v>64</v>
      </c>
      <c r="R1262">
        <f>Кредиты_2000_0__2[[#This Row],[Годовой доход]]/12</f>
        <v>128178.75</v>
      </c>
      <c r="S1262">
        <f>Кредиты_2000_0__2[[#This Row],[Ежемесячный платеж]]/Кредиты_2000_0__2[[#This Row],[Мес доход]]</f>
        <v>9.960051880674449E-2</v>
      </c>
    </row>
    <row r="1263" spans="1:19" x14ac:dyDescent="0.45">
      <c r="A1263">
        <v>594</v>
      </c>
      <c r="B1263" s="1" t="s">
        <v>451</v>
      </c>
      <c r="C1263" s="1" t="s">
        <v>16</v>
      </c>
      <c r="D1263">
        <v>9</v>
      </c>
      <c r="E1263">
        <v>0</v>
      </c>
      <c r="F1263">
        <v>206853</v>
      </c>
      <c r="G1263">
        <v>318076</v>
      </c>
      <c r="H1263" s="3">
        <v>429440</v>
      </c>
      <c r="I1263" s="1" t="s">
        <v>26</v>
      </c>
      <c r="J1263">
        <v>674</v>
      </c>
      <c r="K1263">
        <v>1383599</v>
      </c>
      <c r="L1263" s="1" t="s">
        <v>21</v>
      </c>
      <c r="M1263" s="1" t="s">
        <v>19</v>
      </c>
      <c r="N1263" s="1" t="s">
        <v>20</v>
      </c>
      <c r="O1263" s="2">
        <v>11760.62</v>
      </c>
      <c r="P1263">
        <v>33.5</v>
      </c>
      <c r="Q1263">
        <v>49</v>
      </c>
      <c r="R1263">
        <f>Кредиты_2000_0__2[[#This Row],[Годовой доход]]/12</f>
        <v>115299.91666666667</v>
      </c>
      <c r="S1263">
        <f>Кредиты_2000_0__2[[#This Row],[Ежемесячный платеж]]/Кредиты_2000_0__2[[#This Row],[Мес доход]]</f>
        <v>0.10200024718144492</v>
      </c>
    </row>
    <row r="1264" spans="1:19" x14ac:dyDescent="0.45">
      <c r="A1264">
        <v>1060</v>
      </c>
      <c r="B1264" s="1" t="s">
        <v>750</v>
      </c>
      <c r="C1264" s="1" t="s">
        <v>16</v>
      </c>
      <c r="D1264">
        <v>9</v>
      </c>
      <c r="E1264">
        <v>0</v>
      </c>
      <c r="F1264">
        <v>215422</v>
      </c>
      <c r="G1264">
        <v>376794</v>
      </c>
      <c r="H1264" s="3">
        <v>403810</v>
      </c>
      <c r="I1264" s="1" t="s">
        <v>26</v>
      </c>
      <c r="J1264">
        <v>674</v>
      </c>
      <c r="K1264">
        <v>1375581</v>
      </c>
      <c r="L1264" s="1" t="s">
        <v>36</v>
      </c>
      <c r="M1264" s="1" t="s">
        <v>29</v>
      </c>
      <c r="N1264" s="1" t="s">
        <v>23</v>
      </c>
      <c r="O1264" s="2">
        <v>13182.58</v>
      </c>
      <c r="P1264">
        <v>28.4</v>
      </c>
      <c r="Q1264">
        <v>6</v>
      </c>
      <c r="R1264">
        <f>Кредиты_2000_0__2[[#This Row],[Годовой доход]]/12</f>
        <v>114631.75</v>
      </c>
      <c r="S1264">
        <f>Кредиты_2000_0__2[[#This Row],[Ежемесячный платеж]]/Кредиты_2000_0__2[[#This Row],[Мес доход]]</f>
        <v>0.11499937844445365</v>
      </c>
    </row>
    <row r="1265" spans="1:19" x14ac:dyDescent="0.45">
      <c r="A1265">
        <v>1630</v>
      </c>
      <c r="B1265" s="1" t="s">
        <v>1139</v>
      </c>
      <c r="C1265" s="1" t="s">
        <v>16</v>
      </c>
      <c r="D1265">
        <v>11</v>
      </c>
      <c r="E1265">
        <v>0</v>
      </c>
      <c r="F1265">
        <v>261155</v>
      </c>
      <c r="G1265">
        <v>316316</v>
      </c>
      <c r="H1265" s="3">
        <v>334158</v>
      </c>
      <c r="I1265" s="1" t="s">
        <v>26</v>
      </c>
      <c r="J1265">
        <v>674</v>
      </c>
      <c r="K1265">
        <v>1074013</v>
      </c>
      <c r="L1265" s="1" t="s">
        <v>28</v>
      </c>
      <c r="M1265" s="1" t="s">
        <v>24</v>
      </c>
      <c r="N1265" s="1" t="s">
        <v>23</v>
      </c>
      <c r="O1265" s="2">
        <v>9003.91</v>
      </c>
      <c r="P1265">
        <v>10.7</v>
      </c>
      <c r="R1265">
        <f>Кредиты_2000_0__2[[#This Row],[Годовой доход]]/12</f>
        <v>89501.083333333328</v>
      </c>
      <c r="S1265">
        <f>Кредиты_2000_0__2[[#This Row],[Ежемесячный платеж]]/Кредиты_2000_0__2[[#This Row],[Мес доход]]</f>
        <v>0.10060112866417818</v>
      </c>
    </row>
    <row r="1266" spans="1:19" x14ac:dyDescent="0.45">
      <c r="A1266">
        <v>1903</v>
      </c>
      <c r="B1266" s="1" t="s">
        <v>1338</v>
      </c>
      <c r="C1266" s="1" t="s">
        <v>16</v>
      </c>
      <c r="D1266">
        <v>12</v>
      </c>
      <c r="E1266">
        <v>0</v>
      </c>
      <c r="F1266">
        <v>43852</v>
      </c>
      <c r="G1266">
        <v>280588</v>
      </c>
      <c r="H1266" s="3">
        <v>254034</v>
      </c>
      <c r="I1266" s="1" t="s">
        <v>17</v>
      </c>
      <c r="J1266">
        <v>674</v>
      </c>
      <c r="K1266">
        <v>1304198</v>
      </c>
      <c r="L1266" s="1" t="s">
        <v>27</v>
      </c>
      <c r="M1266" s="1" t="s">
        <v>29</v>
      </c>
      <c r="N1266" s="1" t="s">
        <v>23</v>
      </c>
      <c r="O1266" s="2">
        <v>35539.31</v>
      </c>
      <c r="P1266">
        <v>12.7</v>
      </c>
      <c r="Q1266">
        <v>49</v>
      </c>
      <c r="R1266">
        <f>Кредиты_2000_0__2[[#This Row],[Годовой доход]]/12</f>
        <v>108683.16666666667</v>
      </c>
      <c r="S1266">
        <f>Кредиты_2000_0__2[[#This Row],[Ежемесячный платеж]]/Кредиты_2000_0__2[[#This Row],[Мес доход]]</f>
        <v>0.32699921330963544</v>
      </c>
    </row>
    <row r="1267" spans="1:19" x14ac:dyDescent="0.45">
      <c r="A1267">
        <v>214</v>
      </c>
      <c r="B1267" s="1" t="s">
        <v>195</v>
      </c>
      <c r="C1267" s="1" t="s">
        <v>31</v>
      </c>
      <c r="D1267">
        <v>4</v>
      </c>
      <c r="E1267">
        <v>0</v>
      </c>
      <c r="F1267">
        <v>179037</v>
      </c>
      <c r="G1267">
        <v>329582</v>
      </c>
      <c r="H1267" s="3">
        <v>96690</v>
      </c>
      <c r="I1267" s="1" t="s">
        <v>17</v>
      </c>
      <c r="J1267">
        <v>673</v>
      </c>
      <c r="K1267">
        <v>280136</v>
      </c>
      <c r="L1267" s="1" t="s">
        <v>21</v>
      </c>
      <c r="M1267" s="1" t="s">
        <v>19</v>
      </c>
      <c r="N1267" s="1" t="s">
        <v>23</v>
      </c>
      <c r="O1267" s="2">
        <v>4598.76</v>
      </c>
      <c r="P1267">
        <v>17.8</v>
      </c>
      <c r="Q1267">
        <v>51</v>
      </c>
      <c r="R1267">
        <f>Кредиты_2000_0__2[[#This Row],[Годовой доход]]/12</f>
        <v>23344.666666666668</v>
      </c>
      <c r="S1267">
        <f>Кредиты_2000_0__2[[#This Row],[Ежемесячный платеж]]/Кредиты_2000_0__2[[#This Row],[Мес доход]]</f>
        <v>0.19699403147042865</v>
      </c>
    </row>
    <row r="1268" spans="1:19" x14ac:dyDescent="0.45">
      <c r="A1268">
        <v>795</v>
      </c>
      <c r="B1268" s="1" t="s">
        <v>584</v>
      </c>
      <c r="C1268" s="1" t="s">
        <v>31</v>
      </c>
      <c r="D1268">
        <v>15</v>
      </c>
      <c r="E1268">
        <v>0</v>
      </c>
      <c r="F1268">
        <v>515394</v>
      </c>
      <c r="G1268">
        <v>1143230</v>
      </c>
      <c r="H1268" s="3">
        <v>450120</v>
      </c>
      <c r="I1268" s="1" t="s">
        <v>26</v>
      </c>
      <c r="J1268">
        <v>673</v>
      </c>
      <c r="K1268">
        <v>981578</v>
      </c>
      <c r="L1268" s="1" t="s">
        <v>22</v>
      </c>
      <c r="M1268" s="1" t="s">
        <v>29</v>
      </c>
      <c r="N1268" s="1" t="s">
        <v>23</v>
      </c>
      <c r="O1268" s="2">
        <v>19467.78</v>
      </c>
      <c r="P1268">
        <v>16.5</v>
      </c>
      <c r="R1268">
        <f>Кредиты_2000_0__2[[#This Row],[Годовой доход]]/12</f>
        <v>81798.166666666672</v>
      </c>
      <c r="S1268">
        <f>Кредиты_2000_0__2[[#This Row],[Ежемесячный платеж]]/Кредиты_2000_0__2[[#This Row],[Мес доход]]</f>
        <v>0.23799775463590256</v>
      </c>
    </row>
    <row r="1269" spans="1:19" x14ac:dyDescent="0.45">
      <c r="A1269">
        <v>851</v>
      </c>
      <c r="B1269" s="1" t="s">
        <v>623</v>
      </c>
      <c r="C1269" s="1" t="s">
        <v>16</v>
      </c>
      <c r="D1269">
        <v>11</v>
      </c>
      <c r="E1269">
        <v>0</v>
      </c>
      <c r="F1269">
        <v>167124</v>
      </c>
      <c r="G1269">
        <v>435798</v>
      </c>
      <c r="H1269" s="3">
        <v>227722</v>
      </c>
      <c r="I1269" s="1" t="s">
        <v>17</v>
      </c>
      <c r="J1269">
        <v>673</v>
      </c>
      <c r="K1269">
        <v>578892</v>
      </c>
      <c r="L1269" s="1" t="s">
        <v>22</v>
      </c>
      <c r="M1269" s="1" t="s">
        <v>29</v>
      </c>
      <c r="N1269" s="1" t="s">
        <v>52</v>
      </c>
      <c r="O1269" s="2">
        <v>13314.63</v>
      </c>
      <c r="P1269">
        <v>22.3</v>
      </c>
      <c r="R1269">
        <f>Кредиты_2000_0__2[[#This Row],[Годовой доход]]/12</f>
        <v>48241</v>
      </c>
      <c r="S1269">
        <f>Кредиты_2000_0__2[[#This Row],[Ежемесячный платеж]]/Кредиты_2000_0__2[[#This Row],[Мес доход]]</f>
        <v>0.27600236313509252</v>
      </c>
    </row>
    <row r="1270" spans="1:19" x14ac:dyDescent="0.45">
      <c r="A1270">
        <v>1261</v>
      </c>
      <c r="B1270" s="1" t="s">
        <v>886</v>
      </c>
      <c r="C1270" s="1" t="s">
        <v>16</v>
      </c>
      <c r="D1270">
        <v>22</v>
      </c>
      <c r="E1270">
        <v>0</v>
      </c>
      <c r="F1270">
        <v>350151</v>
      </c>
      <c r="G1270">
        <v>630542</v>
      </c>
      <c r="H1270" s="3">
        <v>693660</v>
      </c>
      <c r="I1270" s="1" t="s">
        <v>26</v>
      </c>
      <c r="J1270">
        <v>673</v>
      </c>
      <c r="K1270">
        <v>2957863</v>
      </c>
      <c r="L1270" s="1" t="s">
        <v>22</v>
      </c>
      <c r="M1270" s="1" t="s">
        <v>19</v>
      </c>
      <c r="N1270" s="1" t="s">
        <v>23</v>
      </c>
      <c r="O1270" s="2">
        <v>55460.05</v>
      </c>
      <c r="P1270">
        <v>21.3</v>
      </c>
      <c r="Q1270">
        <v>37</v>
      </c>
      <c r="R1270">
        <f>Кредиты_2000_0__2[[#This Row],[Годовой доход]]/12</f>
        <v>246488.58333333334</v>
      </c>
      <c r="S1270">
        <f>Кредиты_2000_0__2[[#This Row],[Ежемесячный платеж]]/Кредиты_2000_0__2[[#This Row],[Мес доход]]</f>
        <v>0.22500048176673498</v>
      </c>
    </row>
    <row r="1271" spans="1:19" x14ac:dyDescent="0.45">
      <c r="A1271">
        <v>62</v>
      </c>
      <c r="B1271" s="1" t="s">
        <v>81</v>
      </c>
      <c r="C1271" s="1" t="s">
        <v>16</v>
      </c>
      <c r="D1271">
        <v>10</v>
      </c>
      <c r="E1271">
        <v>0</v>
      </c>
      <c r="F1271">
        <v>252016</v>
      </c>
      <c r="G1271">
        <v>489610</v>
      </c>
      <c r="H1271" s="3">
        <v>718784</v>
      </c>
      <c r="I1271" s="1" t="s">
        <v>26</v>
      </c>
      <c r="J1271">
        <v>672</v>
      </c>
      <c r="K1271">
        <v>1648915</v>
      </c>
      <c r="L1271" s="1" t="s">
        <v>22</v>
      </c>
      <c r="M1271" s="1" t="s">
        <v>19</v>
      </c>
      <c r="N1271" s="1" t="s">
        <v>23</v>
      </c>
      <c r="O1271" s="2">
        <v>15664.74</v>
      </c>
      <c r="P1271">
        <v>12</v>
      </c>
      <c r="Q1271">
        <v>5</v>
      </c>
      <c r="R1271">
        <f>Кредиты_2000_0__2[[#This Row],[Годовой доход]]/12</f>
        <v>137409.58333333334</v>
      </c>
      <c r="S1271">
        <f>Кредиты_2000_0__2[[#This Row],[Ежемесячный платеж]]/Кредиты_2000_0__2[[#This Row],[Мес доход]]</f>
        <v>0.11400034568185745</v>
      </c>
    </row>
    <row r="1272" spans="1:19" x14ac:dyDescent="0.45">
      <c r="A1272">
        <v>1371</v>
      </c>
      <c r="B1272" s="1" t="s">
        <v>966</v>
      </c>
      <c r="C1272" s="1" t="s">
        <v>16</v>
      </c>
      <c r="D1272">
        <v>13</v>
      </c>
      <c r="E1272">
        <v>1</v>
      </c>
      <c r="F1272">
        <v>83600</v>
      </c>
      <c r="G1272">
        <v>509498</v>
      </c>
      <c r="H1272" s="3">
        <v>108856</v>
      </c>
      <c r="I1272" s="1" t="s">
        <v>17</v>
      </c>
      <c r="J1272">
        <v>672</v>
      </c>
      <c r="K1272">
        <v>1692045</v>
      </c>
      <c r="L1272" s="1" t="s">
        <v>36</v>
      </c>
      <c r="M1272" s="1" t="s">
        <v>29</v>
      </c>
      <c r="N1272" s="1" t="s">
        <v>52</v>
      </c>
      <c r="O1272" s="2">
        <v>23688.63</v>
      </c>
      <c r="P1272">
        <v>6</v>
      </c>
      <c r="Q1272">
        <v>17</v>
      </c>
      <c r="R1272">
        <f>Кредиты_2000_0__2[[#This Row],[Годовой доход]]/12</f>
        <v>141003.75</v>
      </c>
      <c r="S1272">
        <f>Кредиты_2000_0__2[[#This Row],[Ежемесячный платеж]]/Кредиты_2000_0__2[[#This Row],[Мес доход]]</f>
        <v>0.16800000000000001</v>
      </c>
    </row>
    <row r="1273" spans="1:19" x14ac:dyDescent="0.45">
      <c r="A1273">
        <v>1635</v>
      </c>
      <c r="B1273" s="1" t="s">
        <v>1141</v>
      </c>
      <c r="C1273" s="1" t="s">
        <v>16</v>
      </c>
      <c r="D1273">
        <v>10</v>
      </c>
      <c r="E1273">
        <v>0</v>
      </c>
      <c r="F1273">
        <v>292220</v>
      </c>
      <c r="G1273">
        <v>716870</v>
      </c>
      <c r="H1273" s="3">
        <v>323840</v>
      </c>
      <c r="I1273" s="1" t="s">
        <v>26</v>
      </c>
      <c r="J1273">
        <v>672</v>
      </c>
      <c r="K1273">
        <v>1277161</v>
      </c>
      <c r="L1273" s="1" t="s">
        <v>41</v>
      </c>
      <c r="M1273" s="1" t="s">
        <v>29</v>
      </c>
      <c r="N1273" s="1" t="s">
        <v>52</v>
      </c>
      <c r="O1273" s="2">
        <v>15112.98</v>
      </c>
      <c r="P1273">
        <v>8.5</v>
      </c>
      <c r="R1273">
        <f>Кредиты_2000_0__2[[#This Row],[Годовой доход]]/12</f>
        <v>106430.08333333333</v>
      </c>
      <c r="S1273">
        <f>Кредиты_2000_0__2[[#This Row],[Ежемесячный платеж]]/Кредиты_2000_0__2[[#This Row],[Мес доход]]</f>
        <v>0.14199913714872284</v>
      </c>
    </row>
    <row r="1274" spans="1:19" x14ac:dyDescent="0.45">
      <c r="A1274">
        <v>1926</v>
      </c>
      <c r="B1274" s="1" t="s">
        <v>1358</v>
      </c>
      <c r="C1274" s="1" t="s">
        <v>16</v>
      </c>
      <c r="D1274">
        <v>14</v>
      </c>
      <c r="E1274">
        <v>0</v>
      </c>
      <c r="F1274">
        <v>231876</v>
      </c>
      <c r="G1274">
        <v>334774</v>
      </c>
      <c r="H1274" s="3">
        <v>200882</v>
      </c>
      <c r="I1274" s="1" t="s">
        <v>26</v>
      </c>
      <c r="J1274">
        <v>672</v>
      </c>
      <c r="K1274">
        <v>1044639</v>
      </c>
      <c r="L1274" s="1" t="s">
        <v>28</v>
      </c>
      <c r="M1274" s="1" t="s">
        <v>19</v>
      </c>
      <c r="N1274" s="1" t="s">
        <v>23</v>
      </c>
      <c r="O1274" s="2">
        <v>19499.7</v>
      </c>
      <c r="P1274">
        <v>12.1</v>
      </c>
      <c r="R1274">
        <f>Кредиты_2000_0__2[[#This Row],[Годовой доход]]/12</f>
        <v>87053.25</v>
      </c>
      <c r="S1274">
        <f>Кредиты_2000_0__2[[#This Row],[Ежемесячный платеж]]/Кредиты_2000_0__2[[#This Row],[Мес доход]]</f>
        <v>0.22399738091340646</v>
      </c>
    </row>
    <row r="1275" spans="1:19" x14ac:dyDescent="0.45">
      <c r="A1275">
        <v>1960</v>
      </c>
      <c r="B1275" s="1" t="s">
        <v>1383</v>
      </c>
      <c r="C1275" s="1" t="s">
        <v>16</v>
      </c>
      <c r="D1275">
        <v>17</v>
      </c>
      <c r="E1275">
        <v>0</v>
      </c>
      <c r="F1275">
        <v>541158</v>
      </c>
      <c r="G1275">
        <v>832128</v>
      </c>
      <c r="H1275" s="3">
        <v>445104</v>
      </c>
      <c r="I1275" s="1" t="s">
        <v>17</v>
      </c>
      <c r="J1275">
        <v>672</v>
      </c>
      <c r="K1275">
        <v>2104630</v>
      </c>
      <c r="L1275" s="1" t="s">
        <v>22</v>
      </c>
      <c r="M1275" s="1" t="s">
        <v>19</v>
      </c>
      <c r="N1275" s="1" t="s">
        <v>23</v>
      </c>
      <c r="O1275" s="2">
        <v>27851.34</v>
      </c>
      <c r="P1275">
        <v>22.4</v>
      </c>
      <c r="R1275">
        <f>Кредиты_2000_0__2[[#This Row],[Годовой доход]]/12</f>
        <v>175385.83333333334</v>
      </c>
      <c r="S1275">
        <f>Кредиты_2000_0__2[[#This Row],[Ежемесячный платеж]]/Кредиты_2000_0__2[[#This Row],[Мес доход]]</f>
        <v>0.15880039721946373</v>
      </c>
    </row>
    <row r="1276" spans="1:19" x14ac:dyDescent="0.45">
      <c r="A1276">
        <v>356</v>
      </c>
      <c r="B1276" s="1" t="s">
        <v>298</v>
      </c>
      <c r="C1276" s="1" t="s">
        <v>31</v>
      </c>
      <c r="D1276">
        <v>10</v>
      </c>
      <c r="E1276">
        <v>0</v>
      </c>
      <c r="F1276">
        <v>48051</v>
      </c>
      <c r="G1276">
        <v>60764</v>
      </c>
      <c r="H1276" s="3">
        <v>47806</v>
      </c>
      <c r="I1276" s="1" t="s">
        <v>17</v>
      </c>
      <c r="J1276">
        <v>671</v>
      </c>
      <c r="K1276">
        <v>835620</v>
      </c>
      <c r="L1276" s="1" t="s">
        <v>36</v>
      </c>
      <c r="M1276" s="1" t="s">
        <v>29</v>
      </c>
      <c r="N1276" s="1" t="s">
        <v>52</v>
      </c>
      <c r="O1276" s="2">
        <v>3070.97</v>
      </c>
      <c r="P1276">
        <v>12.8</v>
      </c>
      <c r="Q1276">
        <v>12</v>
      </c>
      <c r="R1276">
        <f>Кредиты_2000_0__2[[#This Row],[Годовой доход]]/12</f>
        <v>69635</v>
      </c>
      <c r="S1276">
        <f>Кредиты_2000_0__2[[#This Row],[Ежемесячный платеж]]/Кредиты_2000_0__2[[#This Row],[Мес доход]]</f>
        <v>4.4100954979536151E-2</v>
      </c>
    </row>
    <row r="1277" spans="1:19" x14ac:dyDescent="0.45">
      <c r="A1277">
        <v>1526</v>
      </c>
      <c r="B1277" s="1" t="s">
        <v>1065</v>
      </c>
      <c r="C1277" s="1" t="s">
        <v>31</v>
      </c>
      <c r="D1277">
        <v>12</v>
      </c>
      <c r="E1277">
        <v>0</v>
      </c>
      <c r="F1277">
        <v>120194</v>
      </c>
      <c r="G1277">
        <v>529166</v>
      </c>
      <c r="H1277" s="3">
        <v>431948</v>
      </c>
      <c r="I1277" s="1" t="s">
        <v>17</v>
      </c>
      <c r="J1277">
        <v>671</v>
      </c>
      <c r="K1277">
        <v>932615</v>
      </c>
      <c r="L1277" s="1" t="s">
        <v>27</v>
      </c>
      <c r="M1277" s="1" t="s">
        <v>19</v>
      </c>
      <c r="N1277" s="1" t="s">
        <v>54</v>
      </c>
      <c r="O1277" s="2">
        <v>10258.67</v>
      </c>
      <c r="P1277">
        <v>16.2</v>
      </c>
      <c r="R1277">
        <f>Кредиты_2000_0__2[[#This Row],[Годовой доход]]/12</f>
        <v>77717.916666666672</v>
      </c>
      <c r="S1277">
        <f>Кредиты_2000_0__2[[#This Row],[Ежемесячный платеж]]/Кредиты_2000_0__2[[#This Row],[Мес доход]]</f>
        <v>0.13199877763064072</v>
      </c>
    </row>
    <row r="1278" spans="1:19" x14ac:dyDescent="0.45">
      <c r="A1278">
        <v>348</v>
      </c>
      <c r="B1278" s="1" t="s">
        <v>291</v>
      </c>
      <c r="C1278" s="1" t="s">
        <v>16</v>
      </c>
      <c r="D1278">
        <v>19</v>
      </c>
      <c r="E1278">
        <v>0</v>
      </c>
      <c r="F1278">
        <v>532589</v>
      </c>
      <c r="G1278">
        <v>828872</v>
      </c>
      <c r="H1278" s="3">
        <v>146982</v>
      </c>
      <c r="I1278" s="1" t="s">
        <v>17</v>
      </c>
      <c r="J1278">
        <v>670</v>
      </c>
      <c r="K1278">
        <v>981578</v>
      </c>
      <c r="L1278" s="1" t="s">
        <v>22</v>
      </c>
      <c r="M1278" s="1" t="s">
        <v>29</v>
      </c>
      <c r="N1278" s="1" t="s">
        <v>23</v>
      </c>
      <c r="O1278" s="2">
        <v>25030.22</v>
      </c>
      <c r="P1278">
        <v>22.5</v>
      </c>
      <c r="Q1278">
        <v>76</v>
      </c>
      <c r="R1278">
        <f>Кредиты_2000_0__2[[#This Row],[Годовой доход]]/12</f>
        <v>81798.166666666672</v>
      </c>
      <c r="S1278">
        <f>Кредиты_2000_0__2[[#This Row],[Ежемесячный платеж]]/Кредиты_2000_0__2[[#This Row],[Мес доход]]</f>
        <v>0.30599976772095544</v>
      </c>
    </row>
    <row r="1279" spans="1:19" x14ac:dyDescent="0.45">
      <c r="A1279">
        <v>1460</v>
      </c>
      <c r="B1279" s="1" t="s">
        <v>1029</v>
      </c>
      <c r="C1279" s="1" t="s">
        <v>16</v>
      </c>
      <c r="D1279">
        <v>15</v>
      </c>
      <c r="E1279">
        <v>0</v>
      </c>
      <c r="F1279">
        <v>306736</v>
      </c>
      <c r="G1279">
        <v>369578</v>
      </c>
      <c r="H1279" s="3">
        <v>457402</v>
      </c>
      <c r="I1279" s="1" t="s">
        <v>26</v>
      </c>
      <c r="J1279">
        <v>670</v>
      </c>
      <c r="K1279">
        <v>903526</v>
      </c>
      <c r="L1279" s="1" t="s">
        <v>22</v>
      </c>
      <c r="M1279" s="1" t="s">
        <v>19</v>
      </c>
      <c r="N1279" s="1" t="s">
        <v>23</v>
      </c>
      <c r="O1279" s="2">
        <v>22362.240000000002</v>
      </c>
      <c r="P1279">
        <v>27.5</v>
      </c>
      <c r="Q1279">
        <v>24</v>
      </c>
      <c r="R1279">
        <f>Кредиты_2000_0__2[[#This Row],[Годовой доход]]/12</f>
        <v>75293.833333333328</v>
      </c>
      <c r="S1279">
        <f>Кредиты_2000_0__2[[#This Row],[Ежемесячный платеж]]/Кредиты_2000_0__2[[#This Row],[Мес доход]]</f>
        <v>0.29699962148294573</v>
      </c>
    </row>
    <row r="1280" spans="1:19" x14ac:dyDescent="0.45">
      <c r="A1280">
        <v>1682</v>
      </c>
      <c r="B1280" s="1" t="s">
        <v>1178</v>
      </c>
      <c r="C1280" s="1" t="s">
        <v>16</v>
      </c>
      <c r="D1280">
        <v>9</v>
      </c>
      <c r="E1280">
        <v>0</v>
      </c>
      <c r="F1280">
        <v>348764</v>
      </c>
      <c r="G1280">
        <v>702328</v>
      </c>
      <c r="H1280" s="3">
        <v>352880</v>
      </c>
      <c r="I1280" s="1" t="s">
        <v>26</v>
      </c>
      <c r="J1280">
        <v>670</v>
      </c>
      <c r="K1280">
        <v>1055868</v>
      </c>
      <c r="L1280" s="1" t="s">
        <v>40</v>
      </c>
      <c r="M1280" s="1" t="s">
        <v>29</v>
      </c>
      <c r="N1280" s="1" t="s">
        <v>23</v>
      </c>
      <c r="O1280" s="2">
        <v>28772.46</v>
      </c>
      <c r="P1280">
        <v>16.5</v>
      </c>
      <c r="R1280">
        <f>Кредиты_2000_0__2[[#This Row],[Годовой доход]]/12</f>
        <v>87989</v>
      </c>
      <c r="S1280">
        <f>Кредиты_2000_0__2[[#This Row],[Ежемесячный платеж]]/Кредиты_2000_0__2[[#This Row],[Мес доход]]</f>
        <v>0.32700064780824872</v>
      </c>
    </row>
    <row r="1281" spans="1:19" x14ac:dyDescent="0.45">
      <c r="A1281">
        <v>672</v>
      </c>
      <c r="B1281" s="1" t="s">
        <v>499</v>
      </c>
      <c r="C1281" s="1" t="s">
        <v>16</v>
      </c>
      <c r="D1281">
        <v>7</v>
      </c>
      <c r="E1281">
        <v>1</v>
      </c>
      <c r="F1281">
        <v>23028</v>
      </c>
      <c r="G1281">
        <v>28666</v>
      </c>
      <c r="H1281" s="3">
        <v>209462</v>
      </c>
      <c r="I1281" s="1" t="s">
        <v>26</v>
      </c>
      <c r="J1281">
        <v>669</v>
      </c>
      <c r="K1281">
        <v>1828009</v>
      </c>
      <c r="L1281" s="1" t="s">
        <v>38</v>
      </c>
      <c r="M1281" s="1" t="s">
        <v>19</v>
      </c>
      <c r="N1281" s="1" t="s">
        <v>20</v>
      </c>
      <c r="O1281" s="2">
        <v>29400.6</v>
      </c>
      <c r="P1281">
        <v>17</v>
      </c>
      <c r="R1281">
        <f>Кредиты_2000_0__2[[#This Row],[Годовой доход]]/12</f>
        <v>152334.08333333334</v>
      </c>
      <c r="S1281">
        <f>Кредиты_2000_0__2[[#This Row],[Ежемесячный платеж]]/Кредиты_2000_0__2[[#This Row],[Мес доход]]</f>
        <v>0.19300080032428721</v>
      </c>
    </row>
    <row r="1282" spans="1:19" x14ac:dyDescent="0.45">
      <c r="A1282">
        <v>803</v>
      </c>
      <c r="B1282" s="1" t="s">
        <v>589</v>
      </c>
      <c r="C1282" s="1" t="s">
        <v>31</v>
      </c>
      <c r="D1282">
        <v>10</v>
      </c>
      <c r="E1282">
        <v>0</v>
      </c>
      <c r="F1282">
        <v>311372</v>
      </c>
      <c r="G1282">
        <v>785466</v>
      </c>
      <c r="H1282" s="3">
        <v>396792</v>
      </c>
      <c r="I1282" s="1" t="s">
        <v>26</v>
      </c>
      <c r="J1282">
        <v>669</v>
      </c>
      <c r="K1282">
        <v>875748</v>
      </c>
      <c r="L1282" s="1" t="s">
        <v>53</v>
      </c>
      <c r="M1282" s="1" t="s">
        <v>19</v>
      </c>
      <c r="N1282" s="1" t="s">
        <v>23</v>
      </c>
      <c r="O1282" s="2">
        <v>22404.42</v>
      </c>
      <c r="P1282">
        <v>9.6999999999999993</v>
      </c>
      <c r="Q1282">
        <v>7</v>
      </c>
      <c r="R1282">
        <f>Кредиты_2000_0__2[[#This Row],[Годовой доход]]/12</f>
        <v>72979</v>
      </c>
      <c r="S1282">
        <f>Кредиты_2000_0__2[[#This Row],[Ежемесячный платеж]]/Кредиты_2000_0__2[[#This Row],[Мес доход]]</f>
        <v>0.30699817755792758</v>
      </c>
    </row>
    <row r="1283" spans="1:19" x14ac:dyDescent="0.45">
      <c r="A1283">
        <v>950</v>
      </c>
      <c r="B1283" s="1" t="s">
        <v>687</v>
      </c>
      <c r="C1283" s="1" t="s">
        <v>31</v>
      </c>
      <c r="D1283">
        <v>18</v>
      </c>
      <c r="E1283">
        <v>0</v>
      </c>
      <c r="F1283">
        <v>336775</v>
      </c>
      <c r="G1283">
        <v>432784</v>
      </c>
      <c r="H1283" s="3">
        <v>391248</v>
      </c>
      <c r="I1283" s="1" t="s">
        <v>26</v>
      </c>
      <c r="J1283">
        <v>669</v>
      </c>
      <c r="K1283">
        <v>1392719</v>
      </c>
      <c r="L1283" s="1" t="s">
        <v>22</v>
      </c>
      <c r="M1283" s="1" t="s">
        <v>19</v>
      </c>
      <c r="N1283" s="1" t="s">
        <v>20</v>
      </c>
      <c r="O1283" s="2">
        <v>33773.26</v>
      </c>
      <c r="P1283">
        <v>14.9</v>
      </c>
      <c r="R1283">
        <f>Кредиты_2000_0__2[[#This Row],[Годовой доход]]/12</f>
        <v>116059.91666666667</v>
      </c>
      <c r="S1283">
        <f>Кредиты_2000_0__2[[#This Row],[Ежемесячный платеж]]/Кредиты_2000_0__2[[#This Row],[Мес доход]]</f>
        <v>0.29099848569596598</v>
      </c>
    </row>
    <row r="1284" spans="1:19" x14ac:dyDescent="0.45">
      <c r="A1284">
        <v>298</v>
      </c>
      <c r="B1284" s="1" t="s">
        <v>259</v>
      </c>
      <c r="C1284" s="1" t="s">
        <v>16</v>
      </c>
      <c r="D1284">
        <v>9</v>
      </c>
      <c r="E1284">
        <v>0</v>
      </c>
      <c r="F1284">
        <v>621585</v>
      </c>
      <c r="G1284">
        <v>906466</v>
      </c>
      <c r="H1284" s="3">
        <v>523248</v>
      </c>
      <c r="I1284" s="1" t="s">
        <v>26</v>
      </c>
      <c r="J1284">
        <v>668</v>
      </c>
      <c r="K1284">
        <v>1468662</v>
      </c>
      <c r="L1284" s="1" t="s">
        <v>18</v>
      </c>
      <c r="M1284" s="1" t="s">
        <v>24</v>
      </c>
      <c r="N1284" s="1" t="s">
        <v>23</v>
      </c>
      <c r="O1284" s="2">
        <v>39286.68</v>
      </c>
      <c r="P1284">
        <v>14.8</v>
      </c>
      <c r="R1284">
        <f>Кредиты_2000_0__2[[#This Row],[Годовой доход]]/12</f>
        <v>122388.5</v>
      </c>
      <c r="S1284">
        <f>Кредиты_2000_0__2[[#This Row],[Ежемесячный платеж]]/Кредиты_2000_0__2[[#This Row],[Мес доход]]</f>
        <v>0.32099976713498407</v>
      </c>
    </row>
    <row r="1285" spans="1:19" x14ac:dyDescent="0.45">
      <c r="A1285">
        <v>530</v>
      </c>
      <c r="B1285" s="1" t="s">
        <v>410</v>
      </c>
      <c r="C1285" s="1" t="s">
        <v>16</v>
      </c>
      <c r="D1285">
        <v>7</v>
      </c>
      <c r="E1285">
        <v>2</v>
      </c>
      <c r="F1285">
        <v>46721</v>
      </c>
      <c r="G1285">
        <v>314556</v>
      </c>
      <c r="H1285" s="3">
        <v>748154</v>
      </c>
      <c r="I1285" s="1" t="s">
        <v>17</v>
      </c>
      <c r="J1285">
        <v>668</v>
      </c>
      <c r="K1285">
        <v>7669160</v>
      </c>
      <c r="L1285" s="1" t="s">
        <v>28</v>
      </c>
      <c r="M1285" s="1" t="s">
        <v>29</v>
      </c>
      <c r="N1285" s="1" t="s">
        <v>52</v>
      </c>
      <c r="O1285" s="2">
        <v>12078.87</v>
      </c>
      <c r="P1285">
        <v>20.9</v>
      </c>
      <c r="R1285">
        <f>Кредиты_2000_0__2[[#This Row],[Годовой доход]]/12</f>
        <v>639096.66666666663</v>
      </c>
      <c r="S1285">
        <f>Кредиты_2000_0__2[[#This Row],[Ежемесячный платеж]]/Кредиты_2000_0__2[[#This Row],[Мес доход]]</f>
        <v>1.8899910811614313E-2</v>
      </c>
    </row>
    <row r="1286" spans="1:19" x14ac:dyDescent="0.45">
      <c r="A1286">
        <v>712</v>
      </c>
      <c r="B1286" s="1" t="s">
        <v>525</v>
      </c>
      <c r="C1286" s="1" t="s">
        <v>16</v>
      </c>
      <c r="D1286">
        <v>12</v>
      </c>
      <c r="E1286">
        <v>0</v>
      </c>
      <c r="F1286">
        <v>38589</v>
      </c>
      <c r="G1286">
        <v>312466</v>
      </c>
      <c r="H1286" s="3">
        <v>407132</v>
      </c>
      <c r="I1286" s="1" t="s">
        <v>26</v>
      </c>
      <c r="J1286">
        <v>668</v>
      </c>
      <c r="K1286">
        <v>1233765</v>
      </c>
      <c r="L1286" s="1" t="s">
        <v>27</v>
      </c>
      <c r="M1286" s="1" t="s">
        <v>29</v>
      </c>
      <c r="N1286" s="1" t="s">
        <v>58</v>
      </c>
      <c r="O1286" s="2">
        <v>2868.62</v>
      </c>
      <c r="P1286">
        <v>12.4</v>
      </c>
      <c r="R1286">
        <f>Кредиты_2000_0__2[[#This Row],[Годовой доход]]/12</f>
        <v>102813.75</v>
      </c>
      <c r="S1286">
        <f>Кредиты_2000_0__2[[#This Row],[Ежемесячный платеж]]/Кредиты_2000_0__2[[#This Row],[Мес доход]]</f>
        <v>2.7901131901131901E-2</v>
      </c>
    </row>
    <row r="1287" spans="1:19" x14ac:dyDescent="0.45">
      <c r="A1287">
        <v>1400</v>
      </c>
      <c r="B1287" s="1" t="s">
        <v>985</v>
      </c>
      <c r="C1287" s="1" t="s">
        <v>16</v>
      </c>
      <c r="D1287">
        <v>11</v>
      </c>
      <c r="E1287">
        <v>0</v>
      </c>
      <c r="F1287">
        <v>732754</v>
      </c>
      <c r="G1287">
        <v>968550</v>
      </c>
      <c r="H1287" s="3">
        <v>536976</v>
      </c>
      <c r="I1287" s="1" t="s">
        <v>17</v>
      </c>
      <c r="J1287">
        <v>668</v>
      </c>
      <c r="K1287">
        <v>1780775</v>
      </c>
      <c r="L1287" s="1" t="s">
        <v>22</v>
      </c>
      <c r="M1287" s="1" t="s">
        <v>29</v>
      </c>
      <c r="N1287" s="1" t="s">
        <v>23</v>
      </c>
      <c r="O1287" s="2">
        <v>27453.48</v>
      </c>
      <c r="P1287">
        <v>38.799999999999997</v>
      </c>
      <c r="Q1287">
        <v>39</v>
      </c>
      <c r="R1287">
        <f>Кредиты_2000_0__2[[#This Row],[Годовой доход]]/12</f>
        <v>148397.91666666666</v>
      </c>
      <c r="S1287">
        <f>Кредиты_2000_0__2[[#This Row],[Ежемесячный платеж]]/Кредиты_2000_0__2[[#This Row],[Мес доход]]</f>
        <v>0.18499909309149107</v>
      </c>
    </row>
    <row r="1288" spans="1:19" x14ac:dyDescent="0.45">
      <c r="A1288">
        <v>1445</v>
      </c>
      <c r="B1288" s="1" t="s">
        <v>1020</v>
      </c>
      <c r="C1288" s="1" t="s">
        <v>31</v>
      </c>
      <c r="D1288">
        <v>29</v>
      </c>
      <c r="E1288">
        <v>0</v>
      </c>
      <c r="F1288">
        <v>570912</v>
      </c>
      <c r="G1288">
        <v>2592348</v>
      </c>
      <c r="H1288" s="3">
        <v>560956</v>
      </c>
      <c r="I1288" s="1" t="s">
        <v>26</v>
      </c>
      <c r="J1288">
        <v>668</v>
      </c>
      <c r="K1288">
        <v>3391253</v>
      </c>
      <c r="L1288" s="1" t="s">
        <v>36</v>
      </c>
      <c r="M1288" s="1" t="s">
        <v>19</v>
      </c>
      <c r="N1288" s="1" t="s">
        <v>52</v>
      </c>
      <c r="O1288" s="2">
        <v>35325.56</v>
      </c>
      <c r="P1288">
        <v>30.3</v>
      </c>
      <c r="Q1288">
        <v>22</v>
      </c>
      <c r="R1288">
        <f>Кредиты_2000_0__2[[#This Row],[Годовой доход]]/12</f>
        <v>282604.41666666669</v>
      </c>
      <c r="S1288">
        <f>Кредиты_2000_0__2[[#This Row],[Ежемесячный платеж]]/Кредиты_2000_0__2[[#This Row],[Мес доход]]</f>
        <v>0.12500002801324464</v>
      </c>
    </row>
    <row r="1289" spans="1:19" x14ac:dyDescent="0.45">
      <c r="A1289">
        <v>377</v>
      </c>
      <c r="B1289" s="1" t="s">
        <v>314</v>
      </c>
      <c r="C1289" s="1" t="s">
        <v>16</v>
      </c>
      <c r="D1289">
        <v>43</v>
      </c>
      <c r="E1289">
        <v>0</v>
      </c>
      <c r="F1289">
        <v>979526</v>
      </c>
      <c r="G1289">
        <v>1543102</v>
      </c>
      <c r="H1289" s="3">
        <v>469678</v>
      </c>
      <c r="I1289" s="1" t="s">
        <v>26</v>
      </c>
      <c r="J1289">
        <v>667</v>
      </c>
      <c r="K1289">
        <v>2250246</v>
      </c>
      <c r="L1289" s="1" t="s">
        <v>53</v>
      </c>
      <c r="M1289" s="1" t="s">
        <v>19</v>
      </c>
      <c r="N1289" s="1" t="s">
        <v>23</v>
      </c>
      <c r="O1289" s="2">
        <v>51380.56</v>
      </c>
      <c r="P1289">
        <v>14.6</v>
      </c>
      <c r="R1289">
        <f>Кредиты_2000_0__2[[#This Row],[Годовой доход]]/12</f>
        <v>187520.5</v>
      </c>
      <c r="S1289">
        <f>Кредиты_2000_0__2[[#This Row],[Ежемесячный платеж]]/Кредиты_2000_0__2[[#This Row],[Мес доход]]</f>
        <v>0.27399969603323371</v>
      </c>
    </row>
    <row r="1290" spans="1:19" x14ac:dyDescent="0.45">
      <c r="A1290">
        <v>1288</v>
      </c>
      <c r="B1290" s="1" t="s">
        <v>905</v>
      </c>
      <c r="C1290" s="1" t="s">
        <v>16</v>
      </c>
      <c r="D1290">
        <v>12</v>
      </c>
      <c r="E1290">
        <v>0</v>
      </c>
      <c r="F1290">
        <v>353875</v>
      </c>
      <c r="G1290">
        <v>628430</v>
      </c>
      <c r="H1290" s="3">
        <v>453530</v>
      </c>
      <c r="I1290" s="1" t="s">
        <v>26</v>
      </c>
      <c r="J1290">
        <v>667</v>
      </c>
      <c r="K1290">
        <v>1506472</v>
      </c>
      <c r="L1290" s="1" t="s">
        <v>50</v>
      </c>
      <c r="M1290" s="1" t="s">
        <v>29</v>
      </c>
      <c r="N1290" s="1" t="s">
        <v>23</v>
      </c>
      <c r="O1290" s="2">
        <v>16571.23</v>
      </c>
      <c r="P1290">
        <v>18.7</v>
      </c>
      <c r="Q1290">
        <v>50</v>
      </c>
      <c r="R1290">
        <f>Кредиты_2000_0__2[[#This Row],[Годовой доход]]/12</f>
        <v>125539.33333333333</v>
      </c>
      <c r="S1290">
        <f>Кредиты_2000_0__2[[#This Row],[Ежемесячный платеж]]/Кредиты_2000_0__2[[#This Row],[Мес доход]]</f>
        <v>0.13200030269397639</v>
      </c>
    </row>
    <row r="1291" spans="1:19" x14ac:dyDescent="0.45">
      <c r="A1291">
        <v>1508</v>
      </c>
      <c r="B1291" s="1" t="s">
        <v>1052</v>
      </c>
      <c r="C1291" s="1" t="s">
        <v>31</v>
      </c>
      <c r="D1291">
        <v>12</v>
      </c>
      <c r="E1291">
        <v>1</v>
      </c>
      <c r="F1291">
        <v>206207</v>
      </c>
      <c r="G1291">
        <v>414546</v>
      </c>
      <c r="H1291" s="3">
        <v>475332</v>
      </c>
      <c r="I1291" s="1" t="s">
        <v>26</v>
      </c>
      <c r="J1291">
        <v>667</v>
      </c>
      <c r="K1291">
        <v>988969</v>
      </c>
      <c r="L1291" s="1" t="s">
        <v>22</v>
      </c>
      <c r="M1291" s="1" t="s">
        <v>19</v>
      </c>
      <c r="N1291" s="1" t="s">
        <v>23</v>
      </c>
      <c r="O1291" s="2">
        <v>11702.86</v>
      </c>
      <c r="P1291">
        <v>15.3</v>
      </c>
      <c r="R1291">
        <f>Кредиты_2000_0__2[[#This Row],[Годовой доход]]/12</f>
        <v>82414.083333333328</v>
      </c>
      <c r="S1291">
        <f>Кредиты_2000_0__2[[#This Row],[Ежемесячный платеж]]/Кредиты_2000_0__2[[#This Row],[Мес доход]]</f>
        <v>0.14200073005321706</v>
      </c>
    </row>
    <row r="1292" spans="1:19" x14ac:dyDescent="0.45">
      <c r="A1292">
        <v>86</v>
      </c>
      <c r="B1292" s="1" t="s">
        <v>97</v>
      </c>
      <c r="C1292" s="1" t="s">
        <v>16</v>
      </c>
      <c r="D1292">
        <v>15</v>
      </c>
      <c r="E1292">
        <v>0</v>
      </c>
      <c r="F1292">
        <v>205637</v>
      </c>
      <c r="G1292">
        <v>433686</v>
      </c>
      <c r="H1292" s="3">
        <v>498586</v>
      </c>
      <c r="I1292" s="1" t="s">
        <v>26</v>
      </c>
      <c r="J1292">
        <v>666</v>
      </c>
      <c r="K1292">
        <v>1351679</v>
      </c>
      <c r="L1292" s="1" t="s">
        <v>27</v>
      </c>
      <c r="M1292" s="1" t="s">
        <v>29</v>
      </c>
      <c r="N1292" s="1" t="s">
        <v>52</v>
      </c>
      <c r="O1292" s="2">
        <v>32214.880000000001</v>
      </c>
      <c r="P1292">
        <v>12.2</v>
      </c>
      <c r="R1292">
        <f>Кредиты_2000_0__2[[#This Row],[Годовой доход]]/12</f>
        <v>112639.91666666667</v>
      </c>
      <c r="S1292">
        <f>Кредиты_2000_0__2[[#This Row],[Ежемесячный платеж]]/Кредиты_2000_0__2[[#This Row],[Мес доход]]</f>
        <v>0.28599879113310184</v>
      </c>
    </row>
    <row r="1293" spans="1:19" x14ac:dyDescent="0.45">
      <c r="A1293">
        <v>469</v>
      </c>
      <c r="B1293" s="1" t="s">
        <v>373</v>
      </c>
      <c r="C1293" s="1" t="s">
        <v>31</v>
      </c>
      <c r="D1293">
        <v>8</v>
      </c>
      <c r="E1293">
        <v>0</v>
      </c>
      <c r="F1293">
        <v>419748</v>
      </c>
      <c r="G1293">
        <v>514866</v>
      </c>
      <c r="H1293" s="3">
        <v>44022</v>
      </c>
      <c r="I1293" s="1" t="s">
        <v>17</v>
      </c>
      <c r="J1293">
        <v>666</v>
      </c>
      <c r="K1293">
        <v>910727</v>
      </c>
      <c r="L1293" s="1" t="s">
        <v>33</v>
      </c>
      <c r="M1293" s="1" t="s">
        <v>19</v>
      </c>
      <c r="N1293" s="1" t="s">
        <v>52</v>
      </c>
      <c r="O1293" s="2">
        <v>19808.259999999998</v>
      </c>
      <c r="P1293">
        <v>22.5</v>
      </c>
      <c r="Q1293">
        <v>24</v>
      </c>
      <c r="R1293">
        <f>Кредиты_2000_0__2[[#This Row],[Годовой доход]]/12</f>
        <v>75893.916666666672</v>
      </c>
      <c r="S1293">
        <f>Кредиты_2000_0__2[[#This Row],[Ежемесячный платеж]]/Кредиты_2000_0__2[[#This Row],[Мес доход]]</f>
        <v>0.26099931153902317</v>
      </c>
    </row>
    <row r="1294" spans="1:19" x14ac:dyDescent="0.45">
      <c r="A1294">
        <v>977</v>
      </c>
      <c r="B1294" s="1" t="s">
        <v>704</v>
      </c>
      <c r="C1294" s="1" t="s">
        <v>16</v>
      </c>
      <c r="D1294">
        <v>6</v>
      </c>
      <c r="E1294">
        <v>0</v>
      </c>
      <c r="F1294">
        <v>147269</v>
      </c>
      <c r="G1294">
        <v>212608</v>
      </c>
      <c r="H1294" s="3">
        <v>372196</v>
      </c>
      <c r="I1294" s="1" t="s">
        <v>26</v>
      </c>
      <c r="J1294">
        <v>665</v>
      </c>
      <c r="K1294">
        <v>1243645</v>
      </c>
      <c r="L1294" s="1" t="s">
        <v>28</v>
      </c>
      <c r="M1294" s="1" t="s">
        <v>19</v>
      </c>
      <c r="N1294" s="1" t="s">
        <v>23</v>
      </c>
      <c r="O1294" s="2">
        <v>10778.13</v>
      </c>
      <c r="P1294">
        <v>16</v>
      </c>
      <c r="R1294">
        <f>Кредиты_2000_0__2[[#This Row],[Годовой доход]]/12</f>
        <v>103637.08333333333</v>
      </c>
      <c r="S1294">
        <f>Кредиты_2000_0__2[[#This Row],[Ежемесячный платеж]]/Кредиты_2000_0__2[[#This Row],[Мес доход]]</f>
        <v>0.10399877778626537</v>
      </c>
    </row>
    <row r="1295" spans="1:19" x14ac:dyDescent="0.45">
      <c r="A1295">
        <v>1352</v>
      </c>
      <c r="B1295" s="1" t="s">
        <v>952</v>
      </c>
      <c r="C1295" s="1" t="s">
        <v>16</v>
      </c>
      <c r="D1295">
        <v>8</v>
      </c>
      <c r="E1295">
        <v>0</v>
      </c>
      <c r="F1295">
        <v>68989</v>
      </c>
      <c r="G1295">
        <v>272668</v>
      </c>
      <c r="H1295" s="3">
        <v>670758</v>
      </c>
      <c r="I1295" s="1" t="s">
        <v>26</v>
      </c>
      <c r="J1295">
        <v>665</v>
      </c>
      <c r="K1295">
        <v>2124067</v>
      </c>
      <c r="L1295" s="1" t="s">
        <v>21</v>
      </c>
      <c r="M1295" s="1" t="s">
        <v>19</v>
      </c>
      <c r="N1295" s="1" t="s">
        <v>52</v>
      </c>
      <c r="O1295" s="2">
        <v>34693.24</v>
      </c>
      <c r="P1295">
        <v>15</v>
      </c>
      <c r="Q1295">
        <v>49</v>
      </c>
      <c r="R1295">
        <f>Кредиты_2000_0__2[[#This Row],[Годовой доход]]/12</f>
        <v>177005.58333333334</v>
      </c>
      <c r="S1295">
        <f>Кредиты_2000_0__2[[#This Row],[Ежемесячный платеж]]/Кредиты_2000_0__2[[#This Row],[Мес доход]]</f>
        <v>0.19600082294955853</v>
      </c>
    </row>
    <row r="1296" spans="1:19" x14ac:dyDescent="0.45">
      <c r="A1296">
        <v>1420</v>
      </c>
      <c r="B1296" s="1" t="s">
        <v>1000</v>
      </c>
      <c r="C1296" s="1" t="s">
        <v>31</v>
      </c>
      <c r="D1296">
        <v>11</v>
      </c>
      <c r="E1296">
        <v>0</v>
      </c>
      <c r="F1296">
        <v>220115</v>
      </c>
      <c r="G1296">
        <v>407154</v>
      </c>
      <c r="H1296" s="3">
        <v>215578</v>
      </c>
      <c r="I1296" s="1" t="s">
        <v>26</v>
      </c>
      <c r="J1296">
        <v>665</v>
      </c>
      <c r="K1296">
        <v>595783</v>
      </c>
      <c r="L1296" s="1" t="s">
        <v>38</v>
      </c>
      <c r="M1296" s="1" t="s">
        <v>24</v>
      </c>
      <c r="N1296" s="1" t="s">
        <v>23</v>
      </c>
      <c r="O1296" s="2">
        <v>8291.2199999999993</v>
      </c>
      <c r="P1296">
        <v>11</v>
      </c>
      <c r="R1296">
        <f>Кредиты_2000_0__2[[#This Row],[Годовой доход]]/12</f>
        <v>49648.583333333336</v>
      </c>
      <c r="S1296">
        <f>Кредиты_2000_0__2[[#This Row],[Ежемесячный платеж]]/Кредиты_2000_0__2[[#This Row],[Мес доход]]</f>
        <v>0.16699811844245302</v>
      </c>
    </row>
    <row r="1297" spans="1:19" x14ac:dyDescent="0.45">
      <c r="A1297">
        <v>1787</v>
      </c>
      <c r="B1297" s="1" t="s">
        <v>1257</v>
      </c>
      <c r="C1297" s="1" t="s">
        <v>16</v>
      </c>
      <c r="D1297">
        <v>16</v>
      </c>
      <c r="E1297">
        <v>0</v>
      </c>
      <c r="F1297">
        <v>846222</v>
      </c>
      <c r="G1297">
        <v>1092344</v>
      </c>
      <c r="H1297" s="3">
        <v>206382</v>
      </c>
      <c r="I1297" s="1" t="s">
        <v>17</v>
      </c>
      <c r="J1297">
        <v>665</v>
      </c>
      <c r="K1297">
        <v>1336802</v>
      </c>
      <c r="L1297" s="1" t="s">
        <v>21</v>
      </c>
      <c r="M1297" s="1" t="s">
        <v>24</v>
      </c>
      <c r="N1297" s="1" t="s">
        <v>52</v>
      </c>
      <c r="O1297" s="2">
        <v>22168.82</v>
      </c>
      <c r="P1297">
        <v>15.9</v>
      </c>
      <c r="R1297">
        <f>Кредиты_2000_0__2[[#This Row],[Годовой доход]]/12</f>
        <v>111400.16666666667</v>
      </c>
      <c r="S1297">
        <f>Кредиты_2000_0__2[[#This Row],[Ежемесячный платеж]]/Кредиты_2000_0__2[[#This Row],[Мес доход]]</f>
        <v>0.19900167713692826</v>
      </c>
    </row>
    <row r="1298" spans="1:19" x14ac:dyDescent="0.45">
      <c r="A1298">
        <v>471</v>
      </c>
      <c r="B1298" s="1" t="s">
        <v>375</v>
      </c>
      <c r="C1298" s="1" t="s">
        <v>16</v>
      </c>
      <c r="D1298">
        <v>12</v>
      </c>
      <c r="E1298">
        <v>1</v>
      </c>
      <c r="F1298">
        <v>71041</v>
      </c>
      <c r="G1298">
        <v>301290</v>
      </c>
      <c r="H1298" s="3">
        <v>260216</v>
      </c>
      <c r="I1298" s="1" t="s">
        <v>26</v>
      </c>
      <c r="J1298">
        <v>664</v>
      </c>
      <c r="K1298">
        <v>1685547</v>
      </c>
      <c r="L1298" s="1" t="s">
        <v>22</v>
      </c>
      <c r="M1298" s="1" t="s">
        <v>19</v>
      </c>
      <c r="N1298" s="1" t="s">
        <v>20</v>
      </c>
      <c r="O1298" s="2">
        <v>17698.310000000001</v>
      </c>
      <c r="P1298">
        <v>14.8</v>
      </c>
      <c r="R1298">
        <f>Кредиты_2000_0__2[[#This Row],[Годовой доход]]/12</f>
        <v>140462.25</v>
      </c>
      <c r="S1298">
        <f>Кредиты_2000_0__2[[#This Row],[Ежемесячный платеж]]/Кредиты_2000_0__2[[#This Row],[Мес доход]]</f>
        <v>0.12600047343681312</v>
      </c>
    </row>
    <row r="1299" spans="1:19" x14ac:dyDescent="0.45">
      <c r="A1299">
        <v>564</v>
      </c>
      <c r="B1299" s="1" t="s">
        <v>432</v>
      </c>
      <c r="C1299" s="1" t="s">
        <v>31</v>
      </c>
      <c r="D1299">
        <v>13</v>
      </c>
      <c r="E1299">
        <v>0</v>
      </c>
      <c r="F1299">
        <v>380779</v>
      </c>
      <c r="G1299">
        <v>567446</v>
      </c>
      <c r="H1299" s="3">
        <v>560956</v>
      </c>
      <c r="I1299" s="1" t="s">
        <v>17</v>
      </c>
      <c r="J1299">
        <v>664</v>
      </c>
      <c r="K1299">
        <v>1637059</v>
      </c>
      <c r="L1299" s="1" t="s">
        <v>28</v>
      </c>
      <c r="M1299" s="1" t="s">
        <v>29</v>
      </c>
      <c r="N1299" s="1" t="s">
        <v>23</v>
      </c>
      <c r="O1299" s="2">
        <v>44746.33</v>
      </c>
      <c r="P1299">
        <v>17.600000000000001</v>
      </c>
      <c r="Q1299">
        <v>8</v>
      </c>
      <c r="R1299">
        <f>Кредиты_2000_0__2[[#This Row],[Годовой доход]]/12</f>
        <v>136421.58333333334</v>
      </c>
      <c r="S1299">
        <f>Кредиты_2000_0__2[[#This Row],[Ежемесячный платеж]]/Кредиты_2000_0__2[[#This Row],[Мес доход]]</f>
        <v>0.32800037139773214</v>
      </c>
    </row>
    <row r="1300" spans="1:19" x14ac:dyDescent="0.45">
      <c r="A1300">
        <v>801</v>
      </c>
      <c r="B1300" s="1" t="s">
        <v>588</v>
      </c>
      <c r="C1300" s="1" t="s">
        <v>31</v>
      </c>
      <c r="D1300">
        <v>4</v>
      </c>
      <c r="E1300">
        <v>0</v>
      </c>
      <c r="F1300">
        <v>98534</v>
      </c>
      <c r="G1300">
        <v>131604</v>
      </c>
      <c r="H1300" s="3">
        <v>247500</v>
      </c>
      <c r="I1300" s="1" t="s">
        <v>26</v>
      </c>
      <c r="J1300">
        <v>664</v>
      </c>
      <c r="K1300">
        <v>1347955</v>
      </c>
      <c r="L1300" s="1" t="s">
        <v>41</v>
      </c>
      <c r="M1300" s="1" t="s">
        <v>29</v>
      </c>
      <c r="N1300" s="1" t="s">
        <v>23</v>
      </c>
      <c r="O1300" s="2">
        <v>2976.73</v>
      </c>
      <c r="P1300">
        <v>10.6</v>
      </c>
      <c r="R1300">
        <f>Кредиты_2000_0__2[[#This Row],[Годовой доход]]/12</f>
        <v>112329.58333333333</v>
      </c>
      <c r="S1300">
        <f>Кредиты_2000_0__2[[#This Row],[Ежемесячный платеж]]/Кредиты_2000_0__2[[#This Row],[Мес доход]]</f>
        <v>2.6499964761434916E-2</v>
      </c>
    </row>
    <row r="1301" spans="1:19" x14ac:dyDescent="0.45">
      <c r="A1301">
        <v>1842</v>
      </c>
      <c r="B1301" s="1" t="s">
        <v>1297</v>
      </c>
      <c r="C1301" s="1" t="s">
        <v>31</v>
      </c>
      <c r="D1301">
        <v>8</v>
      </c>
      <c r="E1301">
        <v>0</v>
      </c>
      <c r="F1301">
        <v>78261</v>
      </c>
      <c r="G1301">
        <v>187594</v>
      </c>
      <c r="H1301" s="3">
        <v>220528</v>
      </c>
      <c r="I1301" s="1" t="s">
        <v>17</v>
      </c>
      <c r="J1301">
        <v>664</v>
      </c>
      <c r="K1301">
        <v>914185</v>
      </c>
      <c r="L1301" s="1" t="s">
        <v>27</v>
      </c>
      <c r="M1301" s="1" t="s">
        <v>29</v>
      </c>
      <c r="N1301" s="1" t="s">
        <v>52</v>
      </c>
      <c r="O1301" s="2">
        <v>13103.35</v>
      </c>
      <c r="P1301">
        <v>32.5</v>
      </c>
      <c r="Q1301">
        <v>6</v>
      </c>
      <c r="R1301">
        <f>Кредиты_2000_0__2[[#This Row],[Годовой доход]]/12</f>
        <v>76182.083333333328</v>
      </c>
      <c r="S1301">
        <f>Кредиты_2000_0__2[[#This Row],[Ежемесячный платеж]]/Кредиты_2000_0__2[[#This Row],[Мес доход]]</f>
        <v>0.17200041567078875</v>
      </c>
    </row>
    <row r="1302" spans="1:19" x14ac:dyDescent="0.45">
      <c r="A1302">
        <v>1219</v>
      </c>
      <c r="B1302" s="1" t="s">
        <v>854</v>
      </c>
      <c r="C1302" s="1" t="s">
        <v>16</v>
      </c>
      <c r="D1302">
        <v>14</v>
      </c>
      <c r="E1302">
        <v>0</v>
      </c>
      <c r="F1302">
        <v>222300</v>
      </c>
      <c r="G1302">
        <v>503734</v>
      </c>
      <c r="H1302" s="3">
        <v>548174</v>
      </c>
      <c r="I1302" s="1" t="s">
        <v>17</v>
      </c>
      <c r="J1302">
        <v>663</v>
      </c>
      <c r="K1302">
        <v>3467557</v>
      </c>
      <c r="L1302" s="1" t="s">
        <v>53</v>
      </c>
      <c r="M1302" s="1" t="s">
        <v>24</v>
      </c>
      <c r="N1302" s="1" t="s">
        <v>23</v>
      </c>
      <c r="O1302" s="2">
        <v>24272.880000000001</v>
      </c>
      <c r="P1302">
        <v>14</v>
      </c>
      <c r="Q1302">
        <v>39</v>
      </c>
      <c r="R1302">
        <f>Кредиты_2000_0__2[[#This Row],[Годовой доход]]/12</f>
        <v>288963.08333333331</v>
      </c>
      <c r="S1302">
        <f>Кредиты_2000_0__2[[#This Row],[Ежемесячный платеж]]/Кредиты_2000_0__2[[#This Row],[Мес доход]]</f>
        <v>8.3999934247656213E-2</v>
      </c>
    </row>
    <row r="1303" spans="1:19" x14ac:dyDescent="0.45">
      <c r="A1303">
        <v>1865</v>
      </c>
      <c r="B1303" s="1" t="s">
        <v>1308</v>
      </c>
      <c r="C1303" s="1" t="s">
        <v>16</v>
      </c>
      <c r="D1303">
        <v>17</v>
      </c>
      <c r="E1303">
        <v>0</v>
      </c>
      <c r="F1303">
        <v>205523</v>
      </c>
      <c r="G1303">
        <v>401302</v>
      </c>
      <c r="H1303" s="3">
        <v>328944</v>
      </c>
      <c r="I1303" s="1" t="s">
        <v>17</v>
      </c>
      <c r="J1303">
        <v>663</v>
      </c>
      <c r="K1303">
        <v>1231048</v>
      </c>
      <c r="L1303" s="1" t="s">
        <v>33</v>
      </c>
      <c r="M1303" s="1" t="s">
        <v>29</v>
      </c>
      <c r="N1303" s="1" t="s">
        <v>23</v>
      </c>
      <c r="O1303" s="2">
        <v>25954.57</v>
      </c>
      <c r="P1303">
        <v>22.5</v>
      </c>
      <c r="Q1303">
        <v>27</v>
      </c>
      <c r="R1303">
        <f>Кредиты_2000_0__2[[#This Row],[Годовой доход]]/12</f>
        <v>102587.33333333333</v>
      </c>
      <c r="S1303">
        <f>Кредиты_2000_0__2[[#This Row],[Ежемесячный платеж]]/Кредиты_2000_0__2[[#This Row],[Мес доход]]</f>
        <v>0.25299975305593286</v>
      </c>
    </row>
    <row r="1304" spans="1:19" x14ac:dyDescent="0.45">
      <c r="A1304">
        <v>52</v>
      </c>
      <c r="B1304" s="1" t="s">
        <v>71</v>
      </c>
      <c r="C1304" s="1" t="s">
        <v>31</v>
      </c>
      <c r="D1304">
        <v>9</v>
      </c>
      <c r="E1304">
        <v>0</v>
      </c>
      <c r="F1304">
        <v>254277</v>
      </c>
      <c r="G1304">
        <v>379918</v>
      </c>
      <c r="H1304" s="3">
        <v>219692</v>
      </c>
      <c r="I1304" s="1" t="s">
        <v>26</v>
      </c>
      <c r="J1304">
        <v>661</v>
      </c>
      <c r="K1304">
        <v>527839</v>
      </c>
      <c r="L1304" s="1" t="s">
        <v>22</v>
      </c>
      <c r="M1304" s="1" t="s">
        <v>29</v>
      </c>
      <c r="N1304" s="1" t="s">
        <v>23</v>
      </c>
      <c r="O1304" s="2">
        <v>14207.63</v>
      </c>
      <c r="P1304">
        <v>17</v>
      </c>
      <c r="Q1304">
        <v>48</v>
      </c>
      <c r="R1304">
        <f>Кредиты_2000_0__2[[#This Row],[Годовой доход]]/12</f>
        <v>43986.583333333336</v>
      </c>
      <c r="S1304">
        <f>Кредиты_2000_0__2[[#This Row],[Ежемесячный платеж]]/Кредиты_2000_0__2[[#This Row],[Мес доход]]</f>
        <v>0.32299917209603685</v>
      </c>
    </row>
    <row r="1305" spans="1:19" x14ac:dyDescent="0.45">
      <c r="A1305">
        <v>1655</v>
      </c>
      <c r="B1305" s="1" t="s">
        <v>1158</v>
      </c>
      <c r="C1305" s="1" t="s">
        <v>16</v>
      </c>
      <c r="D1305">
        <v>9</v>
      </c>
      <c r="E1305">
        <v>0</v>
      </c>
      <c r="F1305">
        <v>105298</v>
      </c>
      <c r="G1305">
        <v>330418</v>
      </c>
      <c r="H1305" s="3">
        <v>440220</v>
      </c>
      <c r="I1305" s="1" t="s">
        <v>26</v>
      </c>
      <c r="J1305">
        <v>661</v>
      </c>
      <c r="K1305">
        <v>1083551</v>
      </c>
      <c r="L1305" s="1" t="s">
        <v>22</v>
      </c>
      <c r="M1305" s="1" t="s">
        <v>19</v>
      </c>
      <c r="N1305" s="1" t="s">
        <v>23</v>
      </c>
      <c r="O1305" s="2">
        <v>17336.740000000002</v>
      </c>
      <c r="P1305">
        <v>11.9</v>
      </c>
      <c r="Q1305">
        <v>18</v>
      </c>
      <c r="R1305">
        <f>Кредиты_2000_0__2[[#This Row],[Годовой доход]]/12</f>
        <v>90295.916666666672</v>
      </c>
      <c r="S1305">
        <f>Кредиты_2000_0__2[[#This Row],[Ежемесячный платеж]]/Кредиты_2000_0__2[[#This Row],[Мес доход]]</f>
        <v>0.1919991583229585</v>
      </c>
    </row>
    <row r="1306" spans="1:19" x14ac:dyDescent="0.45">
      <c r="A1306">
        <v>1866</v>
      </c>
      <c r="B1306" s="1" t="s">
        <v>1309</v>
      </c>
      <c r="C1306" s="1" t="s">
        <v>16</v>
      </c>
      <c r="D1306">
        <v>4</v>
      </c>
      <c r="E1306">
        <v>0</v>
      </c>
      <c r="F1306">
        <v>102714</v>
      </c>
      <c r="G1306">
        <v>172106</v>
      </c>
      <c r="H1306" s="3">
        <v>288508</v>
      </c>
      <c r="I1306" s="1" t="s">
        <v>17</v>
      </c>
      <c r="J1306">
        <v>661</v>
      </c>
      <c r="K1306">
        <v>808583</v>
      </c>
      <c r="L1306" s="1" t="s">
        <v>41</v>
      </c>
      <c r="M1306" s="1" t="s">
        <v>19</v>
      </c>
      <c r="N1306" s="1" t="s">
        <v>23</v>
      </c>
      <c r="O1306" s="2">
        <v>3591.38</v>
      </c>
      <c r="P1306">
        <v>11.4</v>
      </c>
      <c r="Q1306">
        <v>1</v>
      </c>
      <c r="R1306">
        <f>Кредиты_2000_0__2[[#This Row],[Годовой доход]]/12</f>
        <v>67381.916666666672</v>
      </c>
      <c r="S1306">
        <f>Кредиты_2000_0__2[[#This Row],[Ежемесячный платеж]]/Кредиты_2000_0__2[[#This Row],[Мес доход]]</f>
        <v>5.3298869751157267E-2</v>
      </c>
    </row>
    <row r="1307" spans="1:19" x14ac:dyDescent="0.45">
      <c r="A1307">
        <v>1335</v>
      </c>
      <c r="B1307" s="1" t="s">
        <v>938</v>
      </c>
      <c r="C1307" s="1" t="s">
        <v>16</v>
      </c>
      <c r="D1307">
        <v>13</v>
      </c>
      <c r="E1307">
        <v>1</v>
      </c>
      <c r="F1307">
        <v>424555</v>
      </c>
      <c r="G1307">
        <v>664334</v>
      </c>
      <c r="H1307" s="3">
        <v>519508</v>
      </c>
      <c r="I1307" s="1" t="s">
        <v>26</v>
      </c>
      <c r="J1307">
        <v>660</v>
      </c>
      <c r="K1307">
        <v>3084536</v>
      </c>
      <c r="L1307" s="1" t="s">
        <v>22</v>
      </c>
      <c r="M1307" s="1" t="s">
        <v>24</v>
      </c>
      <c r="N1307" s="1" t="s">
        <v>23</v>
      </c>
      <c r="O1307" s="2">
        <v>35214.980000000003</v>
      </c>
      <c r="P1307">
        <v>17.600000000000001</v>
      </c>
      <c r="R1307">
        <f>Кредиты_2000_0__2[[#This Row],[Годовой доход]]/12</f>
        <v>257044.66666666666</v>
      </c>
      <c r="S1307">
        <f>Кредиты_2000_0__2[[#This Row],[Ежемесячный платеж]]/Кредиты_2000_0__2[[#This Row],[Мес доход]]</f>
        <v>0.136999457941162</v>
      </c>
    </row>
    <row r="1308" spans="1:19" x14ac:dyDescent="0.45">
      <c r="A1308">
        <v>306</v>
      </c>
      <c r="B1308" s="1" t="s">
        <v>264</v>
      </c>
      <c r="C1308" s="1" t="s">
        <v>31</v>
      </c>
      <c r="D1308">
        <v>11</v>
      </c>
      <c r="E1308">
        <v>0</v>
      </c>
      <c r="F1308">
        <v>469604</v>
      </c>
      <c r="G1308">
        <v>849618</v>
      </c>
      <c r="H1308" s="3">
        <v>513524</v>
      </c>
      <c r="I1308" s="1" t="s">
        <v>26</v>
      </c>
      <c r="J1308">
        <v>659</v>
      </c>
      <c r="K1308">
        <v>1115718</v>
      </c>
      <c r="L1308" s="1" t="s">
        <v>38</v>
      </c>
      <c r="M1308" s="1" t="s">
        <v>29</v>
      </c>
      <c r="N1308" s="1" t="s">
        <v>23</v>
      </c>
      <c r="O1308" s="2">
        <v>28543.7</v>
      </c>
      <c r="P1308">
        <v>12.5</v>
      </c>
      <c r="R1308">
        <f>Кредиты_2000_0__2[[#This Row],[Годовой доход]]/12</f>
        <v>92976.5</v>
      </c>
      <c r="S1308">
        <f>Кредиты_2000_0__2[[#This Row],[Ежемесячный платеж]]/Кредиты_2000_0__2[[#This Row],[Мес доход]]</f>
        <v>0.3069990804127925</v>
      </c>
    </row>
    <row r="1309" spans="1:19" x14ac:dyDescent="0.45">
      <c r="A1309">
        <v>1177</v>
      </c>
      <c r="B1309" s="1" t="s">
        <v>829</v>
      </c>
      <c r="C1309" s="1" t="s">
        <v>16</v>
      </c>
      <c r="D1309">
        <v>16</v>
      </c>
      <c r="E1309">
        <v>0</v>
      </c>
      <c r="F1309">
        <v>602699</v>
      </c>
      <c r="G1309">
        <v>1166968</v>
      </c>
      <c r="H1309" s="3">
        <v>26400</v>
      </c>
      <c r="I1309" s="1" t="s">
        <v>17</v>
      </c>
      <c r="J1309">
        <v>659</v>
      </c>
      <c r="K1309">
        <v>1330532</v>
      </c>
      <c r="L1309" s="1" t="s">
        <v>38</v>
      </c>
      <c r="M1309" s="1" t="s">
        <v>19</v>
      </c>
      <c r="N1309" s="1" t="s">
        <v>20</v>
      </c>
      <c r="O1309" s="2">
        <v>24392.959999999999</v>
      </c>
      <c r="P1309">
        <v>15.7</v>
      </c>
      <c r="R1309">
        <f>Кредиты_2000_0__2[[#This Row],[Годовой доход]]/12</f>
        <v>110877.66666666667</v>
      </c>
      <c r="S1309">
        <f>Кредиты_2000_0__2[[#This Row],[Ежемесячный платеж]]/Кредиты_2000_0__2[[#This Row],[Мес доход]]</f>
        <v>0.21999885759981719</v>
      </c>
    </row>
    <row r="1310" spans="1:19" x14ac:dyDescent="0.45">
      <c r="A1310">
        <v>1774</v>
      </c>
      <c r="B1310" s="1" t="s">
        <v>1251</v>
      </c>
      <c r="C1310" s="1" t="s">
        <v>31</v>
      </c>
      <c r="D1310">
        <v>24</v>
      </c>
      <c r="E1310">
        <v>0</v>
      </c>
      <c r="F1310">
        <v>52383</v>
      </c>
      <c r="G1310">
        <v>196262</v>
      </c>
      <c r="H1310" s="3">
        <v>288222</v>
      </c>
      <c r="I1310" s="1" t="s">
        <v>17</v>
      </c>
      <c r="J1310">
        <v>659</v>
      </c>
      <c r="K1310">
        <v>734027</v>
      </c>
      <c r="L1310" s="1" t="s">
        <v>38</v>
      </c>
      <c r="M1310" s="1" t="s">
        <v>29</v>
      </c>
      <c r="N1310" s="1" t="s">
        <v>23</v>
      </c>
      <c r="O1310" s="2">
        <v>20002.439999999999</v>
      </c>
      <c r="P1310">
        <v>8.9</v>
      </c>
      <c r="R1310">
        <f>Кредиты_2000_0__2[[#This Row],[Годовой доход]]/12</f>
        <v>61168.916666666664</v>
      </c>
      <c r="S1310">
        <f>Кредиты_2000_0__2[[#This Row],[Ежемесячный платеж]]/Кредиты_2000_0__2[[#This Row],[Мес доход]]</f>
        <v>0.32700333911422874</v>
      </c>
    </row>
    <row r="1311" spans="1:19" x14ac:dyDescent="0.45">
      <c r="A1311">
        <v>224</v>
      </c>
      <c r="B1311" s="1" t="s">
        <v>205</v>
      </c>
      <c r="C1311" s="1" t="s">
        <v>16</v>
      </c>
      <c r="D1311">
        <v>8</v>
      </c>
      <c r="E1311">
        <v>0</v>
      </c>
      <c r="F1311">
        <v>367992</v>
      </c>
      <c r="G1311">
        <v>510290</v>
      </c>
      <c r="H1311" s="3">
        <v>449460</v>
      </c>
      <c r="I1311" s="1" t="s">
        <v>26</v>
      </c>
      <c r="J1311">
        <v>658</v>
      </c>
      <c r="K1311">
        <v>1057768</v>
      </c>
      <c r="L1311" s="1" t="s">
        <v>27</v>
      </c>
      <c r="M1311" s="1" t="s">
        <v>29</v>
      </c>
      <c r="N1311" s="1" t="s">
        <v>23</v>
      </c>
      <c r="O1311" s="2">
        <v>19039.71</v>
      </c>
      <c r="P1311">
        <v>16.3</v>
      </c>
      <c r="R1311">
        <f>Кредиты_2000_0__2[[#This Row],[Годовой доход]]/12</f>
        <v>88147.333333333328</v>
      </c>
      <c r="S1311">
        <f>Кредиты_2000_0__2[[#This Row],[Ежемесячный платеж]]/Кредиты_2000_0__2[[#This Row],[Мес доход]]</f>
        <v>0.21599870671073429</v>
      </c>
    </row>
    <row r="1312" spans="1:19" x14ac:dyDescent="0.45">
      <c r="A1312">
        <v>1539</v>
      </c>
      <c r="B1312" s="1" t="s">
        <v>1073</v>
      </c>
      <c r="C1312" s="1" t="s">
        <v>31</v>
      </c>
      <c r="D1312">
        <v>11</v>
      </c>
      <c r="E1312">
        <v>0</v>
      </c>
      <c r="F1312">
        <v>341411</v>
      </c>
      <c r="G1312">
        <v>945758</v>
      </c>
      <c r="H1312" s="3">
        <v>450208</v>
      </c>
      <c r="I1312" s="1" t="s">
        <v>26</v>
      </c>
      <c r="J1312">
        <v>658</v>
      </c>
      <c r="K1312">
        <v>1030370</v>
      </c>
      <c r="L1312" s="1" t="s">
        <v>27</v>
      </c>
      <c r="M1312" s="1" t="s">
        <v>29</v>
      </c>
      <c r="N1312" s="1" t="s">
        <v>23</v>
      </c>
      <c r="O1312" s="2">
        <v>12536.01</v>
      </c>
      <c r="P1312">
        <v>18.7</v>
      </c>
      <c r="Q1312">
        <v>26</v>
      </c>
      <c r="R1312">
        <f>Кредиты_2000_0__2[[#This Row],[Годовой доход]]/12</f>
        <v>85864.166666666672</v>
      </c>
      <c r="S1312">
        <f>Кредиты_2000_0__2[[#This Row],[Ежемесячный платеж]]/Кредиты_2000_0__2[[#This Row],[Мес доход]]</f>
        <v>0.1459981560022128</v>
      </c>
    </row>
    <row r="1313" spans="1:19" x14ac:dyDescent="0.45">
      <c r="A1313">
        <v>77</v>
      </c>
      <c r="B1313" s="1" t="s">
        <v>91</v>
      </c>
      <c r="C1313" s="1" t="s">
        <v>16</v>
      </c>
      <c r="D1313">
        <v>14</v>
      </c>
      <c r="E1313">
        <v>1</v>
      </c>
      <c r="F1313">
        <v>237500</v>
      </c>
      <c r="G1313">
        <v>562386</v>
      </c>
      <c r="H1313" s="3">
        <v>389884</v>
      </c>
      <c r="I1313" s="1" t="s">
        <v>17</v>
      </c>
      <c r="J1313">
        <v>657</v>
      </c>
      <c r="K1313">
        <v>4776125</v>
      </c>
      <c r="L1313" s="1" t="s">
        <v>50</v>
      </c>
      <c r="M1313" s="1" t="s">
        <v>19</v>
      </c>
      <c r="N1313" s="1" t="s">
        <v>23</v>
      </c>
      <c r="O1313" s="2">
        <v>42985.22</v>
      </c>
      <c r="P1313">
        <v>21.5</v>
      </c>
      <c r="Q1313">
        <v>4</v>
      </c>
      <c r="R1313">
        <f>Кредиты_2000_0__2[[#This Row],[Годовой доход]]/12</f>
        <v>398010.41666666669</v>
      </c>
      <c r="S1313">
        <f>Кредиты_2000_0__2[[#This Row],[Ежемесячный платеж]]/Кредиты_2000_0__2[[#This Row],[Мес доход]]</f>
        <v>0.10800023868722029</v>
      </c>
    </row>
    <row r="1314" spans="1:19" x14ac:dyDescent="0.45">
      <c r="A1314">
        <v>242</v>
      </c>
      <c r="B1314" s="1" t="s">
        <v>217</v>
      </c>
      <c r="C1314" s="1" t="s">
        <v>16</v>
      </c>
      <c r="D1314">
        <v>13</v>
      </c>
      <c r="E1314">
        <v>0</v>
      </c>
      <c r="F1314">
        <v>588449</v>
      </c>
      <c r="G1314">
        <v>703142</v>
      </c>
      <c r="H1314" s="3">
        <v>77132</v>
      </c>
      <c r="I1314" s="1" t="s">
        <v>17</v>
      </c>
      <c r="J1314">
        <v>657</v>
      </c>
      <c r="K1314">
        <v>2093762</v>
      </c>
      <c r="L1314" s="1" t="s">
        <v>28</v>
      </c>
      <c r="M1314" s="1" t="s">
        <v>29</v>
      </c>
      <c r="N1314" s="1" t="s">
        <v>1420</v>
      </c>
      <c r="O1314" s="2">
        <v>47284.160000000003</v>
      </c>
      <c r="P1314">
        <v>15.9</v>
      </c>
      <c r="Q1314">
        <v>81</v>
      </c>
      <c r="R1314">
        <f>Кредиты_2000_0__2[[#This Row],[Годовой доход]]/12</f>
        <v>174480.16666666666</v>
      </c>
      <c r="S1314">
        <f>Кредиты_2000_0__2[[#This Row],[Ежемесячный платеж]]/Кредиты_2000_0__2[[#This Row],[Мес доход]]</f>
        <v>0.27100019964064687</v>
      </c>
    </row>
    <row r="1315" spans="1:19" x14ac:dyDescent="0.45">
      <c r="A1315">
        <v>388</v>
      </c>
      <c r="B1315" s="1" t="s">
        <v>321</v>
      </c>
      <c r="C1315" s="1" t="s">
        <v>16</v>
      </c>
      <c r="D1315">
        <v>5</v>
      </c>
      <c r="E1315">
        <v>0</v>
      </c>
      <c r="F1315">
        <v>305482</v>
      </c>
      <c r="G1315">
        <v>377102</v>
      </c>
      <c r="H1315" s="3">
        <v>380622</v>
      </c>
      <c r="I1315" s="1" t="s">
        <v>26</v>
      </c>
      <c r="J1315">
        <v>657</v>
      </c>
      <c r="K1315">
        <v>969665</v>
      </c>
      <c r="L1315" s="1" t="s">
        <v>27</v>
      </c>
      <c r="M1315" s="1" t="s">
        <v>29</v>
      </c>
      <c r="N1315" s="1" t="s">
        <v>23</v>
      </c>
      <c r="O1315" s="2">
        <v>26665.74</v>
      </c>
      <c r="P1315">
        <v>10.6</v>
      </c>
      <c r="R1315">
        <f>Кредиты_2000_0__2[[#This Row],[Годовой доход]]/12</f>
        <v>80805.416666666672</v>
      </c>
      <c r="S1315">
        <f>Кредиты_2000_0__2[[#This Row],[Ежемесячный платеж]]/Кредиты_2000_0__2[[#This Row],[Мес доход]]</f>
        <v>0.3299994121681199</v>
      </c>
    </row>
    <row r="1316" spans="1:19" x14ac:dyDescent="0.45">
      <c r="A1316">
        <v>1856</v>
      </c>
      <c r="B1316" s="1" t="s">
        <v>1302</v>
      </c>
      <c r="C1316" s="1" t="s">
        <v>16</v>
      </c>
      <c r="D1316">
        <v>9</v>
      </c>
      <c r="E1316">
        <v>0</v>
      </c>
      <c r="F1316">
        <v>605302</v>
      </c>
      <c r="G1316">
        <v>787512</v>
      </c>
      <c r="H1316" s="3">
        <v>553080</v>
      </c>
      <c r="I1316" s="1" t="s">
        <v>26</v>
      </c>
      <c r="J1316">
        <v>657</v>
      </c>
      <c r="K1316">
        <v>2178122</v>
      </c>
      <c r="L1316" s="1" t="s">
        <v>22</v>
      </c>
      <c r="M1316" s="1" t="s">
        <v>19</v>
      </c>
      <c r="N1316" s="1" t="s">
        <v>23</v>
      </c>
      <c r="O1316" s="2">
        <v>24631.03</v>
      </c>
      <c r="P1316">
        <v>16.399999999999999</v>
      </c>
      <c r="Q1316">
        <v>62</v>
      </c>
      <c r="R1316">
        <f>Кредиты_2000_0__2[[#This Row],[Годовой доход]]/12</f>
        <v>181510.16666666666</v>
      </c>
      <c r="S1316">
        <f>Кредиты_2000_0__2[[#This Row],[Ежемесячный платеж]]/Кредиты_2000_0__2[[#This Row],[Мес доход]]</f>
        <v>0.13570055304523806</v>
      </c>
    </row>
    <row r="1317" spans="1:19" x14ac:dyDescent="0.45">
      <c r="A1317">
        <v>1893</v>
      </c>
      <c r="B1317" s="1" t="s">
        <v>1332</v>
      </c>
      <c r="C1317" s="1" t="s">
        <v>16</v>
      </c>
      <c r="D1317">
        <v>19</v>
      </c>
      <c r="E1317">
        <v>0</v>
      </c>
      <c r="F1317">
        <v>270921</v>
      </c>
      <c r="G1317">
        <v>637582</v>
      </c>
      <c r="H1317" s="3">
        <v>474144</v>
      </c>
      <c r="I1317" s="1" t="s">
        <v>26</v>
      </c>
      <c r="J1317">
        <v>657</v>
      </c>
      <c r="K1317">
        <v>1139601</v>
      </c>
      <c r="L1317" s="1" t="s">
        <v>41</v>
      </c>
      <c r="M1317" s="1" t="s">
        <v>19</v>
      </c>
      <c r="N1317" s="1" t="s">
        <v>23</v>
      </c>
      <c r="O1317" s="2">
        <v>23457.02</v>
      </c>
      <c r="P1317">
        <v>18.7</v>
      </c>
      <c r="Q1317">
        <v>23</v>
      </c>
      <c r="R1317">
        <f>Кредиты_2000_0__2[[#This Row],[Годовой доход]]/12</f>
        <v>94966.75</v>
      </c>
      <c r="S1317">
        <f>Кредиты_2000_0__2[[#This Row],[Ежемесячный платеж]]/Кредиты_2000_0__2[[#This Row],[Мес доход]]</f>
        <v>0.24700245085780023</v>
      </c>
    </row>
    <row r="1318" spans="1:19" x14ac:dyDescent="0.45">
      <c r="A1318">
        <v>1946</v>
      </c>
      <c r="B1318" s="1" t="s">
        <v>1373</v>
      </c>
      <c r="C1318" s="1" t="s">
        <v>16</v>
      </c>
      <c r="D1318">
        <v>2</v>
      </c>
      <c r="E1318">
        <v>0</v>
      </c>
      <c r="F1318">
        <v>198360</v>
      </c>
      <c r="G1318">
        <v>286022</v>
      </c>
      <c r="H1318" s="3">
        <v>332486</v>
      </c>
      <c r="I1318" s="1" t="s">
        <v>26</v>
      </c>
      <c r="J1318">
        <v>657</v>
      </c>
      <c r="K1318">
        <v>593427</v>
      </c>
      <c r="L1318" s="1" t="s">
        <v>27</v>
      </c>
      <c r="M1318" s="1" t="s">
        <v>29</v>
      </c>
      <c r="N1318" s="1" t="s">
        <v>23</v>
      </c>
      <c r="O1318" s="2">
        <v>5533.75</v>
      </c>
      <c r="P1318">
        <v>13.7</v>
      </c>
      <c r="Q1318">
        <v>43</v>
      </c>
      <c r="R1318">
        <f>Кредиты_2000_0__2[[#This Row],[Годовой доход]]/12</f>
        <v>49452.25</v>
      </c>
      <c r="S1318">
        <f>Кредиты_2000_0__2[[#This Row],[Ежемесячный платеж]]/Кредиты_2000_0__2[[#This Row],[Мес доход]]</f>
        <v>0.11190087407549706</v>
      </c>
    </row>
    <row r="1319" spans="1:19" x14ac:dyDescent="0.45">
      <c r="A1319">
        <v>452</v>
      </c>
      <c r="B1319" s="1" t="s">
        <v>363</v>
      </c>
      <c r="C1319" s="1" t="s">
        <v>16</v>
      </c>
      <c r="D1319">
        <v>13</v>
      </c>
      <c r="E1319">
        <v>0</v>
      </c>
      <c r="F1319">
        <v>1376474</v>
      </c>
      <c r="G1319">
        <v>1728650</v>
      </c>
      <c r="H1319" s="3">
        <v>762696</v>
      </c>
      <c r="I1319" s="1" t="s">
        <v>26</v>
      </c>
      <c r="J1319">
        <v>656</v>
      </c>
      <c r="K1319">
        <v>6906766</v>
      </c>
      <c r="L1319" s="1" t="s">
        <v>27</v>
      </c>
      <c r="M1319" s="1" t="s">
        <v>19</v>
      </c>
      <c r="N1319" s="1" t="s">
        <v>23</v>
      </c>
      <c r="O1319" s="2">
        <v>86334.48</v>
      </c>
      <c r="P1319">
        <v>31.2</v>
      </c>
      <c r="R1319">
        <f>Кредиты_2000_0__2[[#This Row],[Годовой доход]]/12</f>
        <v>575563.83333333337</v>
      </c>
      <c r="S1319">
        <f>Кредиты_2000_0__2[[#This Row],[Ежемесячный платеж]]/Кредиты_2000_0__2[[#This Row],[Мес доход]]</f>
        <v>0.14999983494445879</v>
      </c>
    </row>
    <row r="1320" spans="1:19" x14ac:dyDescent="0.45">
      <c r="A1320">
        <v>636</v>
      </c>
      <c r="B1320" s="1" t="s">
        <v>481</v>
      </c>
      <c r="C1320" s="1" t="s">
        <v>16</v>
      </c>
      <c r="D1320">
        <v>9</v>
      </c>
      <c r="E1320">
        <v>0</v>
      </c>
      <c r="F1320">
        <v>331588</v>
      </c>
      <c r="G1320">
        <v>769428</v>
      </c>
      <c r="H1320" s="3">
        <v>231264</v>
      </c>
      <c r="I1320" s="1" t="s">
        <v>26</v>
      </c>
      <c r="J1320">
        <v>656</v>
      </c>
      <c r="K1320">
        <v>433371</v>
      </c>
      <c r="L1320" s="1" t="s">
        <v>22</v>
      </c>
      <c r="M1320" s="1" t="s">
        <v>19</v>
      </c>
      <c r="N1320" s="1" t="s">
        <v>23</v>
      </c>
      <c r="O1320" s="2">
        <v>7078.45</v>
      </c>
      <c r="P1320">
        <v>16</v>
      </c>
      <c r="R1320">
        <f>Кредиты_2000_0__2[[#This Row],[Годовой доход]]/12</f>
        <v>36114.25</v>
      </c>
      <c r="S1320">
        <f>Кредиты_2000_0__2[[#This Row],[Ежемесячный платеж]]/Кредиты_2000_0__2[[#This Row],[Мес доход]]</f>
        <v>0.19600157832434564</v>
      </c>
    </row>
    <row r="1321" spans="1:19" x14ac:dyDescent="0.45">
      <c r="A1321">
        <v>1218</v>
      </c>
      <c r="B1321" s="1" t="s">
        <v>853</v>
      </c>
      <c r="C1321" s="1" t="s">
        <v>16</v>
      </c>
      <c r="D1321">
        <v>10</v>
      </c>
      <c r="E1321">
        <v>0</v>
      </c>
      <c r="F1321">
        <v>547143</v>
      </c>
      <c r="G1321">
        <v>1151876</v>
      </c>
      <c r="H1321" s="3">
        <v>638660</v>
      </c>
      <c r="I1321" s="1" t="s">
        <v>26</v>
      </c>
      <c r="J1321">
        <v>656</v>
      </c>
      <c r="K1321">
        <v>1226032</v>
      </c>
      <c r="L1321" s="1" t="s">
        <v>41</v>
      </c>
      <c r="M1321" s="1" t="s">
        <v>19</v>
      </c>
      <c r="N1321" s="1" t="s">
        <v>23</v>
      </c>
      <c r="O1321" s="2">
        <v>26053.37</v>
      </c>
      <c r="P1321">
        <v>20.2</v>
      </c>
      <c r="Q1321">
        <v>49</v>
      </c>
      <c r="R1321">
        <f>Кредиты_2000_0__2[[#This Row],[Годовой доход]]/12</f>
        <v>102169.33333333333</v>
      </c>
      <c r="S1321">
        <f>Кредиты_2000_0__2[[#This Row],[Ежемесячный платеж]]/Кредиты_2000_0__2[[#This Row],[Мес доход]]</f>
        <v>0.25500185965782296</v>
      </c>
    </row>
    <row r="1322" spans="1:19" x14ac:dyDescent="0.45">
      <c r="A1322">
        <v>1088</v>
      </c>
      <c r="B1322" s="1" t="s">
        <v>769</v>
      </c>
      <c r="C1322" s="1" t="s">
        <v>16</v>
      </c>
      <c r="D1322">
        <v>14</v>
      </c>
      <c r="E1322">
        <v>0</v>
      </c>
      <c r="F1322">
        <v>117686</v>
      </c>
      <c r="G1322">
        <v>293700</v>
      </c>
      <c r="H1322" s="3">
        <v>48246</v>
      </c>
      <c r="I1322" s="1" t="s">
        <v>17</v>
      </c>
      <c r="J1322">
        <v>655</v>
      </c>
      <c r="K1322">
        <v>787797</v>
      </c>
      <c r="L1322" s="1" t="s">
        <v>27</v>
      </c>
      <c r="M1322" s="1" t="s">
        <v>19</v>
      </c>
      <c r="N1322" s="1" t="s">
        <v>20</v>
      </c>
      <c r="O1322" s="2">
        <v>2934.55</v>
      </c>
      <c r="P1322">
        <v>10</v>
      </c>
      <c r="R1322">
        <f>Кредиты_2000_0__2[[#This Row],[Годовой доход]]/12</f>
        <v>65649.75</v>
      </c>
      <c r="S1322">
        <f>Кредиты_2000_0__2[[#This Row],[Ежемесячный платеж]]/Кредиты_2000_0__2[[#This Row],[Мес доход]]</f>
        <v>4.4700094059764127E-2</v>
      </c>
    </row>
    <row r="1323" spans="1:19" x14ac:dyDescent="0.45">
      <c r="A1323">
        <v>1612</v>
      </c>
      <c r="B1323" s="1" t="s">
        <v>1127</v>
      </c>
      <c r="C1323" s="1" t="s">
        <v>16</v>
      </c>
      <c r="D1323">
        <v>10</v>
      </c>
      <c r="E1323">
        <v>1</v>
      </c>
      <c r="F1323">
        <v>65683</v>
      </c>
      <c r="G1323">
        <v>140844</v>
      </c>
      <c r="H1323" s="3">
        <v>206690</v>
      </c>
      <c r="I1323" s="1" t="s">
        <v>17</v>
      </c>
      <c r="J1323">
        <v>655</v>
      </c>
      <c r="K1323">
        <v>1499176</v>
      </c>
      <c r="L1323" s="1" t="s">
        <v>38</v>
      </c>
      <c r="M1323" s="1" t="s">
        <v>19</v>
      </c>
      <c r="N1323" s="1" t="s">
        <v>23</v>
      </c>
      <c r="O1323" s="2">
        <v>22737.49</v>
      </c>
      <c r="P1323">
        <v>15.7</v>
      </c>
      <c r="Q1323">
        <v>13</v>
      </c>
      <c r="R1323">
        <f>Кредиты_2000_0__2[[#This Row],[Годовой доход]]/12</f>
        <v>124931.33333333333</v>
      </c>
      <c r="S1323">
        <f>Кредиты_2000_0__2[[#This Row],[Ежемесячный платеж]]/Кредиты_2000_0__2[[#This Row],[Мес доход]]</f>
        <v>0.18199989861097032</v>
      </c>
    </row>
    <row r="1324" spans="1:19" x14ac:dyDescent="0.45">
      <c r="A1324">
        <v>258</v>
      </c>
      <c r="B1324" s="1" t="s">
        <v>230</v>
      </c>
      <c r="C1324" s="1" t="s">
        <v>16</v>
      </c>
      <c r="D1324">
        <v>16</v>
      </c>
      <c r="E1324">
        <v>0</v>
      </c>
      <c r="F1324">
        <v>734597</v>
      </c>
      <c r="G1324">
        <v>1466542</v>
      </c>
      <c r="H1324" s="3">
        <v>537196</v>
      </c>
      <c r="I1324" s="1" t="s">
        <v>26</v>
      </c>
      <c r="J1324">
        <v>654</v>
      </c>
      <c r="K1324">
        <v>2551643</v>
      </c>
      <c r="L1324" s="1" t="s">
        <v>22</v>
      </c>
      <c r="M1324" s="1" t="s">
        <v>19</v>
      </c>
      <c r="N1324" s="1" t="s">
        <v>23</v>
      </c>
      <c r="O1324" s="2">
        <v>55072.83</v>
      </c>
      <c r="P1324">
        <v>27</v>
      </c>
      <c r="R1324">
        <f>Кредиты_2000_0__2[[#This Row],[Годовой доход]]/12</f>
        <v>212636.91666666666</v>
      </c>
      <c r="S1324">
        <f>Кредиты_2000_0__2[[#This Row],[Ежемесячный платеж]]/Кредиты_2000_0__2[[#This Row],[Мес доход]]</f>
        <v>0.2589993819668347</v>
      </c>
    </row>
    <row r="1325" spans="1:19" x14ac:dyDescent="0.45">
      <c r="A1325">
        <v>775</v>
      </c>
      <c r="B1325" s="1" t="s">
        <v>567</v>
      </c>
      <c r="C1325" s="1" t="s">
        <v>31</v>
      </c>
      <c r="D1325">
        <v>8</v>
      </c>
      <c r="E1325">
        <v>0</v>
      </c>
      <c r="F1325">
        <v>164008</v>
      </c>
      <c r="G1325">
        <v>199914</v>
      </c>
      <c r="H1325" s="3">
        <v>46156</v>
      </c>
      <c r="I1325" s="1" t="s">
        <v>17</v>
      </c>
      <c r="J1325">
        <v>654</v>
      </c>
      <c r="K1325">
        <v>1640745</v>
      </c>
      <c r="L1325" s="1" t="s">
        <v>53</v>
      </c>
      <c r="M1325" s="1" t="s">
        <v>19</v>
      </c>
      <c r="N1325" s="1" t="s">
        <v>54</v>
      </c>
      <c r="O1325" s="2">
        <v>31721.26</v>
      </c>
      <c r="P1325">
        <v>16.7</v>
      </c>
      <c r="Q1325">
        <v>63</v>
      </c>
      <c r="R1325">
        <f>Кредиты_2000_0__2[[#This Row],[Годовой доход]]/12</f>
        <v>136728.75</v>
      </c>
      <c r="S1325">
        <f>Кредиты_2000_0__2[[#This Row],[Ежемесячный платеж]]/Кредиты_2000_0__2[[#This Row],[Мес доход]]</f>
        <v>0.23200138961264546</v>
      </c>
    </row>
    <row r="1326" spans="1:19" x14ac:dyDescent="0.45">
      <c r="A1326">
        <v>989</v>
      </c>
      <c r="B1326" s="1" t="s">
        <v>710</v>
      </c>
      <c r="C1326" s="1" t="s">
        <v>31</v>
      </c>
      <c r="D1326">
        <v>10</v>
      </c>
      <c r="E1326">
        <v>0</v>
      </c>
      <c r="F1326">
        <v>651358</v>
      </c>
      <c r="G1326">
        <v>836132</v>
      </c>
      <c r="H1326" s="3">
        <v>760298</v>
      </c>
      <c r="I1326" s="1" t="s">
        <v>26</v>
      </c>
      <c r="J1326">
        <v>654</v>
      </c>
      <c r="K1326">
        <v>2251272</v>
      </c>
      <c r="L1326" s="1" t="s">
        <v>28</v>
      </c>
      <c r="M1326" s="1" t="s">
        <v>29</v>
      </c>
      <c r="N1326" s="1" t="s">
        <v>52</v>
      </c>
      <c r="O1326" s="2">
        <v>20261.41</v>
      </c>
      <c r="P1326">
        <v>14.7</v>
      </c>
      <c r="R1326">
        <f>Кредиты_2000_0__2[[#This Row],[Годовой доход]]/12</f>
        <v>187606</v>
      </c>
      <c r="S1326">
        <f>Кредиты_2000_0__2[[#This Row],[Ежемесячный платеж]]/Кредиты_2000_0__2[[#This Row],[Мес доход]]</f>
        <v>0.10799979744784281</v>
      </c>
    </row>
    <row r="1327" spans="1:19" x14ac:dyDescent="0.45">
      <c r="A1327">
        <v>1020</v>
      </c>
      <c r="B1327" s="1" t="s">
        <v>731</v>
      </c>
      <c r="C1327" s="1" t="s">
        <v>16</v>
      </c>
      <c r="D1327">
        <v>14</v>
      </c>
      <c r="E1327">
        <v>1</v>
      </c>
      <c r="F1327">
        <v>178391</v>
      </c>
      <c r="G1327">
        <v>320760</v>
      </c>
      <c r="H1327" s="3">
        <v>132550</v>
      </c>
      <c r="I1327" s="1" t="s">
        <v>17</v>
      </c>
      <c r="J1327">
        <v>654</v>
      </c>
      <c r="K1327">
        <v>622478</v>
      </c>
      <c r="L1327" s="1" t="s">
        <v>28</v>
      </c>
      <c r="M1327" s="1" t="s">
        <v>29</v>
      </c>
      <c r="N1327" s="1" t="s">
        <v>23</v>
      </c>
      <c r="O1327" s="2">
        <v>14213.14</v>
      </c>
      <c r="P1327">
        <v>15.6</v>
      </c>
      <c r="Q1327">
        <v>19</v>
      </c>
      <c r="R1327">
        <f>Кредиты_2000_0__2[[#This Row],[Годовой доход]]/12</f>
        <v>51873.166666666664</v>
      </c>
      <c r="S1327">
        <f>Кредиты_2000_0__2[[#This Row],[Ежемесячный платеж]]/Кредиты_2000_0__2[[#This Row],[Мес доход]]</f>
        <v>0.27399792442463833</v>
      </c>
    </row>
    <row r="1328" spans="1:19" x14ac:dyDescent="0.45">
      <c r="A1328">
        <v>1410</v>
      </c>
      <c r="B1328" s="1" t="s">
        <v>993</v>
      </c>
      <c r="C1328" s="1" t="s">
        <v>31</v>
      </c>
      <c r="D1328">
        <v>7</v>
      </c>
      <c r="E1328">
        <v>0</v>
      </c>
      <c r="F1328">
        <v>122227</v>
      </c>
      <c r="G1328">
        <v>202202</v>
      </c>
      <c r="H1328" s="3">
        <v>217514</v>
      </c>
      <c r="I1328" s="1" t="s">
        <v>17</v>
      </c>
      <c r="J1328">
        <v>654</v>
      </c>
      <c r="K1328">
        <v>525996</v>
      </c>
      <c r="L1328" s="1" t="s">
        <v>21</v>
      </c>
      <c r="M1328" s="1" t="s">
        <v>24</v>
      </c>
      <c r="N1328" s="1" t="s">
        <v>23</v>
      </c>
      <c r="O1328" s="2">
        <v>4996.8100000000004</v>
      </c>
      <c r="P1328">
        <v>9.6999999999999993</v>
      </c>
      <c r="R1328">
        <f>Кредиты_2000_0__2[[#This Row],[Годовой доход]]/12</f>
        <v>43833</v>
      </c>
      <c r="S1328">
        <f>Кредиты_2000_0__2[[#This Row],[Ежемесячный платеж]]/Кредиты_2000_0__2[[#This Row],[Мес доход]]</f>
        <v>0.11399653229302124</v>
      </c>
    </row>
    <row r="1329" spans="1:19" x14ac:dyDescent="0.45">
      <c r="A1329">
        <v>1656</v>
      </c>
      <c r="B1329" s="1" t="s">
        <v>1159</v>
      </c>
      <c r="C1329" s="1" t="s">
        <v>16</v>
      </c>
      <c r="D1329">
        <v>15</v>
      </c>
      <c r="E1329">
        <v>0</v>
      </c>
      <c r="F1329">
        <v>71516</v>
      </c>
      <c r="G1329">
        <v>507958</v>
      </c>
      <c r="H1329" s="3">
        <v>394174</v>
      </c>
      <c r="I1329" s="1" t="s">
        <v>17</v>
      </c>
      <c r="J1329">
        <v>654</v>
      </c>
      <c r="K1329">
        <v>1915846</v>
      </c>
      <c r="L1329" s="1" t="s">
        <v>33</v>
      </c>
      <c r="M1329" s="1" t="s">
        <v>24</v>
      </c>
      <c r="N1329" s="1" t="s">
        <v>34</v>
      </c>
      <c r="O1329" s="2">
        <v>22990.19</v>
      </c>
      <c r="P1329">
        <v>27</v>
      </c>
      <c r="Q1329">
        <v>29</v>
      </c>
      <c r="R1329">
        <f>Кредиты_2000_0__2[[#This Row],[Годовой доход]]/12</f>
        <v>159653.83333333334</v>
      </c>
      <c r="S1329">
        <f>Кредиты_2000_0__2[[#This Row],[Ежемесячный платеж]]/Кредиты_2000_0__2[[#This Row],[Мес доход]]</f>
        <v>0.14400023801495526</v>
      </c>
    </row>
    <row r="1330" spans="1:19" x14ac:dyDescent="0.45">
      <c r="A1330">
        <v>454</v>
      </c>
      <c r="B1330" s="1" t="s">
        <v>364</v>
      </c>
      <c r="C1330" s="1" t="s">
        <v>31</v>
      </c>
      <c r="D1330">
        <v>17</v>
      </c>
      <c r="E1330">
        <v>0</v>
      </c>
      <c r="F1330">
        <v>622554</v>
      </c>
      <c r="G1330">
        <v>1115862</v>
      </c>
      <c r="H1330" s="3">
        <v>781022</v>
      </c>
      <c r="I1330" s="1" t="s">
        <v>26</v>
      </c>
      <c r="J1330">
        <v>653</v>
      </c>
      <c r="K1330">
        <v>2004253</v>
      </c>
      <c r="L1330" s="1" t="s">
        <v>22</v>
      </c>
      <c r="M1330" s="1" t="s">
        <v>19</v>
      </c>
      <c r="N1330" s="1" t="s">
        <v>23</v>
      </c>
      <c r="O1330" s="2">
        <v>35993.22</v>
      </c>
      <c r="P1330">
        <v>26.4</v>
      </c>
      <c r="Q1330">
        <v>48</v>
      </c>
      <c r="R1330">
        <f>Кредиты_2000_0__2[[#This Row],[Годовой доход]]/12</f>
        <v>167021.08333333334</v>
      </c>
      <c r="S1330">
        <f>Кредиты_2000_0__2[[#This Row],[Ежемесячный платеж]]/Кредиты_2000_0__2[[#This Row],[Мес доход]]</f>
        <v>0.21550105700228464</v>
      </c>
    </row>
    <row r="1331" spans="1:19" x14ac:dyDescent="0.45">
      <c r="A1331">
        <v>1128</v>
      </c>
      <c r="B1331" s="1" t="s">
        <v>799</v>
      </c>
      <c r="C1331" s="1" t="s">
        <v>31</v>
      </c>
      <c r="D1331">
        <v>17</v>
      </c>
      <c r="E1331">
        <v>0</v>
      </c>
      <c r="F1331">
        <v>239818</v>
      </c>
      <c r="G1331">
        <v>793386</v>
      </c>
      <c r="H1331" s="3">
        <v>445940</v>
      </c>
      <c r="I1331" s="1" t="s">
        <v>26</v>
      </c>
      <c r="J1331">
        <v>653</v>
      </c>
      <c r="K1331">
        <v>1116877</v>
      </c>
      <c r="L1331" s="1" t="s">
        <v>38</v>
      </c>
      <c r="M1331" s="1" t="s">
        <v>29</v>
      </c>
      <c r="N1331" s="1" t="s">
        <v>23</v>
      </c>
      <c r="O1331" s="2">
        <v>27549.62</v>
      </c>
      <c r="P1331">
        <v>28.8</v>
      </c>
      <c r="Q1331">
        <v>12</v>
      </c>
      <c r="R1331">
        <f>Кредиты_2000_0__2[[#This Row],[Годовой доход]]/12</f>
        <v>93073.083333333328</v>
      </c>
      <c r="S1331">
        <f>Кредиты_2000_0__2[[#This Row],[Ежемесячный платеж]]/Кредиты_2000_0__2[[#This Row],[Мес доход]]</f>
        <v>0.2959998639062314</v>
      </c>
    </row>
    <row r="1332" spans="1:19" x14ac:dyDescent="0.45">
      <c r="A1332">
        <v>54</v>
      </c>
      <c r="B1332" s="1" t="s">
        <v>72</v>
      </c>
      <c r="C1332" s="1" t="s">
        <v>31</v>
      </c>
      <c r="D1332">
        <v>10</v>
      </c>
      <c r="E1332">
        <v>0</v>
      </c>
      <c r="F1332">
        <v>126350</v>
      </c>
      <c r="G1332">
        <v>415602</v>
      </c>
      <c r="H1332" s="3">
        <v>374176</v>
      </c>
      <c r="I1332" s="1" t="s">
        <v>26</v>
      </c>
      <c r="J1332">
        <v>652</v>
      </c>
      <c r="K1332">
        <v>1239199</v>
      </c>
      <c r="L1332" s="1" t="s">
        <v>22</v>
      </c>
      <c r="M1332" s="1" t="s">
        <v>19</v>
      </c>
      <c r="N1332" s="1" t="s">
        <v>52</v>
      </c>
      <c r="O1332" s="2">
        <v>5163.25</v>
      </c>
      <c r="P1332">
        <v>36.6</v>
      </c>
      <c r="Q1332">
        <v>42</v>
      </c>
      <c r="R1332">
        <f>Кредиты_2000_0__2[[#This Row],[Годовой доход]]/12</f>
        <v>103266.58333333333</v>
      </c>
      <c r="S1332">
        <f>Кредиты_2000_0__2[[#This Row],[Ежемесячный платеж]]/Кредиты_2000_0__2[[#This Row],[Мес доход]]</f>
        <v>4.999923337575321E-2</v>
      </c>
    </row>
    <row r="1333" spans="1:19" x14ac:dyDescent="0.45">
      <c r="A1333">
        <v>791</v>
      </c>
      <c r="B1333" s="1" t="s">
        <v>580</v>
      </c>
      <c r="C1333" s="1" t="s">
        <v>16</v>
      </c>
      <c r="D1333">
        <v>15</v>
      </c>
      <c r="E1333">
        <v>0</v>
      </c>
      <c r="F1333">
        <v>354483</v>
      </c>
      <c r="G1333">
        <v>862290</v>
      </c>
      <c r="H1333" s="3">
        <v>560516</v>
      </c>
      <c r="I1333" s="1" t="s">
        <v>17</v>
      </c>
      <c r="J1333">
        <v>652</v>
      </c>
      <c r="K1333">
        <v>1374897</v>
      </c>
      <c r="L1333" s="1" t="s">
        <v>38</v>
      </c>
      <c r="M1333" s="1" t="s">
        <v>19</v>
      </c>
      <c r="N1333" s="1" t="s">
        <v>23</v>
      </c>
      <c r="O1333" s="2">
        <v>25160.75</v>
      </c>
      <c r="P1333">
        <v>22.2</v>
      </c>
      <c r="R1333">
        <f>Кредиты_2000_0__2[[#This Row],[Годовой доход]]/12</f>
        <v>114574.75</v>
      </c>
      <c r="S1333">
        <f>Кредиты_2000_0__2[[#This Row],[Ежемесячный платеж]]/Кредиты_2000_0__2[[#This Row],[Мес доход]]</f>
        <v>0.21960117739728868</v>
      </c>
    </row>
    <row r="1334" spans="1:19" x14ac:dyDescent="0.45">
      <c r="A1334">
        <v>1536</v>
      </c>
      <c r="B1334" s="1" t="s">
        <v>1071</v>
      </c>
      <c r="C1334" s="1" t="s">
        <v>16</v>
      </c>
      <c r="D1334">
        <v>5</v>
      </c>
      <c r="E1334">
        <v>0</v>
      </c>
      <c r="F1334">
        <v>68153</v>
      </c>
      <c r="G1334">
        <v>96580</v>
      </c>
      <c r="H1334" s="3">
        <v>188672</v>
      </c>
      <c r="I1334" s="1" t="s">
        <v>17</v>
      </c>
      <c r="J1334">
        <v>652</v>
      </c>
      <c r="K1334">
        <v>1008748</v>
      </c>
      <c r="L1334" s="1" t="s">
        <v>22</v>
      </c>
      <c r="M1334" s="1" t="s">
        <v>29</v>
      </c>
      <c r="N1334" s="1" t="s">
        <v>23</v>
      </c>
      <c r="O1334" s="2">
        <v>3127.21</v>
      </c>
      <c r="P1334">
        <v>11</v>
      </c>
      <c r="Q1334">
        <v>47</v>
      </c>
      <c r="R1334">
        <f>Кредиты_2000_0__2[[#This Row],[Годовой доход]]/12</f>
        <v>84062.333333333328</v>
      </c>
      <c r="S1334">
        <f>Кредиты_2000_0__2[[#This Row],[Ежемесячный платеж]]/Кредиты_2000_0__2[[#This Row],[Мес доход]]</f>
        <v>3.7201084909214199E-2</v>
      </c>
    </row>
    <row r="1335" spans="1:19" x14ac:dyDescent="0.45">
      <c r="A1335">
        <v>1777</v>
      </c>
      <c r="B1335" s="1" t="s">
        <v>1254</v>
      </c>
      <c r="C1335" s="1" t="s">
        <v>31</v>
      </c>
      <c r="D1335">
        <v>25</v>
      </c>
      <c r="E1335">
        <v>0</v>
      </c>
      <c r="F1335">
        <v>403180</v>
      </c>
      <c r="G1335">
        <v>745734</v>
      </c>
      <c r="H1335" s="3">
        <v>105248</v>
      </c>
      <c r="I1335" s="1" t="s">
        <v>17</v>
      </c>
      <c r="J1335">
        <v>652</v>
      </c>
      <c r="K1335">
        <v>1117181</v>
      </c>
      <c r="L1335" s="1" t="s">
        <v>36</v>
      </c>
      <c r="M1335" s="1" t="s">
        <v>29</v>
      </c>
      <c r="N1335" s="1" t="s">
        <v>52</v>
      </c>
      <c r="O1335" s="2">
        <v>31560.52</v>
      </c>
      <c r="P1335">
        <v>15</v>
      </c>
      <c r="R1335">
        <f>Кредиты_2000_0__2[[#This Row],[Годовой доход]]/12</f>
        <v>93098.416666666672</v>
      </c>
      <c r="S1335">
        <f>Кредиты_2000_0__2[[#This Row],[Ежемесячный платеж]]/Кредиты_2000_0__2[[#This Row],[Мес доход]]</f>
        <v>0.33900168370210376</v>
      </c>
    </row>
    <row r="1336" spans="1:19" x14ac:dyDescent="0.45">
      <c r="A1336">
        <v>168</v>
      </c>
      <c r="B1336" s="1" t="s">
        <v>157</v>
      </c>
      <c r="C1336" s="1" t="s">
        <v>16</v>
      </c>
      <c r="D1336">
        <v>6</v>
      </c>
      <c r="E1336">
        <v>0</v>
      </c>
      <c r="F1336">
        <v>421420</v>
      </c>
      <c r="G1336">
        <v>559592</v>
      </c>
      <c r="H1336" s="3">
        <v>768394</v>
      </c>
      <c r="I1336" s="1" t="s">
        <v>26</v>
      </c>
      <c r="J1336">
        <v>651</v>
      </c>
      <c r="K1336">
        <v>1651252</v>
      </c>
      <c r="L1336" s="1" t="s">
        <v>36</v>
      </c>
      <c r="M1336" s="1" t="s">
        <v>19</v>
      </c>
      <c r="N1336" s="1" t="s">
        <v>23</v>
      </c>
      <c r="O1336" s="2">
        <v>19264.669999999998</v>
      </c>
      <c r="P1336">
        <v>29.2</v>
      </c>
      <c r="Q1336">
        <v>30</v>
      </c>
      <c r="R1336">
        <f>Кредиты_2000_0__2[[#This Row],[Годовой доход]]/12</f>
        <v>137604.33333333334</v>
      </c>
      <c r="S1336">
        <f>Кредиты_2000_0__2[[#This Row],[Ежемесячный платеж]]/Кредиты_2000_0__2[[#This Row],[Мес доход]]</f>
        <v>0.14000046025682328</v>
      </c>
    </row>
    <row r="1337" spans="1:19" x14ac:dyDescent="0.45">
      <c r="A1337">
        <v>130</v>
      </c>
      <c r="B1337" s="1" t="s">
        <v>128</v>
      </c>
      <c r="C1337" s="1" t="s">
        <v>16</v>
      </c>
      <c r="D1337">
        <v>13</v>
      </c>
      <c r="E1337">
        <v>0</v>
      </c>
      <c r="F1337">
        <v>431053</v>
      </c>
      <c r="G1337">
        <v>513502</v>
      </c>
      <c r="H1337" s="3">
        <v>752290</v>
      </c>
      <c r="I1337" s="1" t="s">
        <v>26</v>
      </c>
      <c r="J1337">
        <v>649</v>
      </c>
      <c r="K1337">
        <v>2320375</v>
      </c>
      <c r="L1337" s="1" t="s">
        <v>27</v>
      </c>
      <c r="M1337" s="1" t="s">
        <v>29</v>
      </c>
      <c r="N1337" s="1" t="s">
        <v>23</v>
      </c>
      <c r="O1337" s="2">
        <v>39252.86</v>
      </c>
      <c r="P1337">
        <v>13.4</v>
      </c>
      <c r="Q1337">
        <v>16</v>
      </c>
      <c r="R1337">
        <f>Кредиты_2000_0__2[[#This Row],[Годовой доход]]/12</f>
        <v>193364.58333333334</v>
      </c>
      <c r="S1337">
        <f>Кредиты_2000_0__2[[#This Row],[Ежемесячный платеж]]/Кредиты_2000_0__2[[#This Row],[Мес доход]]</f>
        <v>0.20299922210849539</v>
      </c>
    </row>
    <row r="1338" spans="1:19" x14ac:dyDescent="0.45">
      <c r="A1338">
        <v>1559</v>
      </c>
      <c r="B1338" s="1" t="s">
        <v>1086</v>
      </c>
      <c r="C1338" s="1" t="s">
        <v>16</v>
      </c>
      <c r="D1338">
        <v>8</v>
      </c>
      <c r="E1338">
        <v>0</v>
      </c>
      <c r="F1338">
        <v>68780</v>
      </c>
      <c r="G1338">
        <v>143770</v>
      </c>
      <c r="H1338" s="3">
        <v>292952</v>
      </c>
      <c r="I1338" s="1" t="s">
        <v>26</v>
      </c>
      <c r="J1338">
        <v>649</v>
      </c>
      <c r="K1338">
        <v>2062260</v>
      </c>
      <c r="L1338" s="1" t="s">
        <v>50</v>
      </c>
      <c r="M1338" s="1" t="s">
        <v>19</v>
      </c>
      <c r="N1338" s="1" t="s">
        <v>20</v>
      </c>
      <c r="O1338" s="2">
        <v>18388.580000000002</v>
      </c>
      <c r="P1338">
        <v>9.1</v>
      </c>
      <c r="Q1338">
        <v>43</v>
      </c>
      <c r="R1338">
        <f>Кредиты_2000_0__2[[#This Row],[Годовой доход]]/12</f>
        <v>171855</v>
      </c>
      <c r="S1338">
        <f>Кредиты_2000_0__2[[#This Row],[Ежемесячный платеж]]/Кредиты_2000_0__2[[#This Row],[Мес доход]]</f>
        <v>0.10700055279159758</v>
      </c>
    </row>
    <row r="1339" spans="1:19" x14ac:dyDescent="0.45">
      <c r="A1339">
        <v>1836</v>
      </c>
      <c r="B1339" s="1" t="s">
        <v>1291</v>
      </c>
      <c r="C1339" s="1" t="s">
        <v>31</v>
      </c>
      <c r="D1339">
        <v>8</v>
      </c>
      <c r="E1339">
        <v>0</v>
      </c>
      <c r="F1339">
        <v>221939</v>
      </c>
      <c r="G1339">
        <v>293018</v>
      </c>
      <c r="H1339" s="3">
        <v>650826</v>
      </c>
      <c r="I1339" s="1" t="s">
        <v>26</v>
      </c>
      <c r="J1339">
        <v>648</v>
      </c>
      <c r="K1339">
        <v>1592561</v>
      </c>
      <c r="L1339" s="1" t="s">
        <v>22</v>
      </c>
      <c r="M1339" s="1" t="s">
        <v>29</v>
      </c>
      <c r="N1339" s="1" t="s">
        <v>58</v>
      </c>
      <c r="O1339" s="2">
        <v>26409.81</v>
      </c>
      <c r="P1339">
        <v>22.2</v>
      </c>
      <c r="Q1339">
        <v>5</v>
      </c>
      <c r="R1339">
        <f>Кредиты_2000_0__2[[#This Row],[Годовой доход]]/12</f>
        <v>132713.41666666666</v>
      </c>
      <c r="S1339">
        <f>Кредиты_2000_0__2[[#This Row],[Ежемесячный платеж]]/Кредиты_2000_0__2[[#This Row],[Мес доход]]</f>
        <v>0.19899879502260825</v>
      </c>
    </row>
    <row r="1340" spans="1:19" x14ac:dyDescent="0.45">
      <c r="A1340">
        <v>328</v>
      </c>
      <c r="B1340" s="1" t="s">
        <v>279</v>
      </c>
      <c r="C1340" s="1" t="s">
        <v>16</v>
      </c>
      <c r="D1340">
        <v>4</v>
      </c>
      <c r="E1340">
        <v>0</v>
      </c>
      <c r="F1340">
        <v>317338</v>
      </c>
      <c r="G1340">
        <v>433818</v>
      </c>
      <c r="H1340" s="3">
        <v>616902</v>
      </c>
      <c r="I1340" s="1" t="s">
        <v>26</v>
      </c>
      <c r="J1340">
        <v>647</v>
      </c>
      <c r="K1340">
        <v>1405772</v>
      </c>
      <c r="L1340" s="1" t="s">
        <v>33</v>
      </c>
      <c r="M1340" s="1" t="s">
        <v>24</v>
      </c>
      <c r="N1340" s="1" t="s">
        <v>23</v>
      </c>
      <c r="O1340" s="2">
        <v>18626.27</v>
      </c>
      <c r="P1340">
        <v>17.899999999999999</v>
      </c>
      <c r="Q1340">
        <v>64</v>
      </c>
      <c r="R1340">
        <f>Кредиты_2000_0__2[[#This Row],[Годовой доход]]/12</f>
        <v>117147.66666666667</v>
      </c>
      <c r="S1340">
        <f>Кредиты_2000_0__2[[#This Row],[Ежемесячный платеж]]/Кредиты_2000_0__2[[#This Row],[Мес доход]]</f>
        <v>0.15899821592690705</v>
      </c>
    </row>
    <row r="1341" spans="1:19" x14ac:dyDescent="0.45">
      <c r="A1341">
        <v>1495</v>
      </c>
      <c r="B1341" s="1" t="s">
        <v>1043</v>
      </c>
      <c r="C1341" s="1" t="s">
        <v>16</v>
      </c>
      <c r="D1341">
        <v>8</v>
      </c>
      <c r="E1341">
        <v>1</v>
      </c>
      <c r="F1341">
        <v>306888</v>
      </c>
      <c r="G1341">
        <v>440330</v>
      </c>
      <c r="H1341" s="3">
        <v>607926</v>
      </c>
      <c r="I1341" s="1" t="s">
        <v>26</v>
      </c>
      <c r="J1341">
        <v>647</v>
      </c>
      <c r="K1341">
        <v>1807166</v>
      </c>
      <c r="L1341" s="1" t="s">
        <v>33</v>
      </c>
      <c r="M1341" s="1" t="s">
        <v>29</v>
      </c>
      <c r="N1341" s="1" t="s">
        <v>23</v>
      </c>
      <c r="O1341" s="2">
        <v>23643.79</v>
      </c>
      <c r="P1341">
        <v>16.2</v>
      </c>
      <c r="R1341">
        <f>Кредиты_2000_0__2[[#This Row],[Годовой доход]]/12</f>
        <v>150597.16666666666</v>
      </c>
      <c r="S1341">
        <f>Кредиты_2000_0__2[[#This Row],[Ежемесячный платеж]]/Кредиты_2000_0__2[[#This Row],[Мес доход]]</f>
        <v>0.15700023130138571</v>
      </c>
    </row>
    <row r="1342" spans="1:19" x14ac:dyDescent="0.45">
      <c r="A1342">
        <v>1583</v>
      </c>
      <c r="B1342" s="1" t="s">
        <v>1104</v>
      </c>
      <c r="C1342" s="1" t="s">
        <v>16</v>
      </c>
      <c r="D1342">
        <v>5</v>
      </c>
      <c r="E1342">
        <v>0</v>
      </c>
      <c r="F1342">
        <v>52839</v>
      </c>
      <c r="G1342">
        <v>179982</v>
      </c>
      <c r="H1342" s="3">
        <v>44924</v>
      </c>
      <c r="I1342" s="1" t="s">
        <v>17</v>
      </c>
      <c r="J1342">
        <v>647</v>
      </c>
      <c r="K1342">
        <v>582027</v>
      </c>
      <c r="L1342" s="1" t="s">
        <v>33</v>
      </c>
      <c r="M1342" s="1" t="s">
        <v>29</v>
      </c>
      <c r="N1342" s="1" t="s">
        <v>52</v>
      </c>
      <c r="O1342" s="2">
        <v>1668.39</v>
      </c>
      <c r="P1342">
        <v>6.4</v>
      </c>
      <c r="R1342">
        <f>Кредиты_2000_0__2[[#This Row],[Годовой доход]]/12</f>
        <v>48502.25</v>
      </c>
      <c r="S1342">
        <f>Кредиты_2000_0__2[[#This Row],[Ежемесячный платеж]]/Кредиты_2000_0__2[[#This Row],[Мес доход]]</f>
        <v>3.4398198021741259E-2</v>
      </c>
    </row>
    <row r="1343" spans="1:19" x14ac:dyDescent="0.45">
      <c r="A1343">
        <v>646</v>
      </c>
      <c r="B1343" s="1" t="s">
        <v>484</v>
      </c>
      <c r="C1343" s="1" t="s">
        <v>31</v>
      </c>
      <c r="D1343">
        <v>7</v>
      </c>
      <c r="E1343">
        <v>0</v>
      </c>
      <c r="F1343">
        <v>114399</v>
      </c>
      <c r="G1343">
        <v>129976</v>
      </c>
      <c r="H1343" s="3">
        <v>353782</v>
      </c>
      <c r="I1343" s="1" t="s">
        <v>17</v>
      </c>
      <c r="J1343">
        <v>646</v>
      </c>
      <c r="K1343">
        <v>1524313</v>
      </c>
      <c r="L1343" s="1" t="s">
        <v>22</v>
      </c>
      <c r="M1343" s="1" t="s">
        <v>19</v>
      </c>
      <c r="N1343" s="1" t="s">
        <v>23</v>
      </c>
      <c r="O1343" s="2">
        <v>19816.05</v>
      </c>
      <c r="P1343">
        <v>31.8</v>
      </c>
      <c r="Q1343">
        <v>42</v>
      </c>
      <c r="R1343">
        <f>Кредиты_2000_0__2[[#This Row],[Годовой доход]]/12</f>
        <v>127026.08333333333</v>
      </c>
      <c r="S1343">
        <f>Кредиты_2000_0__2[[#This Row],[Ежемесячный платеж]]/Кредиты_2000_0__2[[#This Row],[Мес доход]]</f>
        <v>0.15599985042442072</v>
      </c>
    </row>
    <row r="1344" spans="1:19" x14ac:dyDescent="0.45">
      <c r="A1344">
        <v>883</v>
      </c>
      <c r="B1344" s="1" t="s">
        <v>639</v>
      </c>
      <c r="C1344" s="1" t="s">
        <v>16</v>
      </c>
      <c r="D1344">
        <v>7</v>
      </c>
      <c r="E1344">
        <v>1</v>
      </c>
      <c r="F1344">
        <v>167200</v>
      </c>
      <c r="G1344">
        <v>222772</v>
      </c>
      <c r="H1344" s="3">
        <v>747736</v>
      </c>
      <c r="I1344" s="1" t="s">
        <v>26</v>
      </c>
      <c r="J1344">
        <v>646</v>
      </c>
      <c r="K1344">
        <v>1538696</v>
      </c>
      <c r="L1344" s="1" t="s">
        <v>53</v>
      </c>
      <c r="M1344" s="1" t="s">
        <v>19</v>
      </c>
      <c r="N1344" s="1" t="s">
        <v>23</v>
      </c>
      <c r="O1344" s="2">
        <v>20644.07</v>
      </c>
      <c r="P1344">
        <v>18</v>
      </c>
      <c r="Q1344">
        <v>77</v>
      </c>
      <c r="R1344">
        <f>Кредиты_2000_0__2[[#This Row],[Годовой доход]]/12</f>
        <v>128224.66666666667</v>
      </c>
      <c r="S1344">
        <f>Кредиты_2000_0__2[[#This Row],[Ежемесячный платеж]]/Кредиты_2000_0__2[[#This Row],[Мес доход]]</f>
        <v>0.1609992097204386</v>
      </c>
    </row>
    <row r="1345" spans="1:19" x14ac:dyDescent="0.45">
      <c r="A1345">
        <v>1662</v>
      </c>
      <c r="B1345" s="1" t="s">
        <v>1164</v>
      </c>
      <c r="C1345" s="1" t="s">
        <v>16</v>
      </c>
      <c r="D1345">
        <v>9</v>
      </c>
      <c r="E1345">
        <v>0</v>
      </c>
      <c r="F1345">
        <v>552577</v>
      </c>
      <c r="G1345">
        <v>771804</v>
      </c>
      <c r="H1345" s="3">
        <v>717794</v>
      </c>
      <c r="I1345" s="1" t="s">
        <v>26</v>
      </c>
      <c r="J1345">
        <v>646</v>
      </c>
      <c r="K1345">
        <v>1549792</v>
      </c>
      <c r="L1345" s="1" t="s">
        <v>22</v>
      </c>
      <c r="M1345" s="1" t="s">
        <v>19</v>
      </c>
      <c r="N1345" s="1" t="s">
        <v>23</v>
      </c>
      <c r="O1345" s="2">
        <v>26346.54</v>
      </c>
      <c r="P1345">
        <v>22.6</v>
      </c>
      <c r="Q1345">
        <v>76</v>
      </c>
      <c r="R1345">
        <f>Кредиты_2000_0__2[[#This Row],[Годовой доход]]/12</f>
        <v>129149.33333333333</v>
      </c>
      <c r="S1345">
        <f>Кредиты_2000_0__2[[#This Row],[Ежемесячный платеж]]/Кредиты_2000_0__2[[#This Row],[Мес доход]]</f>
        <v>0.20400058846606514</v>
      </c>
    </row>
    <row r="1346" spans="1:19" x14ac:dyDescent="0.45">
      <c r="A1346">
        <v>207</v>
      </c>
      <c r="B1346" s="1" t="s">
        <v>188</v>
      </c>
      <c r="C1346" s="1" t="s">
        <v>16</v>
      </c>
      <c r="D1346">
        <v>10</v>
      </c>
      <c r="E1346">
        <v>1</v>
      </c>
      <c r="F1346">
        <v>59888</v>
      </c>
      <c r="G1346">
        <v>372746</v>
      </c>
      <c r="H1346" s="3">
        <v>301114</v>
      </c>
      <c r="I1346" s="1" t="s">
        <v>26</v>
      </c>
      <c r="J1346">
        <v>645</v>
      </c>
      <c r="K1346">
        <v>825246</v>
      </c>
      <c r="L1346" s="1" t="s">
        <v>33</v>
      </c>
      <c r="M1346" s="1" t="s">
        <v>29</v>
      </c>
      <c r="N1346" s="1" t="s">
        <v>23</v>
      </c>
      <c r="O1346" s="2">
        <v>5948.71</v>
      </c>
      <c r="P1346">
        <v>9</v>
      </c>
      <c r="R1346">
        <f>Кредиты_2000_0__2[[#This Row],[Годовой доход]]/12</f>
        <v>68770.5</v>
      </c>
      <c r="S1346">
        <f>Кредиты_2000_0__2[[#This Row],[Ежемесячный платеж]]/Кредиты_2000_0__2[[#This Row],[Мес доход]]</f>
        <v>8.650089791407653E-2</v>
      </c>
    </row>
    <row r="1347" spans="1:19" x14ac:dyDescent="0.45">
      <c r="A1347">
        <v>1593</v>
      </c>
      <c r="B1347" s="1" t="s">
        <v>1112</v>
      </c>
      <c r="C1347" s="1" t="s">
        <v>16</v>
      </c>
      <c r="D1347">
        <v>11</v>
      </c>
      <c r="E1347">
        <v>1</v>
      </c>
      <c r="F1347">
        <v>92416</v>
      </c>
      <c r="G1347">
        <v>321332</v>
      </c>
      <c r="H1347" s="3">
        <v>189244</v>
      </c>
      <c r="I1347" s="1" t="s">
        <v>17</v>
      </c>
      <c r="J1347">
        <v>645</v>
      </c>
      <c r="K1347">
        <v>482125</v>
      </c>
      <c r="L1347" s="1" t="s">
        <v>22</v>
      </c>
      <c r="M1347" s="1" t="s">
        <v>24</v>
      </c>
      <c r="N1347" s="1" t="s">
        <v>23</v>
      </c>
      <c r="O1347" s="2">
        <v>6106.98</v>
      </c>
      <c r="P1347">
        <v>15.2</v>
      </c>
      <c r="R1347">
        <f>Кредиты_2000_0__2[[#This Row],[Годовой доход]]/12</f>
        <v>40177.083333333336</v>
      </c>
      <c r="S1347">
        <f>Кредиты_2000_0__2[[#This Row],[Ежемесячный платеж]]/Кредиты_2000_0__2[[#This Row],[Мес доход]]</f>
        <v>0.15200157635467978</v>
      </c>
    </row>
    <row r="1348" spans="1:19" x14ac:dyDescent="0.45">
      <c r="A1348">
        <v>61</v>
      </c>
      <c r="B1348" s="1" t="s">
        <v>80</v>
      </c>
      <c r="C1348" s="1" t="s">
        <v>31</v>
      </c>
      <c r="D1348">
        <v>11</v>
      </c>
      <c r="E1348">
        <v>0</v>
      </c>
      <c r="F1348">
        <v>176624</v>
      </c>
      <c r="G1348">
        <v>370480</v>
      </c>
      <c r="H1348" s="3">
        <v>290224</v>
      </c>
      <c r="I1348" s="1" t="s">
        <v>26</v>
      </c>
      <c r="J1348">
        <v>644</v>
      </c>
      <c r="K1348">
        <v>837045</v>
      </c>
      <c r="L1348" s="1" t="s">
        <v>41</v>
      </c>
      <c r="M1348" s="1" t="s">
        <v>19</v>
      </c>
      <c r="N1348" s="1" t="s">
        <v>23</v>
      </c>
      <c r="O1348" s="2">
        <v>8230.99</v>
      </c>
      <c r="P1348">
        <v>18.3</v>
      </c>
      <c r="Q1348">
        <v>10</v>
      </c>
      <c r="R1348">
        <f>Кредиты_2000_0__2[[#This Row],[Годовой доход]]/12</f>
        <v>69753.75</v>
      </c>
      <c r="S1348">
        <f>Кредиты_2000_0__2[[#This Row],[Ежемесячный платеж]]/Кредиты_2000_0__2[[#This Row],[Мес доход]]</f>
        <v>0.1180006809669731</v>
      </c>
    </row>
    <row r="1349" spans="1:19" x14ac:dyDescent="0.45">
      <c r="A1349">
        <v>1676</v>
      </c>
      <c r="B1349" s="1" t="s">
        <v>1173</v>
      </c>
      <c r="C1349" s="1" t="s">
        <v>16</v>
      </c>
      <c r="D1349">
        <v>5</v>
      </c>
      <c r="E1349">
        <v>0</v>
      </c>
      <c r="F1349">
        <v>122265</v>
      </c>
      <c r="G1349">
        <v>169752</v>
      </c>
      <c r="H1349" s="3">
        <v>174108</v>
      </c>
      <c r="I1349" s="1" t="s">
        <v>26</v>
      </c>
      <c r="J1349">
        <v>643</v>
      </c>
      <c r="K1349">
        <v>1221662</v>
      </c>
      <c r="L1349" s="1" t="s">
        <v>38</v>
      </c>
      <c r="M1349" s="1" t="s">
        <v>29</v>
      </c>
      <c r="N1349" s="1" t="s">
        <v>23</v>
      </c>
      <c r="O1349" s="2">
        <v>10567.42</v>
      </c>
      <c r="P1349">
        <v>8.9</v>
      </c>
      <c r="R1349">
        <f>Кредиты_2000_0__2[[#This Row],[Годовой доход]]/12</f>
        <v>101805.16666666667</v>
      </c>
      <c r="S1349">
        <f>Кредиты_2000_0__2[[#This Row],[Ежемесячный платеж]]/Кредиты_2000_0__2[[#This Row],[Мес доход]]</f>
        <v>0.10380042925129863</v>
      </c>
    </row>
    <row r="1350" spans="1:19" x14ac:dyDescent="0.45">
      <c r="A1350">
        <v>892</v>
      </c>
      <c r="B1350" s="1" t="s">
        <v>647</v>
      </c>
      <c r="C1350" s="1" t="s">
        <v>31</v>
      </c>
      <c r="D1350">
        <v>12</v>
      </c>
      <c r="E1350">
        <v>0</v>
      </c>
      <c r="F1350">
        <v>208506</v>
      </c>
      <c r="G1350">
        <v>253858</v>
      </c>
      <c r="H1350" s="3">
        <v>331188</v>
      </c>
      <c r="I1350" s="1" t="s">
        <v>26</v>
      </c>
      <c r="J1350">
        <v>641</v>
      </c>
      <c r="K1350">
        <v>1525472</v>
      </c>
      <c r="L1350" s="1" t="s">
        <v>33</v>
      </c>
      <c r="M1350" s="1" t="s">
        <v>29</v>
      </c>
      <c r="N1350" s="1" t="s">
        <v>23</v>
      </c>
      <c r="O1350" s="2">
        <v>17924.22</v>
      </c>
      <c r="P1350">
        <v>28.9</v>
      </c>
      <c r="Q1350">
        <v>51</v>
      </c>
      <c r="R1350">
        <f>Кредиты_2000_0__2[[#This Row],[Годовой доход]]/12</f>
        <v>127122.66666666667</v>
      </c>
      <c r="S1350">
        <f>Кредиты_2000_0__2[[#This Row],[Ежемесячный платеж]]/Кредиты_2000_0__2[[#This Row],[Мес доход]]</f>
        <v>0.1409994021522519</v>
      </c>
    </row>
    <row r="1351" spans="1:19" x14ac:dyDescent="0.45">
      <c r="A1351">
        <v>1875</v>
      </c>
      <c r="B1351" s="1" t="s">
        <v>1317</v>
      </c>
      <c r="C1351" s="1" t="s">
        <v>31</v>
      </c>
      <c r="D1351">
        <v>4</v>
      </c>
      <c r="E1351">
        <v>0</v>
      </c>
      <c r="F1351">
        <v>123557</v>
      </c>
      <c r="G1351">
        <v>364980</v>
      </c>
      <c r="H1351" s="3">
        <v>557040</v>
      </c>
      <c r="I1351" s="1" t="s">
        <v>17</v>
      </c>
      <c r="J1351">
        <v>640</v>
      </c>
      <c r="K1351">
        <v>1828104</v>
      </c>
      <c r="L1351" s="1" t="s">
        <v>38</v>
      </c>
      <c r="M1351" s="1" t="s">
        <v>29</v>
      </c>
      <c r="N1351" s="1" t="s">
        <v>52</v>
      </c>
      <c r="O1351" s="2">
        <v>18281.04</v>
      </c>
      <c r="P1351">
        <v>19.2</v>
      </c>
      <c r="R1351">
        <f>Кредиты_2000_0__2[[#This Row],[Годовой доход]]/12</f>
        <v>152342</v>
      </c>
      <c r="S1351">
        <f>Кредиты_2000_0__2[[#This Row],[Ежемесячный платеж]]/Кредиты_2000_0__2[[#This Row],[Мес доход]]</f>
        <v>0.12000000000000001</v>
      </c>
    </row>
    <row r="1352" spans="1:19" x14ac:dyDescent="0.45">
      <c r="A1352">
        <v>354</v>
      </c>
      <c r="B1352" s="1" t="s">
        <v>296</v>
      </c>
      <c r="C1352" s="1" t="s">
        <v>31</v>
      </c>
      <c r="D1352">
        <v>10</v>
      </c>
      <c r="E1352">
        <v>0</v>
      </c>
      <c r="F1352">
        <v>68742</v>
      </c>
      <c r="G1352">
        <v>151910</v>
      </c>
      <c r="H1352" s="3">
        <v>133936</v>
      </c>
      <c r="I1352" s="1" t="s">
        <v>17</v>
      </c>
      <c r="J1352">
        <v>639</v>
      </c>
      <c r="K1352">
        <v>347035</v>
      </c>
      <c r="L1352" s="1" t="s">
        <v>50</v>
      </c>
      <c r="M1352" s="1" t="s">
        <v>19</v>
      </c>
      <c r="N1352" s="1" t="s">
        <v>20</v>
      </c>
      <c r="O1352" s="2">
        <v>6969.39</v>
      </c>
      <c r="P1352">
        <v>15.4</v>
      </c>
      <c r="Q1352">
        <v>22</v>
      </c>
      <c r="R1352">
        <f>Кредиты_2000_0__2[[#This Row],[Годовой доход]]/12</f>
        <v>28919.583333333332</v>
      </c>
      <c r="S1352">
        <f>Кредиты_2000_0__2[[#This Row],[Ежемесячный платеж]]/Кредиты_2000_0__2[[#This Row],[Мес доход]]</f>
        <v>0.24099206131946346</v>
      </c>
    </row>
    <row r="1353" spans="1:19" x14ac:dyDescent="0.45">
      <c r="A1353">
        <v>1546</v>
      </c>
      <c r="B1353" s="1" t="s">
        <v>1078</v>
      </c>
      <c r="C1353" s="1" t="s">
        <v>16</v>
      </c>
      <c r="D1353">
        <v>14</v>
      </c>
      <c r="E1353">
        <v>1</v>
      </c>
      <c r="F1353">
        <v>91371</v>
      </c>
      <c r="G1353">
        <v>542564</v>
      </c>
      <c r="H1353" s="3">
        <v>460284</v>
      </c>
      <c r="I1353" s="1" t="s">
        <v>26</v>
      </c>
      <c r="J1353">
        <v>639</v>
      </c>
      <c r="K1353">
        <v>1211497</v>
      </c>
      <c r="L1353" s="1" t="s">
        <v>36</v>
      </c>
      <c r="M1353" s="1" t="s">
        <v>29</v>
      </c>
      <c r="N1353" s="1" t="s">
        <v>23</v>
      </c>
      <c r="O1353" s="2">
        <v>13225.52</v>
      </c>
      <c r="P1353">
        <v>9.4</v>
      </c>
      <c r="R1353">
        <f>Кредиты_2000_0__2[[#This Row],[Годовой доход]]/12</f>
        <v>100958.08333333333</v>
      </c>
      <c r="S1353">
        <f>Кредиты_2000_0__2[[#This Row],[Ежемесячный платеж]]/Кредиты_2000_0__2[[#This Row],[Мес доход]]</f>
        <v>0.13100010978153476</v>
      </c>
    </row>
    <row r="1354" spans="1:19" x14ac:dyDescent="0.45">
      <c r="A1354">
        <v>1236</v>
      </c>
      <c r="B1354" s="1" t="s">
        <v>869</v>
      </c>
      <c r="C1354" s="1" t="s">
        <v>16</v>
      </c>
      <c r="D1354">
        <v>17</v>
      </c>
      <c r="E1354">
        <v>0</v>
      </c>
      <c r="F1354">
        <v>120726</v>
      </c>
      <c r="G1354">
        <v>170874</v>
      </c>
      <c r="H1354" s="3">
        <v>443960</v>
      </c>
      <c r="I1354" s="1" t="s">
        <v>26</v>
      </c>
      <c r="J1354">
        <v>638</v>
      </c>
      <c r="K1354">
        <v>3163215</v>
      </c>
      <c r="L1354" s="1" t="s">
        <v>38</v>
      </c>
      <c r="M1354" s="1" t="s">
        <v>19</v>
      </c>
      <c r="N1354" s="1" t="s">
        <v>52</v>
      </c>
      <c r="O1354" s="2">
        <v>67218.39</v>
      </c>
      <c r="P1354">
        <v>15.5</v>
      </c>
      <c r="Q1354">
        <v>8</v>
      </c>
      <c r="R1354">
        <f>Кредиты_2000_0__2[[#This Row],[Годовой доход]]/12</f>
        <v>263601.25</v>
      </c>
      <c r="S1354">
        <f>Кредиты_2000_0__2[[#This Row],[Ежемесячный платеж]]/Кредиты_2000_0__2[[#This Row],[Мес доход]]</f>
        <v>0.25500027029462113</v>
      </c>
    </row>
    <row r="1355" spans="1:19" x14ac:dyDescent="0.45">
      <c r="A1355">
        <v>141</v>
      </c>
      <c r="B1355" s="1" t="s">
        <v>133</v>
      </c>
      <c r="C1355" s="1" t="s">
        <v>31</v>
      </c>
      <c r="D1355">
        <v>20</v>
      </c>
      <c r="E1355">
        <v>0</v>
      </c>
      <c r="F1355">
        <v>226442</v>
      </c>
      <c r="G1355">
        <v>389026</v>
      </c>
      <c r="H1355" s="3">
        <v>232716</v>
      </c>
      <c r="I1355" s="1" t="s">
        <v>17</v>
      </c>
      <c r="J1355">
        <v>637</v>
      </c>
      <c r="K1355">
        <v>1049427</v>
      </c>
      <c r="L1355" s="1" t="s">
        <v>28</v>
      </c>
      <c r="M1355" s="1" t="s">
        <v>29</v>
      </c>
      <c r="N1355" s="1" t="s">
        <v>20</v>
      </c>
      <c r="O1355" s="2">
        <v>12942.99</v>
      </c>
      <c r="P1355">
        <v>9.5</v>
      </c>
      <c r="Q1355">
        <v>61</v>
      </c>
      <c r="R1355">
        <f>Кредиты_2000_0__2[[#This Row],[Годовой доход]]/12</f>
        <v>87452.25</v>
      </c>
      <c r="S1355">
        <f>Кредиты_2000_0__2[[#This Row],[Ежемесячный платеж]]/Кредиты_2000_0__2[[#This Row],[Мес доход]]</f>
        <v>0.14800065178425942</v>
      </c>
    </row>
    <row r="1356" spans="1:19" x14ac:dyDescent="0.45">
      <c r="A1356">
        <v>579</v>
      </c>
      <c r="B1356" s="1" t="s">
        <v>440</v>
      </c>
      <c r="C1356" s="1" t="s">
        <v>16</v>
      </c>
      <c r="D1356">
        <v>15</v>
      </c>
      <c r="E1356">
        <v>0</v>
      </c>
      <c r="F1356">
        <v>440838</v>
      </c>
      <c r="G1356">
        <v>743006</v>
      </c>
      <c r="H1356" s="3">
        <v>304062</v>
      </c>
      <c r="I1356" s="1" t="s">
        <v>26</v>
      </c>
      <c r="J1356">
        <v>636</v>
      </c>
      <c r="K1356">
        <v>2344600</v>
      </c>
      <c r="L1356" s="1" t="s">
        <v>33</v>
      </c>
      <c r="M1356" s="1" t="s">
        <v>29</v>
      </c>
      <c r="N1356" s="1" t="s">
        <v>23</v>
      </c>
      <c r="O1356" s="2">
        <v>9163.51</v>
      </c>
      <c r="P1356">
        <v>14.8</v>
      </c>
      <c r="Q1356">
        <v>21</v>
      </c>
      <c r="R1356">
        <f>Кредиты_2000_0__2[[#This Row],[Годовой доход]]/12</f>
        <v>195383.33333333334</v>
      </c>
      <c r="S1356">
        <f>Кредиты_2000_0__2[[#This Row],[Ежемесячный платеж]]/Кредиты_2000_0__2[[#This Row],[Мес доход]]</f>
        <v>4.6900162074554295E-2</v>
      </c>
    </row>
    <row r="1357" spans="1:19" x14ac:dyDescent="0.45">
      <c r="A1357">
        <v>1966</v>
      </c>
      <c r="B1357" s="1" t="s">
        <v>1387</v>
      </c>
      <c r="C1357" s="1" t="s">
        <v>31</v>
      </c>
      <c r="D1357">
        <v>6</v>
      </c>
      <c r="E1357">
        <v>0</v>
      </c>
      <c r="F1357">
        <v>69331</v>
      </c>
      <c r="G1357">
        <v>94314</v>
      </c>
      <c r="H1357" s="3">
        <v>502810</v>
      </c>
      <c r="I1357" s="1" t="s">
        <v>26</v>
      </c>
      <c r="J1357">
        <v>636</v>
      </c>
      <c r="K1357">
        <v>1453937</v>
      </c>
      <c r="L1357" s="1" t="s">
        <v>40</v>
      </c>
      <c r="M1357" s="1" t="s">
        <v>19</v>
      </c>
      <c r="N1357" s="1" t="s">
        <v>23</v>
      </c>
      <c r="O1357" s="2">
        <v>22293.65</v>
      </c>
      <c r="P1357">
        <v>20.2</v>
      </c>
      <c r="Q1357">
        <v>23</v>
      </c>
      <c r="R1357">
        <f>Кредиты_2000_0__2[[#This Row],[Годовой доход]]/12</f>
        <v>121161.41666666667</v>
      </c>
      <c r="S1357">
        <f>Кредиты_2000_0__2[[#This Row],[Ежемесячный платеж]]/Кредиты_2000_0__2[[#This Row],[Мес доход]]</f>
        <v>0.1839995818250722</v>
      </c>
    </row>
    <row r="1358" spans="1:19" x14ac:dyDescent="0.45">
      <c r="A1358">
        <v>1677</v>
      </c>
      <c r="B1358" s="1" t="s">
        <v>1174</v>
      </c>
      <c r="C1358" s="1" t="s">
        <v>16</v>
      </c>
      <c r="D1358">
        <v>11</v>
      </c>
      <c r="E1358">
        <v>0</v>
      </c>
      <c r="F1358">
        <v>192660</v>
      </c>
      <c r="G1358">
        <v>505868</v>
      </c>
      <c r="H1358" s="3">
        <v>506264</v>
      </c>
      <c r="I1358" s="1" t="s">
        <v>26</v>
      </c>
      <c r="J1358">
        <v>633</v>
      </c>
      <c r="K1358">
        <v>1821796</v>
      </c>
      <c r="L1358" s="1" t="s">
        <v>22</v>
      </c>
      <c r="M1358" s="1" t="s">
        <v>19</v>
      </c>
      <c r="N1358" s="1" t="s">
        <v>23</v>
      </c>
      <c r="O1358" s="2">
        <v>21405.97</v>
      </c>
      <c r="P1358">
        <v>23.3</v>
      </c>
      <c r="Q1358">
        <v>17</v>
      </c>
      <c r="R1358">
        <f>Кредиты_2000_0__2[[#This Row],[Годовой доход]]/12</f>
        <v>151816.33333333334</v>
      </c>
      <c r="S1358">
        <f>Кредиты_2000_0__2[[#This Row],[Ежемесячный платеж]]/Кредиты_2000_0__2[[#This Row],[Мес доход]]</f>
        <v>0.14099912394142922</v>
      </c>
    </row>
    <row r="1359" spans="1:19" x14ac:dyDescent="0.45">
      <c r="A1359">
        <v>1179</v>
      </c>
      <c r="B1359" s="1" t="s">
        <v>831</v>
      </c>
      <c r="C1359" s="1" t="s">
        <v>16</v>
      </c>
      <c r="D1359">
        <v>14</v>
      </c>
      <c r="E1359">
        <v>0</v>
      </c>
      <c r="F1359">
        <v>282264</v>
      </c>
      <c r="G1359">
        <v>415800</v>
      </c>
      <c r="H1359" s="3">
        <v>393976</v>
      </c>
      <c r="I1359" s="1" t="s">
        <v>26</v>
      </c>
      <c r="J1359">
        <v>630</v>
      </c>
      <c r="K1359">
        <v>1455533</v>
      </c>
      <c r="L1359" s="1" t="s">
        <v>22</v>
      </c>
      <c r="M1359" s="1" t="s">
        <v>19</v>
      </c>
      <c r="N1359" s="1" t="s">
        <v>23</v>
      </c>
      <c r="O1359" s="2">
        <v>21347.83</v>
      </c>
      <c r="P1359">
        <v>21.5</v>
      </c>
      <c r="Q1359">
        <v>32</v>
      </c>
      <c r="R1359">
        <f>Кредиты_2000_0__2[[#This Row],[Годовой доход]]/12</f>
        <v>121294.41666666667</v>
      </c>
      <c r="S1359">
        <f>Кредиты_2000_0__2[[#This Row],[Ежемесячный платеж]]/Кредиты_2000_0__2[[#This Row],[Мес доход]]</f>
        <v>0.17600010442909916</v>
      </c>
    </row>
    <row r="1360" spans="1:19" x14ac:dyDescent="0.45">
      <c r="A1360">
        <v>1809</v>
      </c>
      <c r="B1360" s="1" t="s">
        <v>1273</v>
      </c>
      <c r="C1360" s="1" t="s">
        <v>16</v>
      </c>
      <c r="D1360">
        <v>17</v>
      </c>
      <c r="E1360">
        <v>0</v>
      </c>
      <c r="F1360">
        <v>193458</v>
      </c>
      <c r="G1360">
        <v>520960</v>
      </c>
      <c r="H1360" s="3">
        <v>314468</v>
      </c>
      <c r="I1360" s="1" t="s">
        <v>26</v>
      </c>
      <c r="J1360">
        <v>629</v>
      </c>
      <c r="K1360">
        <v>921462</v>
      </c>
      <c r="L1360" s="1" t="s">
        <v>50</v>
      </c>
      <c r="M1360" s="1" t="s">
        <v>19</v>
      </c>
      <c r="N1360" s="1" t="s">
        <v>23</v>
      </c>
      <c r="O1360" s="2">
        <v>13668.22</v>
      </c>
      <c r="P1360">
        <v>26.5</v>
      </c>
      <c r="R1360">
        <f>Кредиты_2000_0__2[[#This Row],[Годовой доход]]/12</f>
        <v>76788.5</v>
      </c>
      <c r="S1360">
        <f>Кредиты_2000_0__2[[#This Row],[Ежемесячный платеж]]/Кредиты_2000_0__2[[#This Row],[Мес доход]]</f>
        <v>0.17799826796981319</v>
      </c>
    </row>
    <row r="1361" spans="1:19" x14ac:dyDescent="0.45">
      <c r="A1361">
        <v>98</v>
      </c>
      <c r="B1361" s="1" t="s">
        <v>103</v>
      </c>
      <c r="C1361" s="1" t="s">
        <v>31</v>
      </c>
      <c r="D1361">
        <v>14</v>
      </c>
      <c r="E1361">
        <v>0</v>
      </c>
      <c r="F1361">
        <v>138586</v>
      </c>
      <c r="G1361">
        <v>266112</v>
      </c>
      <c r="H1361" s="3">
        <v>78738</v>
      </c>
      <c r="I1361" s="1" t="s">
        <v>17</v>
      </c>
      <c r="J1361">
        <v>624</v>
      </c>
      <c r="K1361">
        <v>536370</v>
      </c>
      <c r="L1361" s="1" t="s">
        <v>36</v>
      </c>
      <c r="M1361" s="1" t="s">
        <v>29</v>
      </c>
      <c r="N1361" s="1" t="s">
        <v>52</v>
      </c>
      <c r="O1361" s="2">
        <v>14034.92</v>
      </c>
      <c r="P1361">
        <v>10.5</v>
      </c>
      <c r="Q1361">
        <v>15</v>
      </c>
      <c r="R1361">
        <f>Кредиты_2000_0__2[[#This Row],[Годовой доход]]/12</f>
        <v>44697.5</v>
      </c>
      <c r="S1361">
        <f>Кредиты_2000_0__2[[#This Row],[Ежемесячный платеж]]/Кредиты_2000_0__2[[#This Row],[Мес доход]]</f>
        <v>0.31399787460148776</v>
      </c>
    </row>
    <row r="1362" spans="1:19" x14ac:dyDescent="0.45">
      <c r="A1362">
        <v>351</v>
      </c>
      <c r="B1362" s="1" t="s">
        <v>293</v>
      </c>
      <c r="C1362" s="1" t="s">
        <v>31</v>
      </c>
      <c r="D1362">
        <v>17</v>
      </c>
      <c r="E1362">
        <v>0</v>
      </c>
      <c r="F1362">
        <v>580203</v>
      </c>
      <c r="G1362">
        <v>917774</v>
      </c>
      <c r="H1362" s="3">
        <v>563068</v>
      </c>
      <c r="I1362" s="1" t="s">
        <v>26</v>
      </c>
      <c r="J1362">
        <v>623</v>
      </c>
      <c r="K1362">
        <v>2094807</v>
      </c>
      <c r="L1362" s="1" t="s">
        <v>33</v>
      </c>
      <c r="M1362" s="1" t="s">
        <v>29</v>
      </c>
      <c r="N1362" s="1" t="s">
        <v>23</v>
      </c>
      <c r="O1362" s="2">
        <v>35960.92</v>
      </c>
      <c r="P1362">
        <v>12.1</v>
      </c>
      <c r="R1362">
        <f>Кредиты_2000_0__2[[#This Row],[Годовой доход]]/12</f>
        <v>174567.25</v>
      </c>
      <c r="S1362">
        <f>Кредиты_2000_0__2[[#This Row],[Ежемесячный платеж]]/Кредиты_2000_0__2[[#This Row],[Мес доход]]</f>
        <v>0.20600038094201517</v>
      </c>
    </row>
    <row r="1363" spans="1:19" x14ac:dyDescent="0.45">
      <c r="A1363">
        <v>110</v>
      </c>
      <c r="B1363" s="1" t="s">
        <v>115</v>
      </c>
      <c r="C1363" s="1" t="s">
        <v>16</v>
      </c>
      <c r="D1363">
        <v>5</v>
      </c>
      <c r="E1363">
        <v>0</v>
      </c>
      <c r="F1363">
        <v>291137</v>
      </c>
      <c r="G1363">
        <v>368808</v>
      </c>
      <c r="H1363" s="3">
        <v>340604</v>
      </c>
      <c r="I1363" s="1" t="s">
        <v>26</v>
      </c>
      <c r="J1363">
        <v>618</v>
      </c>
      <c r="K1363">
        <v>928701</v>
      </c>
      <c r="L1363" s="1" t="s">
        <v>22</v>
      </c>
      <c r="M1363" s="1" t="s">
        <v>19</v>
      </c>
      <c r="N1363" s="1" t="s">
        <v>23</v>
      </c>
      <c r="O1363" s="2">
        <v>21205.52</v>
      </c>
      <c r="P1363">
        <v>14.4</v>
      </c>
      <c r="R1363">
        <f>Кредиты_2000_0__2[[#This Row],[Годовой доход]]/12</f>
        <v>77391.75</v>
      </c>
      <c r="S1363">
        <f>Кредиты_2000_0__2[[#This Row],[Ежемесячный платеж]]/Кредиты_2000_0__2[[#This Row],[Мес доход]]</f>
        <v>0.27400233228994048</v>
      </c>
    </row>
    <row r="1364" spans="1:19" x14ac:dyDescent="0.45">
      <c r="A1364">
        <v>322</v>
      </c>
      <c r="B1364" s="1" t="s">
        <v>274</v>
      </c>
      <c r="C1364" s="1" t="s">
        <v>16</v>
      </c>
      <c r="D1364">
        <v>10</v>
      </c>
      <c r="E1364">
        <v>1</v>
      </c>
      <c r="F1364">
        <v>135641</v>
      </c>
      <c r="G1364">
        <v>358556</v>
      </c>
      <c r="H1364" s="3">
        <v>712404</v>
      </c>
      <c r="I1364" s="1" t="s">
        <v>26</v>
      </c>
      <c r="J1364">
        <v>618</v>
      </c>
      <c r="K1364">
        <v>6283072</v>
      </c>
      <c r="L1364" s="1" t="s">
        <v>36</v>
      </c>
      <c r="M1364" s="1" t="s">
        <v>29</v>
      </c>
      <c r="N1364" s="1" t="s">
        <v>52</v>
      </c>
      <c r="O1364" s="2">
        <v>20262.93</v>
      </c>
      <c r="P1364">
        <v>14.7</v>
      </c>
      <c r="Q1364">
        <v>45</v>
      </c>
      <c r="R1364">
        <f>Кредиты_2000_0__2[[#This Row],[Годовой доход]]/12</f>
        <v>523589.33333333331</v>
      </c>
      <c r="S1364">
        <f>Кредиты_2000_0__2[[#This Row],[Ежемесячный платеж]]/Кредиты_2000_0__2[[#This Row],[Мес доход]]</f>
        <v>3.8700043545577704E-2</v>
      </c>
    </row>
    <row r="1365" spans="1:19" x14ac:dyDescent="0.45">
      <c r="A1365">
        <v>541</v>
      </c>
      <c r="B1365" s="1" t="s">
        <v>418</v>
      </c>
      <c r="C1365" s="1" t="s">
        <v>31</v>
      </c>
      <c r="D1365">
        <v>18</v>
      </c>
      <c r="E1365">
        <v>0</v>
      </c>
      <c r="F1365">
        <v>657913</v>
      </c>
      <c r="G1365">
        <v>1429230</v>
      </c>
      <c r="H1365" s="3">
        <v>288354</v>
      </c>
      <c r="I1365" s="1" t="s">
        <v>26</v>
      </c>
      <c r="J1365">
        <v>618</v>
      </c>
      <c r="K1365">
        <v>2298696</v>
      </c>
      <c r="L1365" s="1" t="s">
        <v>22</v>
      </c>
      <c r="M1365" s="1" t="s">
        <v>19</v>
      </c>
      <c r="N1365" s="1" t="s">
        <v>52</v>
      </c>
      <c r="O1365" s="2">
        <v>33331.129999999997</v>
      </c>
      <c r="P1365">
        <v>15.5</v>
      </c>
      <c r="R1365">
        <f>Кредиты_2000_0__2[[#This Row],[Годовой доход]]/12</f>
        <v>191558</v>
      </c>
      <c r="S1365">
        <f>Кредиты_2000_0__2[[#This Row],[Ежемесячный платеж]]/Кредиты_2000_0__2[[#This Row],[Мес доход]]</f>
        <v>0.1740001983733386</v>
      </c>
    </row>
    <row r="1366" spans="1:19" x14ac:dyDescent="0.45">
      <c r="A1366">
        <v>414</v>
      </c>
      <c r="B1366" s="1" t="s">
        <v>337</v>
      </c>
      <c r="C1366" s="1" t="s">
        <v>16</v>
      </c>
      <c r="D1366">
        <v>9</v>
      </c>
      <c r="E1366">
        <v>0</v>
      </c>
      <c r="F1366">
        <v>64676</v>
      </c>
      <c r="G1366">
        <v>135432</v>
      </c>
      <c r="H1366" s="3">
        <v>222728</v>
      </c>
      <c r="I1366" s="1" t="s">
        <v>26</v>
      </c>
      <c r="J1366">
        <v>615</v>
      </c>
      <c r="K1366">
        <v>905160</v>
      </c>
      <c r="L1366" s="1" t="s">
        <v>50</v>
      </c>
      <c r="M1366" s="1" t="s">
        <v>29</v>
      </c>
      <c r="N1366" s="1" t="s">
        <v>54</v>
      </c>
      <c r="O1366" s="2">
        <v>18706.64</v>
      </c>
      <c r="P1366">
        <v>16.2</v>
      </c>
      <c r="Q1366">
        <v>49</v>
      </c>
      <c r="R1366">
        <f>Кредиты_2000_0__2[[#This Row],[Годовой доход]]/12</f>
        <v>75430</v>
      </c>
      <c r="S1366">
        <f>Кредиты_2000_0__2[[#This Row],[Ежемесячный платеж]]/Кредиты_2000_0__2[[#This Row],[Мес доход]]</f>
        <v>0.248</v>
      </c>
    </row>
    <row r="1367" spans="1:19" x14ac:dyDescent="0.45">
      <c r="A1367">
        <v>1822</v>
      </c>
      <c r="B1367" s="1" t="s">
        <v>1283</v>
      </c>
      <c r="C1367" s="1" t="s">
        <v>16</v>
      </c>
      <c r="D1367">
        <v>16</v>
      </c>
      <c r="E1367">
        <v>1</v>
      </c>
      <c r="F1367">
        <v>146737</v>
      </c>
      <c r="G1367">
        <v>302302</v>
      </c>
      <c r="H1367" s="3">
        <v>434632</v>
      </c>
      <c r="I1367" s="1" t="s">
        <v>26</v>
      </c>
      <c r="J1367">
        <v>615</v>
      </c>
      <c r="K1367">
        <v>1557753</v>
      </c>
      <c r="L1367" s="1" t="s">
        <v>22</v>
      </c>
      <c r="M1367" s="1" t="s">
        <v>29</v>
      </c>
      <c r="N1367" s="1" t="s">
        <v>23</v>
      </c>
      <c r="O1367" s="2">
        <v>14539.18</v>
      </c>
      <c r="P1367">
        <v>14.1</v>
      </c>
      <c r="Q1367">
        <v>67</v>
      </c>
      <c r="R1367">
        <f>Кредиты_2000_0__2[[#This Row],[Годовой доход]]/12</f>
        <v>129812.75</v>
      </c>
      <c r="S1367">
        <f>Кредиты_2000_0__2[[#This Row],[Ежемесячный платеж]]/Кредиты_2000_0__2[[#This Row],[Мес доход]]</f>
        <v>0.11200117091734056</v>
      </c>
    </row>
    <row r="1368" spans="1:19" x14ac:dyDescent="0.45">
      <c r="A1368">
        <v>369</v>
      </c>
      <c r="B1368" s="1" t="s">
        <v>308</v>
      </c>
      <c r="C1368" s="1" t="s">
        <v>16</v>
      </c>
      <c r="D1368">
        <v>4</v>
      </c>
      <c r="E1368">
        <v>0</v>
      </c>
      <c r="F1368">
        <v>146262</v>
      </c>
      <c r="G1368">
        <v>234586</v>
      </c>
      <c r="H1368" s="3">
        <v>273856</v>
      </c>
      <c r="I1368" s="1" t="s">
        <v>26</v>
      </c>
      <c r="J1368">
        <v>614</v>
      </c>
      <c r="K1368">
        <v>821826</v>
      </c>
      <c r="L1368" s="1" t="s">
        <v>22</v>
      </c>
      <c r="M1368" s="1" t="s">
        <v>29</v>
      </c>
      <c r="N1368" s="1" t="s">
        <v>23</v>
      </c>
      <c r="O1368" s="2">
        <v>8766.2199999999993</v>
      </c>
      <c r="P1368">
        <v>16.399999999999999</v>
      </c>
      <c r="R1368">
        <f>Кредиты_2000_0__2[[#This Row],[Годовой доход]]/12</f>
        <v>68485.5</v>
      </c>
      <c r="S1368">
        <f>Кредиты_2000_0__2[[#This Row],[Ежемесячный платеж]]/Кредиты_2000_0__2[[#This Row],[Мес доход]]</f>
        <v>0.12800110972395615</v>
      </c>
    </row>
    <row r="1369" spans="1:19" x14ac:dyDescent="0.45">
      <c r="A1369">
        <v>654</v>
      </c>
      <c r="B1369" s="1" t="s">
        <v>488</v>
      </c>
      <c r="C1369" s="1" t="s">
        <v>16</v>
      </c>
      <c r="D1369">
        <v>14</v>
      </c>
      <c r="E1369">
        <v>0</v>
      </c>
      <c r="F1369">
        <v>363641</v>
      </c>
      <c r="G1369">
        <v>487344</v>
      </c>
      <c r="H1369" s="3">
        <v>782320</v>
      </c>
      <c r="I1369" s="1" t="s">
        <v>26</v>
      </c>
      <c r="J1369">
        <v>614</v>
      </c>
      <c r="K1369">
        <v>2374392</v>
      </c>
      <c r="L1369" s="1" t="s">
        <v>22</v>
      </c>
      <c r="M1369" s="1" t="s">
        <v>19</v>
      </c>
      <c r="N1369" s="1" t="s">
        <v>52</v>
      </c>
      <c r="O1369" s="2">
        <v>61932.02</v>
      </c>
      <c r="P1369">
        <v>21.7</v>
      </c>
      <c r="Q1369">
        <v>23</v>
      </c>
      <c r="R1369">
        <f>Кредиты_2000_0__2[[#This Row],[Годовой доход]]/12</f>
        <v>197866</v>
      </c>
      <c r="S1369">
        <f>Кредиты_2000_0__2[[#This Row],[Ежемесячный платеж]]/Кредиты_2000_0__2[[#This Row],[Мес доход]]</f>
        <v>0.31299980795083537</v>
      </c>
    </row>
    <row r="1370" spans="1:19" x14ac:dyDescent="0.45">
      <c r="A1370">
        <v>1386</v>
      </c>
      <c r="B1370" s="1" t="s">
        <v>973</v>
      </c>
      <c r="C1370" s="1" t="s">
        <v>31</v>
      </c>
      <c r="D1370">
        <v>10</v>
      </c>
      <c r="E1370">
        <v>1</v>
      </c>
      <c r="F1370">
        <v>265354</v>
      </c>
      <c r="G1370">
        <v>618200</v>
      </c>
      <c r="H1370" s="3">
        <v>780560</v>
      </c>
      <c r="I1370" s="1" t="s">
        <v>26</v>
      </c>
      <c r="J1370">
        <v>614</v>
      </c>
      <c r="K1370">
        <v>1637135</v>
      </c>
      <c r="L1370" s="1" t="s">
        <v>28</v>
      </c>
      <c r="M1370" s="1" t="s">
        <v>24</v>
      </c>
      <c r="N1370" s="1" t="s">
        <v>20</v>
      </c>
      <c r="O1370" s="2">
        <v>43383.839999999997</v>
      </c>
      <c r="P1370">
        <v>25.7</v>
      </c>
      <c r="Q1370">
        <v>30</v>
      </c>
      <c r="R1370">
        <f>Кредиты_2000_0__2[[#This Row],[Годовой доход]]/12</f>
        <v>136427.91666666666</v>
      </c>
      <c r="S1370">
        <f>Кредиты_2000_0__2[[#This Row],[Ежемесячный платеж]]/Кредиты_2000_0__2[[#This Row],[Мес доход]]</f>
        <v>0.3179982591539488</v>
      </c>
    </row>
    <row r="1371" spans="1:19" x14ac:dyDescent="0.45">
      <c r="A1371">
        <v>507</v>
      </c>
      <c r="B1371" s="1" t="s">
        <v>398</v>
      </c>
      <c r="C1371" s="1" t="s">
        <v>16</v>
      </c>
      <c r="D1371">
        <v>11</v>
      </c>
      <c r="E1371">
        <v>0</v>
      </c>
      <c r="F1371">
        <v>268926</v>
      </c>
      <c r="G1371">
        <v>331254</v>
      </c>
      <c r="H1371" s="3">
        <v>590986</v>
      </c>
      <c r="I1371" s="1" t="s">
        <v>26</v>
      </c>
      <c r="J1371">
        <v>613</v>
      </c>
      <c r="K1371">
        <v>1156511</v>
      </c>
      <c r="L1371" s="1" t="s">
        <v>27</v>
      </c>
      <c r="M1371" s="1" t="s">
        <v>29</v>
      </c>
      <c r="N1371" s="1" t="s">
        <v>23</v>
      </c>
      <c r="O1371" s="2">
        <v>22060.52</v>
      </c>
      <c r="P1371">
        <v>14.1</v>
      </c>
      <c r="R1371">
        <f>Кредиты_2000_0__2[[#This Row],[Годовой доход]]/12</f>
        <v>96375.916666666672</v>
      </c>
      <c r="S1371">
        <f>Кредиты_2000_0__2[[#This Row],[Ежемесячный платеж]]/Кредиты_2000_0__2[[#This Row],[Мес доход]]</f>
        <v>0.22890075407843072</v>
      </c>
    </row>
    <row r="1372" spans="1:19" x14ac:dyDescent="0.45">
      <c r="A1372">
        <v>1467</v>
      </c>
      <c r="B1372" s="1" t="s">
        <v>1032</v>
      </c>
      <c r="C1372" s="1" t="s">
        <v>31</v>
      </c>
      <c r="D1372">
        <v>5</v>
      </c>
      <c r="E1372">
        <v>0</v>
      </c>
      <c r="F1372">
        <v>125191</v>
      </c>
      <c r="G1372">
        <v>151470</v>
      </c>
      <c r="H1372" s="3">
        <v>291500</v>
      </c>
      <c r="I1372" s="1" t="s">
        <v>26</v>
      </c>
      <c r="J1372">
        <v>609</v>
      </c>
      <c r="K1372">
        <v>840731</v>
      </c>
      <c r="L1372" s="1" t="s">
        <v>22</v>
      </c>
      <c r="M1372" s="1" t="s">
        <v>29</v>
      </c>
      <c r="N1372" s="1" t="s">
        <v>23</v>
      </c>
      <c r="O1372" s="2">
        <v>20317.46</v>
      </c>
      <c r="P1372">
        <v>15.1</v>
      </c>
      <c r="R1372">
        <f>Кредиты_2000_0__2[[#This Row],[Годовой доход]]/12</f>
        <v>70060.916666666672</v>
      </c>
      <c r="S1372">
        <f>Кредиты_2000_0__2[[#This Row],[Ежемесячный платеж]]/Кредиты_2000_0__2[[#This Row],[Мес доход]]</f>
        <v>0.28999706208049897</v>
      </c>
    </row>
    <row r="1373" spans="1:19" x14ac:dyDescent="0.45">
      <c r="A1373">
        <v>1485</v>
      </c>
      <c r="B1373" s="1" t="s">
        <v>1039</v>
      </c>
      <c r="C1373" s="1" t="s">
        <v>16</v>
      </c>
      <c r="D1373">
        <v>8</v>
      </c>
      <c r="E1373">
        <v>0</v>
      </c>
      <c r="F1373">
        <v>195700</v>
      </c>
      <c r="G1373">
        <v>279400</v>
      </c>
      <c r="H1373" s="3">
        <v>670538</v>
      </c>
      <c r="I1373" s="1" t="s">
        <v>26</v>
      </c>
      <c r="J1373">
        <v>603</v>
      </c>
      <c r="K1373">
        <v>1302849</v>
      </c>
      <c r="L1373" s="1" t="s">
        <v>41</v>
      </c>
      <c r="M1373" s="1" t="s">
        <v>29</v>
      </c>
      <c r="N1373" s="1" t="s">
        <v>23</v>
      </c>
      <c r="O1373" s="2">
        <v>28120</v>
      </c>
      <c r="P1373">
        <v>17.5</v>
      </c>
      <c r="R1373">
        <f>Кредиты_2000_0__2[[#This Row],[Годовой доход]]/12</f>
        <v>108570.75</v>
      </c>
      <c r="S1373">
        <f>Кредиты_2000_0__2[[#This Row],[Ежемесячный платеж]]/Кредиты_2000_0__2[[#This Row],[Мес доход]]</f>
        <v>0.25900161876011724</v>
      </c>
    </row>
    <row r="1374" spans="1:19" x14ac:dyDescent="0.45">
      <c r="A1374">
        <v>50</v>
      </c>
      <c r="B1374" s="1" t="s">
        <v>69</v>
      </c>
      <c r="C1374" s="1" t="s">
        <v>31</v>
      </c>
      <c r="D1374">
        <v>8</v>
      </c>
      <c r="E1374">
        <v>0</v>
      </c>
      <c r="F1374">
        <v>161861</v>
      </c>
      <c r="G1374">
        <v>278058</v>
      </c>
      <c r="H1374" s="3">
        <v>456808</v>
      </c>
      <c r="I1374" s="1" t="s">
        <v>26</v>
      </c>
      <c r="J1374">
        <v>598</v>
      </c>
      <c r="K1374">
        <v>1096167</v>
      </c>
      <c r="L1374" s="1" t="s">
        <v>22</v>
      </c>
      <c r="M1374" s="1" t="s">
        <v>24</v>
      </c>
      <c r="N1374" s="1" t="s">
        <v>23</v>
      </c>
      <c r="O1374" s="2">
        <v>14341.39</v>
      </c>
      <c r="P1374">
        <v>14.1</v>
      </c>
      <c r="R1374">
        <f>Кредиты_2000_0__2[[#This Row],[Годовой доход]]/12</f>
        <v>91347.25</v>
      </c>
      <c r="S1374">
        <f>Кредиты_2000_0__2[[#This Row],[Ежемесячный платеж]]/Кредиты_2000_0__2[[#This Row],[Мес доход]]</f>
        <v>0.15699859601684779</v>
      </c>
    </row>
    <row r="1375" spans="1:19" x14ac:dyDescent="0.45">
      <c r="A1375">
        <v>1238</v>
      </c>
      <c r="B1375" s="1" t="s">
        <v>871</v>
      </c>
      <c r="C1375" s="1" t="s">
        <v>16</v>
      </c>
      <c r="D1375">
        <v>29</v>
      </c>
      <c r="E1375">
        <v>0</v>
      </c>
      <c r="F1375">
        <v>568936</v>
      </c>
      <c r="G1375">
        <v>1438360</v>
      </c>
      <c r="H1375" s="3">
        <v>554906</v>
      </c>
      <c r="I1375" s="1" t="s">
        <v>26</v>
      </c>
      <c r="J1375">
        <v>596</v>
      </c>
      <c r="K1375">
        <v>3833820</v>
      </c>
      <c r="L1375" s="1" t="s">
        <v>41</v>
      </c>
      <c r="M1375" s="1" t="s">
        <v>29</v>
      </c>
      <c r="N1375" s="1" t="s">
        <v>23</v>
      </c>
      <c r="O1375" s="2">
        <v>30510.959999999999</v>
      </c>
      <c r="P1375">
        <v>45.3</v>
      </c>
      <c r="R1375">
        <f>Кредиты_2000_0__2[[#This Row],[Годовой доход]]/12</f>
        <v>319485</v>
      </c>
      <c r="S1375">
        <f>Кредиты_2000_0__2[[#This Row],[Ежемесячный платеж]]/Кредиты_2000_0__2[[#This Row],[Мес доход]]</f>
        <v>9.5500446030330061E-2</v>
      </c>
    </row>
    <row r="1376" spans="1:19" x14ac:dyDescent="0.45">
      <c r="A1376">
        <v>605</v>
      </c>
      <c r="B1376" s="1" t="s">
        <v>460</v>
      </c>
      <c r="C1376" s="1" t="s">
        <v>16</v>
      </c>
      <c r="D1376">
        <v>10</v>
      </c>
      <c r="E1376">
        <v>0</v>
      </c>
      <c r="F1376">
        <v>579443</v>
      </c>
      <c r="G1376">
        <v>680460</v>
      </c>
      <c r="H1376" s="3">
        <v>553916</v>
      </c>
      <c r="I1376" s="1" t="s">
        <v>26</v>
      </c>
      <c r="J1376">
        <v>594</v>
      </c>
      <c r="K1376">
        <v>2009174</v>
      </c>
      <c r="L1376" s="1" t="s">
        <v>27</v>
      </c>
      <c r="M1376" s="1" t="s">
        <v>19</v>
      </c>
      <c r="N1376" s="1" t="s">
        <v>23</v>
      </c>
      <c r="O1376" s="2">
        <v>29451.14</v>
      </c>
      <c r="P1376">
        <v>27.8</v>
      </c>
      <c r="R1376">
        <f>Кредиты_2000_0__2[[#This Row],[Годовой доход]]/12</f>
        <v>167431.16666666666</v>
      </c>
      <c r="S1376">
        <f>Кредиты_2000_0__2[[#This Row],[Ежемесячный платеж]]/Кредиты_2000_0__2[[#This Row],[Мес доход]]</f>
        <v>0.17589998676072854</v>
      </c>
    </row>
    <row r="1377" spans="1:19" x14ac:dyDescent="0.45">
      <c r="A1377">
        <v>1724</v>
      </c>
      <c r="B1377" s="1" t="s">
        <v>1210</v>
      </c>
      <c r="C1377" s="1" t="s">
        <v>31</v>
      </c>
      <c r="D1377">
        <v>12</v>
      </c>
      <c r="E1377">
        <v>0</v>
      </c>
      <c r="F1377">
        <v>344470</v>
      </c>
      <c r="G1377">
        <v>470360</v>
      </c>
      <c r="H1377" s="3">
        <v>357808</v>
      </c>
      <c r="I1377" s="1" t="s">
        <v>26</v>
      </c>
      <c r="J1377">
        <v>586</v>
      </c>
      <c r="K1377">
        <v>1030066</v>
      </c>
      <c r="L1377" s="1" t="s">
        <v>22</v>
      </c>
      <c r="M1377" s="1" t="s">
        <v>19</v>
      </c>
      <c r="N1377" s="1" t="s">
        <v>23</v>
      </c>
      <c r="O1377" s="2">
        <v>24978.92</v>
      </c>
      <c r="P1377">
        <v>15.2</v>
      </c>
      <c r="Q1377">
        <v>39</v>
      </c>
      <c r="R1377">
        <f>Кредиты_2000_0__2[[#This Row],[Годовой доход]]/12</f>
        <v>85838.833333333328</v>
      </c>
      <c r="S1377">
        <f>Кредиты_2000_0__2[[#This Row],[Ежемесячный платеж]]/Кредиты_2000_0__2[[#This Row],[Мес доход]]</f>
        <v>0.29099789722211972</v>
      </c>
    </row>
    <row r="1378" spans="1:19" x14ac:dyDescent="0.45">
      <c r="B1378" s="1"/>
      <c r="C1378" s="1"/>
      <c r="D1378" s="1"/>
      <c r="E1378" s="1"/>
      <c r="F1378" s="1"/>
      <c r="G1378" s="1"/>
      <c r="I1378" s="1"/>
      <c r="L1378" s="1"/>
      <c r="M1378" s="1"/>
      <c r="N1378" s="1"/>
    </row>
    <row r="1379" spans="1:19" x14ac:dyDescent="0.45">
      <c r="H1379"/>
      <c r="I1379" t="s">
        <v>1434</v>
      </c>
      <c r="J1379">
        <f>AVERAGEIF(C2:C1377,"погашен",J2:J1377)</f>
        <v>716.60966183574874</v>
      </c>
      <c r="O1379"/>
    </row>
    <row r="1380" spans="1:19" x14ac:dyDescent="0.45">
      <c r="H1380"/>
      <c r="I1380" t="s">
        <v>1433</v>
      </c>
      <c r="J1380">
        <f>AVERAGEIF(C2:C1377,"не погашен",J2:J1377)</f>
        <v>711.97947214076248</v>
      </c>
      <c r="K1380" t="s">
        <v>1435</v>
      </c>
      <c r="O1380"/>
    </row>
    <row r="1381" spans="1:19" x14ac:dyDescent="0.45">
      <c r="H1381"/>
      <c r="O1381"/>
    </row>
  </sheetData>
  <pageMargins left="0.7" right="0.7" top="0.75" bottom="0.75" header="0.3" footer="0.3"/>
  <pageSetup paperSize="9" orientation="portrait" horizontalDpi="200" verticalDpi="200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3A8CC-EA12-4305-87B1-FB8F1C0D203D}">
  <dimension ref="A3:B42"/>
  <sheetViews>
    <sheetView zoomScale="68" workbookViewId="0">
      <selection activeCell="W31" sqref="W31"/>
    </sheetView>
  </sheetViews>
  <sheetFormatPr defaultColWidth="8.796875" defaultRowHeight="14.25" x14ac:dyDescent="0.45"/>
  <cols>
    <col min="1" max="1" width="16" bestFit="1" customWidth="1"/>
    <col min="2" max="2" width="31.1328125" bestFit="1" customWidth="1"/>
    <col min="3" max="3" width="8" bestFit="1" customWidth="1"/>
    <col min="4" max="4" width="6.46484375" bestFit="1" customWidth="1"/>
    <col min="5" max="5" width="10.6640625" bestFit="1" customWidth="1"/>
  </cols>
  <sheetData>
    <row r="3" spans="1:2" x14ac:dyDescent="0.45">
      <c r="A3" s="20" t="s">
        <v>1437</v>
      </c>
      <c r="B3" t="s">
        <v>1440</v>
      </c>
    </row>
    <row r="4" spans="1:2" x14ac:dyDescent="0.45">
      <c r="A4" s="21" t="s">
        <v>21</v>
      </c>
      <c r="B4" s="1">
        <v>59</v>
      </c>
    </row>
    <row r="5" spans="1:2" x14ac:dyDescent="0.45">
      <c r="A5" s="22" t="s">
        <v>31</v>
      </c>
      <c r="B5" s="1">
        <v>19</v>
      </c>
    </row>
    <row r="6" spans="1:2" x14ac:dyDescent="0.45">
      <c r="A6" s="22" t="s">
        <v>16</v>
      </c>
      <c r="B6" s="1">
        <v>40</v>
      </c>
    </row>
    <row r="7" spans="1:2" x14ac:dyDescent="0.45">
      <c r="A7" s="21" t="s">
        <v>33</v>
      </c>
      <c r="B7" s="1">
        <v>100</v>
      </c>
    </row>
    <row r="8" spans="1:2" x14ac:dyDescent="0.45">
      <c r="A8" s="22" t="s">
        <v>31</v>
      </c>
      <c r="B8" s="1">
        <v>27</v>
      </c>
    </row>
    <row r="9" spans="1:2" x14ac:dyDescent="0.45">
      <c r="A9" s="22" t="s">
        <v>16</v>
      </c>
      <c r="B9" s="1">
        <v>73</v>
      </c>
    </row>
    <row r="10" spans="1:2" x14ac:dyDescent="0.45">
      <c r="A10" s="21" t="s">
        <v>50</v>
      </c>
      <c r="B10" s="1">
        <v>105</v>
      </c>
    </row>
    <row r="11" spans="1:2" x14ac:dyDescent="0.45">
      <c r="A11" s="22" t="s">
        <v>31</v>
      </c>
      <c r="B11" s="1">
        <v>25</v>
      </c>
    </row>
    <row r="12" spans="1:2" x14ac:dyDescent="0.45">
      <c r="A12" s="22" t="s">
        <v>16</v>
      </c>
      <c r="B12" s="1">
        <v>80</v>
      </c>
    </row>
    <row r="13" spans="1:2" x14ac:dyDescent="0.45">
      <c r="A13" s="21" t="s">
        <v>22</v>
      </c>
      <c r="B13" s="1">
        <v>420</v>
      </c>
    </row>
    <row r="14" spans="1:2" x14ac:dyDescent="0.45">
      <c r="A14" s="22" t="s">
        <v>31</v>
      </c>
      <c r="B14" s="1">
        <v>97</v>
      </c>
    </row>
    <row r="15" spans="1:2" x14ac:dyDescent="0.45">
      <c r="A15" s="22" t="s">
        <v>16</v>
      </c>
      <c r="B15" s="1">
        <v>323</v>
      </c>
    </row>
    <row r="16" spans="1:2" x14ac:dyDescent="0.45">
      <c r="A16" s="21" t="s">
        <v>36</v>
      </c>
      <c r="B16" s="1">
        <v>117</v>
      </c>
    </row>
    <row r="17" spans="1:2" x14ac:dyDescent="0.45">
      <c r="A17" s="22" t="s">
        <v>31</v>
      </c>
      <c r="B17" s="1">
        <v>35</v>
      </c>
    </row>
    <row r="18" spans="1:2" x14ac:dyDescent="0.45">
      <c r="A18" s="22" t="s">
        <v>16</v>
      </c>
      <c r="B18" s="1">
        <v>82</v>
      </c>
    </row>
    <row r="19" spans="1:2" x14ac:dyDescent="0.45">
      <c r="A19" s="21" t="s">
        <v>27</v>
      </c>
      <c r="B19" s="1">
        <v>97</v>
      </c>
    </row>
    <row r="20" spans="1:2" x14ac:dyDescent="0.45">
      <c r="A20" s="22" t="s">
        <v>31</v>
      </c>
      <c r="B20" s="1">
        <v>26</v>
      </c>
    </row>
    <row r="21" spans="1:2" x14ac:dyDescent="0.45">
      <c r="A21" s="22" t="s">
        <v>16</v>
      </c>
      <c r="B21" s="1">
        <v>71</v>
      </c>
    </row>
    <row r="22" spans="1:2" x14ac:dyDescent="0.45">
      <c r="A22" s="21" t="s">
        <v>38</v>
      </c>
      <c r="B22" s="1">
        <v>103</v>
      </c>
    </row>
    <row r="23" spans="1:2" x14ac:dyDescent="0.45">
      <c r="A23" s="22" t="s">
        <v>31</v>
      </c>
      <c r="B23" s="1">
        <v>26</v>
      </c>
    </row>
    <row r="24" spans="1:2" x14ac:dyDescent="0.45">
      <c r="A24" s="22" t="s">
        <v>16</v>
      </c>
      <c r="B24" s="1">
        <v>77</v>
      </c>
    </row>
    <row r="25" spans="1:2" x14ac:dyDescent="0.45">
      <c r="A25" s="21" t="s">
        <v>28</v>
      </c>
      <c r="B25" s="1">
        <v>87</v>
      </c>
    </row>
    <row r="26" spans="1:2" x14ac:dyDescent="0.45">
      <c r="A26" s="22" t="s">
        <v>31</v>
      </c>
      <c r="B26" s="1">
        <v>20</v>
      </c>
    </row>
    <row r="27" spans="1:2" x14ac:dyDescent="0.45">
      <c r="A27" s="22" t="s">
        <v>16</v>
      </c>
      <c r="B27" s="1">
        <v>67</v>
      </c>
    </row>
    <row r="28" spans="1:2" x14ac:dyDescent="0.45">
      <c r="A28" s="21" t="s">
        <v>53</v>
      </c>
      <c r="B28" s="1">
        <v>83</v>
      </c>
    </row>
    <row r="29" spans="1:2" x14ac:dyDescent="0.45">
      <c r="A29" s="22" t="s">
        <v>31</v>
      </c>
      <c r="B29" s="1">
        <v>17</v>
      </c>
    </row>
    <row r="30" spans="1:2" x14ac:dyDescent="0.45">
      <c r="A30" s="22" t="s">
        <v>16</v>
      </c>
      <c r="B30" s="1">
        <v>66</v>
      </c>
    </row>
    <row r="31" spans="1:2" x14ac:dyDescent="0.45">
      <c r="A31" s="21" t="s">
        <v>41</v>
      </c>
      <c r="B31" s="1">
        <v>81</v>
      </c>
    </row>
    <row r="32" spans="1:2" x14ac:dyDescent="0.45">
      <c r="A32" s="22" t="s">
        <v>31</v>
      </c>
      <c r="B32" s="1">
        <v>23</v>
      </c>
    </row>
    <row r="33" spans="1:2" x14ac:dyDescent="0.45">
      <c r="A33" s="22" t="s">
        <v>16</v>
      </c>
      <c r="B33" s="1">
        <v>58</v>
      </c>
    </row>
    <row r="34" spans="1:2" x14ac:dyDescent="0.45">
      <c r="A34" s="21" t="s">
        <v>18</v>
      </c>
      <c r="B34" s="1">
        <v>62</v>
      </c>
    </row>
    <row r="35" spans="1:2" x14ac:dyDescent="0.45">
      <c r="A35" s="22" t="s">
        <v>31</v>
      </c>
      <c r="B35" s="1">
        <v>10</v>
      </c>
    </row>
    <row r="36" spans="1:2" x14ac:dyDescent="0.45">
      <c r="A36" s="22" t="s">
        <v>16</v>
      </c>
      <c r="B36" s="1">
        <v>52</v>
      </c>
    </row>
    <row r="37" spans="1:2" x14ac:dyDescent="0.45">
      <c r="A37" s="21" t="s">
        <v>40</v>
      </c>
      <c r="B37" s="1">
        <v>56</v>
      </c>
    </row>
    <row r="38" spans="1:2" x14ac:dyDescent="0.45">
      <c r="A38" s="22" t="s">
        <v>31</v>
      </c>
      <c r="B38" s="1">
        <v>15</v>
      </c>
    </row>
    <row r="39" spans="1:2" x14ac:dyDescent="0.45">
      <c r="A39" s="22" t="s">
        <v>16</v>
      </c>
      <c r="B39" s="1">
        <v>41</v>
      </c>
    </row>
    <row r="40" spans="1:2" x14ac:dyDescent="0.45">
      <c r="A40" s="21" t="s">
        <v>1439</v>
      </c>
      <c r="B40" s="1"/>
    </row>
    <row r="41" spans="1:2" x14ac:dyDescent="0.45">
      <c r="A41" s="22" t="s">
        <v>1439</v>
      </c>
      <c r="B41" s="1"/>
    </row>
    <row r="42" spans="1:2" x14ac:dyDescent="0.45">
      <c r="A42" s="21" t="s">
        <v>1438</v>
      </c>
      <c r="B42" s="1">
        <v>1370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A G A A B Q S w M E F A A C A A g A e m E 9 U 2 4 g u q m n A A A A + Q A A A B I A H A B D b 2 5 m a W c v U G F j a 2 F n Z S 5 4 b W w g o h g A K K A U A A A A A A A A A A A A A A A A A A A A A A A A A A A A h c 8 x D o I w G A X g q 5 D u 9 C / V G C E / Z X C V x G g 0 r g 1 U a I R i a B H u 5 u C R v I I k i r o 5 v p d v e O 9 x u 2 M y 1 J V 3 V a 3 V j Y l J Q B n x l M m a X J s i J p 0 7 + U u S C N z I 7 C w L 5 Y 3 Y 2 G i w e U x K 5 y 4 R Q N / 3 t J / R p i 2 A M x b A M V 3 v s l L V k n y w / o 9 9 b a y T J l N E 4 O E 1 R n A a z u m C 8 5 C y 0 S J M P a b a f A 0 f J 1 O G 8 F P i q q t c 1 y r R d v 5 2 j z B F h P c N 8 Q R Q S w M E F A A C A A g A e m E 9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p h P V P G T g I W h w M A A J E R A A A T A B w A R m 9 y b X V s Y X M v U 2 V j d G l v b j E u b S C i G A A o o B Q A A A A A A A A A A A A A A A A A A A A A A A A A A A D t V l 1 r E 0 E U f T b Q / z B s X z a w L N k g l l r y o K m i L 6 I m P j V S t s m o g f 0 o u 5 v a U g N p a q u S Y h 9 E K M W i V d D X b Z u 0 2 6 R J / 8 L M P / L O b L 6 z N q l C 8 C G B s L M z d + 4 9 9 5 4 7 Z 9 b G a S d r G i j h P 5 W 5 q d B U y H 6 l W j i D y D 4 t k A o p E 4 8 W a W k x G o l E F i M o h j T s T I U Q / M g e 3 a B F 0 q D v S J 1 4 p A p r c X t F n j f T O R 0 b j n g / q 2 E 5 b h o O v N i i E L + d e m Z j y 0 4 p s 8 r M T C Q 1 b 7 4 2 N F P N 2 K n A S L K z 6 g h h a W E e a 1 k 9 6 2 A r J t w Q J B Q 3 t Z x u 2 D F l V k L 3 j L S Z y R o v Y w p s k d C T n O n g h L O m 4 V h n K D 8 y D f w 8 L P m Q p w X y l T T I M S 3 R 9 x C x T u q 0 R C q I n B G X n M B C j S 2 S K v E E S C a p L s H + x 5 a p g 7 M H W M 0 A e L E / a Q k t N C 3 u a F o i r W q q Z c c c K 9 c T c w 8 C X P B 4 r Z j n C J x 4 5 L I T J 2 m p h v 3 C t H Q / w + T a M r b F 0 f F K 6 + s C O Y B X i E M L Q E 4 Z x i d 8 u Q H V d a F 0 D w 3 n 1 k 2 Z O c 5 L a J 2 h K j O f D A h 9 y 3 I h L s + s g G B Y g w l / k W 1 1 Y B N y 8 K r j 7 z x k 0 8 D V J t 0 A 2 w 5 5 Q b b f A O p Z E 9 U w 2 0 N Y b k A j D b P r 6 p d W N d n E O a 9 p n Z w E J P s J H J f 9 c o A 5 G 9 I t N h V g y r M j p 8 y n S 4 7 A E J o S g V u X c V Y B b J v 0 A z w v E M + K d U N l E O I B B 3 g M e E 7 h f w F e w J D u D B r + B M M a 3 R m a 8 2 d w V G l G 3 G X d x / M m l 8 C U y 3 G d j l j P u l 8 B r 9 n H B Y D n I R H c V G g x 3 P J h 5 P Q l b P V 6 Y W R f s k S Y L T h j 3 Q w d x k t D C 1 A V v 0 U 9 u j s Y k N v 1 t S Q E 5 e n I 4 Q A S 9 n l 3 e 5 C o X + J j 5 q D a y z v d Q r x p C 7 Q Y 4 O E X S 5 G d k A G A L P 0 A V 7 3 w 4 B n g 9 H u 7 A b i X I + g Q q D 9 4 6 D s I s P s N + Q I r V c D A + H c Z y S 3 S 4 D y D n d v W g u 6 t A y w O T C w q g 1 P R n q l 8 e C q U N U a R n 2 7 B n x a C J V + M h o W J 7 k 9 0 f 6 L 7 E 9 2 f 6 P 7 / r f s d 7 f H P H z v p N a 6 v O 8 g n H l 6 P o L b b n F O / 1 7 v M e F N + 7 K h T Y l n L O r 4 y i V c L m o T G V C U O C e 4 F H 1 s S 8 r 6 7 1 r 4 s R O G N 0 H 0 j y H A z h c f E o K y M q Q h y V M i P d M s o w 6 + Z f 2 o T f v m M q b D j P 5 F y t D d s v u d r o s I N v W b l m X q 4 7 X u 6 U 0 K 6 T U s d E p 5 i Q 9 V x 8 1 P m 6 v O k j L W 4 1 w o k j J U A 4 S + F o o e u H 9 y u 1 v U p 9 W e K d H O l m 6 J r M S 1 x 2 f a V m o l z 3 4 f 4 U B h z v w F Q S w E C L Q A U A A I A C A B 6 Y T 1 T b i C 6 q a c A A A D 5 A A A A E g A A A A A A A A A A A A A A A A A A A A A A Q 2 9 u Z m l n L 1 B h Y 2 t h Z 2 U u e G 1 s U E s B A i 0 A F A A C A A g A e m E 9 U w / K 6 a u k A A A A 6 Q A A A B M A A A A A A A A A A A A A A A A A 8 w A A A F t D b 2 5 0 Z W 5 0 X 1 R 5 c G V z X S 5 4 b W x Q S w E C L Q A U A A I A C A B 6 Y T 1 T x k 4 C F o c D A A C R E Q A A E w A A A A A A A A A A A A A A A A D k A Q A A R m 9 y b X V s Y X M v U 2 V j d G l v b j E u b V B L B Q Y A A A A A A w A D A M I A A A C 4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X P w A A A A A A A D U /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x J T g w J U Q w J U I 1 J U Q w J U I 0 J U Q w J U I 4 J U Q x J T g y J U Q x J T h C X z I w M D B f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k t M j l U M D k 6 M D g 6 M z U u N T M 4 M D Y 2 O V o i I C 8 + P E V u d H J 5 I F R 5 c G U 9 I k Z p b G x D b 2 x 1 b W 5 U e X B l c y I g V m F s d W U 9 I n N B d 1 l H Q m d Z R E F 3 W U d C Z 1 l G Q X d N R E J n W U d C Z z 0 9 I i A v P j x F b n R y e S B U e X B l P S J G a W x s Q 2 9 s d W 1 u T m F t Z X M i I F Z h b H V l P S J z W y Z x d W 9 0 O 9 C d 0 L 7 Q v N C 1 0 Y A g I N C 0 0 L 7 Q s 9 C + 0 L L Q v t G A 0 L A m c X V v d D s s J n F 1 b 3 Q 7 0 J j Q t N C 1 0 L 3 R g t C 4 0 Y T Q u N C 6 0 L D R g t C + 0 Y A g 0 L r Q u 9 C 4 0 L X Q v d G C 0 L A m c X V v d D s s J n F 1 b 3 Q 7 0 K H R g t C w 0 Y L R g 9 G B I N C 6 0 Y D Q t d C 0 0 L j R g t C w J n F 1 b 3 Q 7 L C Z x d W 9 0 O 9 C g 0 L D Q t 9 C 8 0 L X R g C D Q u t G A 0 L X Q t N C 4 0 Y L Q s C Z x d W 9 0 O y w m c X V v d D v Q o d G A 0 L 7 Q u i D Q u t G A 0 L X Q t N C 4 0 Y L Q s C Z x d W 9 0 O y w m c X V v d D v Q m t G A 0 L X Q t N C 4 0 Y L Q v d G L 0 L k g 0 Y D Q t d C 5 0 Y L Q u N C 9 0 L M m c X V v d D s s J n F 1 b 3 Q 7 0 J P Q v t C 0 0 L 7 Q s t C + 0 L k g 0 L T Q v t G F 0 L 7 Q t C Z x d W 9 0 O y w m c X V v d D v Q o d G C 0 L D Q t i D R g N C w 0 L H Q v t G C 0 Y s g 0 L 3 Q s C D R g t C 1 0 L r R g 9 G J 0 L X Q v C D Q v N C 1 0 Y H R g t C 1 J n F 1 b 3 Q 7 L C Z x d W 9 0 O 9 C d 0 L X Q t N C y 0 L j Q t t C 4 0 L z Q v t G B 0 Y L R j C Z x d W 9 0 O y w m c X V v d D v Q p t C 1 0 L v R j C D Q u t G A 0 L X Q t N C 4 0 Y L Q s C Z x d W 9 0 O y w m c X V v d D v Q l d C 2 0 L X Q v N C 1 0 Y H R j 9 G H 0 L 3 R i 9 C 5 I N C / 0 L v Q s N G C 0 L X Q t i Z x d W 9 0 O y w m c X V v d D v Q o d G A 0 L 7 Q u i D Q u t G A 0 L X Q t N C 4 0 Y L Q v d C + 0 L k g 0 L j R g d G C 0 L 7 R g N C 4 0 L g g K N C 7 0 L X R g i k m c X V v d D s s J n F 1 b 3 Q 7 0 K H R g N C + 0 L o g 0 Y E g 0 L / Q v t G B 0 L v Q t d C 0 0 L 3 Q t d C z 0 L 4 g 0 L 3 Q s N G A 0 Y P R i N C 1 0 L 3 Q u N G P I N C 6 0 Y D Q t d C 0 0 L j R g t C 9 0 L 7 Q s 9 C + I N C 0 0 L 7 Q s 9 C + 0 L L Q v t G A 0 L A g K N C 8 0 L X R g S 4 p J n F 1 b 3 Q 7 L C Z x d W 9 0 O 9 C a 0 L 7 Q u 9 C 4 0 Y f Q t d G B 0 Y L Q s t C + I N C 6 0 Y D Q t d C 0 0 L j R g t C 9 0 Y v R h S D Q u t C w 0 Y D R g i Z x d W 9 0 O y w m c X V v d D v Q p 9 C 4 0 Y H Q u 9 C + I N C 9 0 L D R g N G D 0 Y j Q t d C 9 0 L j Q u S D Q u t G A 0 L X Q t N C 4 0 Y L Q v d G L 0 Y U g 0 L T Q v t C z 0 L 7 Q s t C + 0 Y D Q v t C y J n F 1 b 3 Q 7 L C Z x d W 9 0 O 9 C i 0 L X Q u t G D 0 Y n Q u N C 5 I N C x 0 L D Q u 9 C w 0 L 3 R g S D Q u t G A 0 L X Q t N C 4 0 Y L Q v t C y f N C c 0 L D Q u t G B 0 L j Q v N C w 0 L v R j N C 9 0 Y v Q u S D Q s t G L 0 L T Q s N C 9 0 L 3 R i 9 C 5 I N C 6 0 Y D Q t d C 0 0 L j R g i Z x d W 9 0 O y w m c X V v d D t D b 2 x 1 b W 4 x J n F 1 b 3 Q 7 L C Z x d W 9 0 O 1 8 x J n F 1 b 3 Q 7 L C Z x d W 9 0 O 1 8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Y D Q t d C 0 0 L j R g t G L X z I w M D B f M C / Q m N C 3 0 L z Q t d C 9 0 L X Q v d C 9 0 Y v Q u S D R g t C 4 0 L 8 u e 9 C d 0 L 7 Q v N C 1 0 Y A g I N C 0 0 L 7 Q s 9 C + 0 L L Q v t G A 0 L A s M H 0 m c X V v d D s s J n F 1 b 3 Q 7 U 2 V j d G l v b j E v 0 J r R g N C 1 0 L T Q u N G C 0 Y t f M j A w M F 8 w L 9 C Y 0 L f Q v N C 1 0 L 3 Q t d C 9 0 L 3 R i 9 C 5 I N G C 0 L j Q v y 5 7 0 J j Q t N C 1 0 L 3 R g t C 4 0 Y T Q u N C 6 0 L D R g t C + 0 Y A g 0 L r Q u 9 C 4 0 L X Q v d G C 0 L A s M X 0 m c X V v d D s s J n F 1 b 3 Q 7 U 2 V j d G l v b j E v 0 J r R g N C 1 0 L T Q u N G C 0 Y t f M j A w M F 8 w L 9 C Y 0 L f Q v N C 1 0 L 3 Q t d C 9 0 L 3 R i 9 C 5 I N G C 0 L j Q v y 5 7 0 K H R g t C w 0 Y L R g 9 G B I N C 6 0 Y D Q t d C 0 0 L j R g t C w L D J 9 J n F 1 b 3 Q 7 L C Z x d W 9 0 O 1 N l Y 3 R p b 2 4 x L 9 C a 0 Y D Q t d C 0 0 L j R g t G L X z I w M D B f M C / Q m N C 3 0 L z Q t d C 9 0 L X Q v d C 9 0 Y v Q u S D R g t C 4 0 L 8 u e 9 C g 0 L D Q t 9 C 8 0 L X R g C D Q u t G A 0 L X Q t N C 4 0 Y L Q s C w z f S Z x d W 9 0 O y w m c X V v d D t T Z W N 0 a W 9 u M S / Q m t G A 0 L X Q t N C 4 0 Y L R i 1 8 y M D A w X z A v 0 J j Q t 9 C 8 0 L X Q v d C 1 0 L 3 Q v d G L 0 L k g 0 Y L Q u N C / L n v Q o d G A 0 L 7 Q u i D Q u t G A 0 L X Q t N C 4 0 Y L Q s C w 0 f S Z x d W 9 0 O y w m c X V v d D t T Z W N 0 a W 9 u M S / Q m t G A 0 L X Q t N C 4 0 Y L R i 1 8 y M D A w X z A v 0 J j Q t 9 C 8 0 L X Q v d C 1 0 L 3 Q v d G L 0 L k g 0 Y L Q u N C / L n v Q m t G A 0 L X Q t N C 4 0 Y L Q v d G L 0 L k g 0 Y D Q t d C 5 0 Y L Q u N C 9 0 L M s N X 0 m c X V v d D s s J n F 1 b 3 Q 7 U 2 V j d G l v b j E v 0 J r R g N C 1 0 L T Q u N G C 0 Y t f M j A w M F 8 w L 9 C Y 0 L f Q v N C 1 0 L 3 Q t d C 9 0 L 3 R i 9 C 5 I N G C 0 L j Q v y 5 7 0 J P Q v t C 0 0 L 7 Q s t C + 0 L k g 0 L T Q v t G F 0 L 7 Q t C w 2 f S Z x d W 9 0 O y w m c X V v d D t T Z W N 0 a W 9 u M S / Q m t G A 0 L X Q t N C 4 0 Y L R i 1 8 y M D A w X z A v 0 J j Q t 9 C 8 0 L X Q v d C 1 0 L 3 Q v d G L 0 L k g 0 Y L Q u N C / L n v Q o d G C 0 L D Q t i D R g N C w 0 L H Q v t G C 0 Y s g 0 L 3 Q s C D R g t C 1 0 L r R g 9 G J 0 L X Q v C D Q v N C 1 0 Y H R g t C 1 L D d 9 J n F 1 b 3 Q 7 L C Z x d W 9 0 O 1 N l Y 3 R p b 2 4 x L 9 C a 0 Y D Q t d C 0 0 L j R g t G L X z I w M D B f M C / Q m N C 3 0 L z Q t d C 9 0 L X Q v d C 9 0 Y v Q u S D R g t C 4 0 L 8 u e 9 C d 0 L X Q t N C y 0 L j Q t t C 4 0 L z Q v t G B 0 Y L R j C w 4 f S Z x d W 9 0 O y w m c X V v d D t T Z W N 0 a W 9 u M S / Q m t G A 0 L X Q t N C 4 0 Y L R i 1 8 y M D A w X z A v 0 J j Q t 9 C 8 0 L X Q v d C 1 0 L 3 Q v d G L 0 L k g 0 Y L Q u N C / L n v Q p t C 1 0 L v R j C D Q u t G A 0 L X Q t N C 4 0 Y L Q s C w 5 f S Z x d W 9 0 O y w m c X V v d D t T Z W N 0 a W 9 u M S / Q m t G A 0 L X Q t N C 4 0 Y L R i 1 8 y M D A w X z A v 0 J j Q t 9 C 8 0 L X Q v d C 1 0 L 3 Q v d G L 0 L k g 0 Y L Q u N C / L n v Q l d C 2 0 L X Q v N C 1 0 Y H R j 9 G H 0 L 3 R i 9 C 5 I N C / 0 L v Q s N G C 0 L X Q t i w x M H 0 m c X V v d D s s J n F 1 b 3 Q 7 U 2 V j d G l v b j E v 0 J r R g N C 1 0 L T Q u N G C 0 Y t f M j A w M F 8 w L 9 C Y 0 L f Q v N C 1 0 L 3 Q t d C 9 0 L 3 R i 9 C 5 I N G C 0 L j Q v y 5 7 0 K H R g N C + 0 L o g 0 L r R g N C 1 0 L T Q u N G C 0 L 3 Q v t C 5 I N C 4 0 Y H R g t C + 0 Y D Q u N C 4 I C j Q u 9 C 1 0 Y I p L D E x f S Z x d W 9 0 O y w m c X V v d D t T Z W N 0 a W 9 u M S / Q m t G A 0 L X Q t N C 4 0 Y L R i 1 8 y M D A w X z A v 0 J j Q t 9 C 8 0 L X Q v d C 1 0 L 3 Q v d G L 0 L k g 0 Y L Q u N C / L n v Q o d G A 0 L 7 Q u i D R g S D Q v 9 C + 0 Y H Q u 9 C 1 0 L T Q v d C 1 0 L P Q v i D Q v d C w 0 Y D R g 9 G I 0 L X Q v d C 4 0 Y 8 g 0 L r R g N C 1 0 L T Q u N G C 0 L 3 Q v t C z 0 L 4 g 0 L T Q v t C z 0 L 7 Q s t C + 0 Y D Q s C A o 0 L z Q t d G B L i k s M T J 9 J n F 1 b 3 Q 7 L C Z x d W 9 0 O 1 N l Y 3 R p b 2 4 x L 9 C a 0 Y D Q t d C 0 0 L j R g t G L X z I w M D B f M C / Q m N C 3 0 L z Q t d C 9 0 L X Q v d C 9 0 Y v Q u S D R g t C 4 0 L 8 u e 9 C a 0 L 7 Q u 9 C 4 0 Y f Q t d G B 0 Y L Q s t C + I N C 6 0 Y D Q t d C 0 0 L j R g t C 9 0 Y v R h S D Q u t C w 0 Y D R g i w x M 3 0 m c X V v d D s s J n F 1 b 3 Q 7 U 2 V j d G l v b j E v 0 J r R g N C 1 0 L T Q u N G C 0 Y t f M j A w M F 8 w L 9 C Y 0 L f Q v N C 1 0 L 3 Q t d C 9 0 L 3 R i 9 C 5 I N G C 0 L j Q v y 5 7 0 K f Q u N G B 0 L v Q v i D Q v d C w 0 Y D R g 9 G I 0 L X Q v d C 4 0 L k g 0 L r R g N C 1 0 L T Q u N G C 0 L 3 R i 9 G F I N C 0 0 L 7 Q s 9 C + 0 L L Q v t G A 0 L 7 Q s i w x N H 0 m c X V v d D s s J n F 1 b 3 Q 7 U 2 V j d G l v b j E v 0 J r R g N C 1 0 L T Q u N G C 0 Y t f M j A w M F 8 w L 9 C Y 0 L f Q v N C 1 0 L 3 Q t d C 9 0 L 3 R i 9 C 5 I N G C 0 L j Q v y 5 7 0 K L Q t d C 6 0 Y P R i d C 4 0 L k g 0 L H Q s N C 7 0 L D Q v d G B I N C 6 0 Y D Q t d C 0 0 L j R g t C + 0 L J 8 0 J z Q s N C 6 0 Y H Q u N C 8 0 L D Q u 9 G M 0 L 3 R i 9 C 5 I N C y 0 Y v Q t N C w 0 L 3 Q v d G L 0 L k g 0 L r R g N C 1 0 L T Q u N G C L D E 1 f S Z x d W 9 0 O y w m c X V v d D t T Z W N 0 a W 9 u M S / Q m t G A 0 L X Q t N C 4 0 Y L R i 1 8 y M D A w X z A v 0 J j Q t 9 C 8 0 L X Q v d C 1 0 L 3 Q v d G L 0 L k g 0 Y L Q u N C / L n s s M T Z 9 J n F 1 b 3 Q 7 L C Z x d W 9 0 O 1 N l Y 3 R p b 2 4 x L 9 C a 0 Y D Q t d C 0 0 L j R g t G L X z I w M D B f M C / Q m N C 3 0 L z Q t d C 9 0 L X Q v d C 9 0 Y v Q u S D R g t C 4 0 L 8 u e 1 8 x L D E 3 f S Z x d W 9 0 O y w m c X V v d D t T Z W N 0 a W 9 u M S / Q m t G A 0 L X Q t N C 4 0 Y L R i 1 8 y M D A w X z A v 0 J j Q t 9 C 8 0 L X Q v d C 1 0 L 3 Q v d G L 0 L k g 0 Y L Q u N C / L n t f M i w x O H 0 m c X V v d D t d L C Z x d W 9 0 O 0 N v b H V t b k N v d W 5 0 J n F 1 b 3 Q 7 O j E 5 L C Z x d W 9 0 O 0 t l e U N v b H V t b k 5 h b W V z J n F 1 b 3 Q 7 O l t d L C Z x d W 9 0 O 0 N v b H V t b k l k Z W 5 0 a X R p Z X M m c X V v d D s 6 W y Z x d W 9 0 O 1 N l Y 3 R p b 2 4 x L 9 C a 0 Y D Q t d C 0 0 L j R g t G L X z I w M D B f M C / Q m N C 3 0 L z Q t d C 9 0 L X Q v d C 9 0 Y v Q u S D R g t C 4 0 L 8 u e 9 C d 0 L 7 Q v N C 1 0 Y A g I N C 0 0 L 7 Q s 9 C + 0 L L Q v t G A 0 L A s M H 0 m c X V v d D s s J n F 1 b 3 Q 7 U 2 V j d G l v b j E v 0 J r R g N C 1 0 L T Q u N G C 0 Y t f M j A w M F 8 w L 9 C Y 0 L f Q v N C 1 0 L 3 Q t d C 9 0 L 3 R i 9 C 5 I N G C 0 L j Q v y 5 7 0 J j Q t N C 1 0 L 3 R g t C 4 0 Y T Q u N C 6 0 L D R g t C + 0 Y A g 0 L r Q u 9 C 4 0 L X Q v d G C 0 L A s M X 0 m c X V v d D s s J n F 1 b 3 Q 7 U 2 V j d G l v b j E v 0 J r R g N C 1 0 L T Q u N G C 0 Y t f M j A w M F 8 w L 9 C Y 0 L f Q v N C 1 0 L 3 Q t d C 9 0 L 3 R i 9 C 5 I N G C 0 L j Q v y 5 7 0 K H R g t C w 0 Y L R g 9 G B I N C 6 0 Y D Q t d C 0 0 L j R g t C w L D J 9 J n F 1 b 3 Q 7 L C Z x d W 9 0 O 1 N l Y 3 R p b 2 4 x L 9 C a 0 Y D Q t d C 0 0 L j R g t G L X z I w M D B f M C / Q m N C 3 0 L z Q t d C 9 0 L X Q v d C 9 0 Y v Q u S D R g t C 4 0 L 8 u e 9 C g 0 L D Q t 9 C 8 0 L X R g C D Q u t G A 0 L X Q t N C 4 0 Y L Q s C w z f S Z x d W 9 0 O y w m c X V v d D t T Z W N 0 a W 9 u M S / Q m t G A 0 L X Q t N C 4 0 Y L R i 1 8 y M D A w X z A v 0 J j Q t 9 C 8 0 L X Q v d C 1 0 L 3 Q v d G L 0 L k g 0 Y L Q u N C / L n v Q o d G A 0 L 7 Q u i D Q u t G A 0 L X Q t N C 4 0 Y L Q s C w 0 f S Z x d W 9 0 O y w m c X V v d D t T Z W N 0 a W 9 u M S / Q m t G A 0 L X Q t N C 4 0 Y L R i 1 8 y M D A w X z A v 0 J j Q t 9 C 8 0 L X Q v d C 1 0 L 3 Q v d G L 0 L k g 0 Y L Q u N C / L n v Q m t G A 0 L X Q t N C 4 0 Y L Q v d G L 0 L k g 0 Y D Q t d C 5 0 Y L Q u N C 9 0 L M s N X 0 m c X V v d D s s J n F 1 b 3 Q 7 U 2 V j d G l v b j E v 0 J r R g N C 1 0 L T Q u N G C 0 Y t f M j A w M F 8 w L 9 C Y 0 L f Q v N C 1 0 L 3 Q t d C 9 0 L 3 R i 9 C 5 I N G C 0 L j Q v y 5 7 0 J P Q v t C 0 0 L 7 Q s t C + 0 L k g 0 L T Q v t G F 0 L 7 Q t C w 2 f S Z x d W 9 0 O y w m c X V v d D t T Z W N 0 a W 9 u M S / Q m t G A 0 L X Q t N C 4 0 Y L R i 1 8 y M D A w X z A v 0 J j Q t 9 C 8 0 L X Q v d C 1 0 L 3 Q v d G L 0 L k g 0 Y L Q u N C / L n v Q o d G C 0 L D Q t i D R g N C w 0 L H Q v t G C 0 Y s g 0 L 3 Q s C D R g t C 1 0 L r R g 9 G J 0 L X Q v C D Q v N C 1 0 Y H R g t C 1 L D d 9 J n F 1 b 3 Q 7 L C Z x d W 9 0 O 1 N l Y 3 R p b 2 4 x L 9 C a 0 Y D Q t d C 0 0 L j R g t G L X z I w M D B f M C / Q m N C 3 0 L z Q t d C 9 0 L X Q v d C 9 0 Y v Q u S D R g t C 4 0 L 8 u e 9 C d 0 L X Q t N C y 0 L j Q t t C 4 0 L z Q v t G B 0 Y L R j C w 4 f S Z x d W 9 0 O y w m c X V v d D t T Z W N 0 a W 9 u M S / Q m t G A 0 L X Q t N C 4 0 Y L R i 1 8 y M D A w X z A v 0 J j Q t 9 C 8 0 L X Q v d C 1 0 L 3 Q v d G L 0 L k g 0 Y L Q u N C / L n v Q p t C 1 0 L v R j C D Q u t G A 0 L X Q t N C 4 0 Y L Q s C w 5 f S Z x d W 9 0 O y w m c X V v d D t T Z W N 0 a W 9 u M S / Q m t G A 0 L X Q t N C 4 0 Y L R i 1 8 y M D A w X z A v 0 J j Q t 9 C 8 0 L X Q v d C 1 0 L 3 Q v d G L 0 L k g 0 Y L Q u N C / L n v Q l d C 2 0 L X Q v N C 1 0 Y H R j 9 G H 0 L 3 R i 9 C 5 I N C / 0 L v Q s N G C 0 L X Q t i w x M H 0 m c X V v d D s s J n F 1 b 3 Q 7 U 2 V j d G l v b j E v 0 J r R g N C 1 0 L T Q u N G C 0 Y t f M j A w M F 8 w L 9 C Y 0 L f Q v N C 1 0 L 3 Q t d C 9 0 L 3 R i 9 C 5 I N G C 0 L j Q v y 5 7 0 K H R g N C + 0 L o g 0 L r R g N C 1 0 L T Q u N G C 0 L 3 Q v t C 5 I N C 4 0 Y H R g t C + 0 Y D Q u N C 4 I C j Q u 9 C 1 0 Y I p L D E x f S Z x d W 9 0 O y w m c X V v d D t T Z W N 0 a W 9 u M S / Q m t G A 0 L X Q t N C 4 0 Y L R i 1 8 y M D A w X z A v 0 J j Q t 9 C 8 0 L X Q v d C 1 0 L 3 Q v d G L 0 L k g 0 Y L Q u N C / L n v Q o d G A 0 L 7 Q u i D R g S D Q v 9 C + 0 Y H Q u 9 C 1 0 L T Q v d C 1 0 L P Q v i D Q v d C w 0 Y D R g 9 G I 0 L X Q v d C 4 0 Y 8 g 0 L r R g N C 1 0 L T Q u N G C 0 L 3 Q v t C z 0 L 4 g 0 L T Q v t C z 0 L 7 Q s t C + 0 Y D Q s C A o 0 L z Q t d G B L i k s M T J 9 J n F 1 b 3 Q 7 L C Z x d W 9 0 O 1 N l Y 3 R p b 2 4 x L 9 C a 0 Y D Q t d C 0 0 L j R g t G L X z I w M D B f M C / Q m N C 3 0 L z Q t d C 9 0 L X Q v d C 9 0 Y v Q u S D R g t C 4 0 L 8 u e 9 C a 0 L 7 Q u 9 C 4 0 Y f Q t d G B 0 Y L Q s t C + I N C 6 0 Y D Q t d C 0 0 L j R g t C 9 0 Y v R h S D Q u t C w 0 Y D R g i w x M 3 0 m c X V v d D s s J n F 1 b 3 Q 7 U 2 V j d G l v b j E v 0 J r R g N C 1 0 L T Q u N G C 0 Y t f M j A w M F 8 w L 9 C Y 0 L f Q v N C 1 0 L 3 Q t d C 9 0 L 3 R i 9 C 5 I N G C 0 L j Q v y 5 7 0 K f Q u N G B 0 L v Q v i D Q v d C w 0 Y D R g 9 G I 0 L X Q v d C 4 0 L k g 0 L r R g N C 1 0 L T Q u N G C 0 L 3 R i 9 G F I N C 0 0 L 7 Q s 9 C + 0 L L Q v t G A 0 L 7 Q s i w x N H 0 m c X V v d D s s J n F 1 b 3 Q 7 U 2 V j d G l v b j E v 0 J r R g N C 1 0 L T Q u N G C 0 Y t f M j A w M F 8 w L 9 C Y 0 L f Q v N C 1 0 L 3 Q t d C 9 0 L 3 R i 9 C 5 I N G C 0 L j Q v y 5 7 0 K L Q t d C 6 0 Y P R i d C 4 0 L k g 0 L H Q s N C 7 0 L D Q v d G B I N C 6 0 Y D Q t d C 0 0 L j R g t C + 0 L J 8 0 J z Q s N C 6 0 Y H Q u N C 8 0 L D Q u 9 G M 0 L 3 R i 9 C 5 I N C y 0 Y v Q t N C w 0 L 3 Q v d G L 0 L k g 0 L r R g N C 1 0 L T Q u N G C L D E 1 f S Z x d W 9 0 O y w m c X V v d D t T Z W N 0 a W 9 u M S / Q m t G A 0 L X Q t N C 4 0 Y L R i 1 8 y M D A w X z A v 0 J j Q t 9 C 8 0 L X Q v d C 1 0 L 3 Q v d G L 0 L k g 0 Y L Q u N C / L n s s M T Z 9 J n F 1 b 3 Q 7 L C Z x d W 9 0 O 1 N l Y 3 R p b 2 4 x L 9 C a 0 Y D Q t d C 0 0 L j R g t G L X z I w M D B f M C / Q m N C 3 0 L z Q t d C 9 0 L X Q v d C 9 0 Y v Q u S D R g t C 4 0 L 8 u e 1 8 x L D E 3 f S Z x d W 9 0 O y w m c X V v d D t T Z W N 0 a W 9 u M S / Q m t G A 0 L X Q t N C 4 0 Y L R i 1 8 y M D A w X z A v 0 J j Q t 9 C 8 0 L X Q v d C 1 0 L 3 Q v d G L 0 L k g 0 Y L Q u N C / L n t f M i w x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E M C U 5 Q S V E M S U 4 M C V E M C V C N S V E M C V C N C V E M C V C O C V E M S U 4 M i V E M S U 4 Q l 8 y M D A w X z A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x J T g w J U Q w J U I 1 J U Q w J U I 0 J U Q w J U I 4 J U Q x J T g y J U Q x J T h C X z I w M D B f M C 8 l R D A l O U Y l R D A l Q k U l R D A l Q j I l R D E l O E I l R D E l O D g l R D A l Q j U l R D A l Q k Q l R D A l Q k Q l R D E l O E I l R D A l Q j U l M j A l R D A l Q j c l R D A l Q j A l R D A l Q j M l R D A l Q k U l R D A l Q k I l R D A l Q k U l R D A l Q j I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E l O D A l R D A l Q j U l R D A l Q j Q l R D A l Q j g l R D E l O D I l R D E l O E J f M j A w M F 8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S U 4 M C V E M C V C N S V E M C V C N C V E M C V C O C V E M S U 4 M i V E M S U 4 Q l 8 y M D A w X z A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9 C d 0 L D Q s t C 4 0 L P Q s N G G 0 L j R j y I g L z 4 8 R W 5 0 c n k g V H l w Z T 0 i R m l s b F R h c m d l d C I g V m F s d W U 9 I n P Q m t G A 0 L X Q t N C 4 0 Y L R i 1 8 y M D A w X z B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O S 0 y O V Q w O T o x M T o z N y 4 x M D A 5 O T k y W i I g L z 4 8 R W 5 0 c n k g V H l w Z T 0 i R m l s b E N v b H V t b l R 5 c G V z I i B W Y W x 1 Z T 0 i c 0 F 3 W U d C Z 1 l E Q X d Z R 0 J n W U Z B d 0 1 E Q X d N P S I g L z 4 8 R W 5 0 c n k g V H l w Z T 0 i R m l s b E N v b H V t b k 5 h b W V z I i B W Y W x 1 Z T 0 i c 1 s m c X V v d D v Q n d C + 0 L z Q t d G A I C D Q t N C + 0 L P Q v t C y 0 L 7 R g N C w J n F 1 b 3 Q 7 L C Z x d W 9 0 O 9 C Y 0 L T Q t d C 9 0 Y L Q u N G E 0 L j Q u t C w 0 Y L Q v t G A I N C 6 0 L v Q u N C 1 0 L 3 R g t C w J n F 1 b 3 Q 7 L C Z x d W 9 0 O 9 C h 0 Y L Q s N G C 0 Y P R g S D Q u t G A 0 L X Q t N C 4 0 Y L Q s C Z x d W 9 0 O y w m c X V v d D v Q o N C w 0 L f Q v N C 1 0 Y A g 0 L r R g N C 1 0 L T Q u N G C 0 L A m c X V v d D s s J n F 1 b 3 Q 7 0 K H R g N C + 0 L o g 0 L r R g N C 1 0 L T Q u N G C 0 L A m c X V v d D s s J n F 1 b 3 Q 7 0 J r R g N C 1 0 L T Q u N G C 0 L 3 R i 9 C 5 I N G A 0 L X Q u d G C 0 L j Q v d C z J n F 1 b 3 Q 7 L C Z x d W 9 0 O 9 C T 0 L 7 Q t N C + 0 L L Q v t C 5 I N C 0 0 L 7 R h d C + 0 L Q m c X V v d D s s J n F 1 b 3 Q 7 0 K H R g t C w 0 L Y g 0 Y D Q s N C x 0 L 7 R g t G L I N C 9 0 L A g 0 Y L Q t d C 6 0 Y P R i d C 1 0 L w g 0 L z Q t d G B 0 Y L Q t S Z x d W 9 0 O y w m c X V v d D v Q n d C 1 0 L T Q s t C 4 0 L b Q u N C 8 0 L 7 R g d G C 0 Y w m c X V v d D s s J n F 1 b 3 Q 7 0 K b Q t d C 7 0 Y w g 0 L r R g N C 1 0 L T Q u N G C 0 L A m c X V v d D s s J n F 1 b 3 Q 7 0 J X Q t t C 1 0 L z Q t d G B 0 Y / R h 9 C 9 0 Y v Q u S D Q v 9 C 7 0 L D R g t C 1 0 L Y m c X V v d D s s J n F 1 b 3 Q 7 0 K H R g N C + 0 L o g 0 L r R g N C 1 0 L T Q u N G C 0 L 3 Q v t C 5 I N C 4 0 Y H R g t C + 0 Y D Q u N C 4 I C j Q u 9 C 1 0 Y I p J n F 1 b 3 Q 7 L C Z x d W 9 0 O 9 C h 0 Y D Q v t C 6 I N G B I N C / 0 L 7 R g d C 7 0 L X Q t N C 9 0 L X Q s 9 C + I N C 9 0 L D R g N G D 0 Y j Q t d C 9 0 L j R j y D Q u t G A 0 L X Q t N C 4 0 Y L Q v d C + 0 L P Q v i D Q t N C + 0 L P Q v t C y 0 L 7 R g N C w I C j Q v N C 1 0 Y E u K S Z x d W 9 0 O y w m c X V v d D v Q m t C + 0 L v Q u N G H 0 L X R g d G C 0 L L Q v i D Q u t G A 0 L X Q t N C 4 0 Y L Q v d G L 0 Y U g 0 L r Q s N G A 0 Y I m c X V v d D s s J n F 1 b 3 Q 7 0 K f Q u N G B 0 L v Q v i D Q v d C w 0 Y D R g 9 G I 0 L X Q v d C 4 0 L k g 0 L r R g N C 1 0 L T Q u N G C 0 L 3 R i 9 G F I N C 0 0 L 7 Q s 9 C + 0 L L Q v t G A 0 L 7 Q s i Z x d W 9 0 O y w m c X V v d D v Q o t C 1 0 L r R g 9 G J 0 L j Q u S D Q s d C w 0 L v Q s N C 9 0 Y E g 0 L r R g N C 1 0 L T Q u N G C 0 L 7 Q s i Z x d W 9 0 O y w m c X V v d D v Q n N C w 0 L r R g d C 4 0 L z Q s N C 7 0 Y z Q v d G L 0 L k g 0 L L R i 9 C 0 0 L D Q v d C 9 0 Y v Q u S D Q u t G A 0 L X Q t N C 4 0 Y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0 J r R g N C 1 0 L T Q u N G C 0 Y t f M j A w M F 8 w I C g y K S / Q m N C 3 0 L z Q t d C 9 0 L X Q v d C 9 0 Y v Q u S D R g t C 4 0 L 8 u e 9 C d 0 L 7 Q v N C 1 0 Y A g I N C 0 0 L 7 Q s 9 C + 0 L L Q v t G A 0 L A s M H 0 m c X V v d D s s J n F 1 b 3 Q 7 U 2 V j d G l v b j E v 0 J r R g N C 1 0 L T Q u N G C 0 Y t f M j A w M F 8 w I C g y K S / Q m N C 3 0 L z Q t d C 9 0 L X Q v d C 9 0 Y v Q u S D R g t C 4 0 L 8 u e 9 C Y 0 L T Q t d C 9 0 Y L Q u N G E 0 L j Q u t C w 0 Y L Q v t G A I N C 6 0 L v Q u N C 1 0 L 3 R g t C w L D F 9 J n F 1 b 3 Q 7 L C Z x d W 9 0 O 1 N l Y 3 R p b 2 4 x L 9 C a 0 Y D Q t d C 0 0 L j R g t G L X z I w M D B f M C A o M i k v 0 J j Q t 9 C 8 0 L X Q v d C 1 0 L 3 Q v d G L 0 L k g 0 Y L Q u N C / L n v Q o d G C 0 L D R g t G D 0 Y E g 0 L r R g N C 1 0 L T Q u N G C 0 L A s M n 0 m c X V v d D s s J n F 1 b 3 Q 7 U 2 V j d G l v b j E v 0 J r R g N C 1 0 L T Q u N G C 0 Y t f M j A w M F 8 w I C g y K S / Q m N C 3 0 L z Q t d C 9 0 L X Q v d C 9 0 Y v Q u S D R g t C 4 0 L 8 u e 9 C g 0 L D Q t 9 C 8 0 L X R g C D Q u t G A 0 L X Q t N C 4 0 Y L Q s C w z f S Z x d W 9 0 O y w m c X V v d D t T Z W N 0 a W 9 u M S / Q m t G A 0 L X Q t N C 4 0 Y L R i 1 8 y M D A w X z A g K D I p L 9 C Y 0 L f Q v N C 1 0 L 3 Q t d C 9 0 L 3 R i 9 C 5 I N G C 0 L j Q v y 5 7 0 K H R g N C + 0 L o g 0 L r R g N C 1 0 L T Q u N G C 0 L A s N H 0 m c X V v d D s s J n F 1 b 3 Q 7 U 2 V j d G l v b j E v 0 J r R g N C 1 0 L T Q u N G C 0 Y t f M j A w M F 8 w I C g y K S / Q m N C 3 0 L z Q t d C 9 0 L X Q v d C 9 0 Y v Q u S D R g t C 4 0 L 8 u e 9 C a 0 Y D Q t d C 0 0 L j R g t C 9 0 Y v Q u S D R g N C 1 0 L n R g t C 4 0 L 3 Q s y w 1 f S Z x d W 9 0 O y w m c X V v d D t T Z W N 0 a W 9 u M S / Q m t G A 0 L X Q t N C 4 0 Y L R i 1 8 y M D A w X z A g K D I p L 9 C Y 0 L f Q v N C 1 0 L 3 Q t d C 9 0 L 3 R i 9 C 5 I N G C 0 L j Q v y 5 7 0 J P Q v t C 0 0 L 7 Q s t C + 0 L k g 0 L T Q v t G F 0 L 7 Q t C w 2 f S Z x d W 9 0 O y w m c X V v d D t T Z W N 0 a W 9 u M S / Q m t G A 0 L X Q t N C 4 0 Y L R i 1 8 y M D A w X z A g K D I p L 9 C Y 0 L f Q v N C 1 0 L 3 Q t d C 9 0 L 3 R i 9 C 5 I N G C 0 L j Q v y 5 7 0 K H R g t C w 0 L Y g 0 Y D Q s N C x 0 L 7 R g t G L I N C 9 0 L A g 0 Y L Q t d C 6 0 Y P R i d C 1 0 L w g 0 L z Q t d G B 0 Y L Q t S w 3 f S Z x d W 9 0 O y w m c X V v d D t T Z W N 0 a W 9 u M S / Q m t G A 0 L X Q t N C 4 0 Y L R i 1 8 y M D A w X z A g K D I p L 9 C Y 0 L f Q v N C 1 0 L 3 Q t d C 9 0 L 3 R i 9 C 5 I N G C 0 L j Q v y 5 7 0 J 3 Q t d C 0 0 L L Q u N C 2 0 L j Q v N C + 0 Y H R g t G M L D h 9 J n F 1 b 3 Q 7 L C Z x d W 9 0 O 1 N l Y 3 R p b 2 4 x L 9 C a 0 Y D Q t d C 0 0 L j R g t G L X z I w M D B f M C A o M i k v 0 J j Q t 9 C 8 0 L X Q v d C 1 0 L 3 Q v d G L 0 L k g 0 Y L Q u N C / L n v Q p t C 1 0 L v R j C D Q u t G A 0 L X Q t N C 4 0 Y L Q s C w 5 f S Z x d W 9 0 O y w m c X V v d D t T Z W N 0 a W 9 u M S / Q m t G A 0 L X Q t N C 4 0 Y L R i 1 8 y M D A w X z A g K D I p L 9 C Y 0 L f Q v N C 1 0 L 3 Q t d C 9 0 L 3 R i 9 C 5 I N G C 0 L j Q v y 5 7 0 J X Q t t C 1 0 L z Q t d G B 0 Y / R h 9 C 9 0 Y v Q u S D Q v 9 C 7 0 L D R g t C 1 0 L Y s M T B 9 J n F 1 b 3 Q 7 L C Z x d W 9 0 O 1 N l Y 3 R p b 2 4 x L 9 C a 0 Y D Q t d C 0 0 L j R g t G L X z I w M D B f M C A o M i k v 0 J j Q t 9 C 8 0 L X Q v d C 1 0 L 3 Q v d G L 0 L k g 0 Y L Q u N C / L n v Q o d G A 0 L 7 Q u i D Q u t G A 0 L X Q t N C 4 0 Y L Q v d C + 0 L k g 0 L j R g d G C 0 L 7 R g N C 4 0 L g g K N C 7 0 L X R g i k s M T F 9 J n F 1 b 3 Q 7 L C Z x d W 9 0 O 1 N l Y 3 R p b 2 4 x L 9 C a 0 Y D Q t d C 0 0 L j R g t G L X z I w M D B f M C A o M i k v 0 J j Q t 9 C 8 0 L X Q v d C 1 0 L 3 Q v d G L 0 L k g 0 Y L Q u N C / L n v Q o d G A 0 L 7 Q u i D R g S D Q v 9 C + 0 Y H Q u 9 C 1 0 L T Q v d C 1 0 L P Q v i D Q v d C w 0 Y D R g 9 G I 0 L X Q v d C 4 0 Y 8 g 0 L r R g N C 1 0 L T Q u N G C 0 L 3 Q v t C z 0 L 4 g 0 L T Q v t C z 0 L 7 Q s t C + 0 Y D Q s C A o 0 L z Q t d G B L i k s M T J 9 J n F 1 b 3 Q 7 L C Z x d W 9 0 O 1 N l Y 3 R p b 2 4 x L 9 C a 0 Y D Q t d C 0 0 L j R g t G L X z I w M D B f M C A o M i k v 0 J j Q t 9 C 8 0 L X Q v d C 1 0 L 3 Q v d G L 0 L k g 0 Y L Q u N C / L n v Q m t C + 0 L v Q u N G H 0 L X R g d G C 0 L L Q v i D Q u t G A 0 L X Q t N C 4 0 Y L Q v d G L 0 Y U g 0 L r Q s N G A 0 Y I s M T N 9 J n F 1 b 3 Q 7 L C Z x d W 9 0 O 1 N l Y 3 R p b 2 4 x L 9 C a 0 Y D Q t d C 0 0 L j R g t G L X z I w M D B f M C A o M i k v 0 J j Q t 9 C 8 0 L X Q v d C 1 0 L 3 Q v d G L 0 L k g 0 Y L Q u N C / L n v Q p 9 C 4 0 Y H Q u 9 C + I N C 9 0 L D R g N G D 0 Y j Q t d C 9 0 L j Q u S D Q u t G A 0 L X Q t N C 4 0 Y L Q v d G L 0 Y U g 0 L T Q v t C z 0 L 7 Q s t C + 0 Y D Q v t C y L D E 0 f S Z x d W 9 0 O y w m c X V v d D t T Z W N 0 a W 9 u M S / Q m t G A 0 L X Q t N C 4 0 Y L R i 1 8 y M D A w X z A g K D I p L 9 C Y 0 L f Q v N C 1 0 L 3 Q t d C 9 0 L 3 R i 9 C 5 I N G C 0 L j Q v z E u e 9 C i 0 L X Q u t G D 0 Y n Q u N C 5 I N C x 0 L D Q u 9 C w 0 L 3 R g S D Q u t G A 0 L X Q t N C 4 0 Y L Q v t C y f N C c 0 L D Q u t G B 0 L j Q v N C w 0 L v R j N C 9 0 Y v Q u S D Q s t G L 0 L T Q s N C 9 0 L 3 R i 9 C 5 I N C 6 0 Y D Q t d C 0 0 L j R g i 4 x L D E 1 f S Z x d W 9 0 O y w m c X V v d D t T Z W N 0 a W 9 u M S / Q m t G A 0 L X Q t N C 4 0 Y L R i 1 8 y M D A w X z A g K D I p L 9 C Y 0 L f Q v N C 1 0 L 3 Q t d C 9 0 L 3 R i 9 C 5 I N G C 0 L j Q v z E u e 9 C i 0 L X Q u t G D 0 Y n Q u N C 5 I N C x 0 L D Q u 9 C w 0 L 3 R g S D Q u t G A 0 L X Q t N C 4 0 Y L Q v t C y f N C c 0 L D Q u t G B 0 L j Q v N C w 0 L v R j N C 9 0 Y v Q u S D Q s t G L 0 L T Q s N C 9 0 L 3 R i 9 C 5 I N C 6 0 Y D Q t d C 0 0 L j R g i 4 y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0 J r R g N C 1 0 L T Q u N G C 0 Y t f M j A w M F 8 w I C g y K S / Q m N C 3 0 L z Q t d C 9 0 L X Q v d C 9 0 Y v Q u S D R g t C 4 0 L 8 u e 9 C d 0 L 7 Q v N C 1 0 Y A g I N C 0 0 L 7 Q s 9 C + 0 L L Q v t G A 0 L A s M H 0 m c X V v d D s s J n F 1 b 3 Q 7 U 2 V j d G l v b j E v 0 J r R g N C 1 0 L T Q u N G C 0 Y t f M j A w M F 8 w I C g y K S / Q m N C 3 0 L z Q t d C 9 0 L X Q v d C 9 0 Y v Q u S D R g t C 4 0 L 8 u e 9 C Y 0 L T Q t d C 9 0 Y L Q u N G E 0 L j Q u t C w 0 Y L Q v t G A I N C 6 0 L v Q u N C 1 0 L 3 R g t C w L D F 9 J n F 1 b 3 Q 7 L C Z x d W 9 0 O 1 N l Y 3 R p b 2 4 x L 9 C a 0 Y D Q t d C 0 0 L j R g t G L X z I w M D B f M C A o M i k v 0 J j Q t 9 C 8 0 L X Q v d C 1 0 L 3 Q v d G L 0 L k g 0 Y L Q u N C / L n v Q o d G C 0 L D R g t G D 0 Y E g 0 L r R g N C 1 0 L T Q u N G C 0 L A s M n 0 m c X V v d D s s J n F 1 b 3 Q 7 U 2 V j d G l v b j E v 0 J r R g N C 1 0 L T Q u N G C 0 Y t f M j A w M F 8 w I C g y K S / Q m N C 3 0 L z Q t d C 9 0 L X Q v d C 9 0 Y v Q u S D R g t C 4 0 L 8 u e 9 C g 0 L D Q t 9 C 8 0 L X R g C D Q u t G A 0 L X Q t N C 4 0 Y L Q s C w z f S Z x d W 9 0 O y w m c X V v d D t T Z W N 0 a W 9 u M S / Q m t G A 0 L X Q t N C 4 0 Y L R i 1 8 y M D A w X z A g K D I p L 9 C Y 0 L f Q v N C 1 0 L 3 Q t d C 9 0 L 3 R i 9 C 5 I N G C 0 L j Q v y 5 7 0 K H R g N C + 0 L o g 0 L r R g N C 1 0 L T Q u N G C 0 L A s N H 0 m c X V v d D s s J n F 1 b 3 Q 7 U 2 V j d G l v b j E v 0 J r R g N C 1 0 L T Q u N G C 0 Y t f M j A w M F 8 w I C g y K S / Q m N C 3 0 L z Q t d C 9 0 L X Q v d C 9 0 Y v Q u S D R g t C 4 0 L 8 u e 9 C a 0 Y D Q t d C 0 0 L j R g t C 9 0 Y v Q u S D R g N C 1 0 L n R g t C 4 0 L 3 Q s y w 1 f S Z x d W 9 0 O y w m c X V v d D t T Z W N 0 a W 9 u M S / Q m t G A 0 L X Q t N C 4 0 Y L R i 1 8 y M D A w X z A g K D I p L 9 C Y 0 L f Q v N C 1 0 L 3 Q t d C 9 0 L 3 R i 9 C 5 I N G C 0 L j Q v y 5 7 0 J P Q v t C 0 0 L 7 Q s t C + 0 L k g 0 L T Q v t G F 0 L 7 Q t C w 2 f S Z x d W 9 0 O y w m c X V v d D t T Z W N 0 a W 9 u M S / Q m t G A 0 L X Q t N C 4 0 Y L R i 1 8 y M D A w X z A g K D I p L 9 C Y 0 L f Q v N C 1 0 L 3 Q t d C 9 0 L 3 R i 9 C 5 I N G C 0 L j Q v y 5 7 0 K H R g t C w 0 L Y g 0 Y D Q s N C x 0 L 7 R g t G L I N C 9 0 L A g 0 Y L Q t d C 6 0 Y P R i d C 1 0 L w g 0 L z Q t d G B 0 Y L Q t S w 3 f S Z x d W 9 0 O y w m c X V v d D t T Z W N 0 a W 9 u M S / Q m t G A 0 L X Q t N C 4 0 Y L R i 1 8 y M D A w X z A g K D I p L 9 C Y 0 L f Q v N C 1 0 L 3 Q t d C 9 0 L 3 R i 9 C 5 I N G C 0 L j Q v y 5 7 0 J 3 Q t d C 0 0 L L Q u N C 2 0 L j Q v N C + 0 Y H R g t G M L D h 9 J n F 1 b 3 Q 7 L C Z x d W 9 0 O 1 N l Y 3 R p b 2 4 x L 9 C a 0 Y D Q t d C 0 0 L j R g t G L X z I w M D B f M C A o M i k v 0 J j Q t 9 C 8 0 L X Q v d C 1 0 L 3 Q v d G L 0 L k g 0 Y L Q u N C / L n v Q p t C 1 0 L v R j C D Q u t G A 0 L X Q t N C 4 0 Y L Q s C w 5 f S Z x d W 9 0 O y w m c X V v d D t T Z W N 0 a W 9 u M S / Q m t G A 0 L X Q t N C 4 0 Y L R i 1 8 y M D A w X z A g K D I p L 9 C Y 0 L f Q v N C 1 0 L 3 Q t d C 9 0 L 3 R i 9 C 5 I N G C 0 L j Q v y 5 7 0 J X Q t t C 1 0 L z Q t d G B 0 Y / R h 9 C 9 0 Y v Q u S D Q v 9 C 7 0 L D R g t C 1 0 L Y s M T B 9 J n F 1 b 3 Q 7 L C Z x d W 9 0 O 1 N l Y 3 R p b 2 4 x L 9 C a 0 Y D Q t d C 0 0 L j R g t G L X z I w M D B f M C A o M i k v 0 J j Q t 9 C 8 0 L X Q v d C 1 0 L 3 Q v d G L 0 L k g 0 Y L Q u N C / L n v Q o d G A 0 L 7 Q u i D Q u t G A 0 L X Q t N C 4 0 Y L Q v d C + 0 L k g 0 L j R g d G C 0 L 7 R g N C 4 0 L g g K N C 7 0 L X R g i k s M T F 9 J n F 1 b 3 Q 7 L C Z x d W 9 0 O 1 N l Y 3 R p b 2 4 x L 9 C a 0 Y D Q t d C 0 0 L j R g t G L X z I w M D B f M C A o M i k v 0 J j Q t 9 C 8 0 L X Q v d C 1 0 L 3 Q v d G L 0 L k g 0 Y L Q u N C / L n v Q o d G A 0 L 7 Q u i D R g S D Q v 9 C + 0 Y H Q u 9 C 1 0 L T Q v d C 1 0 L P Q v i D Q v d C w 0 Y D R g 9 G I 0 L X Q v d C 4 0 Y 8 g 0 L r R g N C 1 0 L T Q u N G C 0 L 3 Q v t C z 0 L 4 g 0 L T Q v t C z 0 L 7 Q s t C + 0 Y D Q s C A o 0 L z Q t d G B L i k s M T J 9 J n F 1 b 3 Q 7 L C Z x d W 9 0 O 1 N l Y 3 R p b 2 4 x L 9 C a 0 Y D Q t d C 0 0 L j R g t G L X z I w M D B f M C A o M i k v 0 J j Q t 9 C 8 0 L X Q v d C 1 0 L 3 Q v d G L 0 L k g 0 Y L Q u N C / L n v Q m t C + 0 L v Q u N G H 0 L X R g d G C 0 L L Q v i D Q u t G A 0 L X Q t N C 4 0 Y L Q v d G L 0 Y U g 0 L r Q s N G A 0 Y I s M T N 9 J n F 1 b 3 Q 7 L C Z x d W 9 0 O 1 N l Y 3 R p b 2 4 x L 9 C a 0 Y D Q t d C 0 0 L j R g t G L X z I w M D B f M C A o M i k v 0 J j Q t 9 C 8 0 L X Q v d C 1 0 L 3 Q v d G L 0 L k g 0 Y L Q u N C / L n v Q p 9 C 4 0 Y H Q u 9 C + I N C 9 0 L D R g N G D 0 Y j Q t d C 9 0 L j Q u S D Q u t G A 0 L X Q t N C 4 0 Y L Q v d G L 0 Y U g 0 L T Q v t C z 0 L 7 Q s t C + 0 Y D Q v t C y L D E 0 f S Z x d W 9 0 O y w m c X V v d D t T Z W N 0 a W 9 u M S / Q m t G A 0 L X Q t N C 4 0 Y L R i 1 8 y M D A w X z A g K D I p L 9 C Y 0 L f Q v N C 1 0 L 3 Q t d C 9 0 L 3 R i 9 C 5 I N G C 0 L j Q v z E u e 9 C i 0 L X Q u t G D 0 Y n Q u N C 5 I N C x 0 L D Q u 9 C w 0 L 3 R g S D Q u t G A 0 L X Q t N C 4 0 Y L Q v t C y f N C c 0 L D Q u t G B 0 L j Q v N C w 0 L v R j N C 9 0 Y v Q u S D Q s t G L 0 L T Q s N C 9 0 L 3 R i 9 C 5 I N C 6 0 Y D Q t d C 0 0 L j R g i 4 x L D E 1 f S Z x d W 9 0 O y w m c X V v d D t T Z W N 0 a W 9 u M S / Q m t G A 0 L X Q t N C 4 0 Y L R i 1 8 y M D A w X z A g K D I p L 9 C Y 0 L f Q v N C 1 0 L 3 Q t d C 9 0 L 3 R i 9 C 5 I N G C 0 L j Q v z E u e 9 C i 0 L X Q u t G D 0 Y n Q u N C 5 I N C x 0 L D Q u 9 C w 0 L 3 R g S D Q u t G A 0 L X Q t N C 4 0 Y L Q v t C y f N C c 0 L D Q u t G B 0 L j Q v N C w 0 L v R j N C 9 0 Y v Q u S D Q s t G L 0 L T Q s N C 9 0 L 3 R i 9 C 5 I N C 6 0 Y D Q t d C 0 0 L j R g i 4 y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x J T g w J U Q w J U I 1 J U Q w J U I 0 J U Q w J U I 4 J U Q x J T g y J U Q x J T h C X z I w M D B f M C U y M C g y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E l O D A l R D A l Q j U l R D A l Q j Q l R D A l Q j g l R D E l O D I l R D E l O E J f M j A w M F 8 w J T I w K D I p L y V E M C U 5 R i V E M C V C R S V E M C V C M i V E M S U 4 Q i V E M S U 4 O C V E M C V C N S V E M C V C R C V E M C V C R C V E M S U 4 Q i V E M C V C N S U y M C V E M C V C N y V E M C V C M C V E M C V C M y V E M C V C R S V E M C V C Q i V E M C V C R S V E M C V C M i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S U 4 M C V E M C V C N S V E M C V C N C V E M C V C O C V E M S U 4 M i V E M S U 4 Q l 8 y M D A w X z A l M j A o M i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x J T g w J U Q w J U I 1 J U Q w J U I 0 J U Q w J U I 4 J U Q x J T g y J U Q x J T h C X z I w M D B f M C U y M C g y K S 8 l R D A l Q T A l R D A l Q j A l R D A l Q j c l R D A l Q j Q l R D A l Q j U l R D A l Q k I l R D A l Q j g l R D E l O D I l R D E l O E M l M j A l R D E l O D E l R D E l O D I l R D A l Q k U l R D A l Q k I l R D A l Q j E l R D A l Q j U l R D E l O D Y l M j A l R D A l Q k Y l R D A l Q k U l M j A l R D E l O D A l R D A l Q j A l R D A l Q j c l R D A l Q j Q l R D A l Q j U l R D A l Q k I l R D A l Q j g l R D E l O D I l R D A l Q j U l R D A l Q k I l R D E l O E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E l O D A l R D A l Q j U l R D A l Q j Q l R D A l Q j g l R D E l O D I l R D E l O E J f M j A w M F 8 w J T I w K D I p L y V E M C U 5 O C V E M C V C N y V E M C V C Q y V E M C V C N S V E M C V C R C V E M C V C N S V E M C V C R C V E M C V C R C V E M S U 4 Q i V E M C V C O S U y M C V E M S U 4 M i V E M C V C O C V E M C V C R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E l O D A l R D A l Q j U l R D A l Q j Q l R D A l Q j g l R D E l O D I l R D E l O E J f M j A w M F 8 w J T I w K D I p L y V E M C U 5 R i V E M C V C N S V E M S U 4 M C V E M C V C N S V E M C V C O C V E M C V C Q y V E M C V C N S V E M C V C R C V E M C V C R S V E M C V C M i V E M C V C M C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S U 4 M C V E M C V C N S V E M C V C N C V E M C V C O C V E M S U 4 M i V E M S U 4 Q l 8 y M D A w X z A l M j A o M i k v J U Q w J U E z J U Q w J U I 0 J U Q w J U I w J U Q w J U J C J U Q w J U I 1 J U Q w J U J E J U Q w J U J E J U Q x J T h C J U Q w J U I 1 J T I w J U Q x J T g x J U Q x J T g y J U Q w J U J F J U Q w J U J C J U Q w J U I x J U Q x J T g 2 J U Q x J T h C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P 1 o 8 x W 2 d 1 F G p Z 2 J t V 8 o L G 8 A A A A A A g A A A A A A A 2 Y A A M A A A A A Q A A A A P M l Y n + i H r W Q d E u u 3 F 1 I A x w A A A A A E g A A A o A A A A B A A A A B i I B t Q y 3 4 U T X + i 8 0 V I C T r q U A A A A M o f I U l a M F a 1 J k X y j L p E T T V + X h d Q H y g R G R G i 2 D B x Q r D n k k 7 / 5 D S u 0 3 Y r j P L s t 5 V 1 D z 4 A N G T E k 0 h x d e j W / G s K g 5 p v / V s Q 6 i n B + 6 k N P 5 c d p S 3 y F A A A A E Z 2 d / s H M a Y 4 v + E X f R s 8 + 2 e M D 0 J I < / D a t a M a s h u p > 
</file>

<file path=customXml/itemProps1.xml><?xml version="1.0" encoding="utf-8"?>
<ds:datastoreItem xmlns:ds="http://schemas.openxmlformats.org/officeDocument/2006/customXml" ds:itemID="{540F9B5B-6004-4474-9672-12B488E0452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Исходные данные (исправлено)</vt:lpstr>
      <vt:lpstr>Исходные данные (с выбросами)</vt:lpstr>
      <vt:lpstr>Сводная табл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Деменчук Георгий Максимович</dc:creator>
  <cp:lastModifiedBy>demg</cp:lastModifiedBy>
  <dcterms:created xsi:type="dcterms:W3CDTF">2021-09-29T09:07:27Z</dcterms:created>
  <dcterms:modified xsi:type="dcterms:W3CDTF">2021-10-12T06:15:24Z</dcterms:modified>
</cp:coreProperties>
</file>