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326" documentId="11_F25DC773A252ABEACE02EC250B9A74A85ADE589D" xr6:coauthVersionLast="40" xr6:coauthVersionMax="40" xr10:uidLastSave="{C6FBDEAF-8B40-4346-B49A-B49A0AF2AD27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A39" i="1"/>
  <c r="Z39" i="1"/>
  <c r="Y39" i="1"/>
  <c r="X39" i="1"/>
  <c r="W39" i="1"/>
  <c r="V39" i="1"/>
  <c r="U39" i="1"/>
  <c r="T39" i="1"/>
  <c r="AD39" i="1" s="1"/>
  <c r="AB29" i="1"/>
  <c r="AA29" i="1"/>
  <c r="Z29" i="1"/>
  <c r="Y29" i="1"/>
  <c r="X29" i="1"/>
  <c r="W29" i="1"/>
  <c r="V29" i="1"/>
  <c r="U29" i="1"/>
  <c r="T29" i="1"/>
  <c r="AB28" i="1"/>
  <c r="AA28" i="1"/>
  <c r="Z28" i="1"/>
  <c r="Y28" i="1"/>
  <c r="X28" i="1"/>
  <c r="W28" i="1"/>
  <c r="V28" i="1"/>
  <c r="U28" i="1"/>
  <c r="T28" i="1"/>
  <c r="AB27" i="1"/>
  <c r="AA27" i="1"/>
  <c r="Z27" i="1"/>
  <c r="Y27" i="1"/>
  <c r="X27" i="1"/>
  <c r="W27" i="1"/>
  <c r="V27" i="1"/>
  <c r="U27" i="1"/>
  <c r="T27" i="1"/>
  <c r="AB26" i="1"/>
  <c r="AA26" i="1"/>
  <c r="Z26" i="1"/>
  <c r="Y26" i="1"/>
  <c r="X26" i="1"/>
  <c r="W26" i="1"/>
  <c r="V26" i="1"/>
  <c r="U26" i="1"/>
  <c r="T26" i="1"/>
  <c r="AB25" i="1"/>
  <c r="AA25" i="1"/>
  <c r="Z25" i="1"/>
  <c r="Y25" i="1"/>
  <c r="X25" i="1"/>
  <c r="W25" i="1"/>
  <c r="V25" i="1"/>
  <c r="U25" i="1"/>
  <c r="T25" i="1"/>
  <c r="AB24" i="1"/>
  <c r="AA24" i="1"/>
  <c r="Z24" i="1"/>
  <c r="Y24" i="1"/>
  <c r="X24" i="1"/>
  <c r="W24" i="1"/>
  <c r="V24" i="1"/>
  <c r="U24" i="1"/>
  <c r="T24" i="1"/>
  <c r="AB23" i="1"/>
  <c r="AA23" i="1"/>
  <c r="Z23" i="1"/>
  <c r="Y23" i="1"/>
  <c r="X23" i="1"/>
  <c r="W23" i="1"/>
  <c r="V23" i="1"/>
  <c r="U23" i="1"/>
  <c r="T23" i="1"/>
  <c r="AB22" i="1"/>
  <c r="AA22" i="1"/>
  <c r="Z22" i="1"/>
  <c r="Y22" i="1"/>
  <c r="X22" i="1"/>
  <c r="W22" i="1"/>
  <c r="V22" i="1"/>
  <c r="U22" i="1"/>
  <c r="T22" i="1"/>
  <c r="AB21" i="1"/>
  <c r="AA21" i="1"/>
  <c r="Z21" i="1"/>
  <c r="Y21" i="1"/>
  <c r="X21" i="1"/>
  <c r="W21" i="1"/>
  <c r="V21" i="1"/>
  <c r="U21" i="1"/>
  <c r="T21" i="1"/>
  <c r="AB20" i="1"/>
  <c r="AA20" i="1"/>
  <c r="Z20" i="1"/>
  <c r="Y20" i="1"/>
  <c r="X20" i="1"/>
  <c r="W20" i="1"/>
  <c r="V20" i="1"/>
  <c r="U20" i="1"/>
  <c r="T20" i="1"/>
  <c r="AB19" i="1"/>
  <c r="AA19" i="1"/>
  <c r="Z19" i="1"/>
  <c r="Y19" i="1"/>
  <c r="X19" i="1"/>
  <c r="W19" i="1"/>
  <c r="V19" i="1"/>
  <c r="U19" i="1"/>
  <c r="T19" i="1"/>
  <c r="AB18" i="1"/>
  <c r="AA18" i="1"/>
  <c r="Z18" i="1"/>
  <c r="Y18" i="1"/>
  <c r="X18" i="1"/>
  <c r="W18" i="1"/>
  <c r="V18" i="1"/>
  <c r="U18" i="1"/>
  <c r="T18" i="1"/>
  <c r="AB17" i="1"/>
  <c r="AA17" i="1"/>
  <c r="Z17" i="1"/>
  <c r="Y17" i="1"/>
  <c r="X17" i="1"/>
  <c r="W17" i="1"/>
  <c r="V17" i="1"/>
  <c r="U17" i="1"/>
  <c r="T17" i="1"/>
  <c r="AB16" i="1"/>
  <c r="AA16" i="1"/>
  <c r="Z16" i="1"/>
  <c r="Y16" i="1"/>
  <c r="X16" i="1"/>
  <c r="W16" i="1"/>
  <c r="V16" i="1"/>
  <c r="U16" i="1"/>
  <c r="T16" i="1"/>
  <c r="AB15" i="1"/>
  <c r="AA15" i="1"/>
  <c r="Z15" i="1"/>
  <c r="Y15" i="1"/>
  <c r="X15" i="1"/>
  <c r="W15" i="1"/>
  <c r="V15" i="1"/>
  <c r="U15" i="1"/>
  <c r="T15" i="1"/>
  <c r="AB14" i="1"/>
  <c r="AA14" i="1"/>
  <c r="Z14" i="1"/>
  <c r="Y14" i="1"/>
  <c r="X14" i="1"/>
  <c r="W14" i="1"/>
  <c r="V14" i="1"/>
  <c r="U14" i="1"/>
  <c r="T14" i="1"/>
  <c r="U30" i="1"/>
  <c r="V30" i="1" s="1"/>
  <c r="W30" i="1" s="1"/>
  <c r="X30" i="1" s="1"/>
  <c r="Y30" i="1" s="1"/>
  <c r="Z30" i="1" s="1"/>
  <c r="AA30" i="1" s="1"/>
  <c r="AB30" i="1" s="1"/>
  <c r="S28" i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N29" i="1"/>
  <c r="AD29" i="1" s="1"/>
  <c r="N28" i="1"/>
  <c r="AD28" i="1" s="1"/>
  <c r="N27" i="1"/>
  <c r="AD27" i="1" s="1"/>
  <c r="N26" i="1"/>
  <c r="AD26" i="1" s="1"/>
  <c r="N25" i="1"/>
  <c r="AD25" i="1" s="1"/>
  <c r="N24" i="1"/>
  <c r="AD24" i="1" s="1"/>
  <c r="N23" i="1"/>
  <c r="AD23" i="1" s="1"/>
  <c r="N22" i="1"/>
  <c r="AD22" i="1" s="1"/>
  <c r="N21" i="1"/>
  <c r="AD21" i="1" s="1"/>
  <c r="N20" i="1"/>
  <c r="AD20" i="1" s="1"/>
  <c r="N19" i="1"/>
  <c r="AD19" i="1" s="1"/>
  <c r="N18" i="1"/>
  <c r="AD18" i="1" s="1"/>
  <c r="N17" i="1"/>
  <c r="AD17" i="1" s="1"/>
  <c r="N16" i="1"/>
  <c r="AD16" i="1" s="1"/>
  <c r="N15" i="1"/>
  <c r="AD15" i="1" s="1"/>
  <c r="N14" i="1"/>
  <c r="AD14" i="1" s="1"/>
  <c r="L34" i="1"/>
  <c r="K34" i="1"/>
  <c r="J34" i="1"/>
  <c r="I34" i="1"/>
  <c r="H34" i="1"/>
  <c r="G34" i="1"/>
  <c r="F34" i="1"/>
  <c r="E34" i="1"/>
  <c r="D34" i="1"/>
  <c r="E30" i="1"/>
  <c r="F30" i="1" s="1"/>
  <c r="G30" i="1" s="1"/>
  <c r="H30" i="1" s="1"/>
  <c r="I30" i="1" s="1"/>
  <c r="J30" i="1" s="1"/>
  <c r="K30" i="1" s="1"/>
  <c r="L30" i="1" s="1"/>
  <c r="C28" i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AF16" i="1" l="1"/>
  <c r="AF30" i="1"/>
  <c r="AA34" i="1"/>
  <c r="AB34" i="1"/>
  <c r="Y34" i="1"/>
  <c r="W34" i="1"/>
  <c r="X34" i="1"/>
  <c r="Z34" i="1"/>
  <c r="V34" i="1"/>
  <c r="U34" i="1"/>
  <c r="T34" i="1"/>
  <c r="AD34" i="1" l="1"/>
</calcChain>
</file>

<file path=xl/sharedStrings.xml><?xml version="1.0" encoding="utf-8"?>
<sst xmlns="http://schemas.openxmlformats.org/spreadsheetml/2006/main" count="32" uniqueCount="28">
  <si>
    <t>Vsh (%)</t>
  </si>
  <si>
    <t>Porosity</t>
  </si>
  <si>
    <t>(%)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</si>
  <si>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</si>
  <si>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</si>
  <si>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Working with Marginal, Joint and Conditional Probabilities and Distributions, Michael Pyrcz, University of Texas at Austin, @GeostatsGuy on Twitter</t>
  </si>
  <si>
    <t>Joint Frequency Distribution: Porosity, VSH</t>
  </si>
  <si>
    <t>Marginal Distribution: Porosity (Frequency)</t>
  </si>
  <si>
    <t>Marginal Distribution: Porosity (Probability)</t>
  </si>
  <si>
    <t>Joint Distribution (Probability): Porosty, VSH</t>
  </si>
  <si>
    <t>Marginal Distribution: VSH (Frequency)</t>
  </si>
  <si>
    <t>Marginal Distribution: VSH (Probability)</t>
  </si>
  <si>
    <t>Conditional Distribution: VSH | Porosity = 4.5%</t>
  </si>
  <si>
    <t>Check Conditional Closure</t>
  </si>
  <si>
    <t>Check Marginal Closure</t>
  </si>
  <si>
    <t>Check Joint Closure</t>
  </si>
  <si>
    <t>1. Change the counts in the joint porosity and VSH bins below.</t>
  </si>
  <si>
    <t>2. Observe the resulting joint proabilities and joint distribution to the right.</t>
  </si>
  <si>
    <t>3. Observe the marginal frequencies and marginal and conditional probabilities and dstributions.</t>
  </si>
  <si>
    <t>More Information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</si>
  <si>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</si>
  <si>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</si>
  <si>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</si>
  <si>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Interested to learn more? I'm always happy to discuss my classes, training, mentoring and consulting.</t>
  </si>
  <si>
    <t>I hope this is helpful,</t>
  </si>
  <si>
    <t>Michael</t>
  </si>
  <si>
    <t>Step 1: Modify the Counts in the Joint Porosity and Vsh Bins</t>
  </si>
  <si>
    <t>Step 2: Observe the Changes in the Marginal, Joint and Conditional Probabilities and 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</si>
</sst>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9" fontId="0" fillId="0" borderId="0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2" borderId="0" xfId="0" applyFill="1"/>
    <xf numFmtId="9" fontId="1" fillId="0" borderId="13" xfId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9" fontId="1" fillId="0" borderId="15" xfId="1" applyFont="1" applyBorder="1" applyAlignment="1">
      <alignment horizontal="center" vertical="center"/>
    </xf>
    <xf numFmtId="0" fontId="0" fillId="3" borderId="0" xfId="0" applyFill="1"/>
    <xf numFmtId="9" fontId="0" fillId="4" borderId="1" xfId="0" applyNumberFormat="1" applyFill="1" applyBorder="1"/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vertical="center"/>
    </xf>
    <xf numFmtId="9" fontId="0" fillId="2" borderId="10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2" xfId="1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center" vertical="top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3" fillId="2" borderId="0" xfId="0" applyFont="1" applyFill="1" applyAlignment="1">
      <alignment horizontal="center"/>
    </xf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304801</xdr:colOff>
      <xdr:row>2</xdr:row>
      <xdr:rowOff>28575</xdr:rowOff>
    </xdr:from>
    <xdr:to>
      <xdr:col>33</xdr:col>
      <xdr:colOff>735121</xdr:colOff>
      <xdr:row>7</xdr:row>
      <xdr:rowOff>66675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9F2616-E0D1-4DAE-BAF9-D782A9279B4A}"/>
            </a:ext>
          </a:extLst>
        </xdr:cNvPr>
        <xdr:cNvGrpSpPr/>
      </xdr:nvGrpSpPr>
      <xdr:grpSpPr>
        <a:xfrm>
          <a:off x="14820901" y="419100"/>
          <a:ext cx="1039920" cy="1066800"/>
          <a:chOff x="85164" y="80685"/>
          <a:chExt cx="6678706" cy="6678706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0E5E8B6-696E-4C20-8A88-0862012525A9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4" name="Freeform 5">
            <a:extLst>
              <a:ext uri="{FF2B5EF4-FFF2-40B4-BE49-F238E27FC236}">
                <a16:creationId xmlns:a16="http://schemas.microsoft.com/office/drawing/2014/main" id="{3DC84887-A447-462D-85DB-AC9A75CAE774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E85E2B6-5621-4A68-A14F-3796C36BABBC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0F64454-0DD0-4004-AC18-FE09FAA50AB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7" name="Freeform 8">
            <a:extLst>
              <a:ext uri="{FF2B5EF4-FFF2-40B4-BE49-F238E27FC236}">
                <a16:creationId xmlns:a16="http://schemas.microsoft.com/office/drawing/2014/main" id="{ECC298CD-3483-4FA0-9B7F-9552834EF4E9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8" name="Freeform 9">
            <a:extLst>
              <a:ext uri="{FF2B5EF4-FFF2-40B4-BE49-F238E27FC236}">
                <a16:creationId xmlns:a16="http://schemas.microsoft.com/office/drawing/2014/main" id="{6BB39806-68BC-4A5A-970D-A776EE20DA2E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9" name="Freeform 10">
            <a:extLst>
              <a:ext uri="{FF2B5EF4-FFF2-40B4-BE49-F238E27FC236}">
                <a16:creationId xmlns:a16="http://schemas.microsoft.com/office/drawing/2014/main" id="{500E31C8-C76C-47C3-9AB9-2AAFB19055B3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0" name="Freeform 11">
            <a:extLst>
              <a:ext uri="{FF2B5EF4-FFF2-40B4-BE49-F238E27FC236}">
                <a16:creationId xmlns:a16="http://schemas.microsoft.com/office/drawing/2014/main" id="{4E44F309-7B55-4DB0-94F3-2D34613F39DE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1" name="Freeform 12">
            <a:extLst>
              <a:ext uri="{FF2B5EF4-FFF2-40B4-BE49-F238E27FC236}">
                <a16:creationId xmlns:a16="http://schemas.microsoft.com/office/drawing/2014/main" id="{901078B9-EC00-4CC7-B467-6D77A209EC46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2" name="Freeform 13">
            <a:extLst>
              <a:ext uri="{FF2B5EF4-FFF2-40B4-BE49-F238E27FC236}">
                <a16:creationId xmlns:a16="http://schemas.microsoft.com/office/drawing/2014/main" id="{4E9EFD45-EABD-46BC-8815-AE05EF7D37E8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  <xdr:twoCellAnchor>
    <xdr:from>
      <xdr:col>19</xdr:col>
      <xdr:colOff>171451</xdr:colOff>
      <xdr:row>34</xdr:row>
      <xdr:rowOff>47626</xdr:rowOff>
    </xdr:from>
    <xdr:to>
      <xdr:col>27</xdr:col>
      <xdr:colOff>276225</xdr:colOff>
      <xdr:row>36</xdr:row>
      <xdr:rowOff>167148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  <a:ea typeface="MS PGothic" panose="020B0600070205080204" pitchFamily="34" charset="-128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MS PGothic" panose="020B0600070205080204" pitchFamily="34" charset="-128"/>
                            <a:cs typeface="+mn-cs"/>
                          </a:rPr>
                          <m:t>𝑉𝑠h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𝑑𝑣𝑠h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7F9F1D1-F19B-4DDA-A4D5-95B680F87088}"/>
                </a:ext>
              </a:extLst>
            </xdr:cNvPr>
            <xdr:cNvSpPr/>
          </xdr:nvSpPr>
          <xdr:spPr>
            <a:xfrm>
              <a:off x="8943976" y="8372476"/>
              <a:ext cx="31527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100" b="0" i="0" kern="1200">
                  <a:solidFill>
                    <a:schemeClr val="tx1"/>
                  </a:solidFill>
                  <a:effectLst/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rPr>
                <a:t>𝑓_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MS PGothic" panose="020B0600070205080204" pitchFamily="34" charset="-128"/>
                  <a:cs typeface="+mn-cs"/>
                </a:rPr>
                <a:t>𝑉𝑠ℎ</a:t>
              </a:r>
              <a:r>
                <a:rPr lang="en-US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(𝑣𝑠ℎ)=∫_(−∞)^(+∞)▒〖𝑓_(𝑉𝑠ℎ,𝑃𝑜𝑟) (𝑣𝑠ℎ,𝑝𝑜𝑟)𝑑𝑣𝑠ℎ〗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30</xdr:col>
      <xdr:colOff>57151</xdr:colOff>
      <xdr:row>12</xdr:row>
      <xdr:rowOff>142875</xdr:rowOff>
    </xdr:from>
    <xdr:to>
      <xdr:col>33</xdr:col>
      <xdr:colOff>1076325</xdr:colOff>
      <xdr:row>14</xdr:row>
      <xdr:rowOff>138572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+∞</m:t>
                        </m:r>
                      </m:sup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𝑑𝑝𝑜𝑟</m:t>
                        </m:r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A5B3DF1F-A079-4690-8B9E-AE18909B0CE3}"/>
                </a:ext>
              </a:extLst>
            </xdr:cNvPr>
            <xdr:cNvSpPr/>
          </xdr:nvSpPr>
          <xdr:spPr>
            <a:xfrm>
              <a:off x="13220701" y="2314575"/>
              <a:ext cx="2847974" cy="50052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𝑓_𝑃𝑜𝑟 (𝑃𝑜𝑟)=∫_(−∞)^(+∞)▒〖𝑓_(𝑃𝑜𝑟,𝑉𝑠ℎ) (𝑝𝑜𝑟,𝑣𝑠ℎ)𝑑𝑝𝑜𝑟〗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19</xdr:col>
      <xdr:colOff>314324</xdr:colOff>
      <xdr:row>39</xdr:row>
      <xdr:rowOff>104775</xdr:rowOff>
    </xdr:from>
    <xdr:to>
      <xdr:col>28</xdr:col>
      <xdr:colOff>209549</xdr:colOff>
      <xdr:row>44</xdr:row>
      <xdr:rowOff>16356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|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𝑃𝑜𝑟</m:t>
                        </m:r>
                      </m:sub>
                    </m:sSub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𝑣𝑠h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|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𝑝𝑜𝑟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𝑣𝑠h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𝑃𝑜𝑟</m:t>
                            </m:r>
                          </m:sub>
                        </m:sSub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𝑝𝑜𝑟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1262DD7-5BB6-42E6-9370-8BD972A020D2}"/>
                </a:ext>
              </a:extLst>
            </xdr:cNvPr>
            <xdr:cNvSpPr/>
          </xdr:nvSpPr>
          <xdr:spPr>
            <a:xfrm>
              <a:off x="9086849" y="9448800"/>
              <a:ext cx="3324225" cy="48308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𝑓_(𝑉𝑠ℎ|𝑃𝑜𝑟) (𝑣𝑠ℎ | 𝑝𝑜𝑟)=(𝑓_(𝑉𝑠ℎ,𝑃𝑜𝑟) (𝑣𝑠ℎ,𝑝𝑜𝑟))/(𝑓_𝑃𝑜𝑟 (𝑝𝑜𝑟) )</a:t>
              </a:r>
              <a:endParaRPr lang="en-US" sz="12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9"/>
  <sheetViews>
    <sheetView tabSelected="1" workbookViewId="0">
      <selection activeCell="Q20" sqref="Q20"/>
    </sheetView>
  </sheetViews>
  <sheetFormatPr defaultRowHeight="15" x14ac:dyDescent="0.25"/>
  <cols>
    <col min="1" max="1" width="9.140625" style="32"/>
    <col min="2" max="2" width="11.140625" customWidth="1"/>
    <col min="3" max="12" width="5.7109375" customWidth="1"/>
    <col min="14" max="14" width="4.7109375" customWidth="1"/>
    <col min="19" max="28" width="5.7109375" customWidth="1"/>
    <col min="30" max="30" width="5.28515625" customWidth="1"/>
    <col min="34" max="34" width="17.7109375" customWidth="1"/>
    <col min="35" max="55" width="9.140625" style="32"/>
  </cols>
  <sheetData>
    <row r="1" spans="2:34" s="32" customFormat="1" ht="15.75" thickBot="1" x14ac:dyDescent="0.3"/>
    <row r="2" spans="2:34" x14ac:dyDescent="0.2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1"/>
    </row>
    <row r="3" spans="2:34" ht="21" x14ac:dyDescent="0.35">
      <c r="B3" s="42"/>
      <c r="C3" s="43" t="s">
        <v>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2:34" x14ac:dyDescent="0.25">
      <c r="B4" s="42"/>
      <c r="C4" s="44" t="s">
        <v>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5"/>
    </row>
    <row r="5" spans="2:34" x14ac:dyDescent="0.25"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5"/>
    </row>
    <row r="6" spans="2:34" x14ac:dyDescent="0.25">
      <c r="B6" s="42"/>
      <c r="C6" s="46" t="s">
        <v>4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5"/>
    </row>
    <row r="7" spans="2:34" x14ac:dyDescent="0.25">
      <c r="B7" s="42"/>
      <c r="C7" s="44" t="s">
        <v>16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5"/>
    </row>
    <row r="8" spans="2:34" x14ac:dyDescent="0.25">
      <c r="B8" s="42"/>
      <c r="C8" s="44" t="s">
        <v>17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5"/>
    </row>
    <row r="9" spans="2:34" x14ac:dyDescent="0.25">
      <c r="B9" s="42"/>
      <c r="C9" s="44" t="s">
        <v>18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5"/>
    </row>
    <row r="10" spans="2:34" ht="15.75" thickBot="1" x14ac:dyDescent="0.3">
      <c r="B10" s="42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5"/>
    </row>
    <row r="11" spans="2:34" ht="15.75" thickBot="1" x14ac:dyDescent="0.3">
      <c r="B11" s="42"/>
      <c r="C11" s="55" t="s">
        <v>26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/>
      <c r="R11" s="46"/>
      <c r="S11" s="59" t="s">
        <v>27</v>
      </c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1"/>
      <c r="AH11" s="45"/>
    </row>
    <row r="12" spans="2:34" x14ac:dyDescent="0.25">
      <c r="B12" s="4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5"/>
    </row>
    <row r="13" spans="2:34" ht="15.75" thickBot="1" x14ac:dyDescent="0.3">
      <c r="B13" s="42"/>
      <c r="C13" s="44"/>
      <c r="D13" s="47" t="s">
        <v>6</v>
      </c>
      <c r="E13" s="44"/>
      <c r="F13" s="44"/>
      <c r="G13" s="44"/>
      <c r="H13" s="44"/>
      <c r="I13" s="44"/>
      <c r="J13" s="44"/>
      <c r="K13" s="44"/>
      <c r="L13" s="44"/>
      <c r="M13" s="44"/>
      <c r="N13" s="47" t="s">
        <v>7</v>
      </c>
      <c r="O13" s="44"/>
      <c r="P13" s="44"/>
      <c r="Q13" s="44"/>
      <c r="R13" s="44"/>
      <c r="S13" s="44"/>
      <c r="T13" s="47" t="s">
        <v>9</v>
      </c>
      <c r="U13" s="44"/>
      <c r="V13" s="44"/>
      <c r="W13" s="44"/>
      <c r="X13" s="44"/>
      <c r="Y13" s="44"/>
      <c r="Z13" s="44"/>
      <c r="AA13" s="44"/>
      <c r="AB13" s="44"/>
      <c r="AC13" s="44"/>
      <c r="AD13" s="47" t="s">
        <v>8</v>
      </c>
      <c r="AE13" s="44"/>
      <c r="AF13" s="44"/>
      <c r="AG13" s="44"/>
      <c r="AH13" s="45"/>
    </row>
    <row r="14" spans="2:34" ht="24" customHeight="1" x14ac:dyDescent="0.25">
      <c r="B14" s="42"/>
      <c r="C14" s="48">
        <f t="shared" ref="C14:C27" si="0">C15+0.5</f>
        <v>8</v>
      </c>
      <c r="D14" s="2"/>
      <c r="E14" s="3"/>
      <c r="F14" s="3">
        <v>1</v>
      </c>
      <c r="G14" s="3"/>
      <c r="H14" s="3"/>
      <c r="I14" s="3"/>
      <c r="J14" s="3"/>
      <c r="K14" s="3"/>
      <c r="L14" s="4"/>
      <c r="M14" s="44"/>
      <c r="N14" s="13">
        <f>IF(SUM(D14:L14)=0,"",SUM(D14:L14))</f>
        <v>1</v>
      </c>
      <c r="O14" s="44"/>
      <c r="P14" s="44"/>
      <c r="Q14" s="44"/>
      <c r="R14" s="44"/>
      <c r="S14" s="48">
        <f t="shared" ref="S14:S32" si="1">S15+0.5</f>
        <v>8</v>
      </c>
      <c r="T14" s="20" t="str">
        <f>IF(D14=0,"",D14/SUM($D$14:$L$29))</f>
        <v/>
      </c>
      <c r="U14" s="21" t="str">
        <f>IF(E14=0,"",E14/SUM($D$14:$L$29))</f>
        <v/>
      </c>
      <c r="V14" s="21">
        <f>IF(F14=0,"",F14/SUM($D$14:$L$29))</f>
        <v>9.3457943925233638E-3</v>
      </c>
      <c r="W14" s="21" t="str">
        <f>IF(G14=0,"",G14/SUM($D$14:$L$29))</f>
        <v/>
      </c>
      <c r="X14" s="21" t="str">
        <f>IF(H14=0,"",H14/SUM($D$14:$L$29))</f>
        <v/>
      </c>
      <c r="Y14" s="21" t="str">
        <f>IF(I14=0,"",I14/SUM($D$14:$L$29))</f>
        <v/>
      </c>
      <c r="Z14" s="21" t="str">
        <f>IF(J14=0,"",J14/SUM($D$14:$L$29))</f>
        <v/>
      </c>
      <c r="AA14" s="21" t="str">
        <f>IF(K14=0,"",K14/SUM($D$14:$L$29))</f>
        <v/>
      </c>
      <c r="AB14" s="22" t="str">
        <f>IF(L14=0,"",L14/SUM($D$14:$L$29))</f>
        <v/>
      </c>
      <c r="AC14" s="44"/>
      <c r="AD14" s="29">
        <f>IF(N14="","",N14/SUM($D$14:$L$29))</f>
        <v>9.3457943925233638E-3</v>
      </c>
      <c r="AE14" s="44"/>
      <c r="AF14" s="44"/>
      <c r="AG14" s="44"/>
      <c r="AH14" s="45"/>
    </row>
    <row r="15" spans="2:34" ht="24" customHeight="1" thickBot="1" x14ac:dyDescent="0.3">
      <c r="B15" s="42"/>
      <c r="C15" s="48">
        <f t="shared" si="0"/>
        <v>7.5</v>
      </c>
      <c r="D15" s="5"/>
      <c r="E15" s="1">
        <v>1</v>
      </c>
      <c r="F15" s="1">
        <v>1</v>
      </c>
      <c r="G15" s="1"/>
      <c r="H15" s="1"/>
      <c r="I15" s="1"/>
      <c r="J15" s="1"/>
      <c r="K15" s="1"/>
      <c r="L15" s="6"/>
      <c r="M15" s="44"/>
      <c r="N15" s="14">
        <f t="shared" ref="N15:N29" si="2">IF(SUM(D15:L15)=0,"",SUM(D15:L15))</f>
        <v>2</v>
      </c>
      <c r="O15" s="44"/>
      <c r="P15" s="44"/>
      <c r="Q15" s="44"/>
      <c r="R15" s="44"/>
      <c r="S15" s="48">
        <f t="shared" si="1"/>
        <v>7.5</v>
      </c>
      <c r="T15" s="23" t="str">
        <f>IF(D15=0,"",D15/SUM($D$14:$L$29))</f>
        <v/>
      </c>
      <c r="U15" s="16">
        <f>IF(E15=0,"",E15/SUM($D$14:$L$29))</f>
        <v>9.3457943925233638E-3</v>
      </c>
      <c r="V15" s="16">
        <f>IF(F15=0,"",F15/SUM($D$14:$L$29))</f>
        <v>9.3457943925233638E-3</v>
      </c>
      <c r="W15" s="16" t="str">
        <f>IF(G15=0,"",G15/SUM($D$14:$L$29))</f>
        <v/>
      </c>
      <c r="X15" s="16" t="str">
        <f>IF(H15=0,"",H15/SUM($D$14:$L$29))</f>
        <v/>
      </c>
      <c r="Y15" s="16" t="str">
        <f>IF(I15=0,"",I15/SUM($D$14:$L$29))</f>
        <v/>
      </c>
      <c r="Z15" s="16" t="str">
        <f>IF(J15=0,"",J15/SUM($D$14:$L$29))</f>
        <v/>
      </c>
      <c r="AA15" s="16" t="str">
        <f>IF(K15=0,"",K15/SUM($D$14:$L$29))</f>
        <v/>
      </c>
      <c r="AB15" s="24" t="str">
        <f>IF(L15=0,"",L15/SUM($D$14:$L$29))</f>
        <v/>
      </c>
      <c r="AC15" s="44"/>
      <c r="AD15" s="30">
        <f>IF(N15="","",N15/SUM($D$14:$L$29))</f>
        <v>1.8691588785046728E-2</v>
      </c>
      <c r="AE15" s="44"/>
      <c r="AF15" s="44" t="s">
        <v>14</v>
      </c>
      <c r="AG15" s="44"/>
      <c r="AH15" s="45"/>
    </row>
    <row r="16" spans="2:34" ht="24" customHeight="1" thickBot="1" x14ac:dyDescent="0.3">
      <c r="B16" s="42"/>
      <c r="C16" s="48">
        <f t="shared" si="0"/>
        <v>7</v>
      </c>
      <c r="D16" s="5"/>
      <c r="E16" s="1">
        <v>2</v>
      </c>
      <c r="F16" s="1">
        <v>3</v>
      </c>
      <c r="G16" s="1">
        <v>1</v>
      </c>
      <c r="H16" s="1"/>
      <c r="I16" s="1"/>
      <c r="J16" s="1"/>
      <c r="K16" s="1"/>
      <c r="L16" s="6"/>
      <c r="M16" s="44"/>
      <c r="N16" s="14">
        <f t="shared" si="2"/>
        <v>6</v>
      </c>
      <c r="O16" s="44"/>
      <c r="P16" s="44"/>
      <c r="Q16" s="44"/>
      <c r="R16" s="44"/>
      <c r="S16" s="48">
        <f t="shared" si="1"/>
        <v>7</v>
      </c>
      <c r="T16" s="23" t="str">
        <f>IF(D16=0,"",D16/SUM($D$14:$L$29))</f>
        <v/>
      </c>
      <c r="U16" s="16">
        <f>IF(E16=0,"",E16/SUM($D$14:$L$29))</f>
        <v>1.8691588785046728E-2</v>
      </c>
      <c r="V16" s="16">
        <f>IF(F16=0,"",F16/SUM($D$14:$L$29))</f>
        <v>2.8037383177570093E-2</v>
      </c>
      <c r="W16" s="16">
        <f>IF(G16=0,"",G16/SUM($D$14:$L$29))</f>
        <v>9.3457943925233638E-3</v>
      </c>
      <c r="X16" s="16" t="str">
        <f>IF(H16=0,"",H16/SUM($D$14:$L$29))</f>
        <v/>
      </c>
      <c r="Y16" s="16" t="str">
        <f>IF(I16=0,"",I16/SUM($D$14:$L$29))</f>
        <v/>
      </c>
      <c r="Z16" s="16" t="str">
        <f>IF(J16=0,"",J16/SUM($D$14:$L$29))</f>
        <v/>
      </c>
      <c r="AA16" s="16" t="str">
        <f>IF(K16=0,"",K16/SUM($D$14:$L$29))</f>
        <v/>
      </c>
      <c r="AB16" s="24" t="str">
        <f>IF(L16=0,"",L16/SUM($D$14:$L$29))</f>
        <v/>
      </c>
      <c r="AC16" s="44"/>
      <c r="AD16" s="30">
        <f>IF(N16="","",N16/SUM($D$14:$L$29))</f>
        <v>5.6074766355140186E-2</v>
      </c>
      <c r="AE16" s="44"/>
      <c r="AF16" s="34">
        <f>SUM(AD14:AD29)</f>
        <v>1</v>
      </c>
      <c r="AG16" s="44"/>
      <c r="AH16" s="45"/>
    </row>
    <row r="17" spans="2:34" ht="24" customHeight="1" x14ac:dyDescent="0.25">
      <c r="B17" s="42"/>
      <c r="C17" s="48">
        <f t="shared" si="0"/>
        <v>6.5</v>
      </c>
      <c r="D17" s="5"/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/>
      <c r="L17" s="6"/>
      <c r="M17" s="44"/>
      <c r="N17" s="14">
        <f t="shared" si="2"/>
        <v>5</v>
      </c>
      <c r="O17" s="44"/>
      <c r="P17" s="44"/>
      <c r="Q17" s="44"/>
      <c r="R17" s="44"/>
      <c r="S17" s="48">
        <f t="shared" si="1"/>
        <v>6.5</v>
      </c>
      <c r="T17" s="23" t="str">
        <f>IF(D17=0,"",D17/SUM($D$14:$L$29))</f>
        <v/>
      </c>
      <c r="U17" s="16">
        <f>IF(E17=0,"",E17/SUM($D$14:$L$29))</f>
        <v>9.3457943925233638E-3</v>
      </c>
      <c r="V17" s="16">
        <f>IF(F17=0,"",F17/SUM($D$14:$L$29))</f>
        <v>9.3457943925233638E-3</v>
      </c>
      <c r="W17" s="16">
        <f>IF(G17=0,"",G17/SUM($D$14:$L$29))</f>
        <v>9.3457943925233638E-3</v>
      </c>
      <c r="X17" s="16">
        <f>IF(H17=0,"",H17/SUM($D$14:$L$29))</f>
        <v>9.3457943925233638E-3</v>
      </c>
      <c r="Y17" s="16">
        <f>IF(I17=0,"",I17/SUM($D$14:$L$29))</f>
        <v>9.3457943925233638E-3</v>
      </c>
      <c r="Z17" s="16" t="str">
        <f>IF(J17=0,"",J17/SUM($D$14:$L$29))</f>
        <v/>
      </c>
      <c r="AA17" s="16" t="str">
        <f>IF(K17=0,"",K17/SUM($D$14:$L$29))</f>
        <v/>
      </c>
      <c r="AB17" s="24" t="str">
        <f>IF(L17=0,"",L17/SUM($D$14:$L$29))</f>
        <v/>
      </c>
      <c r="AC17" s="44"/>
      <c r="AD17" s="30">
        <f>IF(N17="","",N17/SUM($D$14:$L$29))</f>
        <v>4.6728971962616821E-2</v>
      </c>
      <c r="AE17" s="44"/>
      <c r="AF17" s="44"/>
      <c r="AG17" s="44"/>
      <c r="AH17" s="45"/>
    </row>
    <row r="18" spans="2:34" ht="24" customHeight="1" x14ac:dyDescent="0.25">
      <c r="B18" s="42"/>
      <c r="C18" s="48">
        <f t="shared" si="0"/>
        <v>6</v>
      </c>
      <c r="D18" s="5"/>
      <c r="E18" s="1"/>
      <c r="F18" s="1">
        <v>1</v>
      </c>
      <c r="G18" s="1">
        <v>3</v>
      </c>
      <c r="H18" s="1">
        <v>2</v>
      </c>
      <c r="I18" s="1">
        <v>1</v>
      </c>
      <c r="J18" s="1"/>
      <c r="K18" s="1"/>
      <c r="L18" s="6"/>
      <c r="M18" s="44"/>
      <c r="N18" s="14">
        <f t="shared" si="2"/>
        <v>7</v>
      </c>
      <c r="O18" s="44"/>
      <c r="P18" s="44"/>
      <c r="Q18" s="44"/>
      <c r="R18" s="44"/>
      <c r="S18" s="48">
        <f t="shared" si="1"/>
        <v>6</v>
      </c>
      <c r="T18" s="23" t="str">
        <f>IF(D18=0,"",D18/SUM($D$14:$L$29))</f>
        <v/>
      </c>
      <c r="U18" s="16" t="str">
        <f>IF(E18=0,"",E18/SUM($D$14:$L$29))</f>
        <v/>
      </c>
      <c r="V18" s="16">
        <f>IF(F18=0,"",F18/SUM($D$14:$L$29))</f>
        <v>9.3457943925233638E-3</v>
      </c>
      <c r="W18" s="16">
        <f>IF(G18=0,"",G18/SUM($D$14:$L$29))</f>
        <v>2.8037383177570093E-2</v>
      </c>
      <c r="X18" s="16">
        <f>IF(H18=0,"",H18/SUM($D$14:$L$29))</f>
        <v>1.8691588785046728E-2</v>
      </c>
      <c r="Y18" s="16">
        <f>IF(I18=0,"",I18/SUM($D$14:$L$29))</f>
        <v>9.3457943925233638E-3</v>
      </c>
      <c r="Z18" s="16" t="str">
        <f>IF(J18=0,"",J18/SUM($D$14:$L$29))</f>
        <v/>
      </c>
      <c r="AA18" s="16" t="str">
        <f>IF(K18=0,"",K18/SUM($D$14:$L$29))</f>
        <v/>
      </c>
      <c r="AB18" s="24" t="str">
        <f>IF(L18=0,"",L18/SUM($D$14:$L$29))</f>
        <v/>
      </c>
      <c r="AC18" s="44"/>
      <c r="AD18" s="30">
        <f>IF(N18="","",N18/SUM($D$14:$L$29))</f>
        <v>6.5420560747663545E-2</v>
      </c>
      <c r="AE18" s="44"/>
      <c r="AF18" s="44"/>
      <c r="AG18" s="44"/>
      <c r="AH18" s="45"/>
    </row>
    <row r="19" spans="2:34" ht="24" customHeight="1" x14ac:dyDescent="0.25">
      <c r="B19" s="42"/>
      <c r="C19" s="48">
        <f t="shared" si="0"/>
        <v>5.5</v>
      </c>
      <c r="D19" s="5"/>
      <c r="E19" s="1">
        <v>1</v>
      </c>
      <c r="F19" s="1">
        <v>3</v>
      </c>
      <c r="G19" s="1">
        <v>2</v>
      </c>
      <c r="H19" s="1">
        <v>5</v>
      </c>
      <c r="I19" s="1">
        <v>2</v>
      </c>
      <c r="J19" s="1">
        <v>1</v>
      </c>
      <c r="K19" s="1"/>
      <c r="L19" s="6"/>
      <c r="M19" s="44"/>
      <c r="N19" s="14">
        <f t="shared" si="2"/>
        <v>14</v>
      </c>
      <c r="O19" s="44"/>
      <c r="P19" s="44"/>
      <c r="Q19" s="44"/>
      <c r="R19" s="44"/>
      <c r="S19" s="48">
        <f t="shared" si="1"/>
        <v>5.5</v>
      </c>
      <c r="T19" s="23" t="str">
        <f>IF(D19=0,"",D19/SUM($D$14:$L$29))</f>
        <v/>
      </c>
      <c r="U19" s="16">
        <f>IF(E19=0,"",E19/SUM($D$14:$L$29))</f>
        <v>9.3457943925233638E-3</v>
      </c>
      <c r="V19" s="16">
        <f>IF(F19=0,"",F19/SUM($D$14:$L$29))</f>
        <v>2.8037383177570093E-2</v>
      </c>
      <c r="W19" s="16">
        <f>IF(G19=0,"",G19/SUM($D$14:$L$29))</f>
        <v>1.8691588785046728E-2</v>
      </c>
      <c r="X19" s="16">
        <f>IF(H19=0,"",H19/SUM($D$14:$L$29))</f>
        <v>4.6728971962616821E-2</v>
      </c>
      <c r="Y19" s="16">
        <f>IF(I19=0,"",I19/SUM($D$14:$L$29))</f>
        <v>1.8691588785046728E-2</v>
      </c>
      <c r="Z19" s="16">
        <f>IF(J19=0,"",J19/SUM($D$14:$L$29))</f>
        <v>9.3457943925233638E-3</v>
      </c>
      <c r="AA19" s="16" t="str">
        <f>IF(K19=0,"",K19/SUM($D$14:$L$29))</f>
        <v/>
      </c>
      <c r="AB19" s="24" t="str">
        <f>IF(L19=0,"",L19/SUM($D$14:$L$29))</f>
        <v/>
      </c>
      <c r="AC19" s="44"/>
      <c r="AD19" s="30">
        <f>IF(N19="","",N19/SUM($D$14:$L$29))</f>
        <v>0.13084112149532709</v>
      </c>
      <c r="AE19" s="44"/>
      <c r="AF19" s="44"/>
      <c r="AG19" s="44"/>
      <c r="AH19" s="45"/>
    </row>
    <row r="20" spans="2:34" ht="24" customHeight="1" thickBot="1" x14ac:dyDescent="0.3">
      <c r="B20" s="42"/>
      <c r="C20" s="48">
        <f t="shared" si="0"/>
        <v>5</v>
      </c>
      <c r="D20" s="5"/>
      <c r="E20" s="1">
        <v>1</v>
      </c>
      <c r="F20" s="1">
        <v>2</v>
      </c>
      <c r="G20" s="1">
        <v>3</v>
      </c>
      <c r="H20" s="1">
        <v>4</v>
      </c>
      <c r="I20" s="1">
        <v>2</v>
      </c>
      <c r="J20" s="1"/>
      <c r="K20" s="1"/>
      <c r="L20" s="6"/>
      <c r="M20" s="44"/>
      <c r="N20" s="14">
        <f t="shared" si="2"/>
        <v>12</v>
      </c>
      <c r="O20" s="44"/>
      <c r="P20" s="44"/>
      <c r="Q20" s="44"/>
      <c r="R20" s="44"/>
      <c r="S20" s="48">
        <f t="shared" si="1"/>
        <v>5</v>
      </c>
      <c r="T20" s="23" t="str">
        <f>IF(D20=0,"",D20/SUM($D$14:$L$29))</f>
        <v/>
      </c>
      <c r="U20" s="16">
        <f>IF(E20=0,"",E20/SUM($D$14:$L$29))</f>
        <v>9.3457943925233638E-3</v>
      </c>
      <c r="V20" s="16">
        <f>IF(F20=0,"",F20/SUM($D$14:$L$29))</f>
        <v>1.8691588785046728E-2</v>
      </c>
      <c r="W20" s="16">
        <f>IF(G20=0,"",G20/SUM($D$14:$L$29))</f>
        <v>2.8037383177570093E-2</v>
      </c>
      <c r="X20" s="16">
        <f>IF(H20=0,"",H20/SUM($D$14:$L$29))</f>
        <v>3.7383177570093455E-2</v>
      </c>
      <c r="Y20" s="16">
        <f>IF(I20=0,"",I20/SUM($D$14:$L$29))</f>
        <v>1.8691588785046728E-2</v>
      </c>
      <c r="Z20" s="16" t="str">
        <f>IF(J20=0,"",J20/SUM($D$14:$L$29))</f>
        <v/>
      </c>
      <c r="AA20" s="16" t="str">
        <f>IF(K20=0,"",K20/SUM($D$14:$L$29))</f>
        <v/>
      </c>
      <c r="AB20" s="24" t="str">
        <f>IF(L20=0,"",L20/SUM($D$14:$L$29))</f>
        <v/>
      </c>
      <c r="AC20" s="44"/>
      <c r="AD20" s="30">
        <f>IF(N20="","",N20/SUM($D$14:$L$29))</f>
        <v>0.11214953271028037</v>
      </c>
      <c r="AE20" s="44"/>
      <c r="AF20" s="44"/>
      <c r="AG20" s="44"/>
      <c r="AH20" s="45"/>
    </row>
    <row r="21" spans="2:34" ht="24" customHeight="1" thickBot="1" x14ac:dyDescent="0.3">
      <c r="B21" s="49" t="s">
        <v>1</v>
      </c>
      <c r="C21" s="48">
        <f t="shared" si="0"/>
        <v>4.5</v>
      </c>
      <c r="D21" s="5"/>
      <c r="E21" s="1">
        <v>1</v>
      </c>
      <c r="F21" s="1">
        <v>1</v>
      </c>
      <c r="G21" s="1">
        <v>2</v>
      </c>
      <c r="H21" s="1">
        <v>2</v>
      </c>
      <c r="I21" s="1">
        <v>3</v>
      </c>
      <c r="J21" s="1"/>
      <c r="K21" s="1">
        <v>1</v>
      </c>
      <c r="L21" s="6"/>
      <c r="M21" s="44"/>
      <c r="N21" s="14">
        <f t="shared" si="2"/>
        <v>10</v>
      </c>
      <c r="O21" s="44"/>
      <c r="P21" s="44"/>
      <c r="Q21" s="44"/>
      <c r="R21" s="50" t="s">
        <v>1</v>
      </c>
      <c r="S21" s="48">
        <f t="shared" si="1"/>
        <v>4.5</v>
      </c>
      <c r="T21" s="17" t="str">
        <f>IF(D21=0,"",D21/SUM($D$14:$L$29))</f>
        <v/>
      </c>
      <c r="U21" s="18">
        <f>IF(E21=0,"",E21/SUM($D$14:$L$29))</f>
        <v>9.3457943925233638E-3</v>
      </c>
      <c r="V21" s="18">
        <f>IF(F21=0,"",F21/SUM($D$14:$L$29))</f>
        <v>9.3457943925233638E-3</v>
      </c>
      <c r="W21" s="18">
        <f>IF(G21=0,"",G21/SUM($D$14:$L$29))</f>
        <v>1.8691588785046728E-2</v>
      </c>
      <c r="X21" s="18">
        <f>IF(H21=0,"",H21/SUM($D$14:$L$29))</f>
        <v>1.8691588785046728E-2</v>
      </c>
      <c r="Y21" s="18">
        <f>IF(I21=0,"",I21/SUM($D$14:$L$29))</f>
        <v>2.8037383177570093E-2</v>
      </c>
      <c r="Z21" s="18" t="str">
        <f>IF(J21=0,"",J21/SUM($D$14:$L$29))</f>
        <v/>
      </c>
      <c r="AA21" s="18">
        <f>IF(K21=0,"",K21/SUM($D$14:$L$29))</f>
        <v>9.3457943925233638E-3</v>
      </c>
      <c r="AB21" s="19" t="str">
        <f>IF(L21=0,"",L21/SUM($D$14:$L$29))</f>
        <v/>
      </c>
      <c r="AC21" s="44"/>
      <c r="AD21" s="30">
        <f>IF(N21="","",N21/SUM($D$14:$L$29))</f>
        <v>9.3457943925233641E-2</v>
      </c>
      <c r="AE21" s="44"/>
      <c r="AF21" s="44"/>
      <c r="AG21" s="44"/>
      <c r="AH21" s="45"/>
    </row>
    <row r="22" spans="2:34" ht="24" customHeight="1" x14ac:dyDescent="0.25">
      <c r="B22" s="49" t="s">
        <v>2</v>
      </c>
      <c r="C22" s="48">
        <f t="shared" si="0"/>
        <v>4</v>
      </c>
      <c r="D22" s="5"/>
      <c r="E22" s="1">
        <v>1</v>
      </c>
      <c r="F22" s="1">
        <v>4</v>
      </c>
      <c r="G22" s="1">
        <v>1</v>
      </c>
      <c r="H22" s="1">
        <v>2</v>
      </c>
      <c r="I22" s="1">
        <v>2</v>
      </c>
      <c r="J22" s="1"/>
      <c r="K22" s="1"/>
      <c r="L22" s="6"/>
      <c r="M22" s="44"/>
      <c r="N22" s="14">
        <f t="shared" si="2"/>
        <v>10</v>
      </c>
      <c r="O22" s="44"/>
      <c r="P22" s="44"/>
      <c r="Q22" s="44"/>
      <c r="R22" s="50" t="s">
        <v>2</v>
      </c>
      <c r="S22" s="48">
        <f t="shared" si="1"/>
        <v>4</v>
      </c>
      <c r="T22" s="23" t="str">
        <f>IF(D22=0,"",D22/SUM($D$14:$L$29))</f>
        <v/>
      </c>
      <c r="U22" s="16">
        <f>IF(E22=0,"",E22/SUM($D$14:$L$29))</f>
        <v>9.3457943925233638E-3</v>
      </c>
      <c r="V22" s="16">
        <f>IF(F22=0,"",F22/SUM($D$14:$L$29))</f>
        <v>3.7383177570093455E-2</v>
      </c>
      <c r="W22" s="16">
        <f>IF(G22=0,"",G22/SUM($D$14:$L$29))</f>
        <v>9.3457943925233638E-3</v>
      </c>
      <c r="X22" s="16">
        <f>IF(H22=0,"",H22/SUM($D$14:$L$29))</f>
        <v>1.8691588785046728E-2</v>
      </c>
      <c r="Y22" s="16">
        <f>IF(I22=0,"",I22/SUM($D$14:$L$29))</f>
        <v>1.8691588785046728E-2</v>
      </c>
      <c r="Z22" s="16" t="str">
        <f>IF(J22=0,"",J22/SUM($D$14:$L$29))</f>
        <v/>
      </c>
      <c r="AA22" s="16" t="str">
        <f>IF(K22=0,"",K22/SUM($D$14:$L$29))</f>
        <v/>
      </c>
      <c r="AB22" s="24" t="str">
        <f>IF(L22=0,"",L22/SUM($D$14:$L$29))</f>
        <v/>
      </c>
      <c r="AC22" s="44"/>
      <c r="AD22" s="30">
        <f>IF(N22="","",N22/SUM($D$14:$L$29))</f>
        <v>9.3457943925233641E-2</v>
      </c>
      <c r="AE22" s="44"/>
      <c r="AF22" s="44"/>
      <c r="AG22" s="44"/>
      <c r="AH22" s="45"/>
    </row>
    <row r="23" spans="2:34" ht="24" customHeight="1" x14ac:dyDescent="0.25">
      <c r="B23" s="42"/>
      <c r="C23" s="48">
        <f t="shared" si="0"/>
        <v>3.5</v>
      </c>
      <c r="D23" s="5"/>
      <c r="E23" s="1"/>
      <c r="F23" s="1">
        <v>1</v>
      </c>
      <c r="G23" s="1">
        <v>3</v>
      </c>
      <c r="H23" s="1">
        <v>1</v>
      </c>
      <c r="I23" s="1">
        <v>1</v>
      </c>
      <c r="J23" s="1">
        <v>1</v>
      </c>
      <c r="K23" s="1"/>
      <c r="L23" s="6"/>
      <c r="M23" s="44"/>
      <c r="N23" s="14">
        <f t="shared" si="2"/>
        <v>7</v>
      </c>
      <c r="O23" s="44"/>
      <c r="P23" s="44"/>
      <c r="Q23" s="44"/>
      <c r="R23" s="44"/>
      <c r="S23" s="48">
        <f t="shared" si="1"/>
        <v>3.5</v>
      </c>
      <c r="T23" s="23" t="str">
        <f>IF(D23=0,"",D23/SUM($D$14:$L$29))</f>
        <v/>
      </c>
      <c r="U23" s="16" t="str">
        <f>IF(E23=0,"",E23/SUM($D$14:$L$29))</f>
        <v/>
      </c>
      <c r="V23" s="16">
        <f>IF(F23=0,"",F23/SUM($D$14:$L$29))</f>
        <v>9.3457943925233638E-3</v>
      </c>
      <c r="W23" s="16">
        <f>IF(G23=0,"",G23/SUM($D$14:$L$29))</f>
        <v>2.8037383177570093E-2</v>
      </c>
      <c r="X23" s="16">
        <f>IF(H23=0,"",H23/SUM($D$14:$L$29))</f>
        <v>9.3457943925233638E-3</v>
      </c>
      <c r="Y23" s="16">
        <f>IF(I23=0,"",I23/SUM($D$14:$L$29))</f>
        <v>9.3457943925233638E-3</v>
      </c>
      <c r="Z23" s="16">
        <f>IF(J23=0,"",J23/SUM($D$14:$L$29))</f>
        <v>9.3457943925233638E-3</v>
      </c>
      <c r="AA23" s="16" t="str">
        <f>IF(K23=0,"",K23/SUM($D$14:$L$29))</f>
        <v/>
      </c>
      <c r="AB23" s="24" t="str">
        <f>IF(L23=0,"",L23/SUM($D$14:$L$29))</f>
        <v/>
      </c>
      <c r="AC23" s="44"/>
      <c r="AD23" s="30">
        <f>IF(N23="","",N23/SUM($D$14:$L$29))</f>
        <v>6.5420560747663545E-2</v>
      </c>
      <c r="AE23" s="44"/>
      <c r="AF23" s="44"/>
      <c r="AG23" s="44"/>
      <c r="AH23" s="45"/>
    </row>
    <row r="24" spans="2:34" ht="24" customHeight="1" x14ac:dyDescent="0.25">
      <c r="B24" s="42"/>
      <c r="C24" s="48">
        <f t="shared" si="0"/>
        <v>3</v>
      </c>
      <c r="D24" s="5"/>
      <c r="E24" s="1">
        <v>1</v>
      </c>
      <c r="F24" s="1"/>
      <c r="G24" s="1">
        <v>1</v>
      </c>
      <c r="H24" s="1">
        <v>2</v>
      </c>
      <c r="I24" s="1">
        <v>1</v>
      </c>
      <c r="J24" s="1">
        <v>2</v>
      </c>
      <c r="K24" s="1">
        <v>1</v>
      </c>
      <c r="L24" s="6"/>
      <c r="M24" s="44"/>
      <c r="N24" s="14">
        <f t="shared" si="2"/>
        <v>8</v>
      </c>
      <c r="O24" s="44"/>
      <c r="P24" s="44"/>
      <c r="Q24" s="44"/>
      <c r="R24" s="44"/>
      <c r="S24" s="48">
        <f t="shared" si="1"/>
        <v>3</v>
      </c>
      <c r="T24" s="23" t="str">
        <f>IF(D24=0,"",D24/SUM($D$14:$L$29))</f>
        <v/>
      </c>
      <c r="U24" s="16">
        <f>IF(E24=0,"",E24/SUM($D$14:$L$29))</f>
        <v>9.3457943925233638E-3</v>
      </c>
      <c r="V24" s="16" t="str">
        <f>IF(F24=0,"",F24/SUM($D$14:$L$29))</f>
        <v/>
      </c>
      <c r="W24" s="16">
        <f>IF(G24=0,"",G24/SUM($D$14:$L$29))</f>
        <v>9.3457943925233638E-3</v>
      </c>
      <c r="X24" s="16">
        <f>IF(H24=0,"",H24/SUM($D$14:$L$29))</f>
        <v>1.8691588785046728E-2</v>
      </c>
      <c r="Y24" s="16">
        <f>IF(I24=0,"",I24/SUM($D$14:$L$29))</f>
        <v>9.3457943925233638E-3</v>
      </c>
      <c r="Z24" s="16">
        <f>IF(J24=0,"",J24/SUM($D$14:$L$29))</f>
        <v>1.8691588785046728E-2</v>
      </c>
      <c r="AA24" s="16">
        <f>IF(K24=0,"",K24/SUM($D$14:$L$29))</f>
        <v>9.3457943925233638E-3</v>
      </c>
      <c r="AB24" s="24" t="str">
        <f>IF(L24=0,"",L24/SUM($D$14:$L$29))</f>
        <v/>
      </c>
      <c r="AC24" s="44"/>
      <c r="AD24" s="30">
        <f>IF(N24="","",N24/SUM($D$14:$L$29))</f>
        <v>7.476635514018691E-2</v>
      </c>
      <c r="AE24" s="44"/>
      <c r="AF24" s="44"/>
      <c r="AG24" s="44"/>
      <c r="AH24" s="45"/>
    </row>
    <row r="25" spans="2:34" ht="24" customHeight="1" x14ac:dyDescent="0.25">
      <c r="B25" s="42"/>
      <c r="C25" s="48">
        <f t="shared" si="0"/>
        <v>2.5</v>
      </c>
      <c r="D25" s="5"/>
      <c r="E25" s="1"/>
      <c r="F25" s="1"/>
      <c r="G25" s="1">
        <v>1</v>
      </c>
      <c r="H25" s="1">
        <v>1</v>
      </c>
      <c r="I25" s="1">
        <v>2</v>
      </c>
      <c r="J25" s="1">
        <v>2</v>
      </c>
      <c r="K25" s="1">
        <v>1</v>
      </c>
      <c r="L25" s="6"/>
      <c r="M25" s="44"/>
      <c r="N25" s="14">
        <f t="shared" si="2"/>
        <v>7</v>
      </c>
      <c r="O25" s="44"/>
      <c r="P25" s="44"/>
      <c r="Q25" s="44"/>
      <c r="R25" s="44"/>
      <c r="S25" s="48">
        <f t="shared" si="1"/>
        <v>2.5</v>
      </c>
      <c r="T25" s="23" t="str">
        <f>IF(D25=0,"",D25/SUM($D$14:$L$29))</f>
        <v/>
      </c>
      <c r="U25" s="16" t="str">
        <f>IF(E25=0,"",E25/SUM($D$14:$L$29))</f>
        <v/>
      </c>
      <c r="V25" s="16" t="str">
        <f>IF(F25=0,"",F25/SUM($D$14:$L$29))</f>
        <v/>
      </c>
      <c r="W25" s="16">
        <f>IF(G25=0,"",G25/SUM($D$14:$L$29))</f>
        <v>9.3457943925233638E-3</v>
      </c>
      <c r="X25" s="16">
        <f>IF(H25=0,"",H25/SUM($D$14:$L$29))</f>
        <v>9.3457943925233638E-3</v>
      </c>
      <c r="Y25" s="16">
        <f>IF(I25=0,"",I25/SUM($D$14:$L$29))</f>
        <v>1.8691588785046728E-2</v>
      </c>
      <c r="Z25" s="16">
        <f>IF(J25=0,"",J25/SUM($D$14:$L$29))</f>
        <v>1.8691588785046728E-2</v>
      </c>
      <c r="AA25" s="16">
        <f>IF(K25=0,"",K25/SUM($D$14:$L$29))</f>
        <v>9.3457943925233638E-3</v>
      </c>
      <c r="AB25" s="24" t="str">
        <f>IF(L25=0,"",L25/SUM($D$14:$L$29))</f>
        <v/>
      </c>
      <c r="AC25" s="44"/>
      <c r="AD25" s="30">
        <f>IF(N25="","",N25/SUM($D$14:$L$29))</f>
        <v>6.5420560747663545E-2</v>
      </c>
      <c r="AE25" s="44"/>
      <c r="AF25" s="44"/>
      <c r="AG25" s="44"/>
      <c r="AH25" s="45"/>
    </row>
    <row r="26" spans="2:34" ht="24" customHeight="1" x14ac:dyDescent="0.25">
      <c r="B26" s="42"/>
      <c r="C26" s="48">
        <f t="shared" si="0"/>
        <v>2</v>
      </c>
      <c r="D26" s="5"/>
      <c r="E26" s="1"/>
      <c r="F26" s="1"/>
      <c r="G26" s="1">
        <v>1</v>
      </c>
      <c r="H26" s="1">
        <v>1</v>
      </c>
      <c r="I26" s="1">
        <v>2</v>
      </c>
      <c r="J26" s="1">
        <v>1</v>
      </c>
      <c r="K26" s="1">
        <v>3</v>
      </c>
      <c r="L26" s="6">
        <v>1</v>
      </c>
      <c r="M26" s="44"/>
      <c r="N26" s="14">
        <f t="shared" si="2"/>
        <v>9</v>
      </c>
      <c r="O26" s="44"/>
      <c r="P26" s="44"/>
      <c r="Q26" s="44"/>
      <c r="R26" s="44"/>
      <c r="S26" s="48">
        <f t="shared" si="1"/>
        <v>2</v>
      </c>
      <c r="T26" s="23" t="str">
        <f>IF(D26=0,"",D26/SUM($D$14:$L$29))</f>
        <v/>
      </c>
      <c r="U26" s="16" t="str">
        <f>IF(E26=0,"",E26/SUM($D$14:$L$29))</f>
        <v/>
      </c>
      <c r="V26" s="16" t="str">
        <f>IF(F26=0,"",F26/SUM($D$14:$L$29))</f>
        <v/>
      </c>
      <c r="W26" s="16">
        <f>IF(G26=0,"",G26/SUM($D$14:$L$29))</f>
        <v>9.3457943925233638E-3</v>
      </c>
      <c r="X26" s="16">
        <f>IF(H26=0,"",H26/SUM($D$14:$L$29))</f>
        <v>9.3457943925233638E-3</v>
      </c>
      <c r="Y26" s="16">
        <f>IF(I26=0,"",I26/SUM($D$14:$L$29))</f>
        <v>1.8691588785046728E-2</v>
      </c>
      <c r="Z26" s="16">
        <f>IF(J26=0,"",J26/SUM($D$14:$L$29))</f>
        <v>9.3457943925233638E-3</v>
      </c>
      <c r="AA26" s="16">
        <f>IF(K26=0,"",K26/SUM($D$14:$L$29))</f>
        <v>2.8037383177570093E-2</v>
      </c>
      <c r="AB26" s="24">
        <f>IF(L26=0,"",L26/SUM($D$14:$L$29))</f>
        <v>9.3457943925233638E-3</v>
      </c>
      <c r="AC26" s="44"/>
      <c r="AD26" s="30">
        <f>IF(N26="","",N26/SUM($D$14:$L$29))</f>
        <v>8.4112149532710276E-2</v>
      </c>
      <c r="AE26" s="44"/>
      <c r="AF26" s="44"/>
      <c r="AG26" s="44"/>
      <c r="AH26" s="45"/>
    </row>
    <row r="27" spans="2:34" ht="24" customHeight="1" x14ac:dyDescent="0.25">
      <c r="B27" s="42"/>
      <c r="C27" s="48">
        <f t="shared" si="0"/>
        <v>1.5</v>
      </c>
      <c r="D27" s="5"/>
      <c r="E27" s="1"/>
      <c r="F27" s="1"/>
      <c r="G27" s="1"/>
      <c r="H27" s="1">
        <v>1</v>
      </c>
      <c r="I27" s="1">
        <v>1</v>
      </c>
      <c r="J27" s="1">
        <v>3</v>
      </c>
      <c r="K27" s="1">
        <v>1</v>
      </c>
      <c r="L27" s="6"/>
      <c r="M27" s="44"/>
      <c r="N27" s="14">
        <f t="shared" si="2"/>
        <v>6</v>
      </c>
      <c r="O27" s="44"/>
      <c r="P27" s="44"/>
      <c r="Q27" s="44"/>
      <c r="R27" s="44"/>
      <c r="S27" s="48">
        <f t="shared" si="1"/>
        <v>1.5</v>
      </c>
      <c r="T27" s="23" t="str">
        <f>IF(D27=0,"",D27/SUM($D$14:$L$29))</f>
        <v/>
      </c>
      <c r="U27" s="16" t="str">
        <f>IF(E27=0,"",E27/SUM($D$14:$L$29))</f>
        <v/>
      </c>
      <c r="V27" s="16" t="str">
        <f>IF(F27=0,"",F27/SUM($D$14:$L$29))</f>
        <v/>
      </c>
      <c r="W27" s="16" t="str">
        <f>IF(G27=0,"",G27/SUM($D$14:$L$29))</f>
        <v/>
      </c>
      <c r="X27" s="16">
        <f>IF(H27=0,"",H27/SUM($D$14:$L$29))</f>
        <v>9.3457943925233638E-3</v>
      </c>
      <c r="Y27" s="16">
        <f>IF(I27=0,"",I27/SUM($D$14:$L$29))</f>
        <v>9.3457943925233638E-3</v>
      </c>
      <c r="Z27" s="16">
        <f>IF(J27=0,"",J27/SUM($D$14:$L$29))</f>
        <v>2.8037383177570093E-2</v>
      </c>
      <c r="AA27" s="16">
        <f>IF(K27=0,"",K27/SUM($D$14:$L$29))</f>
        <v>9.3457943925233638E-3</v>
      </c>
      <c r="AB27" s="24" t="str">
        <f>IF(L27=0,"",L27/SUM($D$14:$L$29))</f>
        <v/>
      </c>
      <c r="AC27" s="44"/>
      <c r="AD27" s="30">
        <f>IF(N27="","",N27/SUM($D$14:$L$29))</f>
        <v>5.6074766355140186E-2</v>
      </c>
      <c r="AE27" s="44"/>
      <c r="AF27" s="44"/>
      <c r="AG27" s="44"/>
      <c r="AH27" s="45"/>
    </row>
    <row r="28" spans="2:34" ht="24" customHeight="1" x14ac:dyDescent="0.25">
      <c r="B28" s="42"/>
      <c r="C28" s="48">
        <f>C29+0.5</f>
        <v>1</v>
      </c>
      <c r="D28" s="5"/>
      <c r="E28" s="1"/>
      <c r="F28" s="1"/>
      <c r="G28" s="1"/>
      <c r="H28" s="1"/>
      <c r="I28" s="1"/>
      <c r="J28" s="1">
        <v>1</v>
      </c>
      <c r="K28" s="1">
        <v>1</v>
      </c>
      <c r="L28" s="6">
        <v>1</v>
      </c>
      <c r="M28" s="44"/>
      <c r="N28" s="14">
        <f t="shared" si="2"/>
        <v>3</v>
      </c>
      <c r="O28" s="44"/>
      <c r="P28" s="44"/>
      <c r="Q28" s="44"/>
      <c r="R28" s="44"/>
      <c r="S28" s="48">
        <f>S29+0.5</f>
        <v>1</v>
      </c>
      <c r="T28" s="23" t="str">
        <f>IF(D28=0,"",D28/SUM($D$14:$L$29))</f>
        <v/>
      </c>
      <c r="U28" s="16" t="str">
        <f>IF(E28=0,"",E28/SUM($D$14:$L$29))</f>
        <v/>
      </c>
      <c r="V28" s="16" t="str">
        <f>IF(F28=0,"",F28/SUM($D$14:$L$29))</f>
        <v/>
      </c>
      <c r="W28" s="16" t="str">
        <f>IF(G28=0,"",G28/SUM($D$14:$L$29))</f>
        <v/>
      </c>
      <c r="X28" s="16" t="str">
        <f>IF(H28=0,"",H28/SUM($D$14:$L$29))</f>
        <v/>
      </c>
      <c r="Y28" s="16" t="str">
        <f>IF(I28=0,"",I28/SUM($D$14:$L$29))</f>
        <v/>
      </c>
      <c r="Z28" s="16">
        <f>IF(J28=0,"",J28/SUM($D$14:$L$29))</f>
        <v>9.3457943925233638E-3</v>
      </c>
      <c r="AA28" s="16">
        <f>IF(K28=0,"",K28/SUM($D$14:$L$29))</f>
        <v>9.3457943925233638E-3</v>
      </c>
      <c r="AB28" s="24">
        <f>IF(L28=0,"",L28/SUM($D$14:$L$29))</f>
        <v>9.3457943925233638E-3</v>
      </c>
      <c r="AC28" s="44"/>
      <c r="AD28" s="30">
        <f>IF(N28="","",N28/SUM($D$14:$L$29))</f>
        <v>2.8037383177570093E-2</v>
      </c>
      <c r="AE28" s="44"/>
      <c r="AF28" s="44"/>
      <c r="AG28" s="44"/>
      <c r="AH28" s="45"/>
    </row>
    <row r="29" spans="2:34" ht="24" customHeight="1" thickBot="1" x14ac:dyDescent="0.3">
      <c r="B29" s="42"/>
      <c r="C29" s="48">
        <v>0.5</v>
      </c>
      <c r="D29" s="7"/>
      <c r="E29" s="8"/>
      <c r="F29" s="8"/>
      <c r="G29" s="8"/>
      <c r="H29" s="8"/>
      <c r="I29" s="8"/>
      <c r="J29" s="8"/>
      <c r="K29" s="8"/>
      <c r="L29" s="9"/>
      <c r="M29" s="44"/>
      <c r="N29" s="15" t="str">
        <f t="shared" si="2"/>
        <v/>
      </c>
      <c r="O29" s="44"/>
      <c r="P29" s="44"/>
      <c r="Q29" s="44"/>
      <c r="R29" s="44"/>
      <c r="S29" s="48">
        <v>0.5</v>
      </c>
      <c r="T29" s="25" t="str">
        <f>IF(D29=0,"",D29/SUM($D$14:$L$29))</f>
        <v/>
      </c>
      <c r="U29" s="26" t="str">
        <f>IF(E29=0,"",E29/SUM($D$14:$L$29))</f>
        <v/>
      </c>
      <c r="V29" s="26" t="str">
        <f>IF(F29=0,"",F29/SUM($D$14:$L$29))</f>
        <v/>
      </c>
      <c r="W29" s="26" t="str">
        <f>IF(G29=0,"",G29/SUM($D$14:$L$29))</f>
        <v/>
      </c>
      <c r="X29" s="26" t="str">
        <f>IF(H29=0,"",H29/SUM($D$14:$L$29))</f>
        <v/>
      </c>
      <c r="Y29" s="26" t="str">
        <f>IF(I29=0,"",I29/SUM($D$14:$L$29))</f>
        <v/>
      </c>
      <c r="Z29" s="26" t="str">
        <f>IF(J29=0,"",J29/SUM($D$14:$L$29))</f>
        <v/>
      </c>
      <c r="AA29" s="26" t="str">
        <f>IF(K29=0,"",K29/SUM($D$14:$L$29))</f>
        <v/>
      </c>
      <c r="AB29" s="27" t="str">
        <f>IF(L29=0,"",L29/SUM($D$14:$L$29))</f>
        <v/>
      </c>
      <c r="AC29" s="44"/>
      <c r="AD29" s="31" t="str">
        <f>IF(N29="","",N29/SUM($D$14:$L$29))</f>
        <v/>
      </c>
      <c r="AE29" s="44"/>
      <c r="AF29" s="47" t="s">
        <v>15</v>
      </c>
      <c r="AG29" s="44"/>
      <c r="AH29" s="45"/>
    </row>
    <row r="30" spans="2:34" ht="20.25" customHeight="1" thickBot="1" x14ac:dyDescent="0.3">
      <c r="B30" s="42"/>
      <c r="C30" s="44"/>
      <c r="D30" s="51">
        <v>10</v>
      </c>
      <c r="E30" s="51">
        <f>D30+5</f>
        <v>15</v>
      </c>
      <c r="F30" s="51">
        <f t="shared" ref="F30:L30" si="3">E30+5</f>
        <v>20</v>
      </c>
      <c r="G30" s="51">
        <f t="shared" si="3"/>
        <v>25</v>
      </c>
      <c r="H30" s="51">
        <f t="shared" si="3"/>
        <v>30</v>
      </c>
      <c r="I30" s="51">
        <f t="shared" si="3"/>
        <v>35</v>
      </c>
      <c r="J30" s="51">
        <f t="shared" si="3"/>
        <v>40</v>
      </c>
      <c r="K30" s="51">
        <f t="shared" si="3"/>
        <v>45</v>
      </c>
      <c r="L30" s="51">
        <f t="shared" si="3"/>
        <v>50</v>
      </c>
      <c r="M30" s="44"/>
      <c r="N30" s="44"/>
      <c r="O30" s="44"/>
      <c r="P30" s="44"/>
      <c r="Q30" s="44"/>
      <c r="R30" s="44"/>
      <c r="S30" s="44"/>
      <c r="T30" s="51">
        <v>10</v>
      </c>
      <c r="U30" s="51">
        <f>T30+5</f>
        <v>15</v>
      </c>
      <c r="V30" s="51">
        <f t="shared" ref="V30:AB30" si="4">U30+5</f>
        <v>20</v>
      </c>
      <c r="W30" s="51">
        <f t="shared" si="4"/>
        <v>25</v>
      </c>
      <c r="X30" s="51">
        <f t="shared" si="4"/>
        <v>30</v>
      </c>
      <c r="Y30" s="51">
        <f t="shared" si="4"/>
        <v>35</v>
      </c>
      <c r="Z30" s="51">
        <f t="shared" si="4"/>
        <v>40</v>
      </c>
      <c r="AA30" s="51">
        <f t="shared" si="4"/>
        <v>45</v>
      </c>
      <c r="AB30" s="51">
        <f t="shared" si="4"/>
        <v>50</v>
      </c>
      <c r="AC30" s="44"/>
      <c r="AD30" s="44"/>
      <c r="AE30" s="44"/>
      <c r="AF30" s="34">
        <f>SUM(T14:AB29)</f>
        <v>1</v>
      </c>
      <c r="AG30" s="44"/>
      <c r="AH30" s="45"/>
    </row>
    <row r="31" spans="2:34" x14ac:dyDescent="0.25">
      <c r="B31" s="42"/>
      <c r="C31" s="44"/>
      <c r="D31" s="44"/>
      <c r="E31" s="44"/>
      <c r="F31" s="44"/>
      <c r="G31" s="44"/>
      <c r="H31" s="44" t="s">
        <v>0</v>
      </c>
      <c r="I31" s="44"/>
      <c r="J31" s="44"/>
      <c r="K31" s="44"/>
      <c r="L31" s="44"/>
      <c r="M31" s="44"/>
      <c r="N31" s="44"/>
      <c r="O31" s="44"/>
      <c r="P31" s="44"/>
      <c r="Q31" s="28"/>
      <c r="R31" s="44"/>
      <c r="S31" s="44"/>
      <c r="T31" s="44"/>
      <c r="U31" s="44"/>
      <c r="V31" s="44"/>
      <c r="W31" s="44"/>
      <c r="X31" s="44" t="s">
        <v>0</v>
      </c>
      <c r="Y31" s="44"/>
      <c r="Z31" s="44"/>
      <c r="AA31" s="44"/>
      <c r="AB31" s="44"/>
      <c r="AC31" s="44"/>
      <c r="AD31" s="44"/>
      <c r="AE31" s="44"/>
      <c r="AF31" s="44"/>
      <c r="AG31" s="44"/>
      <c r="AH31" s="45"/>
    </row>
    <row r="32" spans="2:34" x14ac:dyDescent="0.25">
      <c r="B32" s="42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28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5"/>
    </row>
    <row r="33" spans="2:34" ht="13.5" customHeight="1" thickBot="1" x14ac:dyDescent="0.3">
      <c r="B33" s="42"/>
      <c r="C33" s="44"/>
      <c r="D33" s="47" t="s">
        <v>10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28"/>
      <c r="Q33" s="44"/>
      <c r="R33" s="44"/>
      <c r="S33" s="44"/>
      <c r="T33" s="47" t="s">
        <v>11</v>
      </c>
      <c r="U33" s="44"/>
      <c r="V33" s="44"/>
      <c r="W33" s="44"/>
      <c r="X33" s="44"/>
      <c r="Y33" s="44"/>
      <c r="Z33" s="44"/>
      <c r="AA33" s="44"/>
      <c r="AB33" s="44"/>
      <c r="AC33" s="44"/>
      <c r="AD33" s="44" t="s">
        <v>14</v>
      </c>
      <c r="AE33" s="44"/>
      <c r="AF33" s="44"/>
      <c r="AG33" s="44"/>
      <c r="AH33" s="45"/>
    </row>
    <row r="34" spans="2:34" ht="21" customHeight="1" thickBot="1" x14ac:dyDescent="0.3">
      <c r="B34" s="42"/>
      <c r="C34" s="44"/>
      <c r="D34" s="10" t="str">
        <f>IF(SUM(D14:D29)=0,"",SUM(D14:D29))</f>
        <v/>
      </c>
      <c r="E34" s="11">
        <f t="shared" ref="E34:L34" si="5">IF(SUM(E14:E29)=0,"",SUM(E14:E29))</f>
        <v>9</v>
      </c>
      <c r="F34" s="11">
        <f t="shared" si="5"/>
        <v>18</v>
      </c>
      <c r="G34" s="11">
        <f t="shared" si="5"/>
        <v>19</v>
      </c>
      <c r="H34" s="11">
        <f t="shared" si="5"/>
        <v>22</v>
      </c>
      <c r="I34" s="11">
        <f t="shared" si="5"/>
        <v>18</v>
      </c>
      <c r="J34" s="11">
        <f t="shared" si="5"/>
        <v>11</v>
      </c>
      <c r="K34" s="11">
        <f t="shared" si="5"/>
        <v>8</v>
      </c>
      <c r="L34" s="12">
        <f t="shared" si="5"/>
        <v>2</v>
      </c>
      <c r="M34" s="44"/>
      <c r="N34" s="44"/>
      <c r="O34" s="44"/>
      <c r="P34" s="28"/>
      <c r="Q34" s="44"/>
      <c r="R34" s="44"/>
      <c r="S34" s="44"/>
      <c r="T34" s="17" t="str">
        <f>IF(SUM(T14:T29)=0,"",SUM(T14:T29))</f>
        <v/>
      </c>
      <c r="U34" s="18">
        <f t="shared" ref="U34:AB34" si="6">IF(SUM(U14:U29)=0,"",SUM(U14:U29))</f>
        <v>8.4112149532710276E-2</v>
      </c>
      <c r="V34" s="18">
        <f t="shared" si="6"/>
        <v>0.16822429906542055</v>
      </c>
      <c r="W34" s="18">
        <f t="shared" si="6"/>
        <v>0.17757009345794392</v>
      </c>
      <c r="X34" s="18">
        <f t="shared" si="6"/>
        <v>0.20560747663551401</v>
      </c>
      <c r="Y34" s="18">
        <f t="shared" si="6"/>
        <v>0.16822429906542055</v>
      </c>
      <c r="Z34" s="18">
        <f t="shared" si="6"/>
        <v>0.10280373831775701</v>
      </c>
      <c r="AA34" s="18">
        <f t="shared" si="6"/>
        <v>7.476635514018691E-2</v>
      </c>
      <c r="AB34" s="19">
        <f t="shared" si="6"/>
        <v>1.8691588785046728E-2</v>
      </c>
      <c r="AC34" s="44"/>
      <c r="AD34" s="35">
        <f>SUM(T34:AB34)</f>
        <v>1</v>
      </c>
      <c r="AE34" s="44"/>
      <c r="AF34" s="44"/>
      <c r="AG34" s="44"/>
      <c r="AH34" s="45"/>
    </row>
    <row r="35" spans="2:34" x14ac:dyDescent="0.25"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5"/>
    </row>
    <row r="36" spans="2:34" ht="15.75" thickBot="1" x14ac:dyDescent="0.3"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</row>
    <row r="37" spans="2:34" ht="18.75" customHeight="1" thickBot="1" x14ac:dyDescent="0.3">
      <c r="B37" s="42"/>
      <c r="C37" s="44"/>
      <c r="D37" s="55" t="s">
        <v>19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7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5"/>
    </row>
    <row r="38" spans="2:34" ht="15.75" thickBot="1" x14ac:dyDescent="0.3">
      <c r="B38" s="42"/>
      <c r="C38" s="44"/>
      <c r="D38" s="28" t="s">
        <v>20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 t="s">
        <v>12</v>
      </c>
      <c r="U38" s="44"/>
      <c r="V38" s="44"/>
      <c r="W38" s="44"/>
      <c r="X38" s="44"/>
      <c r="Y38" s="44"/>
      <c r="Z38" s="44"/>
      <c r="AA38" s="44"/>
      <c r="AB38" s="44"/>
      <c r="AC38" s="44"/>
      <c r="AD38" s="47" t="s">
        <v>13</v>
      </c>
      <c r="AE38" s="44"/>
      <c r="AF38" s="44"/>
      <c r="AG38" s="44"/>
      <c r="AH38" s="45"/>
    </row>
    <row r="39" spans="2:34" ht="15.75" thickBot="1" x14ac:dyDescent="0.3">
      <c r="B39" s="42"/>
      <c r="C39" s="44"/>
      <c r="D39" s="28" t="s">
        <v>21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36" t="str">
        <f>IF(OR(D21="",D21=0),"",D21/SUM($D$21:$L$21))</f>
        <v/>
      </c>
      <c r="U39" s="37">
        <f>IF(OR(E21="",E21=0),"",E21/SUM($D$21:$L$21))</f>
        <v>0.1</v>
      </c>
      <c r="V39" s="37">
        <f>IF(OR(F21="",F21=0),"",F21/SUM($D$21:$L$21))</f>
        <v>0.1</v>
      </c>
      <c r="W39" s="37">
        <f>IF(OR(G21="",G21=0),"",G21/SUM($D$21:$L$21))</f>
        <v>0.2</v>
      </c>
      <c r="X39" s="37">
        <f>IF(OR(H21="",H21=0),"",H21/SUM($D$21:$L$21))</f>
        <v>0.2</v>
      </c>
      <c r="Y39" s="37">
        <f>IF(OR(I21="",I21=0),"",I21/SUM($D$21:$L$21))</f>
        <v>0.3</v>
      </c>
      <c r="Z39" s="37" t="str">
        <f>IF(OR(J21="",J21=0),"",J21/SUM($D$21:$L$21))</f>
        <v/>
      </c>
      <c r="AA39" s="37">
        <f>IF(OR(K21="",K21=0),"",K21/SUM($D$21:$L$21))</f>
        <v>0.1</v>
      </c>
      <c r="AB39" s="38" t="str">
        <f>IF(OR(L21="",L21=0),"",L21/SUM($D$21:$L$21))</f>
        <v/>
      </c>
      <c r="AC39" s="44"/>
      <c r="AD39" s="33">
        <f>SUM(T39:AB39)</f>
        <v>1.0000000000000002</v>
      </c>
      <c r="AE39" s="44"/>
      <c r="AF39" s="44"/>
      <c r="AG39" s="44"/>
      <c r="AH39" s="45"/>
    </row>
    <row r="40" spans="2:34" x14ac:dyDescent="0.25">
      <c r="B40" s="42"/>
      <c r="C40" s="44"/>
      <c r="D40" s="28" t="s">
        <v>22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5"/>
    </row>
    <row r="41" spans="2:34" x14ac:dyDescent="0.25">
      <c r="B41" s="42"/>
      <c r="C41" s="44"/>
      <c r="D41" s="28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5"/>
    </row>
    <row r="42" spans="2:34" x14ac:dyDescent="0.25">
      <c r="B42" s="42"/>
      <c r="C42" s="44"/>
      <c r="D42" s="28" t="s">
        <v>23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5"/>
    </row>
    <row r="43" spans="2:34" x14ac:dyDescent="0.25">
      <c r="B43" s="42"/>
      <c r="C43" s="44"/>
      <c r="D43" s="28"/>
      <c r="E43" s="44"/>
      <c r="F43" s="44"/>
      <c r="G43" s="44"/>
      <c r="H43" s="44"/>
      <c r="I43" s="44"/>
      <c r="J43" s="44"/>
      <c r="K43" s="44"/>
      <c r="L43" s="44"/>
      <c r="M43" t="s">
        <v>24</v>
      </c>
      <c r="N43" s="28"/>
      <c r="P43" s="44"/>
      <c r="Q43" s="58" t="s">
        <v>25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5"/>
    </row>
    <row r="44" spans="2:34" ht="15.75" thickBot="1" x14ac:dyDescent="0.3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</row>
    <row r="45" spans="2:34" x14ac:dyDescent="0.2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2:34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2:34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2:34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2:34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2:34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2:34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2:34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2:34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2:34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2:34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2:34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2:34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2:34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2:34" x14ac:dyDescent="0.2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2:34" x14ac:dyDescent="0.2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2:34" x14ac:dyDescent="0.2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2:34" x14ac:dyDescent="0.2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2:34" x14ac:dyDescent="0.2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2:34" x14ac:dyDescent="0.25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2:34" x14ac:dyDescent="0.25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2:34" x14ac:dyDescent="0.2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2:34" x14ac:dyDescent="0.2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2:34" x14ac:dyDescent="0.2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2:34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2:34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2:34" x14ac:dyDescent="0.25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2:34" x14ac:dyDescent="0.25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2:34" x14ac:dyDescent="0.2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2:34" x14ac:dyDescent="0.2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2:34" x14ac:dyDescent="0.2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2:34" x14ac:dyDescent="0.2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2:34" x14ac:dyDescent="0.2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2:34" x14ac:dyDescent="0.2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2:34" x14ac:dyDescent="0.25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2:34" x14ac:dyDescent="0.25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2:34" x14ac:dyDescent="0.25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2:34" x14ac:dyDescent="0.25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2:34" x14ac:dyDescent="0.25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2:34" x14ac:dyDescent="0.2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2:34" x14ac:dyDescent="0.25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2:34" x14ac:dyDescent="0.25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2:34" x14ac:dyDescent="0.25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2:34" x14ac:dyDescent="0.25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2:34" x14ac:dyDescent="0.25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2:34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2:34" x14ac:dyDescent="0.2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2:34" x14ac:dyDescent="0.25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2:34" x14ac:dyDescent="0.2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2:34" x14ac:dyDescent="0.25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2:34" x14ac:dyDescent="0.2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2:34" x14ac:dyDescent="0.2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2:34" x14ac:dyDescent="0.25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2:34" x14ac:dyDescent="0.25"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2:34" x14ac:dyDescent="0.25"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2:34" x14ac:dyDescent="0.25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2:34" x14ac:dyDescent="0.25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2:34" x14ac:dyDescent="0.2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2:34" x14ac:dyDescent="0.25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2:34" x14ac:dyDescent="0.25"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2:34" x14ac:dyDescent="0.25"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2:34" x14ac:dyDescent="0.25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2:34" x14ac:dyDescent="0.25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2:34" x14ac:dyDescent="0.2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2:34" x14ac:dyDescent="0.2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2:34" x14ac:dyDescent="0.25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2:34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2:34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2:34" x14ac:dyDescent="0.25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2:34" x14ac:dyDescent="0.2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2:34" x14ac:dyDescent="0.2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2:34" x14ac:dyDescent="0.25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2:34" x14ac:dyDescent="0.25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2:34" x14ac:dyDescent="0.25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2:34" x14ac:dyDescent="0.25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2:34" x14ac:dyDescent="0.2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2:34" x14ac:dyDescent="0.25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2:34" x14ac:dyDescent="0.25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2:34" x14ac:dyDescent="0.25"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2:34" x14ac:dyDescent="0.25"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2:34" x14ac:dyDescent="0.25"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2:34" x14ac:dyDescent="0.25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2:34" x14ac:dyDescent="0.25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2:34" x14ac:dyDescent="0.25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2:34" x14ac:dyDescent="0.25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2:34" x14ac:dyDescent="0.25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2:34" x14ac:dyDescent="0.25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2:34" x14ac:dyDescent="0.25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2:34" x14ac:dyDescent="0.25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2:34" x14ac:dyDescent="0.25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2:34" x14ac:dyDescent="0.25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2:34" x14ac:dyDescent="0.25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2:34" x14ac:dyDescent="0.25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2:34" x14ac:dyDescent="0.25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2:34" x14ac:dyDescent="0.25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2:34" x14ac:dyDescent="0.25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2:34" x14ac:dyDescent="0.25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2:34" x14ac:dyDescent="0.25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2:34" x14ac:dyDescent="0.25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2:34" x14ac:dyDescent="0.2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2:34" x14ac:dyDescent="0.25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2:34" x14ac:dyDescent="0.25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2:34" x14ac:dyDescent="0.25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2:34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2:34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2:34" x14ac:dyDescent="0.25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2:34" x14ac:dyDescent="0.25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2:34" x14ac:dyDescent="0.25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2:34" x14ac:dyDescent="0.25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2:34" x14ac:dyDescent="0.25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2:34" x14ac:dyDescent="0.25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2:34" x14ac:dyDescent="0.25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2:34" x14ac:dyDescent="0.25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2:34" x14ac:dyDescent="0.25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2:34" x14ac:dyDescent="0.25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2:34" x14ac:dyDescent="0.25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2:34" x14ac:dyDescent="0.25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2:34" x14ac:dyDescent="0.25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2:34" x14ac:dyDescent="0.25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2:34" x14ac:dyDescent="0.25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2:34" x14ac:dyDescent="0.25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2:34" x14ac:dyDescent="0.25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2:34" x14ac:dyDescent="0.25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2:34" x14ac:dyDescent="0.25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2:34" x14ac:dyDescent="0.25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2:34" x14ac:dyDescent="0.25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2:34" x14ac:dyDescent="0.25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2:34" x14ac:dyDescent="0.25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2:34" x14ac:dyDescent="0.25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2:34" x14ac:dyDescent="0.25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2:34" x14ac:dyDescent="0.25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2:34" x14ac:dyDescent="0.25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2:34" x14ac:dyDescent="0.25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2:34" x14ac:dyDescent="0.25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2:34" x14ac:dyDescent="0.25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2:34" x14ac:dyDescent="0.25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2:34" x14ac:dyDescent="0.25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2:34" x14ac:dyDescent="0.25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2:34" x14ac:dyDescent="0.25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2:34" x14ac:dyDescent="0.25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2:34" x14ac:dyDescent="0.25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2:34" x14ac:dyDescent="0.25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2:34" x14ac:dyDescent="0.25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2:34" x14ac:dyDescent="0.25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2:34" x14ac:dyDescent="0.25"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2:34" x14ac:dyDescent="0.25"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2:34" x14ac:dyDescent="0.25"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2:34" x14ac:dyDescent="0.25"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2:34" x14ac:dyDescent="0.25"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2:34" x14ac:dyDescent="0.25"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2:34" x14ac:dyDescent="0.25"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2:34" x14ac:dyDescent="0.25"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2:34" x14ac:dyDescent="0.25"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2:34" x14ac:dyDescent="0.25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2:34" x14ac:dyDescent="0.25"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2:34" x14ac:dyDescent="0.25"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2:34" x14ac:dyDescent="0.25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2:34" x14ac:dyDescent="0.25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2:34" x14ac:dyDescent="0.25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2:34" x14ac:dyDescent="0.25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2:34" x14ac:dyDescent="0.25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2:34" x14ac:dyDescent="0.25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2:34" x14ac:dyDescent="0.25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2:34" x14ac:dyDescent="0.25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2:34" x14ac:dyDescent="0.2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2:34" x14ac:dyDescent="0.2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2:34" x14ac:dyDescent="0.2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2:34" x14ac:dyDescent="0.2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2:34" x14ac:dyDescent="0.2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2:34" x14ac:dyDescent="0.2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2:34" x14ac:dyDescent="0.2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2:34" x14ac:dyDescent="0.2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2:34" x14ac:dyDescent="0.2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2:34" x14ac:dyDescent="0.2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2:34" x14ac:dyDescent="0.25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2:34" x14ac:dyDescent="0.25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2:34" x14ac:dyDescent="0.25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2:34" x14ac:dyDescent="0.25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2:34" x14ac:dyDescent="0.25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2:34" x14ac:dyDescent="0.25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2:34" x14ac:dyDescent="0.25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2:34" x14ac:dyDescent="0.25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2:34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2:34" x14ac:dyDescent="0.25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2:34" x14ac:dyDescent="0.25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2:34" x14ac:dyDescent="0.25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2:34" x14ac:dyDescent="0.25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2:34" x14ac:dyDescent="0.25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2:34" x14ac:dyDescent="0.25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2:34" x14ac:dyDescent="0.25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2:34" x14ac:dyDescent="0.25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2:34" x14ac:dyDescent="0.25"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2:34" x14ac:dyDescent="0.25"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2:34" x14ac:dyDescent="0.25"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2:34" x14ac:dyDescent="0.25"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2:34" x14ac:dyDescent="0.25"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2:34" x14ac:dyDescent="0.25"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2:34" x14ac:dyDescent="0.25"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2:34" x14ac:dyDescent="0.25"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2:34" x14ac:dyDescent="0.25"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2:34" x14ac:dyDescent="0.25"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2:34" x14ac:dyDescent="0.25"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2:34" x14ac:dyDescent="0.25"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2:34" x14ac:dyDescent="0.25"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2:34" x14ac:dyDescent="0.25"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</sheetData>
  <conditionalFormatting sqref="D14:L29">
    <cfRule type="colorScale" priority="8">
      <colorScale>
        <cfvo type="num" val="0"/>
        <cfvo type="num" val="1"/>
        <cfvo type="max"/>
        <color theme="0"/>
        <color rgb="FFFFEB84"/>
        <color theme="3"/>
      </colorScale>
    </cfRule>
  </conditionalFormatting>
  <conditionalFormatting sqref="D34:L34">
    <cfRule type="colorScale" priority="7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N14:N29">
    <cfRule type="colorScale" priority="6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T14:AB29">
    <cfRule type="colorScale" priority="5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4:AB34">
    <cfRule type="colorScale" priority="4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3">
      <colorScale>
        <cfvo type="num" val="0"/>
        <cfvo type="num" val="0"/>
        <cfvo type="max"/>
        <color theme="0"/>
        <color rgb="FFFFEB84"/>
        <color theme="3"/>
      </colorScale>
    </cfRule>
  </conditionalFormatting>
  <conditionalFormatting sqref="AD14:AD29">
    <cfRule type="colorScale" priority="2">
      <colorScale>
        <cfvo type="num" val="0"/>
        <cfvo type="num" val="0.01"/>
        <cfvo type="max"/>
        <color theme="0"/>
        <color rgb="FFFFEB84"/>
        <color theme="3"/>
      </colorScale>
    </cfRule>
  </conditionalFormatting>
  <conditionalFormatting sqref="T39:AB39">
    <cfRule type="colorScale" priority="1">
      <colorScale>
        <cfvo type="num" val="0"/>
        <cfvo type="num" val="0.01"/>
        <cfvo type="max"/>
        <color theme="0"/>
        <color rgb="FFFFEB84"/>
        <color theme="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2019-03-02T18:27:25Z</dcterms:modified>
</cp:coreProperties>
</file>