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7270" windowHeight="9180"/>
  </bookViews>
  <sheets>
    <sheet name="DiffVaraince_f_test" sheetId="1" r:id="rId1"/>
  </sheets>
  <definedNames>
    <definedName name="XOne">DiffVaraince_f_test!$C$20:$C$124</definedName>
    <definedName name="XTwo">DiffVaraince_f_test!$D$20:$D$124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1" l="1"/>
  <c r="I19" i="1" l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R55" i="1" l="1"/>
  <c r="G49" i="1"/>
  <c r="G44" i="1"/>
  <c r="G48" i="1"/>
  <c r="G43" i="1"/>
  <c r="G11" i="1"/>
  <c r="G50" i="1"/>
  <c r="G45" i="1"/>
  <c r="G18" i="1"/>
  <c r="T17" i="1" s="1"/>
  <c r="G17" i="1"/>
  <c r="G12" i="1"/>
  <c r="I13" i="1"/>
  <c r="M43" i="1" l="1"/>
  <c r="M42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I17" i="1"/>
  <c r="J15" i="1"/>
  <c r="K15" i="1" s="1"/>
  <c r="I11" i="1"/>
  <c r="T11" i="1"/>
  <c r="M44" i="1" l="1"/>
  <c r="R49" i="1" s="1"/>
  <c r="Q43" i="1"/>
  <c r="S43" i="1"/>
  <c r="Q45" i="1" s="1"/>
  <c r="J16" i="1"/>
  <c r="J18" i="1" s="1"/>
  <c r="L15" i="1"/>
  <c r="K16" i="1"/>
  <c r="J9" i="1"/>
  <c r="J11" i="1"/>
  <c r="K11" i="1" s="1"/>
  <c r="L11" i="1" s="1"/>
  <c r="M11" i="1" s="1"/>
  <c r="N11" i="1" s="1"/>
  <c r="O11" i="1" s="1"/>
  <c r="P11" i="1" s="1"/>
  <c r="Q11" i="1" s="1"/>
  <c r="R11" i="1" s="1"/>
  <c r="S11" i="1" s="1"/>
  <c r="J19" i="1" l="1"/>
  <c r="K18" i="1"/>
  <c r="L16" i="1"/>
  <c r="M15" i="1"/>
  <c r="K9" i="1"/>
  <c r="J10" i="1"/>
  <c r="K19" i="1" l="1"/>
  <c r="L18" i="1"/>
  <c r="M16" i="1"/>
  <c r="N15" i="1"/>
  <c r="J12" i="1"/>
  <c r="J13" i="1" s="1"/>
  <c r="L9" i="1"/>
  <c r="K10" i="1"/>
  <c r="M18" i="1" l="1"/>
  <c r="K12" i="1"/>
  <c r="N16" i="1"/>
  <c r="O15" i="1"/>
  <c r="L10" i="1"/>
  <c r="M9" i="1"/>
  <c r="N18" i="1" l="1"/>
  <c r="O16" i="1"/>
  <c r="P15" i="1"/>
  <c r="K13" i="1"/>
  <c r="L19" i="1" s="1"/>
  <c r="L12" i="1"/>
  <c r="L13" i="1" s="1"/>
  <c r="M10" i="1"/>
  <c r="N9" i="1"/>
  <c r="O18" i="1" l="1"/>
  <c r="M19" i="1"/>
  <c r="P16" i="1"/>
  <c r="Q15" i="1"/>
  <c r="M12" i="1"/>
  <c r="N10" i="1"/>
  <c r="O9" i="1"/>
  <c r="P18" i="1" l="1"/>
  <c r="M13" i="1"/>
  <c r="N19" i="1"/>
  <c r="R15" i="1"/>
  <c r="Q16" i="1"/>
  <c r="N12" i="1"/>
  <c r="N13" i="1" s="1"/>
  <c r="O10" i="1"/>
  <c r="P9" i="1"/>
  <c r="Q18" i="1" l="1"/>
  <c r="R16" i="1"/>
  <c r="S15" i="1"/>
  <c r="S16" i="1" s="1"/>
  <c r="O12" i="1"/>
  <c r="O13" i="1" s="1"/>
  <c r="O19" i="1"/>
  <c r="P10" i="1"/>
  <c r="Q9" i="1"/>
  <c r="R18" i="1" l="1"/>
  <c r="S18" i="1" s="1"/>
  <c r="P12" i="1"/>
  <c r="P13" i="1" s="1"/>
  <c r="P19" i="1"/>
  <c r="Q10" i="1"/>
  <c r="R9" i="1"/>
  <c r="Q12" i="1" l="1"/>
  <c r="Q13" i="1" s="1"/>
  <c r="Q19" i="1"/>
  <c r="R10" i="1"/>
  <c r="S9" i="1"/>
  <c r="S10" i="1" s="1"/>
  <c r="R12" i="1" l="1"/>
  <c r="S12" i="1" s="1"/>
  <c r="T12" i="1" s="1"/>
  <c r="R19" i="1"/>
  <c r="R13" i="1" l="1"/>
  <c r="S13" i="1" l="1"/>
  <c r="S19" i="1" l="1"/>
</calcChain>
</file>

<file path=xl/sharedStrings.xml><?xml version="1.0" encoding="utf-8"?>
<sst xmlns="http://schemas.openxmlformats.org/spreadsheetml/2006/main" count="59" uniqueCount="41">
  <si>
    <t>mean</t>
  </si>
  <si>
    <t>stdev</t>
  </si>
  <si>
    <t>X1</t>
  </si>
  <si>
    <t>X2</t>
  </si>
  <si>
    <t>min</t>
  </si>
  <si>
    <t>max</t>
  </si>
  <si>
    <t>Prob</t>
  </si>
  <si>
    <t>Bins</t>
  </si>
  <si>
    <t>Cum. Prob</t>
  </si>
  <si>
    <t>Histograms</t>
  </si>
  <si>
    <t>1. Sample Statistics</t>
  </si>
  <si>
    <t xml:space="preserve">count </t>
  </si>
  <si>
    <t>count</t>
  </si>
  <si>
    <t>p-value</t>
  </si>
  <si>
    <t>&lt;</t>
  </si>
  <si>
    <t>Level</t>
  </si>
  <si>
    <t>2. Specify Alpha Level</t>
  </si>
  <si>
    <t>4. Check criteria</t>
  </si>
  <si>
    <t>Sample Data</t>
  </si>
  <si>
    <t>5. Evaluate p-value.</t>
  </si>
  <si>
    <t>Ho: Fail to reject the null hypothesis.</t>
  </si>
  <si>
    <t xml:space="preserve">H1: Reject the null hypothesis. </t>
  </si>
  <si>
    <t xml:space="preserve"> </t>
  </si>
  <si>
    <t>Parameters</t>
  </si>
  <si>
    <t>var</t>
  </si>
  <si>
    <r>
      <t>3. Calculate f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f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</si>
  <si>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fstat</t>
  </si>
  <si>
    <t>fcritical</t>
  </si>
  <si>
    <t>6. Check with EXCEL built-in F-test</t>
  </si>
  <si>
    <t>P(F&lt;=f) one tail</t>
  </si>
  <si>
    <r>
      <t>f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</si>
  <si>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f</t>
    </r>
    <r>
      <rPr>
        <vertAlign val="subscript"/>
        <sz val="18"/>
        <color theme="1"/>
        <rFont val="Calibri"/>
        <family val="2"/>
        <scheme val="minor"/>
      </rPr>
      <t>critical</t>
    </r>
  </si>
  <si>
    <t>f-test for difference in variances</t>
  </si>
  <si>
    <t>Hypothesis testing, Difference in Variances, Michael Pyrcz, University of Texas at Austin, @GeostatsGuy on Twitter</t>
  </si>
  <si>
    <r>
      <t>This is the one tailed, f-test for difference in variances. =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σ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and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σ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where we constrain σ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be the larger variance.</t>
    </r>
  </si>
  <si>
    <r>
      <t>F &gt; F</t>
    </r>
    <r>
      <rPr>
        <vertAlign val="sub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−1,N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−1</t>
    </r>
  </si>
  <si>
    <t>Test</t>
  </si>
  <si>
    <r>
      <t xml:space="preserve">    F</t>
    </r>
    <r>
      <rPr>
        <vertAlign val="sub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>,N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−1,N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−1</t>
    </r>
  </si>
  <si>
    <t xml:space="preserve">&lt; </t>
  </si>
  <si>
    <t>Reject if probability is less than confidence level.</t>
  </si>
  <si>
    <t>Sample sets X1 and X2 are assumed to come from a Gaussian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</si>
</sst>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9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0" fontId="0" fillId="4" borderId="1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10" fontId="0" fillId="8" borderId="1" xfId="1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  <xf numFmtId="0" fontId="9" fillId="6" borderId="0" xfId="0" applyFont="1" applyFill="1" applyBorder="1"/>
    <xf numFmtId="0" fontId="12" fillId="6" borderId="0" xfId="0" applyFont="1" applyFill="1" applyBorder="1"/>
    <xf numFmtId="10" fontId="0" fillId="6" borderId="0" xfId="1" applyNumberFormat="1" applyFont="1" applyFill="1" applyBorder="1" applyAlignment="1">
      <alignment horizontal="center"/>
    </xf>
    <xf numFmtId="165" fontId="7" fillId="6" borderId="0" xfId="0" quotePrefix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/>
    <xf numFmtId="0" fontId="1" fillId="9" borderId="27" xfId="0" applyFont="1" applyFill="1" applyBorder="1"/>
    <xf numFmtId="0" fontId="1" fillId="9" borderId="28" xfId="0" applyFont="1" applyFill="1" applyBorder="1"/>
    <xf numFmtId="0" fontId="1" fillId="9" borderId="29" xfId="0" applyFont="1" applyFill="1" applyBorder="1"/>
    <xf numFmtId="0" fontId="15" fillId="6" borderId="0" xfId="0" applyFont="1" applyFill="1" applyAlignment="1">
      <alignment horizontal="right"/>
    </xf>
    <xf numFmtId="169" fontId="16" fillId="6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DiffVaraince_f_test!$I$11:$T$11</c:f>
              <c:numCache>
                <c:formatCode>0.00</c:formatCode>
                <c:ptCount val="12"/>
                <c:pt idx="0" formatCode="0.0">
                  <c:v>-4.0559210016595983</c:v>
                </c:pt>
                <c:pt idx="1">
                  <c:v>-3.7263763322495862</c:v>
                </c:pt>
                <c:pt idx="2">
                  <c:v>-3.0672869934295623</c:v>
                </c:pt>
                <c:pt idx="3">
                  <c:v>-2.4081976546095385</c:v>
                </c:pt>
                <c:pt idx="4">
                  <c:v>-1.7491083157895146</c:v>
                </c:pt>
                <c:pt idx="5">
                  <c:v>-1.0900189769694908</c:v>
                </c:pt>
                <c:pt idx="6">
                  <c:v>-0.43092963814946683</c:v>
                </c:pt>
                <c:pt idx="7">
                  <c:v>0.22815970067055713</c:v>
                </c:pt>
                <c:pt idx="8">
                  <c:v>0.88724903949058109</c:v>
                </c:pt>
                <c:pt idx="9">
                  <c:v>1.5463383783106051</c:v>
                </c:pt>
                <c:pt idx="10">
                  <c:v>2.2054277171306289</c:v>
                </c:pt>
                <c:pt idx="11" formatCode="0.0">
                  <c:v>2.5349723865406406</c:v>
                </c:pt>
              </c:numCache>
            </c:numRef>
          </c:xVal>
          <c:yVal>
            <c:numRef>
              <c:f>DiffVaraince_f_test!$I$12:$T$12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9.5238095238095247E-3</c:v>
                </c:pt>
                <c:pt idx="3">
                  <c:v>0</c:v>
                </c:pt>
                <c:pt idx="4">
                  <c:v>3.8095238095238092E-2</c:v>
                </c:pt>
                <c:pt idx="5">
                  <c:v>0.18095238095238095</c:v>
                </c:pt>
                <c:pt idx="6">
                  <c:v>0.15238095238095239</c:v>
                </c:pt>
                <c:pt idx="7">
                  <c:v>0.2190476190476191</c:v>
                </c:pt>
                <c:pt idx="8">
                  <c:v>0.22857142857142854</c:v>
                </c:pt>
                <c:pt idx="9">
                  <c:v>8.5714285714285743E-2</c:v>
                </c:pt>
                <c:pt idx="10">
                  <c:v>6.6666666666666652E-2</c:v>
                </c:pt>
                <c:pt idx="11">
                  <c:v>-6.3492063492063481E-4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DiffVaraince_f_test!$I$17:$T$17</c:f>
              <c:numCache>
                <c:formatCode>0.00</c:formatCode>
                <c:ptCount val="12"/>
                <c:pt idx="0" formatCode="0.0">
                  <c:v>-3.9406407244777597</c:v>
                </c:pt>
                <c:pt idx="1">
                  <c:v>-3.5334183727569441</c:v>
                </c:pt>
                <c:pt idx="2">
                  <c:v>-2.718973669315313</c:v>
                </c:pt>
                <c:pt idx="3">
                  <c:v>-1.9045289658736819</c:v>
                </c:pt>
                <c:pt idx="4">
                  <c:v>-1.0900842624320508</c:v>
                </c:pt>
                <c:pt idx="5">
                  <c:v>-0.2756395589904197</c:v>
                </c:pt>
                <c:pt idx="6">
                  <c:v>0.53880514445121142</c:v>
                </c:pt>
                <c:pt idx="7">
                  <c:v>1.3532498478928425</c:v>
                </c:pt>
                <c:pt idx="8">
                  <c:v>2.1676945513344736</c:v>
                </c:pt>
                <c:pt idx="9">
                  <c:v>2.9821392547761048</c:v>
                </c:pt>
                <c:pt idx="10">
                  <c:v>3.7965839582177359</c:v>
                </c:pt>
                <c:pt idx="11">
                  <c:v>4.2038063099385514</c:v>
                </c:pt>
              </c:numCache>
            </c:numRef>
          </c:xVal>
          <c:yVal>
            <c:numRef>
              <c:f>DiffVaraince_f_test!$I$18:$T$18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9.5238095238095247E-3</c:v>
                </c:pt>
                <c:pt idx="3">
                  <c:v>0</c:v>
                </c:pt>
                <c:pt idx="4">
                  <c:v>7.6190476190476183E-2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0.25714285714285712</c:v>
                </c:pt>
                <c:pt idx="8">
                  <c:v>0.19047619047619047</c:v>
                </c:pt>
                <c:pt idx="9">
                  <c:v>8.5714285714285743E-2</c:v>
                </c:pt>
                <c:pt idx="10">
                  <c:v>5.7142857142857162E-2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D-4882-B913-686921A3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DiffVaraince_f_test!$I$11:$T$11</c:f>
              <c:numCache>
                <c:formatCode>0.00</c:formatCode>
                <c:ptCount val="12"/>
                <c:pt idx="0" formatCode="0.0">
                  <c:v>-4.0559210016595983</c:v>
                </c:pt>
                <c:pt idx="1">
                  <c:v>-3.7263763322495862</c:v>
                </c:pt>
                <c:pt idx="2">
                  <c:v>-3.0672869934295623</c:v>
                </c:pt>
                <c:pt idx="3">
                  <c:v>-2.4081976546095385</c:v>
                </c:pt>
                <c:pt idx="4">
                  <c:v>-1.7491083157895146</c:v>
                </c:pt>
                <c:pt idx="5">
                  <c:v>-1.0900189769694908</c:v>
                </c:pt>
                <c:pt idx="6">
                  <c:v>-0.43092963814946683</c:v>
                </c:pt>
                <c:pt idx="7">
                  <c:v>0.22815970067055713</c:v>
                </c:pt>
                <c:pt idx="8">
                  <c:v>0.88724903949058109</c:v>
                </c:pt>
                <c:pt idx="9">
                  <c:v>1.5463383783106051</c:v>
                </c:pt>
                <c:pt idx="10">
                  <c:v>2.2054277171306289</c:v>
                </c:pt>
                <c:pt idx="11" formatCode="0.0">
                  <c:v>2.5349723865406406</c:v>
                </c:pt>
              </c:numCache>
            </c:numRef>
          </c:xVal>
          <c:yVal>
            <c:numRef>
              <c:f>DiffVaraince_f_test!$I$13:$T$13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1.9047619047619049E-2</c:v>
                </c:pt>
                <c:pt idx="3">
                  <c:v>1.9047619047619049E-2</c:v>
                </c:pt>
                <c:pt idx="4">
                  <c:v>5.7142857142857141E-2</c:v>
                </c:pt>
                <c:pt idx="5">
                  <c:v>0.23809523809523808</c:v>
                </c:pt>
                <c:pt idx="6">
                  <c:v>0.39047619047619048</c:v>
                </c:pt>
                <c:pt idx="7">
                  <c:v>0.60952380952380958</c:v>
                </c:pt>
                <c:pt idx="8">
                  <c:v>0.83809523809523812</c:v>
                </c:pt>
                <c:pt idx="9">
                  <c:v>0.92380952380952386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6-4018-8C91-C67027EA11A6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DiffVaraince_f_test!$I$17:$T$17</c:f>
              <c:numCache>
                <c:formatCode>0.00</c:formatCode>
                <c:ptCount val="12"/>
                <c:pt idx="0" formatCode="0.0">
                  <c:v>-3.9406407244777597</c:v>
                </c:pt>
                <c:pt idx="1">
                  <c:v>-3.5334183727569441</c:v>
                </c:pt>
                <c:pt idx="2">
                  <c:v>-2.718973669315313</c:v>
                </c:pt>
                <c:pt idx="3">
                  <c:v>-1.9045289658736819</c:v>
                </c:pt>
                <c:pt idx="4">
                  <c:v>-1.0900842624320508</c:v>
                </c:pt>
                <c:pt idx="5">
                  <c:v>-0.2756395589904197</c:v>
                </c:pt>
                <c:pt idx="6">
                  <c:v>0.53880514445121142</c:v>
                </c:pt>
                <c:pt idx="7">
                  <c:v>1.3532498478928425</c:v>
                </c:pt>
                <c:pt idx="8">
                  <c:v>2.1676945513344736</c:v>
                </c:pt>
                <c:pt idx="9">
                  <c:v>2.9821392547761048</c:v>
                </c:pt>
                <c:pt idx="10">
                  <c:v>3.7965839582177359</c:v>
                </c:pt>
                <c:pt idx="11">
                  <c:v>4.2038063099385514</c:v>
                </c:pt>
              </c:numCache>
            </c:numRef>
          </c:xVal>
          <c:yVal>
            <c:numRef>
              <c:f>DiffVaraince_f_test!$I$19:$T$19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1.9047619047619049E-2</c:v>
                </c:pt>
                <c:pt idx="3">
                  <c:v>1.9047619047619049E-2</c:v>
                </c:pt>
                <c:pt idx="4">
                  <c:v>9.5238095238095233E-2</c:v>
                </c:pt>
                <c:pt idx="5">
                  <c:v>0.23809523809523808</c:v>
                </c:pt>
                <c:pt idx="6">
                  <c:v>0.40952380952380951</c:v>
                </c:pt>
                <c:pt idx="7">
                  <c:v>0.66666666666666663</c:v>
                </c:pt>
                <c:pt idx="8">
                  <c:v>0.8571428571428571</c:v>
                </c:pt>
                <c:pt idx="9">
                  <c:v>0.94285714285714284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018-8C91-C67027E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0"/>
  <sheetViews>
    <sheetView tabSelected="1" zoomScale="60" zoomScaleNormal="60" workbookViewId="0">
      <selection activeCell="AA55" sqref="AA55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56" s="1" customFormat="1" ht="21" x14ac:dyDescent="0.35">
      <c r="B3" s="27"/>
      <c r="C3" s="40" t="s">
        <v>33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ht="18.75" x14ac:dyDescent="0.35">
      <c r="A5" s="1"/>
      <c r="B5" s="27"/>
      <c r="C5" s="28" t="s">
        <v>34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x14ac:dyDescent="0.25">
      <c r="A6" s="1"/>
      <c r="B6" s="27"/>
      <c r="C6" s="28" t="s">
        <v>40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0"/>
      <c r="W6" s="23"/>
      <c r="X6" s="2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0"/>
      <c r="W7" s="23"/>
      <c r="X7" s="23"/>
    </row>
    <row r="8" spans="1:56" ht="15.75" thickBot="1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0"/>
      <c r="W8" s="23"/>
      <c r="X8" s="23"/>
    </row>
    <row r="9" spans="1:56" x14ac:dyDescent="0.25">
      <c r="B9" s="27"/>
      <c r="C9" s="60" t="s">
        <v>23</v>
      </c>
      <c r="D9" s="61"/>
      <c r="E9" s="28"/>
      <c r="F9" s="33" t="s">
        <v>9</v>
      </c>
      <c r="G9" s="28"/>
      <c r="H9" s="28"/>
      <c r="I9" s="62" t="s">
        <v>7</v>
      </c>
      <c r="J9" s="7">
        <f ca="1">G11</f>
        <v>-4.0559210016595983</v>
      </c>
      <c r="K9" s="8">
        <f t="shared" ref="K9:S9" ca="1" si="0">J9+($G$12-$G$11)/10</f>
        <v>-3.3968316628395745</v>
      </c>
      <c r="L9" s="8">
        <f t="shared" ca="1" si="0"/>
        <v>-2.7377423240195506</v>
      </c>
      <c r="M9" s="8">
        <f t="shared" ca="1" si="0"/>
        <v>-2.0786529851995268</v>
      </c>
      <c r="N9" s="8">
        <f t="shared" ca="1" si="0"/>
        <v>-1.4195636463795029</v>
      </c>
      <c r="O9" s="8">
        <f t="shared" ca="1" si="0"/>
        <v>-0.76047430755947898</v>
      </c>
      <c r="P9" s="8">
        <f t="shared" ca="1" si="0"/>
        <v>-0.10138496873945502</v>
      </c>
      <c r="Q9" s="8">
        <f t="shared" ca="1" si="0"/>
        <v>0.55770437008056895</v>
      </c>
      <c r="R9" s="8">
        <f t="shared" ca="1" si="0"/>
        <v>1.2167937089005929</v>
      </c>
      <c r="S9" s="9">
        <f t="shared" ca="1" si="0"/>
        <v>1.8758830477206168</v>
      </c>
      <c r="T9" s="28"/>
      <c r="U9" s="28"/>
      <c r="V9" s="30"/>
      <c r="W9" s="23"/>
      <c r="X9" s="23"/>
    </row>
    <row r="10" spans="1:56" ht="15.75" thickBot="1" x14ac:dyDescent="0.3">
      <c r="B10" s="27"/>
      <c r="C10" s="57" t="s">
        <v>2</v>
      </c>
      <c r="D10" s="59"/>
      <c r="E10" s="28"/>
      <c r="F10" s="28"/>
      <c r="G10" s="28"/>
      <c r="H10" s="28"/>
      <c r="I10" s="63"/>
      <c r="J10" s="10">
        <f t="shared" ref="J10:S10" ca="1" si="1">J9+($G$12-$G$11)/10</f>
        <v>-3.3968316628395745</v>
      </c>
      <c r="K10" s="11">
        <f t="shared" ca="1" si="1"/>
        <v>-2.7377423240195506</v>
      </c>
      <c r="L10" s="11">
        <f t="shared" ca="1" si="1"/>
        <v>-2.0786529851995268</v>
      </c>
      <c r="M10" s="11">
        <f t="shared" ca="1" si="1"/>
        <v>-1.4195636463795029</v>
      </c>
      <c r="N10" s="11">
        <f t="shared" ca="1" si="1"/>
        <v>-0.76047430755947898</v>
      </c>
      <c r="O10" s="11">
        <f t="shared" ca="1" si="1"/>
        <v>-0.10138496873945502</v>
      </c>
      <c r="P10" s="11">
        <f t="shared" ca="1" si="1"/>
        <v>0.55770437008056895</v>
      </c>
      <c r="Q10" s="11">
        <f t="shared" ca="1" si="1"/>
        <v>1.2167937089005929</v>
      </c>
      <c r="R10" s="11">
        <f t="shared" ca="1" si="1"/>
        <v>1.8758830477206168</v>
      </c>
      <c r="S10" s="12">
        <f t="shared" ca="1" si="1"/>
        <v>2.5349723865406406</v>
      </c>
      <c r="T10" s="28"/>
      <c r="U10" s="28"/>
      <c r="V10" s="30"/>
      <c r="W10" s="23"/>
      <c r="X10" s="23"/>
    </row>
    <row r="11" spans="1:56" x14ac:dyDescent="0.25">
      <c r="B11" s="27"/>
      <c r="C11" s="31" t="s">
        <v>0</v>
      </c>
      <c r="D11" s="3">
        <v>0.05</v>
      </c>
      <c r="E11" s="28"/>
      <c r="F11" s="16" t="s">
        <v>4</v>
      </c>
      <c r="G11" s="13">
        <f ca="1">MIN(C20:C124)</f>
        <v>-4.0559210016595983</v>
      </c>
      <c r="H11" s="31" t="s">
        <v>2</v>
      </c>
      <c r="I11" s="21">
        <f ca="1">G11</f>
        <v>-4.0559210016595983</v>
      </c>
      <c r="J11" s="8">
        <f ca="1">$G$11+($G$12-$G$11)/20</f>
        <v>-3.7263763322495862</v>
      </c>
      <c r="K11" s="8">
        <f t="shared" ref="K11:S11" ca="1" si="2">J11+($G$12-$G$11)/10</f>
        <v>-3.0672869934295623</v>
      </c>
      <c r="L11" s="8">
        <f t="shared" ca="1" si="2"/>
        <v>-2.4081976546095385</v>
      </c>
      <c r="M11" s="8">
        <f t="shared" ca="1" si="2"/>
        <v>-1.7491083157895146</v>
      </c>
      <c r="N11" s="8">
        <f t="shared" ca="1" si="2"/>
        <v>-1.0900189769694908</v>
      </c>
      <c r="O11" s="8">
        <f t="shared" ca="1" si="2"/>
        <v>-0.43092963814946683</v>
      </c>
      <c r="P11" s="8">
        <f t="shared" ca="1" si="2"/>
        <v>0.22815970067055713</v>
      </c>
      <c r="Q11" s="8">
        <f t="shared" ca="1" si="2"/>
        <v>0.88724903949058109</v>
      </c>
      <c r="R11" s="8">
        <f t="shared" ca="1" si="2"/>
        <v>1.5463383783106051</v>
      </c>
      <c r="S11" s="8">
        <f t="shared" ca="1" si="2"/>
        <v>2.2054277171306289</v>
      </c>
      <c r="T11" s="15">
        <f ca="1">G12</f>
        <v>2.5349723865406406</v>
      </c>
      <c r="U11" s="28"/>
      <c r="V11" s="30"/>
      <c r="W11" s="23"/>
      <c r="X11" s="23"/>
    </row>
    <row r="12" spans="1:56" ht="15.75" thickBot="1" x14ac:dyDescent="0.3">
      <c r="B12" s="27"/>
      <c r="C12" s="31" t="s">
        <v>1</v>
      </c>
      <c r="D12" s="4">
        <v>1.2</v>
      </c>
      <c r="E12" s="28"/>
      <c r="F12" s="17" t="s">
        <v>5</v>
      </c>
      <c r="G12" s="14">
        <f ca="1">MAX(C20:C124)</f>
        <v>2.5349723865406406</v>
      </c>
      <c r="H12" s="31" t="s">
        <v>6</v>
      </c>
      <c r="I12" s="22">
        <v>0</v>
      </c>
      <c r="J12" s="11">
        <f ca="1">COUNTIF($C$20:$C$124,"&lt;"&amp;J10)/COUNT($C$20:$C$124)</f>
        <v>9.5238095238095247E-3</v>
      </c>
      <c r="K12" s="11">
        <f ca="1">(COUNTIF($C$20:$C$124,"&lt;"&amp;K10))/COUNT($C$20:$C$124)-J12</f>
        <v>9.5238095238095247E-3</v>
      </c>
      <c r="L12" s="11">
        <f ca="1">(COUNTIF($C$20:$C$124,"&lt;"&amp;L10))/COUNT($C$20:$C$124)-SUM($J$12:K12)</f>
        <v>0</v>
      </c>
      <c r="M12" s="11">
        <f ca="1">(COUNTIF($C$20:$C$124,"&lt;"&amp;M10))/COUNT($C$20:$C$124)-SUM($J$12:L12)</f>
        <v>3.8095238095238092E-2</v>
      </c>
      <c r="N12" s="11">
        <f ca="1">(COUNTIF($C$20:$C$124,"&lt;"&amp;N10))/COUNT($C$20:$C$124)-SUM($J$12:M12)</f>
        <v>0.18095238095238095</v>
      </c>
      <c r="O12" s="11">
        <f ca="1">(COUNTIF($C$20:$C$124,"&lt;"&amp;O10))/COUNT($C$20:$C$124)-SUM($J$12:N12)</f>
        <v>0.15238095238095239</v>
      </c>
      <c r="P12" s="11">
        <f ca="1">(COUNTIF($C$20:$C$124,"&lt;"&amp;P10))/COUNT($C$20:$C$124)-SUM($J$12:O12)</f>
        <v>0.2190476190476191</v>
      </c>
      <c r="Q12" s="11">
        <f ca="1">(COUNTIF($C$20:$C$124,"&lt;"&amp;Q10))/COUNT($C$20:$C$124)-SUM($J$12:P12)</f>
        <v>0.22857142857142854</v>
      </c>
      <c r="R12" s="11">
        <f ca="1">(COUNTIF($C$20:$C$124,"&lt;"&amp;R10))/COUNT($C$20:$C$124)-SUM($J$12:Q12)</f>
        <v>8.5714285714285743E-2</v>
      </c>
      <c r="S12" s="11">
        <f ca="1">(COUNTIF($C$20:$C$124,"&lt;"&amp;S10))/COUNT($C$20:$C$124)-SUM($J$12:R12)</f>
        <v>6.6666666666666652E-2</v>
      </c>
      <c r="T12" s="12">
        <f ca="1">(COUNTIF($C$20:$C$124,"&lt;"&amp;T10)-S12)/COUNT($C$20:$C$124)</f>
        <v>-6.3492063492063481E-4</v>
      </c>
      <c r="U12" s="28"/>
      <c r="V12" s="30"/>
      <c r="W12" s="23"/>
      <c r="X12" s="23"/>
    </row>
    <row r="13" spans="1:56" s="5" customFormat="1" ht="15.75" thickBot="1" x14ac:dyDescent="0.3">
      <c r="A13" s="1"/>
      <c r="B13" s="27"/>
      <c r="C13" s="28"/>
      <c r="D13" s="28"/>
      <c r="E13" s="28"/>
      <c r="F13" s="28"/>
      <c r="G13" s="28"/>
      <c r="H13" s="31" t="s">
        <v>8</v>
      </c>
      <c r="I13" s="18">
        <f>I12</f>
        <v>0</v>
      </c>
      <c r="J13" s="19">
        <f t="shared" ref="J13:S13" ca="1" si="3">J12+I13</f>
        <v>9.5238095238095247E-3</v>
      </c>
      <c r="K13" s="19">
        <f t="shared" ca="1" si="3"/>
        <v>1.9047619047619049E-2</v>
      </c>
      <c r="L13" s="19">
        <f t="shared" ca="1" si="3"/>
        <v>1.9047619047619049E-2</v>
      </c>
      <c r="M13" s="19">
        <f t="shared" ca="1" si="3"/>
        <v>5.7142857142857141E-2</v>
      </c>
      <c r="N13" s="19">
        <f t="shared" ca="1" si="3"/>
        <v>0.23809523809523808</v>
      </c>
      <c r="O13" s="19">
        <f t="shared" ca="1" si="3"/>
        <v>0.39047619047619048</v>
      </c>
      <c r="P13" s="19">
        <f t="shared" ca="1" si="3"/>
        <v>0.60952380952380958</v>
      </c>
      <c r="Q13" s="19">
        <f t="shared" ca="1" si="3"/>
        <v>0.83809523809523812</v>
      </c>
      <c r="R13" s="19">
        <f t="shared" ca="1" si="3"/>
        <v>0.92380952380952386</v>
      </c>
      <c r="S13" s="19">
        <f t="shared" ca="1" si="3"/>
        <v>0.99047619047619051</v>
      </c>
      <c r="T13" s="20">
        <v>1</v>
      </c>
      <c r="U13" s="28"/>
      <c r="V13" s="30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thickBot="1" x14ac:dyDescent="0.3">
      <c r="A14" s="1"/>
      <c r="B14" s="27"/>
      <c r="C14" s="57" t="s">
        <v>3</v>
      </c>
      <c r="D14" s="5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5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1" t="s">
        <v>0</v>
      </c>
      <c r="D15" s="3">
        <v>0</v>
      </c>
      <c r="E15" s="28"/>
      <c r="F15" s="33" t="s">
        <v>9</v>
      </c>
      <c r="G15" s="28"/>
      <c r="H15" s="28"/>
      <c r="I15" s="62" t="s">
        <v>7</v>
      </c>
      <c r="J15" s="7">
        <f ca="1">G17</f>
        <v>-3.9406407244777597</v>
      </c>
      <c r="K15" s="8">
        <f t="shared" ref="K15:S15" ca="1" si="4">J15+($G$12-$G$11)/10</f>
        <v>-3.2815513856577359</v>
      </c>
      <c r="L15" s="8">
        <f t="shared" ca="1" si="4"/>
        <v>-2.622462046837712</v>
      </c>
      <c r="M15" s="8">
        <f t="shared" ca="1" si="4"/>
        <v>-1.9633727080176882</v>
      </c>
      <c r="N15" s="8">
        <f t="shared" ca="1" si="4"/>
        <v>-1.3042833691976643</v>
      </c>
      <c r="O15" s="8">
        <f t="shared" ca="1" si="4"/>
        <v>-0.64519403037764034</v>
      </c>
      <c r="P15" s="8">
        <f t="shared" ca="1" si="4"/>
        <v>1.3895308442383625E-2</v>
      </c>
      <c r="Q15" s="8">
        <f t="shared" ca="1" si="4"/>
        <v>0.67298464726240759</v>
      </c>
      <c r="R15" s="8">
        <f t="shared" ca="1" si="4"/>
        <v>1.3320739860824315</v>
      </c>
      <c r="S15" s="9">
        <f t="shared" ca="1" si="4"/>
        <v>1.9911633249024554</v>
      </c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ht="15.75" thickBot="1" x14ac:dyDescent="0.3">
      <c r="A16" s="1"/>
      <c r="B16" s="27"/>
      <c r="C16" s="31" t="s">
        <v>1</v>
      </c>
      <c r="D16" s="4">
        <v>1.5</v>
      </c>
      <c r="E16" s="28"/>
      <c r="F16" s="28"/>
      <c r="G16" s="28"/>
      <c r="H16" s="28"/>
      <c r="I16" s="63"/>
      <c r="J16" s="10">
        <f t="shared" ref="J16:S16" ca="1" si="5">J15+($G$12-$G$11)/10</f>
        <v>-3.2815513856577359</v>
      </c>
      <c r="K16" s="11">
        <f t="shared" ca="1" si="5"/>
        <v>-2.622462046837712</v>
      </c>
      <c r="L16" s="11">
        <f t="shared" ca="1" si="5"/>
        <v>-1.9633727080176882</v>
      </c>
      <c r="M16" s="11">
        <f t="shared" ca="1" si="5"/>
        <v>-1.3042833691976643</v>
      </c>
      <c r="N16" s="11">
        <f t="shared" ca="1" si="5"/>
        <v>-0.64519403037764034</v>
      </c>
      <c r="O16" s="11">
        <f t="shared" ca="1" si="5"/>
        <v>1.3895308442383625E-2</v>
      </c>
      <c r="P16" s="11">
        <f t="shared" ca="1" si="5"/>
        <v>0.67298464726240759</v>
      </c>
      <c r="Q16" s="11">
        <f t="shared" ca="1" si="5"/>
        <v>1.3320739860824315</v>
      </c>
      <c r="R16" s="11">
        <f t="shared" ca="1" si="5"/>
        <v>1.9911633249024554</v>
      </c>
      <c r="S16" s="12">
        <f t="shared" ca="1" si="5"/>
        <v>2.6502526637224793</v>
      </c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x14ac:dyDescent="0.25">
      <c r="A17" s="1"/>
      <c r="B17" s="27"/>
      <c r="C17" s="28"/>
      <c r="D17" s="28"/>
      <c r="E17" s="28"/>
      <c r="F17" s="16" t="s">
        <v>4</v>
      </c>
      <c r="G17" s="13">
        <f ca="1">MIN(D20:D124)</f>
        <v>-3.9406407244777597</v>
      </c>
      <c r="H17" s="31" t="s">
        <v>3</v>
      </c>
      <c r="I17" s="21">
        <f ca="1">G17</f>
        <v>-3.9406407244777597</v>
      </c>
      <c r="J17" s="8">
        <f ca="1">$G$17+($G$18-$G$17)/20</f>
        <v>-3.5334183727569441</v>
      </c>
      <c r="K17" s="8">
        <f ca="1">J17+($G$18-$G$17)/10</f>
        <v>-2.718973669315313</v>
      </c>
      <c r="L17" s="8">
        <f t="shared" ref="L17:S17" ca="1" si="6">K17+($G$18-$G$17)/10</f>
        <v>-1.9045289658736819</v>
      </c>
      <c r="M17" s="8">
        <f t="shared" ca="1" si="6"/>
        <v>-1.0900842624320508</v>
      </c>
      <c r="N17" s="8">
        <f t="shared" ca="1" si="6"/>
        <v>-0.2756395589904197</v>
      </c>
      <c r="O17" s="8">
        <f t="shared" ca="1" si="6"/>
        <v>0.53880514445121142</v>
      </c>
      <c r="P17" s="8">
        <f t="shared" ca="1" si="6"/>
        <v>1.3532498478928425</v>
      </c>
      <c r="Q17" s="8">
        <f t="shared" ca="1" si="6"/>
        <v>2.1676945513344736</v>
      </c>
      <c r="R17" s="8">
        <f t="shared" ca="1" si="6"/>
        <v>2.9821392547761048</v>
      </c>
      <c r="S17" s="8">
        <f t="shared" ca="1" si="6"/>
        <v>3.7965839582177359</v>
      </c>
      <c r="T17" s="9">
        <f ca="1">G18</f>
        <v>4.2038063099385514</v>
      </c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ht="15.75" thickBot="1" x14ac:dyDescent="0.3">
      <c r="A18" s="1"/>
      <c r="B18" s="27"/>
      <c r="C18" s="57" t="s">
        <v>18</v>
      </c>
      <c r="D18" s="58"/>
      <c r="E18" s="32"/>
      <c r="F18" s="17" t="s">
        <v>5</v>
      </c>
      <c r="G18" s="14">
        <f ca="1">MAX(D20:D124)</f>
        <v>4.2038063099385514</v>
      </c>
      <c r="H18" s="31" t="s">
        <v>6</v>
      </c>
      <c r="I18" s="22">
        <v>0</v>
      </c>
      <c r="J18" s="11">
        <f ca="1">COUNTIF($D$20:$D$124,"&lt;"&amp;J16)/COUNT($D$20:$D$124)</f>
        <v>9.5238095238095247E-3</v>
      </c>
      <c r="K18" s="11">
        <f ca="1">(COUNTIF($C$20:$C$124,"&lt;"&amp;K16))/COUNT($C$20:$C$124)-J18</f>
        <v>9.5238095238095247E-3</v>
      </c>
      <c r="L18" s="11">
        <f ca="1">(COUNTIF($C$20:$C$124,"&lt;"&amp;L16))/COUNT($C$20:$C$124)-SUM($J$18:K18)</f>
        <v>0</v>
      </c>
      <c r="M18" s="11">
        <f ca="1">(COUNTIF($C$20:$C$124,"&lt;"&amp;M16))/COUNT($C$20:$C$124)-SUM($J$18:L18)</f>
        <v>7.6190476190476183E-2</v>
      </c>
      <c r="N18" s="11">
        <f ca="1">(COUNTIF($C$20:$C$124,"&lt;"&amp;N16))/COUNT($C$20:$C$124)-SUM($J$18:M18)</f>
        <v>0.14285714285714285</v>
      </c>
      <c r="O18" s="11">
        <f ca="1">(COUNTIF($C$20:$C$124,"&lt;"&amp;O16))/COUNT($C$20:$C$124)-SUM($J$18:N18)</f>
        <v>0.17142857142857143</v>
      </c>
      <c r="P18" s="11">
        <f ca="1">(COUNTIF($C$20:$C$124,"&lt;"&amp;P16))/COUNT($C$20:$C$124)-SUM($J$18:O18)</f>
        <v>0.25714285714285712</v>
      </c>
      <c r="Q18" s="11">
        <f ca="1">(COUNTIF($C$20:$C$124,"&lt;"&amp;Q16))/COUNT($C$20:$C$124)-SUM($J$18:P18)</f>
        <v>0.19047619047619047</v>
      </c>
      <c r="R18" s="11">
        <f ca="1">(COUNTIF($C$20:$C$124,"&lt;"&amp;R16))/COUNT($C$20:$C$124)-SUM($J$18:Q18)</f>
        <v>8.5714285714285743E-2</v>
      </c>
      <c r="S18" s="11">
        <f ca="1">(COUNTIF($C$20:$C$124,"&lt;"&amp;S16))/COUNT($C$20:$C$124)-SUM($J$18:R18)</f>
        <v>5.7142857142857162E-2</v>
      </c>
      <c r="T18" s="12">
        <v>0</v>
      </c>
      <c r="U18" s="28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ht="15.75" thickBot="1" x14ac:dyDescent="0.3">
      <c r="A19" s="1"/>
      <c r="B19" s="27"/>
      <c r="C19" s="41" t="s">
        <v>2</v>
      </c>
      <c r="D19" s="41" t="s">
        <v>3</v>
      </c>
      <c r="E19" s="55"/>
      <c r="F19" s="28"/>
      <c r="G19" s="28"/>
      <c r="H19" s="31" t="s">
        <v>8</v>
      </c>
      <c r="I19" s="18">
        <f>I18</f>
        <v>0</v>
      </c>
      <c r="J19" s="19">
        <f t="shared" ref="J19:S19" ca="1" si="7">J18+I19</f>
        <v>9.5238095238095247E-3</v>
      </c>
      <c r="K19" s="19">
        <f t="shared" ca="1" si="7"/>
        <v>1.9047619047619049E-2</v>
      </c>
      <c r="L19" s="19">
        <f t="shared" ca="1" si="7"/>
        <v>1.9047619047619049E-2</v>
      </c>
      <c r="M19" s="19">
        <f t="shared" ca="1" si="7"/>
        <v>9.5238095238095233E-2</v>
      </c>
      <c r="N19" s="19">
        <f t="shared" ca="1" si="7"/>
        <v>0.23809523809523808</v>
      </c>
      <c r="O19" s="19">
        <f t="shared" ca="1" si="7"/>
        <v>0.40952380952380951</v>
      </c>
      <c r="P19" s="19">
        <f t="shared" ca="1" si="7"/>
        <v>0.66666666666666663</v>
      </c>
      <c r="Q19" s="19">
        <f t="shared" ca="1" si="7"/>
        <v>0.8571428571428571</v>
      </c>
      <c r="R19" s="19">
        <f t="shared" ca="1" si="7"/>
        <v>0.94285714285714284</v>
      </c>
      <c r="S19" s="19">
        <f t="shared" ca="1" si="7"/>
        <v>1</v>
      </c>
      <c r="T19" s="20">
        <v>1</v>
      </c>
      <c r="U19" s="28"/>
      <c r="V19" s="2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/>
      <c r="C20" s="34">
        <f t="shared" ref="C20:C51" ca="1" si="8">_xlfn.NORM.INV(RAND(),$D$11,$D$12)</f>
        <v>-4.0559210016595983</v>
      </c>
      <c r="D20" s="34">
        <f t="shared" ref="D20:D51" ca="1" si="9">_xlfn.NORM.INV(RAND(),$D$15,$D$16)</f>
        <v>1.4953175963897749</v>
      </c>
      <c r="E20" s="34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/>
      <c r="C21" s="34">
        <f t="shared" ca="1" si="8"/>
        <v>0.40891061336525469</v>
      </c>
      <c r="D21" s="34">
        <f t="shared" ca="1" si="9"/>
        <v>0.91406996958196585</v>
      </c>
      <c r="E21" s="34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/>
      <c r="C22" s="34">
        <f t="shared" ca="1" si="8"/>
        <v>1.1142187836151489</v>
      </c>
      <c r="D22" s="34">
        <f t="shared" ca="1" si="9"/>
        <v>1.9090622645735715</v>
      </c>
      <c r="E22" s="34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/>
      <c r="C23" s="34">
        <f t="shared" ca="1" si="8"/>
        <v>0.38968564556757945</v>
      </c>
      <c r="D23" s="34">
        <f t="shared" ca="1" si="9"/>
        <v>0.61941682647806406</v>
      </c>
      <c r="E23" s="34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/>
      <c r="C24" s="34">
        <f t="shared" ca="1" si="8"/>
        <v>0.75227248983153661</v>
      </c>
      <c r="D24" s="34">
        <f t="shared" ca="1" si="9"/>
        <v>-0.84037841614782216</v>
      </c>
      <c r="E24" s="34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/>
      <c r="C25" s="34">
        <f t="shared" ca="1" si="8"/>
        <v>-0.78082373983377584</v>
      </c>
      <c r="D25" s="34">
        <f t="shared" ca="1" si="9"/>
        <v>-1.3625920335773152</v>
      </c>
      <c r="E25" s="34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/>
      <c r="C26" s="34">
        <f t="shared" ca="1" si="8"/>
        <v>2.4142049406902659</v>
      </c>
      <c r="D26" s="34">
        <f t="shared" ca="1" si="9"/>
        <v>4.9507192185368589E-3</v>
      </c>
      <c r="E26" s="34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x14ac:dyDescent="0.25">
      <c r="A27" s="1"/>
      <c r="B27" s="27"/>
      <c r="C27" s="34">
        <f t="shared" ca="1" si="8"/>
        <v>-1.5174993207052942E-2</v>
      </c>
      <c r="D27" s="34">
        <f t="shared" ca="1" si="9"/>
        <v>0.97976795190436172</v>
      </c>
      <c r="E27" s="34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x14ac:dyDescent="0.25">
      <c r="A28" s="1"/>
      <c r="B28" s="27"/>
      <c r="C28" s="34">
        <f t="shared" ca="1" si="8"/>
        <v>-0.99337244873771935</v>
      </c>
      <c r="D28" s="34">
        <f t="shared" ca="1" si="9"/>
        <v>6.7013038740928246E-3</v>
      </c>
      <c r="E28" s="34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x14ac:dyDescent="0.25">
      <c r="A29" s="1"/>
      <c r="B29" s="27"/>
      <c r="C29" s="34">
        <f t="shared" ca="1" si="8"/>
        <v>0.39213956192752569</v>
      </c>
      <c r="D29" s="34">
        <f t="shared" ca="1" si="9"/>
        <v>-0.93268759169670234</v>
      </c>
      <c r="E29" s="34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x14ac:dyDescent="0.25">
      <c r="A30" s="1"/>
      <c r="B30" s="27"/>
      <c r="C30" s="34">
        <f t="shared" ca="1" si="8"/>
        <v>-0.84077727251889212</v>
      </c>
      <c r="D30" s="34">
        <f t="shared" ca="1" si="9"/>
        <v>2.727567920144554</v>
      </c>
      <c r="E30" s="34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x14ac:dyDescent="0.25">
      <c r="A31" s="1"/>
      <c r="B31" s="27"/>
      <c r="C31" s="34">
        <f t="shared" ca="1" si="8"/>
        <v>-0.18036477995466782</v>
      </c>
      <c r="D31" s="34">
        <f t="shared" ca="1" si="9"/>
        <v>2.1862721378472072</v>
      </c>
      <c r="E31" s="34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x14ac:dyDescent="0.25">
      <c r="A32" s="1"/>
      <c r="B32" s="27"/>
      <c r="C32" s="34">
        <f t="shared" ca="1" si="8"/>
        <v>0.95862146767669831</v>
      </c>
      <c r="D32" s="34">
        <f t="shared" ca="1" si="9"/>
        <v>2.5941403355125949</v>
      </c>
      <c r="E32" s="34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x14ac:dyDescent="0.25">
      <c r="A33" s="1"/>
      <c r="B33" s="27"/>
      <c r="C33" s="34">
        <f t="shared" ca="1" si="8"/>
        <v>1.9471327616419543</v>
      </c>
      <c r="D33" s="34">
        <f t="shared" ca="1" si="9"/>
        <v>-0.6777086198796789</v>
      </c>
      <c r="E33" s="34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x14ac:dyDescent="0.25">
      <c r="A34" s="1"/>
      <c r="B34" s="27"/>
      <c r="C34" s="34">
        <f t="shared" ca="1" si="8"/>
        <v>0.61102467364722657</v>
      </c>
      <c r="D34" s="34">
        <f t="shared" ca="1" si="9"/>
        <v>2.8420304347983745</v>
      </c>
      <c r="E34" s="34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x14ac:dyDescent="0.25">
      <c r="A35" s="1"/>
      <c r="B35" s="27"/>
      <c r="C35" s="34">
        <f t="shared" ca="1" si="8"/>
        <v>0.85946358741062712</v>
      </c>
      <c r="D35" s="34">
        <f t="shared" ca="1" si="9"/>
        <v>-1.27047688983733</v>
      </c>
      <c r="E35" s="34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x14ac:dyDescent="0.25">
      <c r="A36" s="1"/>
      <c r="B36" s="27"/>
      <c r="C36" s="34">
        <f t="shared" ca="1" si="8"/>
        <v>0.98574403854506021</v>
      </c>
      <c r="D36" s="34">
        <f t="shared" ca="1" si="9"/>
        <v>0.89247299494171584</v>
      </c>
      <c r="E36" s="34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/>
      <c r="C37" s="34">
        <f t="shared" ca="1" si="8"/>
        <v>0.33485606263832224</v>
      </c>
      <c r="D37" s="34">
        <f t="shared" ca="1" si="9"/>
        <v>-1.412887457387932</v>
      </c>
      <c r="E37" s="34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22.5" customHeight="1" x14ac:dyDescent="0.4">
      <c r="A38" s="1"/>
      <c r="B38" s="27"/>
      <c r="C38" s="34">
        <f t="shared" ca="1" si="8"/>
        <v>1.8672618205429796</v>
      </c>
      <c r="D38" s="34">
        <f t="shared" ca="1" si="9"/>
        <v>-1.4307165333696914</v>
      </c>
      <c r="E38" s="34"/>
      <c r="F38" s="53" t="s">
        <v>32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/>
      <c r="C39" s="34">
        <f t="shared" ca="1" si="8"/>
        <v>-0.45848579665500172</v>
      </c>
      <c r="D39" s="34">
        <f t="shared" ca="1" si="9"/>
        <v>1.5930590143299961</v>
      </c>
      <c r="E39" s="34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ht="25.5" customHeight="1" thickBot="1" x14ac:dyDescent="0.5">
      <c r="A40" s="1"/>
      <c r="B40" s="27"/>
      <c r="C40" s="34">
        <f t="shared" ca="1" si="8"/>
        <v>0.21096150624521515</v>
      </c>
      <c r="D40" s="34">
        <f t="shared" ca="1" si="9"/>
        <v>-2.1671746437628152</v>
      </c>
      <c r="E40" s="34"/>
      <c r="F40" s="49" t="s">
        <v>10</v>
      </c>
      <c r="G40" s="50"/>
      <c r="H40" s="50"/>
      <c r="I40" s="51"/>
      <c r="J40" s="28"/>
      <c r="K40" s="49" t="s">
        <v>25</v>
      </c>
      <c r="L40" s="50"/>
      <c r="M40" s="50"/>
      <c r="N40" s="50"/>
      <c r="O40" s="51"/>
      <c r="P40" s="28"/>
      <c r="Q40" s="49" t="s">
        <v>17</v>
      </c>
      <c r="R40" s="50"/>
      <c r="S40" s="50"/>
      <c r="T40" s="50"/>
      <c r="U40" s="51"/>
      <c r="V40" s="2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/>
      <c r="C41" s="34">
        <f t="shared" ca="1" si="8"/>
        <v>-0.39452096739266973</v>
      </c>
      <c r="D41" s="34">
        <f t="shared" ca="1" si="9"/>
        <v>1.3125242696208521</v>
      </c>
      <c r="E41" s="34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2.5" customHeight="1" x14ac:dyDescent="0.45">
      <c r="A42" s="1"/>
      <c r="B42" s="27"/>
      <c r="C42" s="34">
        <f t="shared" ca="1" si="8"/>
        <v>0.39101756107509983</v>
      </c>
      <c r="D42" s="34">
        <f t="shared" ca="1" si="9"/>
        <v>0.13656369283308173</v>
      </c>
      <c r="E42" s="34"/>
      <c r="F42" s="42" t="s">
        <v>2</v>
      </c>
      <c r="G42" s="28"/>
      <c r="H42" s="28"/>
      <c r="I42" s="28"/>
      <c r="J42" s="28"/>
      <c r="K42" s="28" t="s">
        <v>26</v>
      </c>
      <c r="L42" s="28"/>
      <c r="M42" s="44">
        <f ca="1">MAX(G44,G49)/MIN(G44,G49)</f>
        <v>1.7722361792565351</v>
      </c>
      <c r="O42" s="28"/>
      <c r="P42" s="28"/>
      <c r="Q42" s="46" t="s">
        <v>30</v>
      </c>
      <c r="R42" s="56"/>
      <c r="S42" s="46" t="s">
        <v>31</v>
      </c>
      <c r="T42" s="73" t="s">
        <v>36</v>
      </c>
      <c r="V42" s="2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8.75" thickBot="1" x14ac:dyDescent="0.4">
      <c r="A43" s="1"/>
      <c r="B43" s="27"/>
      <c r="C43" s="34">
        <f t="shared" ca="1" si="8"/>
        <v>1.9300314351139043</v>
      </c>
      <c r="D43" s="34">
        <f t="shared" ca="1" si="9"/>
        <v>-8.4202262113434706E-2</v>
      </c>
      <c r="E43" s="34"/>
      <c r="F43" s="31" t="s">
        <v>0</v>
      </c>
      <c r="G43" s="48">
        <f ca="1">AVERAGE(XOne)</f>
        <v>0.18105438762362983</v>
      </c>
      <c r="H43" s="28"/>
      <c r="I43" s="28"/>
      <c r="J43" s="28"/>
      <c r="K43" s="28" t="s">
        <v>27</v>
      </c>
      <c r="L43" s="28"/>
      <c r="M43" s="45">
        <f ca="1">_xlfn.F.INV.RT(G55,G45-1,G50-1)</f>
        <v>1.3827327985403963</v>
      </c>
      <c r="N43" s="28" t="s">
        <v>37</v>
      </c>
      <c r="O43" s="28"/>
      <c r="P43" s="28"/>
      <c r="Q43" s="47">
        <f ca="1">M42</f>
        <v>1.7722361792565351</v>
      </c>
      <c r="R43" s="55" t="s">
        <v>14</v>
      </c>
      <c r="S43" s="47">
        <f ca="1">M43</f>
        <v>1.3827327985403963</v>
      </c>
      <c r="T43" s="28" t="s">
        <v>35</v>
      </c>
      <c r="V43" s="2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15.75" thickBot="1" x14ac:dyDescent="0.3">
      <c r="A44" s="1"/>
      <c r="B44" s="27"/>
      <c r="C44" s="34">
        <f t="shared" ca="1" si="8"/>
        <v>0.67800991892092677</v>
      </c>
      <c r="D44" s="34">
        <f t="shared" ca="1" si="9"/>
        <v>-2.498617543304944</v>
      </c>
      <c r="E44" s="34"/>
      <c r="F44" s="31" t="s">
        <v>24</v>
      </c>
      <c r="G44" s="48">
        <f ca="1">_xlfn.VAR.S(XOne)</f>
        <v>1.3942385010151135</v>
      </c>
      <c r="H44" s="28"/>
      <c r="I44" s="28"/>
      <c r="J44" s="28"/>
      <c r="K44" s="28" t="s">
        <v>29</v>
      </c>
      <c r="L44" s="28"/>
      <c r="M44" s="68">
        <f ca="1">_xlfn.F.DIST.RT(M42,G45-1,G50-1)</f>
        <v>1.9175587764347411E-3</v>
      </c>
      <c r="N44" s="28"/>
      <c r="O44" s="28"/>
      <c r="P44" s="28"/>
      <c r="Q44" s="28"/>
      <c r="R44" s="28"/>
      <c r="S44" s="28"/>
      <c r="T44" s="28"/>
      <c r="U44" s="28"/>
      <c r="V44" s="2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ht="15.75" thickBot="1" x14ac:dyDescent="0.3">
      <c r="A45" s="1"/>
      <c r="B45" s="27"/>
      <c r="C45" s="34">
        <f t="shared" ca="1" si="8"/>
        <v>-1.3343626200572425</v>
      </c>
      <c r="D45" s="34">
        <f t="shared" ca="1" si="9"/>
        <v>-0.76429859985536575</v>
      </c>
      <c r="E45" s="34"/>
      <c r="F45" s="31" t="s">
        <v>12</v>
      </c>
      <c r="G45" s="43">
        <f ca="1">COUNT(XOne)</f>
        <v>105</v>
      </c>
      <c r="H45" s="28"/>
      <c r="I45" s="28"/>
      <c r="J45" s="28"/>
      <c r="K45" s="28"/>
      <c r="L45" s="28"/>
      <c r="M45" s="28"/>
      <c r="N45" s="28"/>
      <c r="O45" s="28"/>
      <c r="P45" s="28"/>
      <c r="Q45" s="33" t="str">
        <f ca="1">IF(OR(Q43&gt;S43),F123,F122)</f>
        <v xml:space="preserve">H1: Reject the null hypothesis. </v>
      </c>
      <c r="R45" s="28"/>
      <c r="S45" s="28"/>
      <c r="T45" s="28"/>
      <c r="U45" s="28"/>
      <c r="V45" s="2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ht="15.75" thickBot="1" x14ac:dyDescent="0.3">
      <c r="A46" s="1"/>
      <c r="B46" s="27"/>
      <c r="C46" s="34">
        <f t="shared" ca="1" si="8"/>
        <v>0.70370078433620131</v>
      </c>
      <c r="D46" s="34">
        <f t="shared" ca="1" si="9"/>
        <v>-3.022768639862965</v>
      </c>
      <c r="E46" s="34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24" thickBot="1" x14ac:dyDescent="0.4">
      <c r="A47" s="1"/>
      <c r="B47" s="27"/>
      <c r="C47" s="34">
        <f t="shared" ca="1" si="8"/>
        <v>-1.1448581013492722</v>
      </c>
      <c r="D47" s="34">
        <f t="shared" ca="1" si="9"/>
        <v>2.303086685651984</v>
      </c>
      <c r="E47" s="34"/>
      <c r="F47" s="42" t="s">
        <v>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49" t="s">
        <v>19</v>
      </c>
      <c r="R47" s="50"/>
      <c r="S47" s="50"/>
      <c r="T47" s="50"/>
      <c r="U47" s="51"/>
      <c r="V47" s="2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ht="15.75" thickBot="1" x14ac:dyDescent="0.3">
      <c r="A48" s="1"/>
      <c r="B48" s="27"/>
      <c r="C48" s="34">
        <f t="shared" ca="1" si="8"/>
        <v>0.21099194386465614</v>
      </c>
      <c r="D48" s="34">
        <f t="shared" ca="1" si="9"/>
        <v>-0.79041732647958229</v>
      </c>
      <c r="E48" s="34"/>
      <c r="F48" s="31" t="s">
        <v>0</v>
      </c>
      <c r="G48" s="44">
        <f ca="1">AVERAGE(XTwo)</f>
        <v>-0.10353224931989725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ht="24" thickBot="1" x14ac:dyDescent="0.4">
      <c r="A49" s="1"/>
      <c r="B49" s="27"/>
      <c r="C49" s="34">
        <f t="shared" ca="1" si="8"/>
        <v>0.11304538778294448</v>
      </c>
      <c r="D49" s="34">
        <f t="shared" ca="1" si="9"/>
        <v>-2.4178507683929436</v>
      </c>
      <c r="E49" s="34"/>
      <c r="F49" s="31" t="s">
        <v>24</v>
      </c>
      <c r="G49" s="48">
        <f ca="1">_xlfn.VAR.S(XTwo)</f>
        <v>2.4709199140113833</v>
      </c>
      <c r="H49" s="28"/>
      <c r="I49" s="28"/>
      <c r="J49" s="28"/>
      <c r="K49" s="28"/>
      <c r="L49" s="28"/>
      <c r="M49" s="28"/>
      <c r="N49" s="28"/>
      <c r="O49" s="28"/>
      <c r="P49" s="28"/>
      <c r="Q49" s="28" t="s">
        <v>13</v>
      </c>
      <c r="R49" s="54">
        <f ca="1">M44</f>
        <v>1.9175587764347411E-3</v>
      </c>
      <c r="S49" s="46"/>
      <c r="T49" s="56" t="s">
        <v>38</v>
      </c>
      <c r="U49" s="74">
        <f>G55</f>
        <v>0.05</v>
      </c>
      <c r="V49" s="2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/>
      <c r="C50" s="34">
        <f t="shared" ca="1" si="8"/>
        <v>1.7882434022424099</v>
      </c>
      <c r="D50" s="34">
        <f t="shared" ca="1" si="9"/>
        <v>-0.2853924907955015</v>
      </c>
      <c r="E50" s="34"/>
      <c r="F50" s="31" t="s">
        <v>11</v>
      </c>
      <c r="G50" s="43">
        <f ca="1">COUNT(XTwo)</f>
        <v>105</v>
      </c>
      <c r="H50" s="28"/>
      <c r="I50" s="28"/>
      <c r="J50" s="28"/>
      <c r="K50" s="28"/>
      <c r="L50" s="28"/>
      <c r="M50" s="28"/>
      <c r="N50" s="28"/>
      <c r="O50" s="28"/>
      <c r="P50" s="28"/>
      <c r="Q50" s="47"/>
      <c r="R50" s="55"/>
      <c r="S50" s="47"/>
      <c r="T50" s="55"/>
      <c r="U50" s="47"/>
      <c r="V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x14ac:dyDescent="0.25">
      <c r="A51" s="1"/>
      <c r="B51" s="27"/>
      <c r="C51" s="34">
        <f t="shared" ca="1" si="8"/>
        <v>0.66425890994497983</v>
      </c>
      <c r="D51" s="34">
        <f t="shared" ca="1" si="9"/>
        <v>-0.14774837469861704</v>
      </c>
      <c r="E51" s="34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 t="s">
        <v>39</v>
      </c>
      <c r="R51" s="28"/>
      <c r="S51" s="28"/>
      <c r="T51" s="28"/>
      <c r="U51" s="28"/>
      <c r="V51" s="2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/>
      <c r="C52" s="34">
        <f t="shared" ref="C52:C83" ca="1" si="10">_xlfn.NORM.INV(RAND(),$D$11,$D$12)</f>
        <v>-0.40468598607522011</v>
      </c>
      <c r="D52" s="34">
        <f t="shared" ref="D52:D83" ca="1" si="11">_xlfn.NORM.INV(RAND(),$D$15,$D$16)</f>
        <v>-2.1965804307818066</v>
      </c>
      <c r="E52" s="34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S52" s="28"/>
      <c r="T52" s="28"/>
      <c r="U52" s="28"/>
      <c r="V52" s="2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4" thickBot="1" x14ac:dyDescent="0.4">
      <c r="A53" s="1"/>
      <c r="B53" s="27"/>
      <c r="C53" s="34">
        <f t="shared" ca="1" si="10"/>
        <v>-1.7582515028785515</v>
      </c>
      <c r="D53" s="34">
        <f t="shared" ca="1" si="11"/>
        <v>1.4353176891270785</v>
      </c>
      <c r="E53" s="34"/>
      <c r="F53" s="52" t="s">
        <v>16</v>
      </c>
      <c r="G53" s="50"/>
      <c r="H53" s="50"/>
      <c r="I53" s="51"/>
      <c r="J53" s="28"/>
      <c r="K53" s="28"/>
      <c r="L53" s="28"/>
      <c r="M53" s="28"/>
      <c r="N53" s="28"/>
      <c r="O53" s="28"/>
      <c r="P53" s="28"/>
      <c r="Q53" s="70" t="s">
        <v>28</v>
      </c>
      <c r="R53" s="71"/>
      <c r="S53" s="71"/>
      <c r="T53" s="71"/>
      <c r="U53" s="72"/>
      <c r="V53" s="2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/>
      <c r="C54" s="34">
        <f t="shared" ca="1" si="10"/>
        <v>-3.1162459547099028</v>
      </c>
      <c r="D54" s="34">
        <f t="shared" ca="1" si="11"/>
        <v>-2.385746707906756</v>
      </c>
      <c r="E54" s="34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15.75" thickBot="1" x14ac:dyDescent="0.3">
      <c r="A55" s="1"/>
      <c r="B55" s="27"/>
      <c r="C55" s="34">
        <f t="shared" ca="1" si="10"/>
        <v>0.94010012002428922</v>
      </c>
      <c r="D55" s="34">
        <f t="shared" ca="1" si="11"/>
        <v>-3.9406407244777597</v>
      </c>
      <c r="E55" s="34"/>
      <c r="F55" s="28" t="s">
        <v>15</v>
      </c>
      <c r="G55" s="2">
        <v>0.05</v>
      </c>
      <c r="H55" s="28"/>
      <c r="I55" s="28"/>
      <c r="J55" s="28"/>
      <c r="K55" s="28"/>
      <c r="L55" s="28"/>
      <c r="M55" s="28"/>
      <c r="N55" s="28"/>
      <c r="O55" s="28"/>
      <c r="P55" s="28"/>
      <c r="Q55" s="5" t="s">
        <v>13</v>
      </c>
      <c r="R55" s="69">
        <f ca="1">_xlfn.F.TEST(XOne,XTwo)/2</f>
        <v>1.9175587764347567E-3</v>
      </c>
      <c r="S55" s="28"/>
      <c r="T55" s="28"/>
      <c r="U55" s="28"/>
      <c r="V55" s="2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x14ac:dyDescent="0.25">
      <c r="A56" s="1"/>
      <c r="B56" s="27"/>
      <c r="C56" s="34">
        <f t="shared" ca="1" si="10"/>
        <v>0.37584945825359439</v>
      </c>
      <c r="D56" s="34">
        <f t="shared" ca="1" si="11"/>
        <v>-2.844480151787053</v>
      </c>
      <c r="E56" s="34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x14ac:dyDescent="0.25">
      <c r="A57" s="1"/>
      <c r="B57" s="27"/>
      <c r="C57" s="34">
        <f t="shared" ca="1" si="10"/>
        <v>-0.87829876496316928</v>
      </c>
      <c r="D57" s="34">
        <f t="shared" ca="1" si="11"/>
        <v>1.6498288141251227</v>
      </c>
      <c r="E57" s="34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x14ac:dyDescent="0.25">
      <c r="A58" s="1"/>
      <c r="B58" s="27"/>
      <c r="C58" s="34">
        <f t="shared" ca="1" si="10"/>
        <v>0.86996673612542774</v>
      </c>
      <c r="D58" s="34">
        <f t="shared" ca="1" si="11"/>
        <v>0.60430865189136895</v>
      </c>
      <c r="E58" s="34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33"/>
      <c r="R58" s="28"/>
      <c r="S58" s="28"/>
      <c r="T58" s="28"/>
      <c r="U58" s="28"/>
      <c r="V58" s="2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x14ac:dyDescent="0.25">
      <c r="A59" s="1"/>
      <c r="B59" s="27"/>
      <c r="C59" s="34">
        <f t="shared" ca="1" si="10"/>
        <v>1.5362845284861746</v>
      </c>
      <c r="D59" s="34">
        <f t="shared" ca="1" si="11"/>
        <v>1.4948305735006038</v>
      </c>
      <c r="E59" s="34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26.25" x14ac:dyDescent="0.4">
      <c r="A60" s="1"/>
      <c r="B60" s="27"/>
      <c r="C60" s="34">
        <f t="shared" ca="1" si="10"/>
        <v>-1.0153756526484903</v>
      </c>
      <c r="D60" s="34">
        <f t="shared" ca="1" si="11"/>
        <v>-1.4295059700894868</v>
      </c>
      <c r="E60" s="34"/>
      <c r="F60" s="53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x14ac:dyDescent="0.25">
      <c r="A61" s="1"/>
      <c r="B61" s="27"/>
      <c r="C61" s="34">
        <f t="shared" ca="1" si="10"/>
        <v>-0.21865940054273758</v>
      </c>
      <c r="D61" s="34">
        <f t="shared" ca="1" si="11"/>
        <v>0.82414913735407647</v>
      </c>
      <c r="E61" s="34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23.25" x14ac:dyDescent="0.35">
      <c r="A62" s="1"/>
      <c r="B62" s="27"/>
      <c r="C62" s="34">
        <f t="shared" ca="1" si="10"/>
        <v>0.73997725855699048</v>
      </c>
      <c r="D62" s="34">
        <f t="shared" ca="1" si="11"/>
        <v>0.19992601148736405</v>
      </c>
      <c r="E62" s="34"/>
      <c r="F62" s="64"/>
      <c r="G62" s="28"/>
      <c r="H62" s="28"/>
      <c r="I62" s="28"/>
      <c r="J62" s="28"/>
      <c r="K62" s="64"/>
      <c r="L62" s="28"/>
      <c r="M62" s="28"/>
      <c r="N62" s="28"/>
      <c r="O62" s="28"/>
      <c r="P62" s="28"/>
      <c r="Q62" s="64"/>
      <c r="R62" s="28"/>
      <c r="S62" s="28"/>
      <c r="T62" s="28"/>
      <c r="U62" s="28"/>
      <c r="V62" s="2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x14ac:dyDescent="0.25">
      <c r="A63" s="1"/>
      <c r="B63" s="27"/>
      <c r="C63" s="34">
        <f t="shared" ca="1" si="10"/>
        <v>0.55257707522908417</v>
      </c>
      <c r="D63" s="34">
        <f t="shared" ca="1" si="11"/>
        <v>-1.6777860764423704</v>
      </c>
      <c r="E63" s="34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3.25" x14ac:dyDescent="0.35">
      <c r="A64" s="1"/>
      <c r="B64" s="27"/>
      <c r="C64" s="34">
        <f t="shared" ca="1" si="10"/>
        <v>-0.19923089848706976</v>
      </c>
      <c r="D64" s="34">
        <f t="shared" ca="1" si="11"/>
        <v>-1.222529528343518</v>
      </c>
      <c r="E64" s="34"/>
      <c r="F64" s="42"/>
      <c r="G64" s="28"/>
      <c r="H64" s="28"/>
      <c r="I64" s="28"/>
      <c r="J64" s="28"/>
      <c r="K64" s="28"/>
      <c r="L64" s="28"/>
      <c r="M64" s="34"/>
      <c r="N64" s="28"/>
      <c r="O64" s="28"/>
      <c r="P64" s="28"/>
      <c r="Q64" s="67"/>
      <c r="R64" s="56"/>
      <c r="S64" s="46"/>
      <c r="T64" s="56"/>
      <c r="U64" s="46"/>
      <c r="V64" s="29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x14ac:dyDescent="0.25">
      <c r="A65" s="1"/>
      <c r="B65" s="27"/>
      <c r="C65" s="34">
        <f t="shared" ca="1" si="10"/>
        <v>0.4752955297194224</v>
      </c>
      <c r="D65" s="34">
        <f t="shared" ca="1" si="11"/>
        <v>-1.9579308371225608</v>
      </c>
      <c r="E65" s="34"/>
      <c r="F65" s="31"/>
      <c r="G65" s="34"/>
      <c r="H65" s="28"/>
      <c r="I65" s="28"/>
      <c r="J65" s="28"/>
      <c r="K65" s="28"/>
      <c r="L65" s="28"/>
      <c r="M65" s="34"/>
      <c r="N65" s="28"/>
      <c r="O65" s="28"/>
      <c r="P65" s="28"/>
      <c r="Q65" s="47"/>
      <c r="R65" s="55"/>
      <c r="S65" s="47"/>
      <c r="T65" s="55"/>
      <c r="U65" s="47"/>
      <c r="V65" s="2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x14ac:dyDescent="0.25">
      <c r="A66" s="1"/>
      <c r="B66" s="27"/>
      <c r="C66" s="34">
        <f t="shared" ca="1" si="10"/>
        <v>0.111478539437932</v>
      </c>
      <c r="D66" s="34">
        <f t="shared" ca="1" si="11"/>
        <v>4.8581449850229478E-3</v>
      </c>
      <c r="E66" s="34"/>
      <c r="F66" s="31"/>
      <c r="G66" s="34"/>
      <c r="H66" s="28"/>
      <c r="I66" s="28"/>
      <c r="J66" s="28"/>
      <c r="K66" s="28"/>
      <c r="L66" s="28"/>
      <c r="M66" s="35"/>
      <c r="N66" s="28"/>
      <c r="O66" s="28"/>
      <c r="P66" s="28"/>
      <c r="Q66" s="28"/>
      <c r="R66" s="28"/>
      <c r="S66" s="28"/>
      <c r="T66" s="28"/>
      <c r="U66" s="28"/>
      <c r="V66" s="2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x14ac:dyDescent="0.25">
      <c r="A67" s="1"/>
      <c r="B67" s="27"/>
      <c r="C67" s="34">
        <f t="shared" ca="1" si="10"/>
        <v>2.522696504835106</v>
      </c>
      <c r="D67" s="34">
        <f t="shared" ca="1" si="11"/>
        <v>0.68050274995540461</v>
      </c>
      <c r="E67" s="34"/>
      <c r="F67" s="31"/>
      <c r="G67" s="56"/>
      <c r="H67" s="28"/>
      <c r="I67" s="28"/>
      <c r="J67" s="28"/>
      <c r="K67" s="28"/>
      <c r="L67" s="28"/>
      <c r="M67" s="34"/>
      <c r="N67" s="28"/>
      <c r="O67" s="28"/>
      <c r="P67" s="28"/>
      <c r="Q67" s="33"/>
      <c r="R67" s="28"/>
      <c r="S67" s="28"/>
      <c r="T67" s="28"/>
      <c r="U67" s="28"/>
      <c r="V67" s="2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x14ac:dyDescent="0.25">
      <c r="A68" s="1"/>
      <c r="B68" s="27"/>
      <c r="C68" s="34">
        <f t="shared" ca="1" si="10"/>
        <v>1.791686503548205</v>
      </c>
      <c r="D68" s="34">
        <f t="shared" ca="1" si="11"/>
        <v>-1.3658199495284582</v>
      </c>
      <c r="E68" s="34"/>
      <c r="F68" s="28"/>
      <c r="G68" s="28"/>
      <c r="H68" s="28"/>
      <c r="I68" s="28"/>
      <c r="J68" s="28"/>
      <c r="K68" s="28"/>
      <c r="L68" s="28"/>
      <c r="M68" s="34"/>
      <c r="N68" s="28"/>
      <c r="O68" s="28"/>
      <c r="P68" s="28"/>
      <c r="Q68" s="28"/>
      <c r="R68" s="28"/>
      <c r="S68" s="28"/>
      <c r="T68" s="28"/>
      <c r="U68" s="28"/>
      <c r="V68" s="29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ht="18.75" x14ac:dyDescent="0.3">
      <c r="A69" s="1"/>
      <c r="B69" s="27"/>
      <c r="C69" s="34">
        <f t="shared" ca="1" si="10"/>
        <v>0.2865542074387995</v>
      </c>
      <c r="D69" s="34">
        <f t="shared" ca="1" si="11"/>
        <v>-1.0046763800941461</v>
      </c>
      <c r="E69" s="34"/>
      <c r="F69" s="42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/>
      <c r="C70" s="34">
        <f t="shared" ca="1" si="10"/>
        <v>0.74573857365508012</v>
      </c>
      <c r="D70" s="34">
        <f t="shared" ca="1" si="11"/>
        <v>0.37132098833734406</v>
      </c>
      <c r="E70" s="34"/>
      <c r="F70" s="31"/>
      <c r="G70" s="34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x14ac:dyDescent="0.25">
      <c r="A71" s="1"/>
      <c r="B71" s="27"/>
      <c r="C71" s="34">
        <f t="shared" ca="1" si="10"/>
        <v>-0.96573187146789818</v>
      </c>
      <c r="D71" s="34">
        <f t="shared" ca="1" si="11"/>
        <v>5.5612934961996721E-2</v>
      </c>
      <c r="E71" s="34"/>
      <c r="F71" s="31"/>
      <c r="G71" s="34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x14ac:dyDescent="0.25">
      <c r="A72" s="1"/>
      <c r="B72" s="27"/>
      <c r="C72" s="34">
        <f t="shared" ca="1" si="10"/>
        <v>-0.16495367152822493</v>
      </c>
      <c r="D72" s="34">
        <f t="shared" ca="1" si="11"/>
        <v>-1.348722478884246</v>
      </c>
      <c r="E72" s="34"/>
      <c r="F72" s="31"/>
      <c r="G72" s="56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x14ac:dyDescent="0.25">
      <c r="A73" s="1"/>
      <c r="B73" s="27"/>
      <c r="C73" s="34">
        <f t="shared" ca="1" si="10"/>
        <v>0.64557615150844838</v>
      </c>
      <c r="D73" s="34">
        <f t="shared" ca="1" si="11"/>
        <v>1.0338254346470939</v>
      </c>
      <c r="E73" s="34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9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x14ac:dyDescent="0.25">
      <c r="A74" s="1"/>
      <c r="B74" s="27"/>
      <c r="C74" s="34">
        <f t="shared" ca="1" si="10"/>
        <v>-0.45737850611962788</v>
      </c>
      <c r="D74" s="34">
        <f t="shared" ca="1" si="11"/>
        <v>-3.1827034263447231</v>
      </c>
      <c r="E74" s="34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ht="23.25" x14ac:dyDescent="0.35">
      <c r="A75" s="1"/>
      <c r="B75" s="27"/>
      <c r="C75" s="34">
        <f t="shared" ca="1" si="10"/>
        <v>-1.2897155647751408</v>
      </c>
      <c r="D75" s="34">
        <f t="shared" ca="1" si="11"/>
        <v>-1.4596432253878233</v>
      </c>
      <c r="E75" s="34"/>
      <c r="F75" s="6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64"/>
      <c r="R75" s="28"/>
      <c r="S75" s="28"/>
      <c r="T75" s="28"/>
      <c r="U75" s="28"/>
      <c r="V75" s="29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x14ac:dyDescent="0.25">
      <c r="A76" s="1"/>
      <c r="B76" s="27"/>
      <c r="C76" s="34">
        <f t="shared" ca="1" si="10"/>
        <v>2.5349723865406406</v>
      </c>
      <c r="D76" s="34">
        <f t="shared" ca="1" si="11"/>
        <v>-0.2395245892555819</v>
      </c>
      <c r="E76" s="34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ht="23.25" x14ac:dyDescent="0.35">
      <c r="A77" s="1"/>
      <c r="B77" s="27"/>
      <c r="C77" s="34">
        <f t="shared" ca="1" si="10"/>
        <v>-0.77382547705164817</v>
      </c>
      <c r="D77" s="34">
        <f t="shared" ca="1" si="11"/>
        <v>-1.1657613081232694</v>
      </c>
      <c r="E77" s="34"/>
      <c r="F77" s="28"/>
      <c r="G77" s="56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66"/>
      <c r="S77" s="46"/>
      <c r="T77" s="56"/>
      <c r="U77" s="46"/>
      <c r="V77" s="29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/>
      <c r="C78" s="34">
        <f t="shared" ca="1" si="10"/>
        <v>1.3295372466280022</v>
      </c>
      <c r="D78" s="34">
        <f t="shared" ca="1" si="11"/>
        <v>1.7553441413233393</v>
      </c>
      <c r="E78" s="34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/>
      <c r="C79" s="34">
        <f t="shared" ca="1" si="10"/>
        <v>0.51071762275728239</v>
      </c>
      <c r="D79" s="34">
        <f t="shared" ca="1" si="11"/>
        <v>-1.9610142187935964</v>
      </c>
      <c r="E79" s="34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/>
      <c r="C80" s="34">
        <f t="shared" ca="1" si="10"/>
        <v>-0.88063060003255067</v>
      </c>
      <c r="D80" s="34">
        <f t="shared" ca="1" si="11"/>
        <v>-2.240341455467056</v>
      </c>
      <c r="E80" s="34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/>
      <c r="C81" s="34">
        <f t="shared" ca="1" si="10"/>
        <v>2.2166580420351898</v>
      </c>
      <c r="D81" s="34">
        <f t="shared" ca="1" si="11"/>
        <v>1.1260289148856053</v>
      </c>
      <c r="E81" s="34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/>
      <c r="C82" s="34">
        <f t="shared" ca="1" si="10"/>
        <v>1.0971648513272152</v>
      </c>
      <c r="D82" s="34">
        <f t="shared" ca="1" si="11"/>
        <v>1.2483734917936087</v>
      </c>
      <c r="E82" s="34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x14ac:dyDescent="0.25">
      <c r="A83" s="1"/>
      <c r="B83" s="27"/>
      <c r="C83" s="34">
        <f t="shared" ca="1" si="10"/>
        <v>-0.94627321171013989</v>
      </c>
      <c r="D83" s="34">
        <f t="shared" ca="1" si="11"/>
        <v>0.87308898295786819</v>
      </c>
      <c r="E83" s="34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x14ac:dyDescent="0.25">
      <c r="A84" s="1"/>
      <c r="B84" s="27"/>
      <c r="C84" s="34">
        <f t="shared" ref="C84:C115" ca="1" si="12">_xlfn.NORM.INV(RAND(),$D$11,$D$12)</f>
        <v>0.16100937524224107</v>
      </c>
      <c r="D84" s="34">
        <f t="shared" ref="D84:D115" ca="1" si="13">_xlfn.NORM.INV(RAND(),$D$15,$D$16)</f>
        <v>-8.1587077445442802E-2</v>
      </c>
      <c r="E84" s="34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9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/>
      <c r="C85" s="34">
        <f t="shared" ca="1" si="12"/>
        <v>1.3159717462295699</v>
      </c>
      <c r="D85" s="34">
        <f t="shared" ca="1" si="13"/>
        <v>-5.8938666489234987E-2</v>
      </c>
      <c r="E85" s="34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/>
      <c r="C86" s="34">
        <f t="shared" ca="1" si="12"/>
        <v>0.62794258021777971</v>
      </c>
      <c r="D86" s="34">
        <f t="shared" ca="1" si="13"/>
        <v>0.6547166647155418</v>
      </c>
      <c r="E86" s="34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1"/>
      <c r="X86" s="1"/>
      <c r="Y86" s="1"/>
      <c r="Z86" s="1" t="s">
        <v>22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/>
      <c r="C87" s="34">
        <f t="shared" ca="1" si="12"/>
        <v>1.0302884752104027</v>
      </c>
      <c r="D87" s="34">
        <f t="shared" ca="1" si="13"/>
        <v>-1.9266311698491421</v>
      </c>
      <c r="E87" s="34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/>
      <c r="C88" s="34">
        <f t="shared" ca="1" si="12"/>
        <v>-1.0929130962296798</v>
      </c>
      <c r="D88" s="34">
        <f t="shared" ca="1" si="13"/>
        <v>4.2038063099385514</v>
      </c>
      <c r="E88" s="34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/>
      <c r="C89" s="34">
        <f t="shared" ca="1" si="12"/>
        <v>0.40536493230505188</v>
      </c>
      <c r="D89" s="34">
        <f t="shared" ca="1" si="13"/>
        <v>-0.93203754987698606</v>
      </c>
      <c r="E89" s="34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/>
      <c r="C90" s="34">
        <f t="shared" ca="1" si="12"/>
        <v>-1.9175755989822572</v>
      </c>
      <c r="D90" s="34">
        <f t="shared" ca="1" si="13"/>
        <v>-1.565595521365946</v>
      </c>
      <c r="E90" s="3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9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/>
      <c r="C91" s="34">
        <f t="shared" ca="1" si="12"/>
        <v>0.65082230398445373</v>
      </c>
      <c r="D91" s="34">
        <f t="shared" ca="1" si="13"/>
        <v>0.7653289236880193</v>
      </c>
      <c r="E91" s="34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/>
      <c r="C92" s="34">
        <f t="shared" ca="1" si="12"/>
        <v>-1.3101206084622221</v>
      </c>
      <c r="D92" s="34">
        <f t="shared" ca="1" si="13"/>
        <v>-1.9437804077691581</v>
      </c>
      <c r="E92" s="34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/>
      <c r="C93" s="34">
        <f t="shared" ca="1" si="12"/>
        <v>-0.9293324282675004</v>
      </c>
      <c r="D93" s="34">
        <f t="shared" ca="1" si="13"/>
        <v>-0.64689819898995604</v>
      </c>
      <c r="E93" s="34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/>
      <c r="C94" s="34">
        <f t="shared" ca="1" si="12"/>
        <v>-1.658260979639512</v>
      </c>
      <c r="D94" s="34">
        <f t="shared" ca="1" si="13"/>
        <v>1.7140244647317342</v>
      </c>
      <c r="E94" s="34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/>
      <c r="C95" s="34">
        <f t="shared" ca="1" si="12"/>
        <v>-0.63579961538942364</v>
      </c>
      <c r="D95" s="34">
        <f t="shared" ca="1" si="13"/>
        <v>-0.28324888833833833</v>
      </c>
      <c r="E95" s="34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/>
      <c r="C96" s="34">
        <f t="shared" ca="1" si="12"/>
        <v>-0.47654631940934761</v>
      </c>
      <c r="D96" s="34">
        <f t="shared" ca="1" si="13"/>
        <v>-0.54077961184043088</v>
      </c>
      <c r="E96" s="34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/>
      <c r="C97" s="34">
        <f t="shared" ca="1" si="12"/>
        <v>1.1037606418369748</v>
      </c>
      <c r="D97" s="34">
        <f t="shared" ca="1" si="13"/>
        <v>-1.8932404095032278</v>
      </c>
      <c r="E97" s="34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/>
      <c r="C98" s="34">
        <f t="shared" ca="1" si="12"/>
        <v>2.27264998942286</v>
      </c>
      <c r="D98" s="34">
        <f t="shared" ca="1" si="13"/>
        <v>-0.19542665683836463</v>
      </c>
      <c r="E98" s="34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/>
      <c r="C99" s="34">
        <f t="shared" ca="1" si="12"/>
        <v>-0.40881576780208412</v>
      </c>
      <c r="D99" s="34">
        <f t="shared" ca="1" si="13"/>
        <v>-1.4904544416200207</v>
      </c>
      <c r="E99" s="34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/>
      <c r="C100" s="34">
        <f t="shared" ca="1" si="12"/>
        <v>0.85428312775789661</v>
      </c>
      <c r="D100" s="34">
        <f t="shared" ca="1" si="13"/>
        <v>-0.55476986456738264</v>
      </c>
      <c r="E100" s="34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/>
      <c r="C101" s="34">
        <f t="shared" ca="1" si="12"/>
        <v>1.698516185140019</v>
      </c>
      <c r="D101" s="34">
        <f t="shared" ca="1" si="13"/>
        <v>0.37260980042588376</v>
      </c>
      <c r="E101" s="34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/>
      <c r="C102" s="34">
        <f t="shared" ca="1" si="12"/>
        <v>1.1152725418543032</v>
      </c>
      <c r="D102" s="34">
        <f t="shared" ca="1" si="13"/>
        <v>1.3160232499239721</v>
      </c>
      <c r="E102" s="34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/>
      <c r="C103" s="34">
        <f t="shared" ca="1" si="12"/>
        <v>0.16003548902421513</v>
      </c>
      <c r="D103" s="34">
        <f t="shared" ca="1" si="13"/>
        <v>-0.71705339156865189</v>
      </c>
      <c r="E103" s="34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/>
      <c r="C104" s="34">
        <f t="shared" ca="1" si="12"/>
        <v>-1.6610585742299171</v>
      </c>
      <c r="D104" s="34">
        <f t="shared" ca="1" si="13"/>
        <v>-0.41675568468209229</v>
      </c>
      <c r="E104" s="34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/>
      <c r="C105" s="34">
        <f t="shared" ca="1" si="12"/>
        <v>-0.41657181060473025</v>
      </c>
      <c r="D105" s="34">
        <f t="shared" ca="1" si="13"/>
        <v>1.7439559686942003</v>
      </c>
      <c r="E105" s="34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/>
      <c r="C106" s="34">
        <f t="shared" ca="1" si="12"/>
        <v>-0.28672435600034907</v>
      </c>
      <c r="D106" s="34">
        <f t="shared" ca="1" si="13"/>
        <v>1.7760586560180236</v>
      </c>
      <c r="E106" s="34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/>
      <c r="C107" s="34">
        <f t="shared" ca="1" si="12"/>
        <v>-1.2862051300262825</v>
      </c>
      <c r="D107" s="34">
        <f t="shared" ca="1" si="13"/>
        <v>2.3997654791558136</v>
      </c>
      <c r="E107" s="34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/>
      <c r="C108" s="34">
        <f t="shared" ca="1" si="12"/>
        <v>-1.3424133573583972</v>
      </c>
      <c r="D108" s="34">
        <f t="shared" ca="1" si="13"/>
        <v>1.5427828810109045</v>
      </c>
      <c r="E108" s="34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/>
      <c r="C109" s="34">
        <f t="shared" ca="1" si="12"/>
        <v>1.0023625395589524</v>
      </c>
      <c r="D109" s="34">
        <f t="shared" ca="1" si="13"/>
        <v>0.39735546290642593</v>
      </c>
      <c r="E109" s="34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/>
      <c r="C110" s="34">
        <f t="shared" ca="1" si="12"/>
        <v>1.7925949384935307</v>
      </c>
      <c r="D110" s="34">
        <f t="shared" ca="1" si="13"/>
        <v>1.9416968913565151</v>
      </c>
      <c r="E110" s="34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/>
      <c r="C111" s="34">
        <f t="shared" ca="1" si="12"/>
        <v>0.50697893019791451</v>
      </c>
      <c r="D111" s="34">
        <f t="shared" ca="1" si="13"/>
        <v>0.13182540934256998</v>
      </c>
      <c r="E111" s="34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/>
      <c r="C112" s="34">
        <f t="shared" ca="1" si="12"/>
        <v>1.6289823395145439E-2</v>
      </c>
      <c r="D112" s="34">
        <f t="shared" ca="1" si="13"/>
        <v>0.32169519556020854</v>
      </c>
      <c r="E112" s="34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/>
      <c r="C113" s="34">
        <f t="shared" ca="1" si="12"/>
        <v>0.55923076457757659</v>
      </c>
      <c r="D113" s="34">
        <f t="shared" ca="1" si="13"/>
        <v>-1.2650859215287906</v>
      </c>
      <c r="E113" s="34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/>
      <c r="C114" s="34">
        <f t="shared" ca="1" si="12"/>
        <v>0.80105460229459691</v>
      </c>
      <c r="D114" s="34">
        <f t="shared" ca="1" si="13"/>
        <v>1.1215023376052398</v>
      </c>
      <c r="E114" s="34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/>
      <c r="C115" s="34">
        <f t="shared" ca="1" si="12"/>
        <v>-0.50000186036868555</v>
      </c>
      <c r="D115" s="34">
        <f t="shared" ca="1" si="13"/>
        <v>-2.5031912725969296</v>
      </c>
      <c r="E115" s="34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/>
      <c r="C116" s="34">
        <f t="shared" ref="C116:C124" ca="1" si="14">_xlfn.NORM.INV(RAND(),$D$11,$D$12)</f>
        <v>1.3996207031082868</v>
      </c>
      <c r="D116" s="34">
        <f t="shared" ref="D116:D124" ca="1" si="15">_xlfn.NORM.INV(RAND(),$D$15,$D$16)</f>
        <v>1.6431916052444242</v>
      </c>
      <c r="E116" s="34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/>
      <c r="C117" s="34">
        <f t="shared" ca="1" si="14"/>
        <v>0.35625750368729003</v>
      </c>
      <c r="D117" s="34">
        <f t="shared" ca="1" si="15"/>
        <v>-0.43652245194579675</v>
      </c>
      <c r="E117" s="34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x14ac:dyDescent="0.25">
      <c r="A118" s="1"/>
      <c r="B118" s="27"/>
      <c r="C118" s="34">
        <f t="shared" ca="1" si="14"/>
        <v>2.2244813624642972</v>
      </c>
      <c r="D118" s="34">
        <f t="shared" ca="1" si="15"/>
        <v>-0.50940660797628978</v>
      </c>
      <c r="E118" s="34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4">
        <f t="shared" ca="1" si="14"/>
        <v>0.38352626812125379</v>
      </c>
      <c r="D119" s="34">
        <f t="shared" ca="1" si="15"/>
        <v>-0.77329019931511944</v>
      </c>
      <c r="E119" s="34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4">
        <f t="shared" ca="1" si="14"/>
        <v>1.2817561483758969E-3</v>
      </c>
      <c r="D120" s="34">
        <f t="shared" ca="1" si="15"/>
        <v>-2.8980030421312333</v>
      </c>
      <c r="E120" s="34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4">
        <f t="shared" ca="1" si="14"/>
        <v>-0.25709105816162758</v>
      </c>
      <c r="D121" s="34">
        <f t="shared" ca="1" si="15"/>
        <v>2.0166116439645041</v>
      </c>
      <c r="E121" s="34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39"/>
      <c r="B122" s="27"/>
      <c r="C122" s="34">
        <f t="shared" ca="1" si="14"/>
        <v>-1.1023100305842188</v>
      </c>
      <c r="D122" s="34">
        <f t="shared" ca="1" si="15"/>
        <v>0.82940472488700312</v>
      </c>
      <c r="E122" s="34"/>
      <c r="F122" s="33" t="s">
        <v>20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39"/>
      <c r="B123" s="27"/>
      <c r="C123" s="34">
        <f t="shared" ca="1" si="14"/>
        <v>-0.57853833811681088</v>
      </c>
      <c r="D123" s="34">
        <f t="shared" ca="1" si="15"/>
        <v>0.87041078207180844</v>
      </c>
      <c r="E123" s="34"/>
      <c r="F123" s="33" t="s">
        <v>21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39"/>
      <c r="B124" s="36"/>
      <c r="C124" s="6">
        <f t="shared" ca="1" si="14"/>
        <v>-1.3093167985359448</v>
      </c>
      <c r="D124" s="6">
        <f t="shared" ca="1" si="15"/>
        <v>0.85404927736720038</v>
      </c>
      <c r="E124" s="6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8"/>
    </row>
    <row r="125" spans="1:56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56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56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56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x14ac:dyDescent="0.25">
      <c r="A141" s="39"/>
      <c r="B141" s="39"/>
      <c r="C141" s="39"/>
      <c r="D141" s="39"/>
      <c r="E141" s="3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9"/>
    </row>
    <row r="142" spans="1:22" x14ac:dyDescent="0.25">
      <c r="A142" s="39"/>
      <c r="B142" s="39"/>
      <c r="C142" s="39"/>
      <c r="D142" s="39"/>
      <c r="E142" s="3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9"/>
    </row>
    <row r="143" spans="1:22" x14ac:dyDescent="0.25">
      <c r="A143" s="39"/>
      <c r="B143" s="39"/>
      <c r="C143" s="39"/>
      <c r="D143" s="39"/>
      <c r="E143" s="3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9"/>
    </row>
    <row r="144" spans="1:22" x14ac:dyDescent="0.25">
      <c r="A144" s="39"/>
      <c r="B144" s="39"/>
      <c r="C144" s="39"/>
      <c r="D144" s="39"/>
      <c r="E144" s="3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9"/>
    </row>
    <row r="145" spans="1:22" x14ac:dyDescent="0.25">
      <c r="A145" s="39"/>
      <c r="B145" s="39"/>
      <c r="C145" s="39"/>
      <c r="D145" s="39"/>
      <c r="E145" s="3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9"/>
    </row>
    <row r="146" spans="1:22" x14ac:dyDescent="0.25">
      <c r="A146" s="39"/>
      <c r="B146" s="39"/>
      <c r="C146" s="39"/>
      <c r="D146" s="39"/>
      <c r="E146" s="3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9"/>
    </row>
    <row r="147" spans="1:22" x14ac:dyDescent="0.25">
      <c r="B147" s="1"/>
      <c r="C147" s="39"/>
      <c r="D147" s="39"/>
      <c r="E147" s="3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39"/>
      <c r="D148" s="39"/>
      <c r="E148" s="3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39"/>
      <c r="D149" s="39"/>
      <c r="E149" s="3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39"/>
      <c r="D150" s="39"/>
      <c r="E150" s="3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18:D18"/>
    <mergeCell ref="C10:D10"/>
    <mergeCell ref="C14:D14"/>
    <mergeCell ref="C9:D9"/>
    <mergeCell ref="I15:I16"/>
    <mergeCell ref="I9:I10"/>
  </mergeCells>
  <pageMargins left="0.7" right="0.7" top="0.75" bottom="0.75" header="0.3" footer="0.3"/>
  <pageSetup orientation="portrait" r:id="rId1"/>
  <ignoredErrors>
    <ignoredError sqref="J9:S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DiffVaraince_f_test</vt:lpstr>
      <vt:lpstr>XOne</vt:lpstr>
      <vt:lpstr>XTwo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2018-02-16T00:29:50Z</dcterms:modified>
</cp:coreProperties>
</file>