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pm27995\OneDrive - The University of Texas at Austin\Courses\Workflows\"/>
    </mc:Choice>
  </mc:AlternateContent>
  <xr:revisionPtr revIDLastSave="11" documentId="13_ncr:1_{6E171ADB-3E62-4E1F-834C-EE805F2BFA67}" xr6:coauthVersionLast="36" xr6:coauthVersionMax="47" xr10:uidLastSave="{6E6087EF-9567-4899-8C05-2BB3AA43FA44}"/>
  <bookViews>
    <workbookView xWindow="-120" yWindow="-120" windowWidth="29040" windowHeight="15840" xr2:uid="{00000000-000D-0000-FFFF-FFFF00000000}"/>
  </bookViews>
  <sheets>
    <sheet name="Heterogeneity" sheetId="2" r:id="rId1"/>
  </sheets>
  <definedNames>
    <definedName name="x">Heterogeneity!#REF!</definedName>
    <definedName name="y">Heterogeneity!#REF!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2" l="1"/>
  <c r="K29" i="2"/>
  <c r="K27" i="2"/>
  <c r="V11" i="2" l="1"/>
  <c r="V10" i="2"/>
  <c r="T12" i="2"/>
  <c r="V12" i="2" s="1"/>
  <c r="T11" i="2"/>
  <c r="H40" i="2"/>
  <c r="H41" i="2" s="1"/>
  <c r="H39" i="2"/>
  <c r="H38" i="2"/>
  <c r="K9" i="2"/>
  <c r="K25" i="2"/>
  <c r="K17" i="2"/>
  <c r="K15" i="2"/>
  <c r="K19" i="2" s="1"/>
  <c r="F10" i="2"/>
  <c r="K13" i="2" s="1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K11" i="2"/>
  <c r="H42" i="2" l="1"/>
  <c r="I41" i="2"/>
  <c r="T13" i="2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H43" i="2" l="1"/>
  <c r="I42" i="2"/>
  <c r="I104" i="2"/>
  <c r="I39" i="2"/>
  <c r="I38" i="2"/>
  <c r="I40" i="2"/>
  <c r="K31" i="2"/>
  <c r="K33" i="2"/>
  <c r="I105" i="2"/>
  <c r="T14" i="2"/>
  <c r="V13" i="2"/>
  <c r="H44" i="2" l="1"/>
  <c r="I43" i="2"/>
  <c r="T15" i="2"/>
  <c r="V14" i="2"/>
  <c r="T16" i="2" l="1"/>
  <c r="V15" i="2"/>
  <c r="H45" i="2"/>
  <c r="I44" i="2"/>
  <c r="T17" i="2" l="1"/>
  <c r="V16" i="2"/>
  <c r="H46" i="2"/>
  <c r="I45" i="2"/>
  <c r="T18" i="2" l="1"/>
  <c r="V17" i="2"/>
  <c r="H47" i="2"/>
  <c r="I46" i="2"/>
  <c r="T19" i="2" l="1"/>
  <c r="V18" i="2"/>
  <c r="H48" i="2"/>
  <c r="I47" i="2"/>
  <c r="T20" i="2" l="1"/>
  <c r="V19" i="2"/>
  <c r="H49" i="2"/>
  <c r="I48" i="2"/>
  <c r="T21" i="2" l="1"/>
  <c r="V20" i="2"/>
  <c r="H50" i="2"/>
  <c r="I49" i="2"/>
  <c r="T22" i="2" l="1"/>
  <c r="V21" i="2"/>
  <c r="H51" i="2"/>
  <c r="I50" i="2"/>
  <c r="T23" i="2" l="1"/>
  <c r="V22" i="2"/>
  <c r="H52" i="2"/>
  <c r="I51" i="2"/>
  <c r="H53" i="2" l="1"/>
  <c r="I52" i="2"/>
  <c r="T24" i="2"/>
  <c r="V23" i="2"/>
  <c r="T25" i="2" l="1"/>
  <c r="V24" i="2"/>
  <c r="H54" i="2"/>
  <c r="I53" i="2"/>
  <c r="H55" i="2" l="1"/>
  <c r="I54" i="2"/>
  <c r="T26" i="2"/>
  <c r="V25" i="2"/>
  <c r="T27" i="2" l="1"/>
  <c r="V26" i="2"/>
  <c r="H56" i="2"/>
  <c r="I55" i="2"/>
  <c r="H57" i="2" l="1"/>
  <c r="I56" i="2"/>
  <c r="T28" i="2"/>
  <c r="V27" i="2"/>
  <c r="T29" i="2" l="1"/>
  <c r="V28" i="2"/>
  <c r="H58" i="2"/>
  <c r="I57" i="2"/>
  <c r="H59" i="2" l="1"/>
  <c r="I58" i="2"/>
  <c r="T30" i="2"/>
  <c r="V29" i="2"/>
  <c r="T31" i="2" l="1"/>
  <c r="V30" i="2"/>
  <c r="H60" i="2"/>
  <c r="I59" i="2"/>
  <c r="H61" i="2" l="1"/>
  <c r="I60" i="2"/>
  <c r="T32" i="2"/>
  <c r="V31" i="2"/>
  <c r="T33" i="2" l="1"/>
  <c r="V32" i="2"/>
  <c r="H62" i="2"/>
  <c r="I61" i="2"/>
  <c r="H63" i="2" l="1"/>
  <c r="I62" i="2"/>
  <c r="T34" i="2"/>
  <c r="V33" i="2"/>
  <c r="T35" i="2" l="1"/>
  <c r="V34" i="2"/>
  <c r="H64" i="2"/>
  <c r="I63" i="2"/>
  <c r="H65" i="2" l="1"/>
  <c r="I64" i="2"/>
  <c r="T36" i="2"/>
  <c r="V35" i="2"/>
  <c r="T37" i="2" l="1"/>
  <c r="V36" i="2"/>
  <c r="H66" i="2"/>
  <c r="I65" i="2"/>
  <c r="H67" i="2" l="1"/>
  <c r="I66" i="2"/>
  <c r="T38" i="2"/>
  <c r="V37" i="2"/>
  <c r="T39" i="2" l="1"/>
  <c r="V38" i="2"/>
  <c r="H68" i="2"/>
  <c r="I67" i="2"/>
  <c r="H69" i="2" l="1"/>
  <c r="I68" i="2"/>
  <c r="T40" i="2"/>
  <c r="V39" i="2"/>
  <c r="T41" i="2" l="1"/>
  <c r="V40" i="2"/>
  <c r="H70" i="2"/>
  <c r="I69" i="2"/>
  <c r="H71" i="2" l="1"/>
  <c r="I70" i="2"/>
  <c r="T42" i="2"/>
  <c r="V41" i="2"/>
  <c r="T43" i="2" l="1"/>
  <c r="V42" i="2"/>
  <c r="H72" i="2"/>
  <c r="I71" i="2"/>
  <c r="H73" i="2" l="1"/>
  <c r="I72" i="2"/>
  <c r="T44" i="2"/>
  <c r="V43" i="2"/>
  <c r="T45" i="2" l="1"/>
  <c r="V44" i="2"/>
  <c r="H74" i="2"/>
  <c r="I73" i="2"/>
  <c r="H75" i="2" l="1"/>
  <c r="I74" i="2"/>
  <c r="T46" i="2"/>
  <c r="V45" i="2"/>
  <c r="T47" i="2" l="1"/>
  <c r="V46" i="2"/>
  <c r="H76" i="2"/>
  <c r="I75" i="2"/>
  <c r="H77" i="2" l="1"/>
  <c r="I76" i="2"/>
  <c r="T48" i="2"/>
  <c r="V47" i="2"/>
  <c r="T49" i="2" l="1"/>
  <c r="V48" i="2"/>
  <c r="H78" i="2"/>
  <c r="I77" i="2"/>
  <c r="H79" i="2" l="1"/>
  <c r="I78" i="2"/>
  <c r="T50" i="2"/>
  <c r="V49" i="2"/>
  <c r="T51" i="2" l="1"/>
  <c r="V50" i="2"/>
  <c r="H80" i="2"/>
  <c r="I79" i="2"/>
  <c r="H81" i="2" l="1"/>
  <c r="I80" i="2"/>
  <c r="T52" i="2"/>
  <c r="V51" i="2"/>
  <c r="T53" i="2" l="1"/>
  <c r="V52" i="2"/>
  <c r="H82" i="2"/>
  <c r="I81" i="2"/>
  <c r="H83" i="2" l="1"/>
  <c r="I82" i="2"/>
  <c r="T54" i="2"/>
  <c r="V53" i="2"/>
  <c r="T55" i="2" l="1"/>
  <c r="V54" i="2"/>
  <c r="H84" i="2"/>
  <c r="I83" i="2"/>
  <c r="H85" i="2" l="1"/>
  <c r="I84" i="2"/>
  <c r="T56" i="2"/>
  <c r="V55" i="2"/>
  <c r="T57" i="2" l="1"/>
  <c r="V56" i="2"/>
  <c r="H86" i="2"/>
  <c r="I85" i="2"/>
  <c r="H87" i="2" l="1"/>
  <c r="I86" i="2"/>
  <c r="T58" i="2"/>
  <c r="V57" i="2"/>
  <c r="T59" i="2" l="1"/>
  <c r="V58" i="2"/>
  <c r="H88" i="2"/>
  <c r="I87" i="2"/>
  <c r="H89" i="2" l="1"/>
  <c r="I88" i="2"/>
  <c r="T60" i="2"/>
  <c r="V59" i="2"/>
  <c r="T61" i="2" l="1"/>
  <c r="V60" i="2"/>
  <c r="H90" i="2"/>
  <c r="I89" i="2"/>
  <c r="H91" i="2" l="1"/>
  <c r="I90" i="2"/>
  <c r="T62" i="2"/>
  <c r="V61" i="2"/>
  <c r="T63" i="2" l="1"/>
  <c r="V62" i="2"/>
  <c r="H92" i="2"/>
  <c r="I91" i="2"/>
  <c r="H93" i="2" l="1"/>
  <c r="I92" i="2"/>
  <c r="T64" i="2"/>
  <c r="V63" i="2"/>
  <c r="T65" i="2" l="1"/>
  <c r="V64" i="2"/>
  <c r="H94" i="2"/>
  <c r="I93" i="2"/>
  <c r="H95" i="2" l="1"/>
  <c r="I94" i="2"/>
  <c r="T66" i="2"/>
  <c r="V65" i="2"/>
  <c r="T67" i="2" l="1"/>
  <c r="V66" i="2"/>
  <c r="H96" i="2"/>
  <c r="I95" i="2"/>
  <c r="H97" i="2" l="1"/>
  <c r="I96" i="2"/>
  <c r="T68" i="2"/>
  <c r="V67" i="2"/>
  <c r="T69" i="2" l="1"/>
  <c r="V68" i="2"/>
  <c r="H98" i="2"/>
  <c r="I97" i="2"/>
  <c r="H99" i="2" l="1"/>
  <c r="I98" i="2"/>
  <c r="T70" i="2"/>
  <c r="V69" i="2"/>
  <c r="T71" i="2" l="1"/>
  <c r="V70" i="2"/>
  <c r="H100" i="2"/>
  <c r="I99" i="2"/>
  <c r="I100" i="2" l="1"/>
  <c r="H101" i="2"/>
  <c r="T72" i="2"/>
  <c r="V71" i="2"/>
  <c r="T73" i="2" l="1"/>
  <c r="V72" i="2"/>
  <c r="H102" i="2"/>
  <c r="I101" i="2"/>
  <c r="H103" i="2" l="1"/>
  <c r="I103" i="2" s="1"/>
  <c r="I102" i="2"/>
  <c r="T74" i="2"/>
  <c r="V73" i="2"/>
  <c r="T75" i="2" l="1"/>
  <c r="V74" i="2"/>
  <c r="T76" i="2" l="1"/>
  <c r="V75" i="2"/>
  <c r="T77" i="2" l="1"/>
  <c r="V76" i="2"/>
  <c r="T78" i="2" l="1"/>
  <c r="V77" i="2"/>
  <c r="T79" i="2" l="1"/>
  <c r="V78" i="2"/>
  <c r="T80" i="2" l="1"/>
  <c r="V79" i="2"/>
  <c r="T81" i="2" l="1"/>
  <c r="V80" i="2"/>
  <c r="T82" i="2" l="1"/>
  <c r="V81" i="2"/>
  <c r="T83" i="2" l="1"/>
  <c r="V82" i="2"/>
  <c r="T84" i="2" l="1"/>
  <c r="V83" i="2"/>
  <c r="T85" i="2" l="1"/>
  <c r="V84" i="2"/>
  <c r="T86" i="2" l="1"/>
  <c r="V85" i="2"/>
  <c r="T87" i="2" l="1"/>
  <c r="V86" i="2"/>
  <c r="T88" i="2" l="1"/>
  <c r="V87" i="2"/>
  <c r="T89" i="2" l="1"/>
  <c r="V88" i="2"/>
  <c r="T90" i="2" l="1"/>
  <c r="V89" i="2"/>
  <c r="T91" i="2" l="1"/>
  <c r="V90" i="2"/>
  <c r="T92" i="2" l="1"/>
  <c r="V91" i="2"/>
  <c r="T93" i="2" l="1"/>
  <c r="V92" i="2"/>
  <c r="T94" i="2" l="1"/>
  <c r="V93" i="2"/>
  <c r="T95" i="2" l="1"/>
  <c r="V94" i="2"/>
  <c r="T96" i="2" l="1"/>
  <c r="V95" i="2"/>
  <c r="T97" i="2" l="1"/>
  <c r="V96" i="2"/>
  <c r="T98" i="2" l="1"/>
  <c r="V97" i="2"/>
  <c r="T99" i="2" l="1"/>
  <c r="V98" i="2"/>
  <c r="T100" i="2" l="1"/>
  <c r="V99" i="2"/>
  <c r="T101" i="2" l="1"/>
  <c r="V100" i="2"/>
  <c r="T102" i="2" l="1"/>
  <c r="V101" i="2"/>
  <c r="T103" i="2" l="1"/>
  <c r="V102" i="2"/>
  <c r="T104" i="2" l="1"/>
  <c r="V103" i="2"/>
  <c r="T105" i="2" l="1"/>
  <c r="V104" i="2"/>
  <c r="T106" i="2" l="1"/>
  <c r="V105" i="2"/>
  <c r="T107" i="2" l="1"/>
  <c r="V106" i="2"/>
  <c r="T108" i="2" l="1"/>
  <c r="V107" i="2"/>
  <c r="T109" i="2" l="1"/>
  <c r="V108" i="2"/>
  <c r="T110" i="2" l="1"/>
  <c r="V109" i="2"/>
  <c r="T111" i="2" l="1"/>
  <c r="V110" i="2"/>
  <c r="T112" i="2" l="1"/>
  <c r="V111" i="2"/>
  <c r="T113" i="2" l="1"/>
  <c r="V112" i="2"/>
  <c r="T114" i="2" l="1"/>
  <c r="V114" i="2" s="1"/>
  <c r="V1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Pyrcz, Michael</author>
  </authors>
  <commentList>
    <comment ref="C8" authorId="0" shapeId="0" xr:uid="{84F95F95-EC0B-4597-B1C1-B8D66187379C}">
      <text>
        <r>
          <rPr>
            <b/>
            <sz val="9"/>
            <color indexed="81"/>
            <rFont val="Tahoma"/>
            <charset val="1"/>
          </rPr>
          <t>Pyrcz, Michael:</t>
        </r>
        <r>
          <rPr>
            <sz val="9"/>
            <color indexed="81"/>
            <rFont val="Tahoma"/>
            <charset val="1"/>
          </rPr>
          <t xml:space="preserve">
Data is from PorPermSample1.csv</t>
        </r>
      </text>
    </comment>
  </commentList>
</comments>
</file>

<file path=xl/sharedStrings.xml><?xml version="1.0" encoding="utf-8"?>
<sst xmlns="http://schemas.openxmlformats.org/spreadsheetml/2006/main" count="34" uniqueCount="27">
  <si>
    <t>Depth</t>
  </si>
  <si>
    <r>
      <t>Porosity (</t>
    </r>
    <r>
      <rPr>
        <b/>
        <sz val="11"/>
        <color theme="1"/>
        <rFont val="Calibri"/>
        <family val="2"/>
      </rPr>
      <t>φ)</t>
    </r>
  </si>
  <si>
    <t>Permeability (k)</t>
  </si>
  <si>
    <t>Heterogeneity Measures by Professor Michael Pyrcz, The University of Texas at Austin, @GeostatsGuy on Twitter</t>
  </si>
  <si>
    <t>Variance of Permeability</t>
  </si>
  <si>
    <t>mD^2</t>
  </si>
  <si>
    <t>Coefficient of Variation of Permeability</t>
  </si>
  <si>
    <t>unitless</t>
  </si>
  <si>
    <t>Coefficient of Variation of Permeability / Porosity</t>
  </si>
  <si>
    <t>Permeability/Porosity</t>
  </si>
  <si>
    <t>Permeability P50</t>
  </si>
  <si>
    <t>Permeability P16</t>
  </si>
  <si>
    <t>mD</t>
  </si>
  <si>
    <t>Dykstra-Parsons</t>
  </si>
  <si>
    <t>Fit Lognormal Distribution</t>
  </si>
  <si>
    <t>Average of Permeability</t>
  </si>
  <si>
    <t>mu</t>
  </si>
  <si>
    <t>sigma</t>
  </si>
  <si>
    <t>Permeability P50 - Parametric Fit Lognormal</t>
  </si>
  <si>
    <t>Permeability P16 - Parametric Fit Lognormal</t>
  </si>
  <si>
    <t>Nonparametric Permeability CDF</t>
  </si>
  <si>
    <t>Index</t>
  </si>
  <si>
    <t>Perm Sorted</t>
  </si>
  <si>
    <t>Cumulative Probability</t>
  </si>
  <si>
    <t>Raw Well-based Data</t>
  </si>
  <si>
    <t>Here's a demonstration in Excel of calculating heterogeneity metrics, variance, coefficient of variation, and Dykstra-Parsons.</t>
  </si>
  <si>
    <t>I have a separate demonstration with Lorenz Coefficient.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</si>
</sst>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164" fontId="0" fillId="4" borderId="6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/>
    <xf numFmtId="0" fontId="1" fillId="3" borderId="12" xfId="0" applyFont="1" applyFill="1" applyBorder="1"/>
    <xf numFmtId="2" fontId="0" fillId="4" borderId="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0" fillId="4" borderId="15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1" fillId="3" borderId="1" xfId="0" applyFont="1" applyFill="1" applyBorder="1"/>
    <xf numFmtId="0" fontId="0" fillId="2" borderId="0" xfId="0" applyFill="1" applyBorder="1"/>
    <xf numFmtId="0" fontId="0" fillId="4" borderId="0" xfId="0" applyFill="1" applyBorder="1"/>
    <xf numFmtId="0" fontId="1" fillId="4" borderId="0" xfId="0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4" borderId="0" xfId="0" applyFont="1" applyFill="1" applyBorder="1"/>
    <xf numFmtId="2" fontId="0" fillId="4" borderId="0" xfId="0" applyNumberFormat="1" applyFill="1" applyBorder="1" applyAlignment="1">
      <alignment horizontal="center"/>
    </xf>
    <xf numFmtId="0" fontId="1" fillId="4" borderId="0" xfId="0" applyFont="1" applyFill="1" applyBorder="1" applyAlignment="1">
      <alignment horizontal="left"/>
    </xf>
    <xf numFmtId="164" fontId="0" fillId="4" borderId="0" xfId="0" applyNumberFormat="1" applyFill="1" applyBorder="1" applyAlignment="1">
      <alignment horizontal="left"/>
    </xf>
    <xf numFmtId="164" fontId="1" fillId="4" borderId="0" xfId="0" applyNumberFormat="1" applyFont="1" applyFill="1" applyBorder="1" applyAlignment="1">
      <alignment horizontal="left"/>
    </xf>
    <xf numFmtId="164" fontId="1" fillId="4" borderId="0" xfId="0" applyNumberFormat="1" applyFont="1" applyFill="1" applyBorder="1" applyAlignment="1"/>
    <xf numFmtId="164" fontId="1" fillId="4" borderId="0" xfId="0" applyNumberFormat="1" applyFont="1" applyFill="1" applyBorder="1" applyAlignment="1">
      <alignment horizontal="center"/>
    </xf>
    <xf numFmtId="1" fontId="0" fillId="4" borderId="4" xfId="1" applyNumberFormat="1" applyFon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1" fontId="0" fillId="4" borderId="13" xfId="1" applyNumberFormat="1" applyFont="1" applyFill="1" applyBorder="1" applyAlignment="1">
      <alignment horizontal="center"/>
    </xf>
    <xf numFmtId="2" fontId="0" fillId="4" borderId="14" xfId="0" applyNumberFormat="1" applyFill="1" applyBorder="1" applyAlignment="1">
      <alignment horizontal="center"/>
    </xf>
    <xf numFmtId="1" fontId="0" fillId="4" borderId="7" xfId="1" applyNumberFormat="1" applyFont="1" applyFill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43" fontId="0" fillId="5" borderId="1" xfId="1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1" fillId="3" borderId="10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center" wrapText="1"/>
    </xf>
    <xf numFmtId="0" fontId="5" fillId="4" borderId="0" xfId="0" applyFont="1" applyFill="1" applyBorder="1"/>
    <xf numFmtId="0" fontId="3" fillId="4" borderId="0" xfId="0" applyFont="1" applyFill="1" applyBorder="1"/>
    <xf numFmtId="0" fontId="0" fillId="4" borderId="0" xfId="0" applyFont="1" applyFill="1" applyBorder="1"/>
    <xf numFmtId="0" fontId="0" fillId="6" borderId="0" xfId="0" applyFill="1"/>
    <xf numFmtId="0" fontId="0" fillId="6" borderId="0" xfId="0" applyFill="1" applyBorder="1"/>
    <xf numFmtId="0" fontId="1" fillId="4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Fit Lognormal</a:t>
            </a:r>
            <a:r>
              <a:rPr lang="en-US" sz="1800" baseline="0"/>
              <a:t> Distribution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Heterogeneity!$I$38:$I$105</c:f>
              <c:numCache>
                <c:formatCode>0.0</c:formatCode>
                <c:ptCount val="68"/>
                <c:pt idx="0">
                  <c:v>47.710192155953756</c:v>
                </c:pt>
                <c:pt idx="1">
                  <c:v>56.7683829499612</c:v>
                </c:pt>
                <c:pt idx="2">
                  <c:v>62.694487357575987</c:v>
                </c:pt>
                <c:pt idx="3">
                  <c:v>67.398671894286693</c:v>
                </c:pt>
                <c:pt idx="4">
                  <c:v>71.428733180693811</c:v>
                </c:pt>
                <c:pt idx="5">
                  <c:v>75.027011477460832</c:v>
                </c:pt>
                <c:pt idx="6">
                  <c:v>78.324390999280226</c:v>
                </c:pt>
                <c:pt idx="7">
                  <c:v>81.400527248087471</c:v>
                </c:pt>
                <c:pt idx="8">
                  <c:v>84.307976079887112</c:v>
                </c:pt>
                <c:pt idx="9">
                  <c:v>87.08351716167337</c:v>
                </c:pt>
                <c:pt idx="10">
                  <c:v>89.75408291727436</c:v>
                </c:pt>
                <c:pt idx="11">
                  <c:v>92.340124768070339</c:v>
                </c:pt>
                <c:pt idx="12">
                  <c:v>94.857647920104782</c:v>
                </c:pt>
                <c:pt idx="13">
                  <c:v>97.319504552212777</c:v>
                </c:pt>
                <c:pt idx="14">
                  <c:v>99.736250268570942</c:v>
                </c:pt>
                <c:pt idx="15">
                  <c:v>102.11673133389257</c:v>
                </c:pt>
                <c:pt idx="16">
                  <c:v>104.46849951723109</c:v>
                </c:pt>
                <c:pt idx="17">
                  <c:v>106.7981129465157</c:v>
                </c:pt>
                <c:pt idx="18">
                  <c:v>109.11135950945913</c:v>
                </c:pt>
                <c:pt idx="19">
                  <c:v>111.41342639452297</c:v>
                </c:pt>
                <c:pt idx="20">
                  <c:v>113.70903144191533</c:v>
                </c:pt>
                <c:pt idx="21">
                  <c:v>116.00252697845912</c:v>
                </c:pt>
                <c:pt idx="22">
                  <c:v>118.2979835782826</c:v>
                </c:pt>
                <c:pt idx="23">
                  <c:v>120.59925905382687</c:v>
                </c:pt>
                <c:pt idx="24">
                  <c:v>122.91005654123097</c:v>
                </c:pt>
                <c:pt idx="25">
                  <c:v>125.23397455859389</c:v>
                </c:pt>
                <c:pt idx="26">
                  <c:v>127.57455123394503</c:v>
                </c:pt>
                <c:pt idx="27">
                  <c:v>129.9353044259588</c:v>
                </c:pt>
                <c:pt idx="28">
                  <c:v>132.31976913251745</c:v>
                </c:pt>
                <c:pt idx="29">
                  <c:v>134.73153335971068</c:v>
                </c:pt>
                <c:pt idx="30">
                  <c:v>137.17427348039365</c:v>
                </c:pt>
                <c:pt idx="31">
                  <c:v>139.65179003010081</c:v>
                </c:pt>
                <c:pt idx="32">
                  <c:v>142.16804485869849</c:v>
                </c:pt>
                <c:pt idx="33">
                  <c:v>144.72720057339882</c:v>
                </c:pt>
                <c:pt idx="34">
                  <c:v>147.33366327146666</c:v>
                </c:pt>
                <c:pt idx="35">
                  <c:v>149.99212967161318</c:v>
                </c:pt>
                <c:pt idx="36">
                  <c:v>152.70763991797091</c:v>
                </c:pt>
                <c:pt idx="37">
                  <c:v>155.48563756025101</c:v>
                </c:pt>
                <c:pt idx="38">
                  <c:v>158.33203852412996</c:v>
                </c:pt>
                <c:pt idx="39">
                  <c:v>161.25331130005895</c:v>
                </c:pt>
                <c:pt idx="40">
                  <c:v>164.25657112916451</c:v>
                </c:pt>
                <c:pt idx="41">
                  <c:v>167.34969169789625</c:v>
                </c:pt>
                <c:pt idx="42">
                  <c:v>170.5414388343508</c:v>
                </c:pt>
                <c:pt idx="43">
                  <c:v>173.84163202311078</c:v>
                </c:pt>
                <c:pt idx="44">
                  <c:v>177.26134135894691</c:v>
                </c:pt>
                <c:pt idx="45">
                  <c:v>180.81313004431928</c:v>
                </c:pt>
                <c:pt idx="46">
                  <c:v>184.51135600196386</c:v>
                </c:pt>
                <c:pt idx="47">
                  <c:v>188.37255107843779</c:v>
                </c:pt>
                <c:pt idx="48">
                  <c:v>192.41590336270616</c:v>
                </c:pt>
                <c:pt idx="49">
                  <c:v>196.6638784479866</c:v>
                </c:pt>
                <c:pt idx="50">
                  <c:v>201.14303081792241</c:v>
                </c:pt>
                <c:pt idx="51">
                  <c:v>205.88507990064329</c:v>
                </c:pt>
                <c:pt idx="52">
                  <c:v>210.92836173050154</c:v>
                </c:pt>
                <c:pt idx="53">
                  <c:v>216.31982537365224</c:v>
                </c:pt>
                <c:pt idx="54">
                  <c:v>222.11783920790205</c:v>
                </c:pt>
                <c:pt idx="55">
                  <c:v>228.39623569472607</c:v>
                </c:pt>
                <c:pt idx="56">
                  <c:v>235.25031319816088</c:v>
                </c:pt>
                <c:pt idx="57">
                  <c:v>242.80605122677272</c:v>
                </c:pt>
                <c:pt idx="58">
                  <c:v>251.23484812990517</c:v>
                </c:pt>
                <c:pt idx="59">
                  <c:v>260.77828746687277</c:v>
                </c:pt>
                <c:pt idx="60">
                  <c:v>271.79240142734534</c:v>
                </c:pt>
                <c:pt idx="61">
                  <c:v>284.83327505290293</c:v>
                </c:pt>
                <c:pt idx="62">
                  <c:v>300.84096890525848</c:v>
                </c:pt>
                <c:pt idx="63">
                  <c:v>321.59799244002238</c:v>
                </c:pt>
                <c:pt idx="64">
                  <c:v>351.16816984884684</c:v>
                </c:pt>
                <c:pt idx="65">
                  <c:v>402.83415801045169</c:v>
                </c:pt>
                <c:pt idx="66">
                  <c:v>623.34208488178047</c:v>
                </c:pt>
                <c:pt idx="67">
                  <c:v>1372.2588703676527</c:v>
                </c:pt>
              </c:numCache>
            </c:numRef>
          </c:xVal>
          <c:yVal>
            <c:numRef>
              <c:f>Heterogeneity!$H$38:$H$105</c:f>
              <c:numCache>
                <c:formatCode>0.00</c:formatCode>
                <c:ptCount val="68"/>
                <c:pt idx="0">
                  <c:v>0.01</c:v>
                </c:pt>
                <c:pt idx="1">
                  <c:v>2.5000000000000001E-2</c:v>
                </c:pt>
                <c:pt idx="2">
                  <c:v>0.04</c:v>
                </c:pt>
                <c:pt idx="3">
                  <c:v>5.5E-2</c:v>
                </c:pt>
                <c:pt idx="4">
                  <c:v>7.0000000000000007E-2</c:v>
                </c:pt>
                <c:pt idx="5">
                  <c:v>8.5000000000000006E-2</c:v>
                </c:pt>
                <c:pt idx="6">
                  <c:v>0.1</c:v>
                </c:pt>
                <c:pt idx="7">
                  <c:v>0.115</c:v>
                </c:pt>
                <c:pt idx="8">
                  <c:v>0.13</c:v>
                </c:pt>
                <c:pt idx="9">
                  <c:v>0.14500000000000002</c:v>
                </c:pt>
                <c:pt idx="10">
                  <c:v>0.16000000000000003</c:v>
                </c:pt>
                <c:pt idx="11">
                  <c:v>0.17500000000000004</c:v>
                </c:pt>
                <c:pt idx="12">
                  <c:v>0.19000000000000006</c:v>
                </c:pt>
                <c:pt idx="13">
                  <c:v>0.20500000000000007</c:v>
                </c:pt>
                <c:pt idx="14">
                  <c:v>0.22000000000000008</c:v>
                </c:pt>
                <c:pt idx="15">
                  <c:v>0.2350000000000001</c:v>
                </c:pt>
                <c:pt idx="16">
                  <c:v>0.25000000000000011</c:v>
                </c:pt>
                <c:pt idx="17">
                  <c:v>0.26500000000000012</c:v>
                </c:pt>
                <c:pt idx="18">
                  <c:v>0.28000000000000014</c:v>
                </c:pt>
                <c:pt idx="19">
                  <c:v>0.29500000000000015</c:v>
                </c:pt>
                <c:pt idx="20">
                  <c:v>0.31000000000000016</c:v>
                </c:pt>
                <c:pt idx="21">
                  <c:v>0.32500000000000018</c:v>
                </c:pt>
                <c:pt idx="22">
                  <c:v>0.34000000000000019</c:v>
                </c:pt>
                <c:pt idx="23">
                  <c:v>0.3550000000000002</c:v>
                </c:pt>
                <c:pt idx="24">
                  <c:v>0.37000000000000022</c:v>
                </c:pt>
                <c:pt idx="25">
                  <c:v>0.38500000000000023</c:v>
                </c:pt>
                <c:pt idx="26">
                  <c:v>0.40000000000000024</c:v>
                </c:pt>
                <c:pt idx="27">
                  <c:v>0.41500000000000026</c:v>
                </c:pt>
                <c:pt idx="28">
                  <c:v>0.43000000000000027</c:v>
                </c:pt>
                <c:pt idx="29">
                  <c:v>0.44500000000000028</c:v>
                </c:pt>
                <c:pt idx="30">
                  <c:v>0.4600000000000003</c:v>
                </c:pt>
                <c:pt idx="31">
                  <c:v>0.47500000000000031</c:v>
                </c:pt>
                <c:pt idx="32">
                  <c:v>0.49000000000000032</c:v>
                </c:pt>
                <c:pt idx="33">
                  <c:v>0.50500000000000034</c:v>
                </c:pt>
                <c:pt idx="34">
                  <c:v>0.52000000000000035</c:v>
                </c:pt>
                <c:pt idx="35">
                  <c:v>0.53500000000000036</c:v>
                </c:pt>
                <c:pt idx="36">
                  <c:v>0.55000000000000038</c:v>
                </c:pt>
                <c:pt idx="37">
                  <c:v>0.56500000000000039</c:v>
                </c:pt>
                <c:pt idx="38">
                  <c:v>0.5800000000000004</c:v>
                </c:pt>
                <c:pt idx="39">
                  <c:v>0.59500000000000042</c:v>
                </c:pt>
                <c:pt idx="40">
                  <c:v>0.61000000000000043</c:v>
                </c:pt>
                <c:pt idx="41">
                  <c:v>0.62500000000000044</c:v>
                </c:pt>
                <c:pt idx="42">
                  <c:v>0.64000000000000046</c:v>
                </c:pt>
                <c:pt idx="43">
                  <c:v>0.65500000000000047</c:v>
                </c:pt>
                <c:pt idx="44">
                  <c:v>0.67000000000000048</c:v>
                </c:pt>
                <c:pt idx="45">
                  <c:v>0.6850000000000005</c:v>
                </c:pt>
                <c:pt idx="46">
                  <c:v>0.70000000000000051</c:v>
                </c:pt>
                <c:pt idx="47">
                  <c:v>0.71500000000000052</c:v>
                </c:pt>
                <c:pt idx="48">
                  <c:v>0.73000000000000054</c:v>
                </c:pt>
                <c:pt idx="49">
                  <c:v>0.74500000000000055</c:v>
                </c:pt>
                <c:pt idx="50">
                  <c:v>0.76000000000000056</c:v>
                </c:pt>
                <c:pt idx="51">
                  <c:v>0.77500000000000058</c:v>
                </c:pt>
                <c:pt idx="52">
                  <c:v>0.79000000000000059</c:v>
                </c:pt>
                <c:pt idx="53">
                  <c:v>0.8050000000000006</c:v>
                </c:pt>
                <c:pt idx="54">
                  <c:v>0.82000000000000062</c:v>
                </c:pt>
                <c:pt idx="55">
                  <c:v>0.83500000000000063</c:v>
                </c:pt>
                <c:pt idx="56">
                  <c:v>0.85000000000000064</c:v>
                </c:pt>
                <c:pt idx="57">
                  <c:v>0.86500000000000066</c:v>
                </c:pt>
                <c:pt idx="58">
                  <c:v>0.88000000000000067</c:v>
                </c:pt>
                <c:pt idx="59">
                  <c:v>0.89500000000000068</c:v>
                </c:pt>
                <c:pt idx="60">
                  <c:v>0.9100000000000007</c:v>
                </c:pt>
                <c:pt idx="61">
                  <c:v>0.92500000000000071</c:v>
                </c:pt>
                <c:pt idx="62">
                  <c:v>0.94000000000000072</c:v>
                </c:pt>
                <c:pt idx="63">
                  <c:v>0.95500000000000074</c:v>
                </c:pt>
                <c:pt idx="64">
                  <c:v>0.97000000000000075</c:v>
                </c:pt>
                <c:pt idx="65">
                  <c:v>0.98500000000000076</c:v>
                </c:pt>
                <c:pt idx="66" formatCode="0.0">
                  <c:v>0.999</c:v>
                </c:pt>
                <c:pt idx="67" formatCode="0.0">
                  <c:v>0.99999899999999997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91-4B95-BA1F-1836DA4CC0B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Heterogeneity!$U$10:$U$114</c:f>
              <c:numCache>
                <c:formatCode>0.0</c:formatCode>
                <c:ptCount val="105"/>
                <c:pt idx="0">
                  <c:v>43.534147286300616</c:v>
                </c:pt>
                <c:pt idx="1">
                  <c:v>53.404829123947692</c:v>
                </c:pt>
                <c:pt idx="2">
                  <c:v>54.31821533495043</c:v>
                </c:pt>
                <c:pt idx="3">
                  <c:v>56.328058117193933</c:v>
                </c:pt>
                <c:pt idx="4">
                  <c:v>58.811371709411453</c:v>
                </c:pt>
                <c:pt idx="5">
                  <c:v>59.101357823794217</c:v>
                </c:pt>
                <c:pt idx="6">
                  <c:v>60.992737943747514</c:v>
                </c:pt>
                <c:pt idx="7">
                  <c:v>61.916303089977326</c:v>
                </c:pt>
                <c:pt idx="8">
                  <c:v>65.550861588976275</c:v>
                </c:pt>
                <c:pt idx="9">
                  <c:v>66.921252145170115</c:v>
                </c:pt>
                <c:pt idx="10">
                  <c:v>77.535599440320766</c:v>
                </c:pt>
                <c:pt idx="11">
                  <c:v>77.758259823670087</c:v>
                </c:pt>
                <c:pt idx="12">
                  <c:v>79.404699874771467</c:v>
                </c:pt>
                <c:pt idx="13">
                  <c:v>80.446872995016662</c:v>
                </c:pt>
                <c:pt idx="14">
                  <c:v>83.261908930817825</c:v>
                </c:pt>
                <c:pt idx="15">
                  <c:v>83.894279930732964</c:v>
                </c:pt>
                <c:pt idx="16">
                  <c:v>84.657524923775526</c:v>
                </c:pt>
                <c:pt idx="17">
                  <c:v>84.874752229366848</c:v>
                </c:pt>
                <c:pt idx="18">
                  <c:v>85.025176535234749</c:v>
                </c:pt>
                <c:pt idx="19">
                  <c:v>86.789271204957117</c:v>
                </c:pt>
                <c:pt idx="20">
                  <c:v>89.637283133448108</c:v>
                </c:pt>
                <c:pt idx="21">
                  <c:v>92.06674678390894</c:v>
                </c:pt>
                <c:pt idx="22">
                  <c:v>92.678049379162033</c:v>
                </c:pt>
                <c:pt idx="23">
                  <c:v>97.691796518661732</c:v>
                </c:pt>
                <c:pt idx="24">
                  <c:v>102.71183300191717</c:v>
                </c:pt>
                <c:pt idx="25">
                  <c:v>103.49592883360368</c:v>
                </c:pt>
                <c:pt idx="26">
                  <c:v>103.97861054834233</c:v>
                </c:pt>
                <c:pt idx="27">
                  <c:v>106.35398548954865</c:v>
                </c:pt>
                <c:pt idx="28">
                  <c:v>108.59601885406906</c:v>
                </c:pt>
                <c:pt idx="29">
                  <c:v>112.27302338862073</c:v>
                </c:pt>
                <c:pt idx="30">
                  <c:v>116.58495239660681</c:v>
                </c:pt>
                <c:pt idx="31">
                  <c:v>116.8912202624788</c:v>
                </c:pt>
                <c:pt idx="32">
                  <c:v>117.62739526042306</c:v>
                </c:pt>
                <c:pt idx="33">
                  <c:v>123.32646328000929</c:v>
                </c:pt>
                <c:pt idx="34">
                  <c:v>125.908458435816</c:v>
                </c:pt>
                <c:pt idx="35">
                  <c:v>126.26309995803415</c:v>
                </c:pt>
                <c:pt idx="36">
                  <c:v>128.88318986681782</c:v>
                </c:pt>
                <c:pt idx="37">
                  <c:v>129.05359901125863</c:v>
                </c:pt>
                <c:pt idx="38">
                  <c:v>131.594113601602</c:v>
                </c:pt>
                <c:pt idx="39">
                  <c:v>131.99187312771195</c:v>
                </c:pt>
                <c:pt idx="40">
                  <c:v>132.09529378464225</c:v>
                </c:pt>
                <c:pt idx="41">
                  <c:v>132.69720370111244</c:v>
                </c:pt>
                <c:pt idx="42">
                  <c:v>132.7074899430566</c:v>
                </c:pt>
                <c:pt idx="43">
                  <c:v>133.15716083186481</c:v>
                </c:pt>
                <c:pt idx="44">
                  <c:v>134.73907532530026</c:v>
                </c:pt>
                <c:pt idx="45">
                  <c:v>135.78368548457945</c:v>
                </c:pt>
                <c:pt idx="46">
                  <c:v>136.92001631258535</c:v>
                </c:pt>
                <c:pt idx="47">
                  <c:v>138.79565316945664</c:v>
                </c:pt>
                <c:pt idx="48">
                  <c:v>138.81666117368223</c:v>
                </c:pt>
                <c:pt idx="49">
                  <c:v>141.81532618195874</c:v>
                </c:pt>
                <c:pt idx="50">
                  <c:v>142.6730924548101</c:v>
                </c:pt>
                <c:pt idx="51">
                  <c:v>143.66142601699329</c:v>
                </c:pt>
                <c:pt idx="52">
                  <c:v>144.32983688029989</c:v>
                </c:pt>
                <c:pt idx="53">
                  <c:v>144.38667031054948</c:v>
                </c:pt>
                <c:pt idx="54">
                  <c:v>144.71798216087598</c:v>
                </c:pt>
                <c:pt idx="55">
                  <c:v>145.58697127558219</c:v>
                </c:pt>
                <c:pt idx="56">
                  <c:v>146.03786074192556</c:v>
                </c:pt>
                <c:pt idx="57">
                  <c:v>150.95427628797344</c:v>
                </c:pt>
                <c:pt idx="58">
                  <c:v>151.54939725240956</c:v>
                </c:pt>
                <c:pt idx="59">
                  <c:v>156.08339508623141</c:v>
                </c:pt>
                <c:pt idx="60">
                  <c:v>160.52378994978835</c:v>
                </c:pt>
                <c:pt idx="61">
                  <c:v>161.04338371696588</c:v>
                </c:pt>
                <c:pt idx="62">
                  <c:v>162.34572051264223</c:v>
                </c:pt>
                <c:pt idx="63">
                  <c:v>162.89470466684097</c:v>
                </c:pt>
                <c:pt idx="64">
                  <c:v>166.88758242526947</c:v>
                </c:pt>
                <c:pt idx="65">
                  <c:v>168.42150887637433</c:v>
                </c:pt>
                <c:pt idx="66">
                  <c:v>170.49354018379606</c:v>
                </c:pt>
                <c:pt idx="67">
                  <c:v>171.37925158806533</c:v>
                </c:pt>
                <c:pt idx="68">
                  <c:v>176.43145292957206</c:v>
                </c:pt>
                <c:pt idx="69">
                  <c:v>179.73103182176146</c:v>
                </c:pt>
                <c:pt idx="70">
                  <c:v>182.60929079374134</c:v>
                </c:pt>
                <c:pt idx="71">
                  <c:v>183.06278414818615</c:v>
                </c:pt>
                <c:pt idx="72">
                  <c:v>184.79654211052423</c:v>
                </c:pt>
                <c:pt idx="73">
                  <c:v>187.90486354350833</c:v>
                </c:pt>
                <c:pt idx="74">
                  <c:v>190.91878181421157</c:v>
                </c:pt>
                <c:pt idx="75">
                  <c:v>193.05029284054783</c:v>
                </c:pt>
                <c:pt idx="76">
                  <c:v>197.77336362410921</c:v>
                </c:pt>
                <c:pt idx="77">
                  <c:v>205.09198421674003</c:v>
                </c:pt>
                <c:pt idx="78">
                  <c:v>206.55904219327275</c:v>
                </c:pt>
                <c:pt idx="79">
                  <c:v>206.71475208449425</c:v>
                </c:pt>
                <c:pt idx="80">
                  <c:v>210.75132833972455</c:v>
                </c:pt>
                <c:pt idx="81">
                  <c:v>213.74435059334965</c:v>
                </c:pt>
                <c:pt idx="82">
                  <c:v>214.0875635384501</c:v>
                </c:pt>
                <c:pt idx="83">
                  <c:v>214.9201233394314</c:v>
                </c:pt>
                <c:pt idx="84">
                  <c:v>216.66862895398043</c:v>
                </c:pt>
                <c:pt idx="85">
                  <c:v>224.37075328183121</c:v>
                </c:pt>
                <c:pt idx="86">
                  <c:v>227.41237636206756</c:v>
                </c:pt>
                <c:pt idx="87">
                  <c:v>234.47836095555809</c:v>
                </c:pt>
                <c:pt idx="88">
                  <c:v>240.56025834110108</c:v>
                </c:pt>
                <c:pt idx="89">
                  <c:v>244.05807626699351</c:v>
                </c:pt>
                <c:pt idx="90">
                  <c:v>245.67349460438976</c:v>
                </c:pt>
                <c:pt idx="91">
                  <c:v>257.44773735676074</c:v>
                </c:pt>
                <c:pt idx="92">
                  <c:v>258.39483234770296</c:v>
                </c:pt>
                <c:pt idx="93">
                  <c:v>258.55027148751708</c:v>
                </c:pt>
                <c:pt idx="94">
                  <c:v>263.49602258373699</c:v>
                </c:pt>
                <c:pt idx="95">
                  <c:v>264.19490176478814</c:v>
                </c:pt>
                <c:pt idx="96">
                  <c:v>265.52873839320876</c:v>
                </c:pt>
                <c:pt idx="97">
                  <c:v>279.83900038893358</c:v>
                </c:pt>
                <c:pt idx="98">
                  <c:v>285.3406505068175</c:v>
                </c:pt>
                <c:pt idx="99">
                  <c:v>286.76482382591371</c:v>
                </c:pt>
                <c:pt idx="100">
                  <c:v>305.1321743825589</c:v>
                </c:pt>
                <c:pt idx="101">
                  <c:v>311.63745058442851</c:v>
                </c:pt>
                <c:pt idx="102">
                  <c:v>321.06221782085635</c:v>
                </c:pt>
                <c:pt idx="103">
                  <c:v>380.08881721091836</c:v>
                </c:pt>
                <c:pt idx="104">
                  <c:v>573.4618834647697</c:v>
                </c:pt>
              </c:numCache>
            </c:numRef>
          </c:xVal>
          <c:yVal>
            <c:numRef>
              <c:f>Heterogeneity!$V$10:$V$114</c:f>
              <c:numCache>
                <c:formatCode>0.00</c:formatCode>
                <c:ptCount val="105"/>
                <c:pt idx="0">
                  <c:v>9.433962264150943E-3</c:v>
                </c:pt>
                <c:pt idx="1">
                  <c:v>1.8867924528301886E-2</c:v>
                </c:pt>
                <c:pt idx="2">
                  <c:v>2.8301886792452831E-2</c:v>
                </c:pt>
                <c:pt idx="3">
                  <c:v>3.7735849056603772E-2</c:v>
                </c:pt>
                <c:pt idx="4">
                  <c:v>4.716981132075472E-2</c:v>
                </c:pt>
                <c:pt idx="5">
                  <c:v>5.6603773584905662E-2</c:v>
                </c:pt>
                <c:pt idx="6">
                  <c:v>6.6037735849056603E-2</c:v>
                </c:pt>
                <c:pt idx="7">
                  <c:v>7.5471698113207544E-2</c:v>
                </c:pt>
                <c:pt idx="8">
                  <c:v>8.4905660377358486E-2</c:v>
                </c:pt>
                <c:pt idx="9">
                  <c:v>9.4339622641509441E-2</c:v>
                </c:pt>
                <c:pt idx="10">
                  <c:v>0.10377358490566038</c:v>
                </c:pt>
                <c:pt idx="11">
                  <c:v>0.11320754716981132</c:v>
                </c:pt>
                <c:pt idx="12">
                  <c:v>0.12264150943396226</c:v>
                </c:pt>
                <c:pt idx="13">
                  <c:v>0.13207547169811321</c:v>
                </c:pt>
                <c:pt idx="14">
                  <c:v>0.14150943396226415</c:v>
                </c:pt>
                <c:pt idx="15">
                  <c:v>0.15094339622641509</c:v>
                </c:pt>
                <c:pt idx="16">
                  <c:v>0.16037735849056603</c:v>
                </c:pt>
                <c:pt idx="17">
                  <c:v>0.16981132075471697</c:v>
                </c:pt>
                <c:pt idx="18">
                  <c:v>0.17924528301886791</c:v>
                </c:pt>
                <c:pt idx="19">
                  <c:v>0.18867924528301888</c:v>
                </c:pt>
                <c:pt idx="20">
                  <c:v>0.19811320754716982</c:v>
                </c:pt>
                <c:pt idx="21">
                  <c:v>0.20754716981132076</c:v>
                </c:pt>
                <c:pt idx="22">
                  <c:v>0.21698113207547171</c:v>
                </c:pt>
                <c:pt idx="23">
                  <c:v>0.22641509433962265</c:v>
                </c:pt>
                <c:pt idx="24">
                  <c:v>0.23584905660377359</c:v>
                </c:pt>
                <c:pt idx="25">
                  <c:v>0.24528301886792453</c:v>
                </c:pt>
                <c:pt idx="26">
                  <c:v>0.25471698113207547</c:v>
                </c:pt>
                <c:pt idx="27">
                  <c:v>0.26415094339622641</c:v>
                </c:pt>
                <c:pt idx="28">
                  <c:v>0.27358490566037735</c:v>
                </c:pt>
                <c:pt idx="29">
                  <c:v>0.28301886792452829</c:v>
                </c:pt>
                <c:pt idx="30">
                  <c:v>0.29245283018867924</c:v>
                </c:pt>
                <c:pt idx="31">
                  <c:v>0.30188679245283018</c:v>
                </c:pt>
                <c:pt idx="32">
                  <c:v>0.31132075471698112</c:v>
                </c:pt>
                <c:pt idx="33">
                  <c:v>0.32075471698113206</c:v>
                </c:pt>
                <c:pt idx="34">
                  <c:v>0.330188679245283</c:v>
                </c:pt>
                <c:pt idx="35">
                  <c:v>0.33962264150943394</c:v>
                </c:pt>
                <c:pt idx="36">
                  <c:v>0.34905660377358488</c:v>
                </c:pt>
                <c:pt idx="37">
                  <c:v>0.35849056603773582</c:v>
                </c:pt>
                <c:pt idx="38">
                  <c:v>0.36792452830188677</c:v>
                </c:pt>
                <c:pt idx="39">
                  <c:v>0.37735849056603776</c:v>
                </c:pt>
                <c:pt idx="40">
                  <c:v>0.3867924528301887</c:v>
                </c:pt>
                <c:pt idx="41">
                  <c:v>0.39622641509433965</c:v>
                </c:pt>
                <c:pt idx="42">
                  <c:v>0.40566037735849059</c:v>
                </c:pt>
                <c:pt idx="43">
                  <c:v>0.41509433962264153</c:v>
                </c:pt>
                <c:pt idx="44">
                  <c:v>0.42452830188679247</c:v>
                </c:pt>
                <c:pt idx="45">
                  <c:v>0.43396226415094341</c:v>
                </c:pt>
                <c:pt idx="46">
                  <c:v>0.44339622641509435</c:v>
                </c:pt>
                <c:pt idx="47">
                  <c:v>0.45283018867924529</c:v>
                </c:pt>
                <c:pt idx="48">
                  <c:v>0.46226415094339623</c:v>
                </c:pt>
                <c:pt idx="49">
                  <c:v>0.47169811320754718</c:v>
                </c:pt>
                <c:pt idx="50">
                  <c:v>0.48113207547169812</c:v>
                </c:pt>
                <c:pt idx="51">
                  <c:v>0.49056603773584906</c:v>
                </c:pt>
                <c:pt idx="52">
                  <c:v>0.5</c:v>
                </c:pt>
                <c:pt idx="53">
                  <c:v>0.50943396226415094</c:v>
                </c:pt>
                <c:pt idx="54">
                  <c:v>0.51886792452830188</c:v>
                </c:pt>
                <c:pt idx="55">
                  <c:v>0.52830188679245282</c:v>
                </c:pt>
                <c:pt idx="56">
                  <c:v>0.53773584905660377</c:v>
                </c:pt>
                <c:pt idx="57">
                  <c:v>0.54716981132075471</c:v>
                </c:pt>
                <c:pt idx="58">
                  <c:v>0.55660377358490565</c:v>
                </c:pt>
                <c:pt idx="59">
                  <c:v>0.56603773584905659</c:v>
                </c:pt>
                <c:pt idx="60">
                  <c:v>0.57547169811320753</c:v>
                </c:pt>
                <c:pt idx="61">
                  <c:v>0.58490566037735847</c:v>
                </c:pt>
                <c:pt idx="62">
                  <c:v>0.59433962264150941</c:v>
                </c:pt>
                <c:pt idx="63">
                  <c:v>0.60377358490566035</c:v>
                </c:pt>
                <c:pt idx="64">
                  <c:v>0.6132075471698113</c:v>
                </c:pt>
                <c:pt idx="65">
                  <c:v>0.62264150943396224</c:v>
                </c:pt>
                <c:pt idx="66">
                  <c:v>0.63207547169811318</c:v>
                </c:pt>
                <c:pt idx="67">
                  <c:v>0.64150943396226412</c:v>
                </c:pt>
                <c:pt idx="68">
                  <c:v>0.65094339622641506</c:v>
                </c:pt>
                <c:pt idx="69">
                  <c:v>0.660377358490566</c:v>
                </c:pt>
                <c:pt idx="70">
                  <c:v>0.66981132075471694</c:v>
                </c:pt>
                <c:pt idx="71">
                  <c:v>0.67924528301886788</c:v>
                </c:pt>
                <c:pt idx="72">
                  <c:v>0.68867924528301883</c:v>
                </c:pt>
                <c:pt idx="73">
                  <c:v>0.69811320754716977</c:v>
                </c:pt>
                <c:pt idx="74">
                  <c:v>0.70754716981132071</c:v>
                </c:pt>
                <c:pt idx="75">
                  <c:v>0.71698113207547165</c:v>
                </c:pt>
                <c:pt idx="76">
                  <c:v>0.72641509433962259</c:v>
                </c:pt>
                <c:pt idx="77">
                  <c:v>0.73584905660377353</c:v>
                </c:pt>
                <c:pt idx="78">
                  <c:v>0.74528301886792447</c:v>
                </c:pt>
                <c:pt idx="79">
                  <c:v>0.75471698113207553</c:v>
                </c:pt>
                <c:pt idx="80">
                  <c:v>0.76415094339622647</c:v>
                </c:pt>
                <c:pt idx="81">
                  <c:v>0.77358490566037741</c:v>
                </c:pt>
                <c:pt idx="82">
                  <c:v>0.78301886792452835</c:v>
                </c:pt>
                <c:pt idx="83">
                  <c:v>0.79245283018867929</c:v>
                </c:pt>
                <c:pt idx="84">
                  <c:v>0.80188679245283023</c:v>
                </c:pt>
                <c:pt idx="85">
                  <c:v>0.81132075471698117</c:v>
                </c:pt>
                <c:pt idx="86">
                  <c:v>0.82075471698113212</c:v>
                </c:pt>
                <c:pt idx="87">
                  <c:v>0.83018867924528306</c:v>
                </c:pt>
                <c:pt idx="88">
                  <c:v>0.839622641509434</c:v>
                </c:pt>
                <c:pt idx="89">
                  <c:v>0.84905660377358494</c:v>
                </c:pt>
                <c:pt idx="90">
                  <c:v>0.85849056603773588</c:v>
                </c:pt>
                <c:pt idx="91">
                  <c:v>0.86792452830188682</c:v>
                </c:pt>
                <c:pt idx="92">
                  <c:v>0.87735849056603776</c:v>
                </c:pt>
                <c:pt idx="93">
                  <c:v>0.8867924528301887</c:v>
                </c:pt>
                <c:pt idx="94">
                  <c:v>0.89622641509433965</c:v>
                </c:pt>
                <c:pt idx="95">
                  <c:v>0.90566037735849059</c:v>
                </c:pt>
                <c:pt idx="96">
                  <c:v>0.91509433962264153</c:v>
                </c:pt>
                <c:pt idx="97">
                  <c:v>0.92452830188679247</c:v>
                </c:pt>
                <c:pt idx="98">
                  <c:v>0.93396226415094341</c:v>
                </c:pt>
                <c:pt idx="99">
                  <c:v>0.94339622641509435</c:v>
                </c:pt>
                <c:pt idx="100">
                  <c:v>0.95283018867924529</c:v>
                </c:pt>
                <c:pt idx="101">
                  <c:v>0.96226415094339623</c:v>
                </c:pt>
                <c:pt idx="102">
                  <c:v>0.97169811320754718</c:v>
                </c:pt>
                <c:pt idx="103">
                  <c:v>0.98113207547169812</c:v>
                </c:pt>
                <c:pt idx="104">
                  <c:v>0.99056603773584906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91-4B95-BA1F-1836DA4CC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747711"/>
        <c:axId val="2033748959"/>
      </c:scatterChart>
      <c:valAx>
        <c:axId val="2033747711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Permeability (mD)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48959"/>
        <c:crosses val="autoZero"/>
        <c:crossBetween val="midCat"/>
      </c:valAx>
      <c:valAx>
        <c:axId val="2033748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Cmuliative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4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409575</xdr:colOff>
      <xdr:row>23</xdr:row>
      <xdr:rowOff>57150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582025" y="3314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190500</xdr:colOff>
      <xdr:row>37</xdr:row>
      <xdr:rowOff>16329</xdr:rowOff>
    </xdr:from>
    <xdr:to>
      <xdr:col>17</xdr:col>
      <xdr:colOff>526143</xdr:colOff>
      <xdr:row>61</xdr:row>
      <xdr:rowOff>54429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D9E7E3-0186-D584-51A1-7A719D3D5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70"/>
  <sheetViews>
    <sheetView tabSelected="1" topLeftCell="G33" zoomScaleNormal="100" workbookViewId="0">
      <selection activeCell="N30" sqref="N30"/>
    </sheetView>
  </sheetViews>
  <sheetFormatPr defaultRowHeight="15" x14ac:dyDescent="0.25"/>
  <cols>
    <col min="1" max="1" width="9.140625" style="1"/>
    <col min="4" max="4" width="14.5703125" bestFit="1" customWidth="1"/>
    <col min="5" max="5" width="19.42578125" customWidth="1"/>
    <col min="6" max="6" width="27.42578125" customWidth="1"/>
    <col min="8" max="9" width="12.5703125" style="26" customWidth="1"/>
    <col min="10" max="10" width="34.28515625" style="26" customWidth="1"/>
    <col min="11" max="11" width="12.5703125" style="26" customWidth="1"/>
    <col min="12" max="13" width="9.140625" style="26"/>
    <col min="14" max="14" width="11" style="26" bestFit="1" customWidth="1"/>
    <col min="15" max="15" width="15.28515625" style="26" customWidth="1"/>
    <col min="16" max="16" width="9.140625" style="26"/>
    <col min="17" max="17" width="9.28515625" style="26" bestFit="1" customWidth="1"/>
    <col min="18" max="18" width="9.5703125" style="26" bestFit="1" customWidth="1"/>
    <col min="19" max="19" width="7.5703125" style="26" customWidth="1"/>
    <col min="20" max="20" width="7.7109375" style="26" customWidth="1"/>
    <col min="21" max="21" width="10.5703125" style="26" customWidth="1"/>
    <col min="22" max="22" width="19" style="26" customWidth="1"/>
    <col min="23" max="23" width="6" customWidth="1"/>
    <col min="24" max="24" width="9.140625" style="1"/>
  </cols>
  <sheetData>
    <row r="1" spans="2:38" ht="15.75" thickBot="1" x14ac:dyDescent="0.3">
      <c r="B1" s="1"/>
      <c r="C1" s="1"/>
      <c r="D1" s="1"/>
      <c r="E1" s="1"/>
      <c r="F1" s="1"/>
      <c r="G1" s="1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2:38" x14ac:dyDescent="0.25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2:38" ht="26.25" x14ac:dyDescent="0.4">
      <c r="B3" s="7"/>
      <c r="C3" s="52" t="s">
        <v>3</v>
      </c>
      <c r="D3" s="26"/>
      <c r="E3" s="26"/>
      <c r="F3" s="26"/>
      <c r="G3" s="26"/>
      <c r="W3" s="8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2:38" x14ac:dyDescent="0.25">
      <c r="B4" s="7"/>
      <c r="C4" s="53"/>
      <c r="D4" s="26"/>
      <c r="E4" s="26"/>
      <c r="F4" s="26"/>
      <c r="G4" s="26"/>
      <c r="W4" s="8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2:38" x14ac:dyDescent="0.25">
      <c r="B5" s="7"/>
      <c r="C5" s="54" t="s">
        <v>25</v>
      </c>
      <c r="D5" s="26"/>
      <c r="E5" s="26"/>
      <c r="F5" s="26"/>
      <c r="G5" s="26"/>
      <c r="W5" s="8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2:38" x14ac:dyDescent="0.25">
      <c r="B6" s="7"/>
      <c r="C6" s="26" t="s">
        <v>26</v>
      </c>
      <c r="D6" s="26"/>
      <c r="E6" s="26"/>
      <c r="F6" s="26"/>
      <c r="G6" s="26"/>
      <c r="W6" s="8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2:38" x14ac:dyDescent="0.25">
      <c r="B7" s="7"/>
      <c r="C7" s="26"/>
      <c r="D7" s="26"/>
      <c r="E7" s="26"/>
      <c r="F7" s="26"/>
      <c r="G7" s="26"/>
      <c r="W7" s="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2:38" ht="31.5" customHeight="1" thickBot="1" x14ac:dyDescent="0.3">
      <c r="B8" s="7"/>
      <c r="C8" s="59" t="s">
        <v>24</v>
      </c>
      <c r="D8" s="59"/>
      <c r="E8" s="59"/>
      <c r="F8" s="43" t="s">
        <v>9</v>
      </c>
      <c r="G8" s="44"/>
      <c r="H8" s="43"/>
      <c r="I8" s="43"/>
      <c r="J8" s="43"/>
      <c r="K8" s="43"/>
      <c r="L8" s="44"/>
      <c r="M8" s="60"/>
      <c r="N8" s="60"/>
      <c r="O8" s="60"/>
      <c r="P8" s="44"/>
      <c r="Q8" s="60"/>
      <c r="R8" s="60"/>
      <c r="S8" s="44"/>
      <c r="T8" s="57" t="s">
        <v>20</v>
      </c>
      <c r="U8" s="58"/>
      <c r="V8" s="58"/>
      <c r="W8" s="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2:38" ht="30.75" thickBot="1" x14ac:dyDescent="0.3">
      <c r="B9" s="7"/>
      <c r="C9" s="12" t="s">
        <v>0</v>
      </c>
      <c r="D9" s="13" t="s">
        <v>1</v>
      </c>
      <c r="E9" s="14" t="s">
        <v>2</v>
      </c>
      <c r="F9" s="24" t="s">
        <v>9</v>
      </c>
      <c r="G9" s="26"/>
      <c r="H9" s="32" t="s">
        <v>4</v>
      </c>
      <c r="I9" s="29"/>
      <c r="J9" s="29"/>
      <c r="K9" s="45">
        <f>_xlfn.VAR.S(E10:E114)</f>
        <v>6544.8306487232194</v>
      </c>
      <c r="L9" s="26" t="s">
        <v>5</v>
      </c>
      <c r="M9" s="27"/>
      <c r="N9" s="30"/>
      <c r="O9" s="30"/>
      <c r="Q9" s="27"/>
      <c r="R9" s="27"/>
      <c r="S9" s="27"/>
      <c r="T9" s="49" t="s">
        <v>21</v>
      </c>
      <c r="U9" s="50" t="s">
        <v>22</v>
      </c>
      <c r="V9" s="51" t="s">
        <v>23</v>
      </c>
      <c r="W9" s="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2:38" ht="15.75" thickBot="1" x14ac:dyDescent="0.3">
      <c r="B10" s="7"/>
      <c r="C10" s="15">
        <v>0.25</v>
      </c>
      <c r="D10" s="16">
        <v>12.993633835545584</v>
      </c>
      <c r="E10" s="2">
        <v>265.52873839320876</v>
      </c>
      <c r="F10" s="21">
        <f>E10/D10</f>
        <v>20.435294833907378</v>
      </c>
      <c r="G10" s="26"/>
      <c r="H10" s="28"/>
      <c r="I10" s="28"/>
      <c r="J10" s="28"/>
      <c r="K10" s="28"/>
      <c r="M10" s="28"/>
      <c r="N10" s="28"/>
      <c r="O10" s="28"/>
      <c r="Q10" s="28"/>
      <c r="R10" s="28"/>
      <c r="S10" s="28"/>
      <c r="T10" s="37">
        <v>1</v>
      </c>
      <c r="U10" s="16">
        <v>43.534147286300616</v>
      </c>
      <c r="V10" s="38">
        <f>T10/(COUNT($U$10:$U$114)+1)</f>
        <v>9.433962264150943E-3</v>
      </c>
      <c r="W10" s="8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2:38" ht="15.75" thickBot="1" x14ac:dyDescent="0.3">
      <c r="B11" s="7"/>
      <c r="C11" s="17">
        <f>C10+0.25</f>
        <v>0.5</v>
      </c>
      <c r="D11" s="28">
        <v>13.588010773256277</v>
      </c>
      <c r="E11" s="18">
        <v>116.8912202624788</v>
      </c>
      <c r="F11" s="22">
        <f t="shared" ref="F11:F74" si="0">E11/D11</f>
        <v>8.602526316253913</v>
      </c>
      <c r="G11" s="26"/>
      <c r="H11" s="34" t="s">
        <v>6</v>
      </c>
      <c r="I11" s="28"/>
      <c r="J11" s="28"/>
      <c r="K11" s="46">
        <f>_xlfn.STDEV.S(E10:E114)/AVERAGE(E10:E114)</f>
        <v>0.50245726334442442</v>
      </c>
      <c r="L11" s="26" t="s">
        <v>7</v>
      </c>
      <c r="M11" s="28"/>
      <c r="N11" s="28"/>
      <c r="O11" s="28"/>
      <c r="Q11" s="28"/>
      <c r="R11" s="28"/>
      <c r="S11" s="28"/>
      <c r="T11" s="39">
        <f>T10+1</f>
        <v>2</v>
      </c>
      <c r="U11" s="28">
        <v>53.404829123947692</v>
      </c>
      <c r="V11" s="40">
        <f t="shared" ref="V11:V74" si="1">T11/(COUNT($U$10:$U$114)+1)</f>
        <v>1.8867924528301886E-2</v>
      </c>
      <c r="W11" s="8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2:38" ht="15.75" thickBot="1" x14ac:dyDescent="0.3">
      <c r="B12" s="7"/>
      <c r="C12" s="17">
        <f t="shared" ref="C12:C75" si="2">C11+0.25</f>
        <v>0.75</v>
      </c>
      <c r="D12" s="28">
        <v>8.9626253776113387</v>
      </c>
      <c r="E12" s="18">
        <v>136.92001631258535</v>
      </c>
      <c r="F12" s="22">
        <f t="shared" si="0"/>
        <v>15.276775558935208</v>
      </c>
      <c r="G12" s="26"/>
      <c r="H12" s="28"/>
      <c r="I12" s="28"/>
      <c r="J12" s="28"/>
      <c r="K12" s="28"/>
      <c r="M12" s="28"/>
      <c r="N12" s="28"/>
      <c r="O12" s="28"/>
      <c r="Q12" s="28"/>
      <c r="R12" s="28"/>
      <c r="S12" s="28"/>
      <c r="T12" s="39">
        <f t="shared" ref="T12:T75" si="3">T11+1</f>
        <v>3</v>
      </c>
      <c r="U12" s="28">
        <v>54.31821533495043</v>
      </c>
      <c r="V12" s="40">
        <f t="shared" si="1"/>
        <v>2.8301886792452831E-2</v>
      </c>
      <c r="W12" s="8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2:38" ht="15.75" thickBot="1" x14ac:dyDescent="0.3">
      <c r="B13" s="7"/>
      <c r="C13" s="17">
        <f t="shared" si="2"/>
        <v>1</v>
      </c>
      <c r="D13" s="28">
        <v>17.634878518746351</v>
      </c>
      <c r="E13" s="18">
        <v>216.66862895398043</v>
      </c>
      <c r="F13" s="22">
        <f t="shared" si="0"/>
        <v>12.286369238305545</v>
      </c>
      <c r="G13" s="26"/>
      <c r="H13" s="35" t="s">
        <v>8</v>
      </c>
      <c r="I13" s="28"/>
      <c r="J13" s="28"/>
      <c r="K13" s="46">
        <f>_xlfn.STDEV.S(F10:F114)/AVERAGE(F10:F114)</f>
        <v>0.36898594098106235</v>
      </c>
      <c r="L13" s="26" t="s">
        <v>7</v>
      </c>
      <c r="M13" s="28"/>
      <c r="N13" s="28"/>
      <c r="O13" s="28"/>
      <c r="Q13" s="28"/>
      <c r="R13" s="28"/>
      <c r="S13" s="28"/>
      <c r="T13" s="39">
        <f t="shared" si="3"/>
        <v>4</v>
      </c>
      <c r="U13" s="28">
        <v>56.328058117193933</v>
      </c>
      <c r="V13" s="40">
        <f t="shared" si="1"/>
        <v>3.7735849056603772E-2</v>
      </c>
      <c r="W13" s="8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2:38" ht="15.75" thickBot="1" x14ac:dyDescent="0.3">
      <c r="B14" s="7"/>
      <c r="C14" s="17">
        <f t="shared" si="2"/>
        <v>1.25</v>
      </c>
      <c r="D14" s="28">
        <v>9.4244035050068824</v>
      </c>
      <c r="E14" s="18">
        <v>131.594113601602</v>
      </c>
      <c r="F14" s="22">
        <f t="shared" si="0"/>
        <v>13.963123876401333</v>
      </c>
      <c r="G14" s="26"/>
      <c r="H14" s="33"/>
      <c r="I14" s="28"/>
      <c r="J14" s="28"/>
      <c r="K14" s="28"/>
      <c r="M14" s="28"/>
      <c r="N14" s="28"/>
      <c r="O14" s="28"/>
      <c r="Q14" s="28"/>
      <c r="R14" s="28"/>
      <c r="S14" s="28"/>
      <c r="T14" s="39">
        <f t="shared" si="3"/>
        <v>5</v>
      </c>
      <c r="U14" s="28">
        <v>58.811371709411453</v>
      </c>
      <c r="V14" s="40">
        <f t="shared" si="1"/>
        <v>4.716981132075472E-2</v>
      </c>
      <c r="W14" s="8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2:38" ht="15.75" thickBot="1" x14ac:dyDescent="0.3">
      <c r="B15" s="7"/>
      <c r="C15" s="17">
        <f t="shared" si="2"/>
        <v>1.5</v>
      </c>
      <c r="D15" s="28">
        <v>4.1072223837238084</v>
      </c>
      <c r="E15" s="18">
        <v>59.101357823794217</v>
      </c>
      <c r="F15" s="22">
        <f t="shared" si="0"/>
        <v>14.389617191901365</v>
      </c>
      <c r="G15" s="26"/>
      <c r="H15" s="34" t="s">
        <v>10</v>
      </c>
      <c r="I15" s="28"/>
      <c r="J15" s="28"/>
      <c r="K15" s="47">
        <f>_xlfn.PERCENTILE.EXC(E10:E114,0.5)</f>
        <v>144.32983688029989</v>
      </c>
      <c r="L15" s="26" t="s">
        <v>12</v>
      </c>
      <c r="M15" s="28"/>
      <c r="N15" s="28"/>
      <c r="O15" s="28"/>
      <c r="Q15" s="28"/>
      <c r="R15" s="28"/>
      <c r="S15" s="28"/>
      <c r="T15" s="39">
        <f t="shared" si="3"/>
        <v>6</v>
      </c>
      <c r="U15" s="28">
        <v>59.101357823794217</v>
      </c>
      <c r="V15" s="40">
        <f t="shared" si="1"/>
        <v>5.6603773584905662E-2</v>
      </c>
      <c r="W15" s="8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2:38" ht="15.75" thickBot="1" x14ac:dyDescent="0.3">
      <c r="B16" s="7"/>
      <c r="C16" s="17">
        <f t="shared" si="2"/>
        <v>1.75</v>
      </c>
      <c r="D16" s="28">
        <v>11.417318407733386</v>
      </c>
      <c r="E16" s="18">
        <v>79.404699874771467</v>
      </c>
      <c r="F16" s="22">
        <f t="shared" si="0"/>
        <v>6.9547591684039949</v>
      </c>
      <c r="G16" s="26"/>
      <c r="H16" s="28"/>
      <c r="I16" s="28"/>
      <c r="J16" s="28"/>
      <c r="K16" s="28"/>
      <c r="M16" s="28"/>
      <c r="N16" s="28"/>
      <c r="O16" s="28"/>
      <c r="Q16" s="28"/>
      <c r="R16" s="28"/>
      <c r="S16" s="28"/>
      <c r="T16" s="39">
        <f t="shared" si="3"/>
        <v>7</v>
      </c>
      <c r="U16" s="28">
        <v>60.992737943747514</v>
      </c>
      <c r="V16" s="40">
        <f t="shared" si="1"/>
        <v>6.6037735849056603E-2</v>
      </c>
      <c r="W16" s="8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2:38" ht="15.75" thickBot="1" x14ac:dyDescent="0.3">
      <c r="B17" s="7"/>
      <c r="C17" s="17">
        <f t="shared" si="2"/>
        <v>2</v>
      </c>
      <c r="D17" s="28">
        <v>11.725024832090853</v>
      </c>
      <c r="E17" s="18">
        <v>146.03786074192556</v>
      </c>
      <c r="F17" s="22">
        <f t="shared" si="0"/>
        <v>12.45522826887553</v>
      </c>
      <c r="G17" s="26"/>
      <c r="H17" s="34" t="s">
        <v>11</v>
      </c>
      <c r="I17" s="28"/>
      <c r="J17" s="28"/>
      <c r="K17" s="47">
        <f>_xlfn.PERCENTILE.EXC(E12:E116,0.16)</f>
        <v>84.382756726280206</v>
      </c>
      <c r="L17" s="26" t="s">
        <v>12</v>
      </c>
      <c r="M17" s="28"/>
      <c r="N17" s="28"/>
      <c r="O17" s="28"/>
      <c r="Q17" s="28"/>
      <c r="R17" s="28"/>
      <c r="S17" s="28"/>
      <c r="T17" s="39">
        <f t="shared" si="3"/>
        <v>8</v>
      </c>
      <c r="U17" s="28">
        <v>61.916303089977326</v>
      </c>
      <c r="V17" s="40">
        <f t="shared" si="1"/>
        <v>7.5471698113207544E-2</v>
      </c>
      <c r="W17" s="8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2:38" ht="15.75" thickBot="1" x14ac:dyDescent="0.3">
      <c r="B18" s="7"/>
      <c r="C18" s="17">
        <f t="shared" si="2"/>
        <v>2.25</v>
      </c>
      <c r="D18" s="28">
        <v>16.635320886311725</v>
      </c>
      <c r="E18" s="18">
        <v>142.6730924548101</v>
      </c>
      <c r="F18" s="22">
        <f t="shared" si="0"/>
        <v>8.5765158021212446</v>
      </c>
      <c r="G18" s="26"/>
      <c r="H18" s="28"/>
      <c r="I18" s="28"/>
      <c r="J18" s="28"/>
      <c r="K18" s="28"/>
      <c r="M18" s="28"/>
      <c r="N18" s="28"/>
      <c r="O18" s="28"/>
      <c r="Q18" s="28"/>
      <c r="R18" s="28"/>
      <c r="S18" s="28"/>
      <c r="T18" s="39">
        <f t="shared" si="3"/>
        <v>9</v>
      </c>
      <c r="U18" s="28">
        <v>65.550861588976275</v>
      </c>
      <c r="V18" s="40">
        <f t="shared" si="1"/>
        <v>8.4905660377358486E-2</v>
      </c>
      <c r="W18" s="8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2:38" ht="15.75" thickBot="1" x14ac:dyDescent="0.3">
      <c r="B19" s="7"/>
      <c r="C19" s="17">
        <f t="shared" si="2"/>
        <v>2.5</v>
      </c>
      <c r="D19" s="28">
        <v>6.1946507245862588</v>
      </c>
      <c r="E19" s="18">
        <v>84.874752229366848</v>
      </c>
      <c r="F19" s="22">
        <f t="shared" si="0"/>
        <v>13.701297458548099</v>
      </c>
      <c r="G19" s="26"/>
      <c r="H19" s="34" t="s">
        <v>13</v>
      </c>
      <c r="I19" s="28"/>
      <c r="J19" s="28"/>
      <c r="K19" s="48">
        <f>(K15-K17)/K15</f>
        <v>0.41534779952489564</v>
      </c>
      <c r="L19" s="26" t="s">
        <v>7</v>
      </c>
      <c r="M19" s="28"/>
      <c r="N19" s="28"/>
      <c r="O19" s="28"/>
      <c r="Q19" s="28"/>
      <c r="R19" s="28"/>
      <c r="S19" s="28"/>
      <c r="T19" s="39">
        <f t="shared" si="3"/>
        <v>10</v>
      </c>
      <c r="U19" s="28">
        <v>66.921252145170115</v>
      </c>
      <c r="V19" s="40">
        <f t="shared" si="1"/>
        <v>9.4339622641509441E-2</v>
      </c>
      <c r="W19" s="8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2:38" x14ac:dyDescent="0.25">
      <c r="B20" s="7"/>
      <c r="C20" s="17">
        <f t="shared" si="2"/>
        <v>2.75</v>
      </c>
      <c r="D20" s="28">
        <v>11.729583658895885</v>
      </c>
      <c r="E20" s="18">
        <v>135.78368548457945</v>
      </c>
      <c r="F20" s="22">
        <f t="shared" si="0"/>
        <v>11.576172644593326</v>
      </c>
      <c r="G20" s="26"/>
      <c r="H20" s="28"/>
      <c r="I20" s="28"/>
      <c r="J20" s="28"/>
      <c r="K20" s="28"/>
      <c r="M20" s="28"/>
      <c r="N20" s="28"/>
      <c r="O20" s="28"/>
      <c r="Q20" s="28"/>
      <c r="R20" s="28"/>
      <c r="S20" s="28"/>
      <c r="T20" s="39">
        <f t="shared" si="3"/>
        <v>11</v>
      </c>
      <c r="U20" s="28">
        <v>77.535599440320766</v>
      </c>
      <c r="V20" s="40">
        <f t="shared" si="1"/>
        <v>0.10377358490566038</v>
      </c>
      <c r="W20" s="8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2:38" x14ac:dyDescent="0.25">
      <c r="B21" s="7"/>
      <c r="C21" s="17">
        <f t="shared" si="2"/>
        <v>3</v>
      </c>
      <c r="D21" s="28">
        <v>13.167871017141561</v>
      </c>
      <c r="E21" s="18">
        <v>144.38667031054948</v>
      </c>
      <c r="F21" s="22">
        <f t="shared" si="0"/>
        <v>10.965073254635545</v>
      </c>
      <c r="G21" s="26"/>
      <c r="H21" s="28"/>
      <c r="I21" s="28"/>
      <c r="J21" s="28"/>
      <c r="K21" s="28"/>
      <c r="M21" s="28"/>
      <c r="N21" s="28"/>
      <c r="O21" s="28"/>
      <c r="Q21" s="28"/>
      <c r="R21" s="28"/>
      <c r="S21" s="28"/>
      <c r="T21" s="39">
        <f t="shared" si="3"/>
        <v>12</v>
      </c>
      <c r="U21" s="28">
        <v>77.758259823670087</v>
      </c>
      <c r="V21" s="40">
        <f t="shared" si="1"/>
        <v>0.11320754716981132</v>
      </c>
      <c r="W21" s="8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2:38" x14ac:dyDescent="0.25">
      <c r="B22" s="7"/>
      <c r="C22" s="17">
        <f t="shared" si="2"/>
        <v>3.25</v>
      </c>
      <c r="D22" s="28">
        <v>10.170805214060442</v>
      </c>
      <c r="E22" s="18">
        <v>182.60929079374134</v>
      </c>
      <c r="F22" s="22">
        <f t="shared" si="0"/>
        <v>17.954260941040982</v>
      </c>
      <c r="G22" s="26"/>
      <c r="H22" s="28"/>
      <c r="I22" s="28"/>
      <c r="J22" s="28"/>
      <c r="K22" s="28"/>
      <c r="M22" s="28"/>
      <c r="N22" s="28"/>
      <c r="O22" s="28"/>
      <c r="Q22" s="28"/>
      <c r="R22" s="28"/>
      <c r="S22" s="28"/>
      <c r="T22" s="39">
        <f t="shared" si="3"/>
        <v>13</v>
      </c>
      <c r="U22" s="28">
        <v>79.404699874771467</v>
      </c>
      <c r="V22" s="40">
        <f t="shared" si="1"/>
        <v>0.12264150943396226</v>
      </c>
      <c r="W22" s="8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2:38" x14ac:dyDescent="0.25">
      <c r="B23" s="7"/>
      <c r="C23" s="17">
        <f t="shared" si="2"/>
        <v>3.5</v>
      </c>
      <c r="D23" s="28">
        <v>9.5851095825764681</v>
      </c>
      <c r="E23" s="18">
        <v>170.49354018379606</v>
      </c>
      <c r="F23" s="22">
        <f t="shared" si="0"/>
        <v>17.787333437868487</v>
      </c>
      <c r="G23" s="26"/>
      <c r="H23" s="34" t="s">
        <v>14</v>
      </c>
      <c r="I23" s="28"/>
      <c r="J23" s="28"/>
      <c r="K23" s="28"/>
      <c r="M23" s="28"/>
      <c r="N23" s="28"/>
      <c r="O23" s="28"/>
      <c r="Q23" s="28"/>
      <c r="R23" s="28"/>
      <c r="S23" s="28"/>
      <c r="T23" s="39">
        <f t="shared" si="3"/>
        <v>14</v>
      </c>
      <c r="U23" s="28">
        <v>80.446872995016662</v>
      </c>
      <c r="V23" s="40">
        <f t="shared" si="1"/>
        <v>0.13207547169811321</v>
      </c>
      <c r="W23" s="8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2:38" ht="15.75" thickBot="1" x14ac:dyDescent="0.3">
      <c r="B24" s="7"/>
      <c r="C24" s="17">
        <f t="shared" si="2"/>
        <v>3.75</v>
      </c>
      <c r="D24" s="28">
        <v>7.9809319228458673</v>
      </c>
      <c r="E24" s="18">
        <v>83.261908930817825</v>
      </c>
      <c r="F24" s="22">
        <f t="shared" si="0"/>
        <v>10.43260483058074</v>
      </c>
      <c r="G24" s="26"/>
      <c r="H24" s="28"/>
      <c r="I24" s="28"/>
      <c r="J24" s="28"/>
      <c r="K24" s="28"/>
      <c r="M24" s="28"/>
      <c r="N24" s="28"/>
      <c r="O24" s="28"/>
      <c r="Q24" s="28"/>
      <c r="R24" s="28"/>
      <c r="S24" s="28"/>
      <c r="T24" s="39">
        <f t="shared" si="3"/>
        <v>15</v>
      </c>
      <c r="U24" s="28">
        <v>83.261908930817825</v>
      </c>
      <c r="V24" s="40">
        <f t="shared" si="1"/>
        <v>0.14150943396226415</v>
      </c>
      <c r="W24" s="8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2:38" ht="15.75" thickBot="1" x14ac:dyDescent="0.3">
      <c r="B25" s="7"/>
      <c r="C25" s="17">
        <f t="shared" si="2"/>
        <v>4</v>
      </c>
      <c r="D25" s="28">
        <v>13.646071679743448</v>
      </c>
      <c r="E25" s="18">
        <v>224.37075328183121</v>
      </c>
      <c r="F25" s="22">
        <f t="shared" si="0"/>
        <v>16.442149693152533</v>
      </c>
      <c r="G25" s="26"/>
      <c r="H25" s="30" t="s">
        <v>15</v>
      </c>
      <c r="I25" s="28"/>
      <c r="J25" s="28"/>
      <c r="K25" s="47">
        <f>AVERAGE(E10:E114)</f>
        <v>161.00897234567879</v>
      </c>
      <c r="L25" s="26" t="s">
        <v>12</v>
      </c>
      <c r="M25" s="28"/>
      <c r="N25" s="28"/>
      <c r="O25" s="28"/>
      <c r="Q25" s="28"/>
      <c r="R25" s="28"/>
      <c r="S25" s="28"/>
      <c r="T25" s="39">
        <f t="shared" si="3"/>
        <v>16</v>
      </c>
      <c r="U25" s="28">
        <v>83.894279930732964</v>
      </c>
      <c r="V25" s="40">
        <f t="shared" si="1"/>
        <v>0.15094339622641509</v>
      </c>
      <c r="W25" s="8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2:38" ht="15.75" thickBot="1" x14ac:dyDescent="0.3">
      <c r="B26" s="7"/>
      <c r="C26" s="17">
        <f t="shared" si="2"/>
        <v>4.25</v>
      </c>
      <c r="D26" s="28">
        <v>12.585481333324832</v>
      </c>
      <c r="E26" s="18">
        <v>150.95427628797344</v>
      </c>
      <c r="F26" s="22">
        <f t="shared" si="0"/>
        <v>11.994318873467698</v>
      </c>
      <c r="G26" s="26"/>
      <c r="H26" s="36"/>
      <c r="I26" s="28"/>
      <c r="J26" s="28"/>
      <c r="K26" s="28"/>
      <c r="M26" s="28"/>
      <c r="N26" s="28"/>
      <c r="O26" s="28"/>
      <c r="Q26" s="28"/>
      <c r="R26" s="28"/>
      <c r="S26" s="28"/>
      <c r="T26" s="39">
        <f t="shared" si="3"/>
        <v>17</v>
      </c>
      <c r="U26" s="28">
        <v>84.657524923775526</v>
      </c>
      <c r="V26" s="40">
        <f t="shared" si="1"/>
        <v>0.16037735849056603</v>
      </c>
      <c r="W26" s="8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2:38" ht="15.75" thickBot="1" x14ac:dyDescent="0.3">
      <c r="B27" s="7"/>
      <c r="C27" s="17">
        <f t="shared" si="2"/>
        <v>4.5</v>
      </c>
      <c r="D27" s="28">
        <v>13.84200177883916</v>
      </c>
      <c r="E27" s="18">
        <v>176.43145292957206</v>
      </c>
      <c r="F27" s="22">
        <f t="shared" si="0"/>
        <v>12.746093791093866</v>
      </c>
      <c r="G27" s="26"/>
      <c r="H27" s="34" t="s">
        <v>17</v>
      </c>
      <c r="I27" s="28"/>
      <c r="J27" s="28"/>
      <c r="K27" s="46">
        <f>SQRT(LN(K9/K25^2+1))</f>
        <v>0.47445995967847171</v>
      </c>
      <c r="M27" s="28"/>
      <c r="N27" s="28"/>
      <c r="O27" s="28"/>
      <c r="Q27" s="28"/>
      <c r="R27" s="28"/>
      <c r="S27" s="28"/>
      <c r="T27" s="39">
        <f t="shared" si="3"/>
        <v>18</v>
      </c>
      <c r="U27" s="28">
        <v>84.874752229366848</v>
      </c>
      <c r="V27" s="40">
        <f t="shared" si="1"/>
        <v>0.16981132075471697</v>
      </c>
      <c r="W27" s="8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2:38" ht="15.75" thickBot="1" x14ac:dyDescent="0.3">
      <c r="B28" s="7"/>
      <c r="C28" s="17">
        <f t="shared" si="2"/>
        <v>4.75</v>
      </c>
      <c r="D28" s="28">
        <v>11.266081308841894</v>
      </c>
      <c r="E28" s="18">
        <v>125.908458435816</v>
      </c>
      <c r="F28" s="22">
        <f t="shared" si="0"/>
        <v>11.175887603172185</v>
      </c>
      <c r="G28" s="26"/>
      <c r="H28" s="36"/>
      <c r="I28" s="28"/>
      <c r="J28" s="28"/>
      <c r="K28" s="28"/>
      <c r="M28" s="28"/>
      <c r="N28" s="28"/>
      <c r="O28" s="28"/>
      <c r="Q28" s="28"/>
      <c r="R28" s="28"/>
      <c r="S28" s="28"/>
      <c r="T28" s="39">
        <f t="shared" si="3"/>
        <v>19</v>
      </c>
      <c r="U28" s="28">
        <v>85.025176535234749</v>
      </c>
      <c r="V28" s="40">
        <f t="shared" si="1"/>
        <v>0.17924528301886791</v>
      </c>
      <c r="W28" s="8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2:38" ht="15.75" thickBot="1" x14ac:dyDescent="0.3">
      <c r="B29" s="7"/>
      <c r="C29" s="17">
        <f t="shared" si="2"/>
        <v>5</v>
      </c>
      <c r="D29" s="28">
        <v>15.779465720490016</v>
      </c>
      <c r="E29" s="18">
        <v>227.41237636206756</v>
      </c>
      <c r="F29" s="22">
        <f t="shared" si="0"/>
        <v>14.41191865366944</v>
      </c>
      <c r="G29" s="26"/>
      <c r="H29" s="34" t="s">
        <v>16</v>
      </c>
      <c r="I29" s="28"/>
      <c r="J29" s="28"/>
      <c r="K29" s="46">
        <f>LN(K25^2/SQRT(K9+K25^2))</f>
        <v>4.9689039656177671</v>
      </c>
      <c r="M29" s="28"/>
      <c r="N29" s="28"/>
      <c r="O29" s="28"/>
      <c r="Q29" s="28"/>
      <c r="R29" s="28"/>
      <c r="S29" s="28"/>
      <c r="T29" s="39">
        <f t="shared" si="3"/>
        <v>20</v>
      </c>
      <c r="U29" s="28">
        <v>86.789271204957117</v>
      </c>
      <c r="V29" s="40">
        <f t="shared" si="1"/>
        <v>0.18867924528301888</v>
      </c>
      <c r="W29" s="8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2:38" ht="15.75" thickBot="1" x14ac:dyDescent="0.3">
      <c r="B30" s="7"/>
      <c r="C30" s="17">
        <f t="shared" si="2"/>
        <v>5.25</v>
      </c>
      <c r="D30" s="28">
        <v>7.1369209432562588</v>
      </c>
      <c r="E30" s="18">
        <v>92.678049379162033</v>
      </c>
      <c r="F30" s="22">
        <f t="shared" si="0"/>
        <v>12.985718927814993</v>
      </c>
      <c r="G30" s="26"/>
      <c r="H30" s="28"/>
      <c r="I30" s="28"/>
      <c r="J30" s="28"/>
      <c r="K30" s="28"/>
      <c r="M30" s="28"/>
      <c r="N30" s="28"/>
      <c r="O30" s="28"/>
      <c r="Q30" s="28"/>
      <c r="R30" s="28"/>
      <c r="S30" s="28"/>
      <c r="T30" s="39">
        <f t="shared" si="3"/>
        <v>21</v>
      </c>
      <c r="U30" s="28">
        <v>89.637283133448108</v>
      </c>
      <c r="V30" s="40">
        <f t="shared" si="1"/>
        <v>0.19811320754716982</v>
      </c>
      <c r="W30" s="8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2:38" ht="15.75" thickBot="1" x14ac:dyDescent="0.3">
      <c r="B31" s="7"/>
      <c r="C31" s="17">
        <f t="shared" si="2"/>
        <v>5.5</v>
      </c>
      <c r="D31" s="28">
        <v>9.1993583324563062</v>
      </c>
      <c r="E31" s="18">
        <v>83.894279930732964</v>
      </c>
      <c r="F31" s="22">
        <f t="shared" si="0"/>
        <v>9.1195795292314141</v>
      </c>
      <c r="G31" s="26"/>
      <c r="H31" s="34" t="s">
        <v>18</v>
      </c>
      <c r="I31" s="28"/>
      <c r="J31" s="28"/>
      <c r="K31" s="47">
        <f>_xlfn.LOGNORM.INV(0.5,K29,K27)</f>
        <v>143.86911542792629</v>
      </c>
      <c r="M31" s="28"/>
      <c r="N31" s="28"/>
      <c r="O31" s="28"/>
      <c r="Q31" s="28"/>
      <c r="R31" s="28"/>
      <c r="S31" s="28"/>
      <c r="T31" s="39">
        <f t="shared" si="3"/>
        <v>22</v>
      </c>
      <c r="U31" s="28">
        <v>92.06674678390894</v>
      </c>
      <c r="V31" s="40">
        <f t="shared" si="1"/>
        <v>0.20754716981132076</v>
      </c>
      <c r="W31" s="8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2:38" ht="15.75" thickBot="1" x14ac:dyDescent="0.3">
      <c r="B32" s="7"/>
      <c r="C32" s="17">
        <f t="shared" si="2"/>
        <v>5.75</v>
      </c>
      <c r="D32" s="28">
        <v>15.91117106051739</v>
      </c>
      <c r="E32" s="18">
        <v>156.08339508623141</v>
      </c>
      <c r="F32" s="22">
        <f t="shared" si="0"/>
        <v>9.8096736244350318</v>
      </c>
      <c r="G32" s="26"/>
      <c r="H32" s="28"/>
      <c r="I32" s="28"/>
      <c r="J32" s="28"/>
      <c r="K32" s="28"/>
      <c r="M32" s="28"/>
      <c r="N32" s="28"/>
      <c r="O32" s="28"/>
      <c r="Q32" s="28"/>
      <c r="R32" s="28"/>
      <c r="S32" s="28"/>
      <c r="T32" s="39">
        <f t="shared" si="3"/>
        <v>23</v>
      </c>
      <c r="U32" s="28">
        <v>92.678049379162033</v>
      </c>
      <c r="V32" s="40">
        <f t="shared" si="1"/>
        <v>0.21698113207547171</v>
      </c>
      <c r="W32" s="8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2:38" ht="15.75" thickBot="1" x14ac:dyDescent="0.3">
      <c r="B33" s="7"/>
      <c r="C33" s="17">
        <f t="shared" si="2"/>
        <v>6</v>
      </c>
      <c r="D33" s="28">
        <v>11.781907027324008</v>
      </c>
      <c r="E33" s="18">
        <v>187.90486354350833</v>
      </c>
      <c r="F33" s="22">
        <f t="shared" si="0"/>
        <v>15.948595003145822</v>
      </c>
      <c r="G33" s="26"/>
      <c r="H33" s="34" t="s">
        <v>19</v>
      </c>
      <c r="I33" s="28"/>
      <c r="J33" s="28"/>
      <c r="K33" s="47">
        <f>_xlfn.LOGNORM.INV(0.16,K29,K27)</f>
        <v>89.75408291727436</v>
      </c>
      <c r="M33" s="28"/>
      <c r="N33" s="28"/>
      <c r="O33" s="28"/>
      <c r="Q33" s="28"/>
      <c r="R33" s="28"/>
      <c r="S33" s="28"/>
      <c r="T33" s="39">
        <f t="shared" si="3"/>
        <v>24</v>
      </c>
      <c r="U33" s="28">
        <v>97.691796518661732</v>
      </c>
      <c r="V33" s="40">
        <f t="shared" si="1"/>
        <v>0.22641509433962265</v>
      </c>
      <c r="W33" s="8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2:38" ht="15.75" thickBot="1" x14ac:dyDescent="0.3">
      <c r="B34" s="7"/>
      <c r="C34" s="17">
        <f t="shared" si="2"/>
        <v>6.25</v>
      </c>
      <c r="D34" s="28">
        <v>6.8225787239277462</v>
      </c>
      <c r="E34" s="18">
        <v>129.05359901125863</v>
      </c>
      <c r="F34" s="22">
        <f t="shared" si="0"/>
        <v>18.915662864929569</v>
      </c>
      <c r="G34" s="26"/>
      <c r="H34" s="28"/>
      <c r="I34" s="28"/>
      <c r="J34" s="28"/>
      <c r="K34" s="28"/>
      <c r="M34" s="28"/>
      <c r="N34" s="28"/>
      <c r="O34" s="28"/>
      <c r="Q34" s="28"/>
      <c r="R34" s="28"/>
      <c r="S34" s="28"/>
      <c r="T34" s="39">
        <f t="shared" si="3"/>
        <v>25</v>
      </c>
      <c r="U34" s="28">
        <v>102.71183300191717</v>
      </c>
      <c r="V34" s="40">
        <f t="shared" si="1"/>
        <v>0.23584905660377359</v>
      </c>
      <c r="W34" s="8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2:38" ht="15.75" thickBot="1" x14ac:dyDescent="0.3">
      <c r="B35" s="7"/>
      <c r="C35" s="17">
        <f t="shared" si="2"/>
        <v>6.5</v>
      </c>
      <c r="D35" s="28">
        <v>8.6227062160016956</v>
      </c>
      <c r="E35" s="18">
        <v>171.37925158806533</v>
      </c>
      <c r="F35" s="22">
        <f t="shared" si="0"/>
        <v>19.875343922772892</v>
      </c>
      <c r="G35" s="26"/>
      <c r="H35" s="34" t="s">
        <v>13</v>
      </c>
      <c r="I35" s="28"/>
      <c r="J35" s="28"/>
      <c r="K35" s="46">
        <f>(K31-K33)/K31</f>
        <v>0.37614071894229301</v>
      </c>
      <c r="L35" s="26" t="s">
        <v>7</v>
      </c>
      <c r="M35" s="28"/>
      <c r="N35" s="28"/>
      <c r="O35" s="28"/>
      <c r="Q35" s="28"/>
      <c r="R35" s="28"/>
      <c r="S35" s="28"/>
      <c r="T35" s="39">
        <f t="shared" si="3"/>
        <v>26</v>
      </c>
      <c r="U35" s="28">
        <v>103.49592883360368</v>
      </c>
      <c r="V35" s="40">
        <f t="shared" si="1"/>
        <v>0.24528301886792453</v>
      </c>
      <c r="W35" s="8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2:38" x14ac:dyDescent="0.25">
      <c r="B36" s="7"/>
      <c r="C36" s="17">
        <f t="shared" si="2"/>
        <v>6.75</v>
      </c>
      <c r="D36" s="28">
        <v>12.375371532054952</v>
      </c>
      <c r="E36" s="18">
        <v>128.88318986681782</v>
      </c>
      <c r="F36" s="22">
        <f t="shared" si="0"/>
        <v>10.414490549474156</v>
      </c>
      <c r="G36" s="26"/>
      <c r="H36" s="28"/>
      <c r="I36" s="28"/>
      <c r="J36" s="28"/>
      <c r="K36" s="28"/>
      <c r="M36" s="28"/>
      <c r="N36" s="28"/>
      <c r="O36" s="28"/>
      <c r="Q36" s="28"/>
      <c r="R36" s="28"/>
      <c r="S36" s="28"/>
      <c r="T36" s="39">
        <f t="shared" si="3"/>
        <v>27</v>
      </c>
      <c r="U36" s="28">
        <v>103.97861054834233</v>
      </c>
      <c r="V36" s="40">
        <f t="shared" si="1"/>
        <v>0.25471698113207547</v>
      </c>
      <c r="W36" s="8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2:38" x14ac:dyDescent="0.25">
      <c r="B37" s="7"/>
      <c r="C37" s="17">
        <f t="shared" si="2"/>
        <v>7</v>
      </c>
      <c r="D37" s="28">
        <v>7.1458906633533941</v>
      </c>
      <c r="E37" s="18">
        <v>102.71183300191717</v>
      </c>
      <c r="F37" s="22">
        <f t="shared" si="0"/>
        <v>14.373552275108137</v>
      </c>
      <c r="G37" s="26"/>
      <c r="H37" s="28"/>
      <c r="I37" s="28"/>
      <c r="J37" s="28"/>
      <c r="K37" s="28"/>
      <c r="M37" s="28"/>
      <c r="N37" s="28"/>
      <c r="O37" s="28"/>
      <c r="Q37" s="28"/>
      <c r="R37" s="28"/>
      <c r="S37" s="28"/>
      <c r="T37" s="39">
        <f t="shared" si="3"/>
        <v>28</v>
      </c>
      <c r="U37" s="28">
        <v>106.35398548954865</v>
      </c>
      <c r="V37" s="40">
        <f t="shared" si="1"/>
        <v>0.26415094339622641</v>
      </c>
      <c r="W37" s="8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2:38" x14ac:dyDescent="0.25">
      <c r="B38" s="7"/>
      <c r="C38" s="17">
        <f t="shared" si="2"/>
        <v>7.25</v>
      </c>
      <c r="D38" s="28">
        <v>9.0161847222762752</v>
      </c>
      <c r="E38" s="18">
        <v>77.535599440320766</v>
      </c>
      <c r="F38" s="22">
        <f t="shared" si="0"/>
        <v>8.5996019190637991</v>
      </c>
      <c r="G38" s="26"/>
      <c r="H38" s="31">
        <f>0.01</f>
        <v>0.01</v>
      </c>
      <c r="I38" s="28">
        <f>_xlfn.LOGNORM.INV(H38,$K$29,$K$27)</f>
        <v>47.710192155953756</v>
      </c>
      <c r="J38" s="28"/>
      <c r="K38" s="28"/>
      <c r="M38" s="28"/>
      <c r="N38" s="28"/>
      <c r="O38" s="28"/>
      <c r="Q38" s="28"/>
      <c r="R38" s="28"/>
      <c r="S38" s="28"/>
      <c r="T38" s="39">
        <f t="shared" si="3"/>
        <v>29</v>
      </c>
      <c r="U38" s="28">
        <v>108.59601885406906</v>
      </c>
      <c r="V38" s="40">
        <f t="shared" si="1"/>
        <v>0.27358490566037735</v>
      </c>
      <c r="W38" s="8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2:38" x14ac:dyDescent="0.25">
      <c r="B39" s="7"/>
      <c r="C39" s="17">
        <f t="shared" si="2"/>
        <v>7.5</v>
      </c>
      <c r="D39" s="28">
        <v>10.069905626229589</v>
      </c>
      <c r="E39" s="18">
        <v>117.62739526042306</v>
      </c>
      <c r="F39" s="22">
        <f t="shared" si="0"/>
        <v>11.681082189492727</v>
      </c>
      <c r="G39" s="26"/>
      <c r="H39" s="31">
        <f>H38+0.015</f>
        <v>2.5000000000000001E-2</v>
      </c>
      <c r="I39" s="28">
        <f t="shared" ref="I39:I105" si="4">_xlfn.LOGNORM.INV(H39,$K$29,$K$27)</f>
        <v>56.7683829499612</v>
      </c>
      <c r="J39" s="28"/>
      <c r="K39" s="28"/>
      <c r="M39" s="28"/>
      <c r="N39" s="28"/>
      <c r="O39" s="28"/>
      <c r="Q39" s="28"/>
      <c r="R39" s="28"/>
      <c r="S39" s="28"/>
      <c r="T39" s="39">
        <f t="shared" si="3"/>
        <v>30</v>
      </c>
      <c r="U39" s="28">
        <v>112.27302338862073</v>
      </c>
      <c r="V39" s="40">
        <f t="shared" si="1"/>
        <v>0.28301886792452829</v>
      </c>
      <c r="W39" s="8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2:38" x14ac:dyDescent="0.25">
      <c r="B40" s="7"/>
      <c r="C40" s="17">
        <f t="shared" si="2"/>
        <v>7.75</v>
      </c>
      <c r="D40" s="28">
        <v>9.1829319389941553</v>
      </c>
      <c r="E40" s="18">
        <v>58.811371709411453</v>
      </c>
      <c r="F40" s="22">
        <f t="shared" si="0"/>
        <v>6.4044220408164438</v>
      </c>
      <c r="G40" s="26"/>
      <c r="H40" s="31">
        <f t="shared" ref="H40:H103" si="5">H39+0.015</f>
        <v>0.04</v>
      </c>
      <c r="I40" s="28">
        <f t="shared" si="4"/>
        <v>62.694487357575987</v>
      </c>
      <c r="J40" s="28"/>
      <c r="K40" s="28"/>
      <c r="M40" s="28"/>
      <c r="N40" s="28"/>
      <c r="O40" s="28"/>
      <c r="Q40" s="28"/>
      <c r="R40" s="28"/>
      <c r="S40" s="28"/>
      <c r="T40" s="39">
        <f t="shared" si="3"/>
        <v>31</v>
      </c>
      <c r="U40" s="28">
        <v>116.58495239660681</v>
      </c>
      <c r="V40" s="40">
        <f t="shared" si="1"/>
        <v>0.29245283018867924</v>
      </c>
      <c r="W40" s="8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2:38" x14ac:dyDescent="0.25">
      <c r="B41" s="7"/>
      <c r="C41" s="17">
        <f t="shared" si="2"/>
        <v>8</v>
      </c>
      <c r="D41" s="28">
        <v>11.42431945464952</v>
      </c>
      <c r="E41" s="18">
        <v>65.550861588976275</v>
      </c>
      <c r="F41" s="22">
        <f t="shared" si="0"/>
        <v>5.7378351375055514</v>
      </c>
      <c r="G41" s="26"/>
      <c r="H41" s="31">
        <f t="shared" si="5"/>
        <v>5.5E-2</v>
      </c>
      <c r="I41" s="28">
        <f t="shared" si="4"/>
        <v>67.398671894286693</v>
      </c>
      <c r="J41" s="28"/>
      <c r="K41" s="28"/>
      <c r="M41" s="28"/>
      <c r="N41" s="28"/>
      <c r="O41" s="28"/>
      <c r="Q41" s="28"/>
      <c r="R41" s="28"/>
      <c r="S41" s="28"/>
      <c r="T41" s="39">
        <f t="shared" si="3"/>
        <v>32</v>
      </c>
      <c r="U41" s="28">
        <v>116.8912202624788</v>
      </c>
      <c r="V41" s="40">
        <f t="shared" si="1"/>
        <v>0.30188679245283018</v>
      </c>
      <c r="W41" s="8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2:38" x14ac:dyDescent="0.25">
      <c r="B42" s="7"/>
      <c r="C42" s="17">
        <f t="shared" si="2"/>
        <v>8.25</v>
      </c>
      <c r="D42" s="28">
        <v>8.1473992035942402</v>
      </c>
      <c r="E42" s="18">
        <v>77.758259823670087</v>
      </c>
      <c r="F42" s="22">
        <f t="shared" si="0"/>
        <v>9.5439363998964097</v>
      </c>
      <c r="G42" s="26"/>
      <c r="H42" s="31">
        <f t="shared" si="5"/>
        <v>7.0000000000000007E-2</v>
      </c>
      <c r="I42" s="28">
        <f t="shared" si="4"/>
        <v>71.428733180693811</v>
      </c>
      <c r="J42" s="28"/>
      <c r="K42" s="28"/>
      <c r="M42" s="28"/>
      <c r="N42" s="28"/>
      <c r="O42" s="28"/>
      <c r="Q42" s="28"/>
      <c r="R42" s="28"/>
      <c r="S42" s="28"/>
      <c r="T42" s="39">
        <f t="shared" si="3"/>
        <v>33</v>
      </c>
      <c r="U42" s="28">
        <v>117.62739526042306</v>
      </c>
      <c r="V42" s="40">
        <f t="shared" si="1"/>
        <v>0.31132075471698112</v>
      </c>
      <c r="W42" s="8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2:38" x14ac:dyDescent="0.25">
      <c r="B43" s="7"/>
      <c r="C43" s="17">
        <f t="shared" si="2"/>
        <v>8.5</v>
      </c>
      <c r="D43" s="28">
        <v>8.0603061723883602</v>
      </c>
      <c r="E43" s="18">
        <v>138.81666117368223</v>
      </c>
      <c r="F43" s="22">
        <f t="shared" si="0"/>
        <v>17.222256599782398</v>
      </c>
      <c r="G43" s="26"/>
      <c r="H43" s="31">
        <f t="shared" si="5"/>
        <v>8.5000000000000006E-2</v>
      </c>
      <c r="I43" s="28">
        <f t="shared" si="4"/>
        <v>75.027011477460832</v>
      </c>
      <c r="J43" s="28"/>
      <c r="K43" s="28"/>
      <c r="M43" s="28"/>
      <c r="N43" s="28"/>
      <c r="O43" s="28"/>
      <c r="Q43" s="28"/>
      <c r="R43" s="28"/>
      <c r="S43" s="28"/>
      <c r="T43" s="39">
        <f t="shared" si="3"/>
        <v>34</v>
      </c>
      <c r="U43" s="28">
        <v>123.32646328000929</v>
      </c>
      <c r="V43" s="40">
        <f t="shared" si="1"/>
        <v>0.32075471698113206</v>
      </c>
      <c r="W43" s="8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2:38" x14ac:dyDescent="0.25">
      <c r="B44" s="7"/>
      <c r="C44" s="17">
        <f t="shared" si="2"/>
        <v>8.75</v>
      </c>
      <c r="D44" s="28">
        <v>10.657028379531884</v>
      </c>
      <c r="E44" s="18">
        <v>116.58495239660681</v>
      </c>
      <c r="F44" s="22">
        <f t="shared" si="0"/>
        <v>10.9397243063106</v>
      </c>
      <c r="G44" s="26"/>
      <c r="H44" s="31">
        <f t="shared" si="5"/>
        <v>0.1</v>
      </c>
      <c r="I44" s="28">
        <f t="shared" si="4"/>
        <v>78.324390999280226</v>
      </c>
      <c r="J44" s="28"/>
      <c r="K44" s="28"/>
      <c r="M44" s="28"/>
      <c r="N44" s="28"/>
      <c r="O44" s="28"/>
      <c r="Q44" s="28"/>
      <c r="R44" s="28"/>
      <c r="S44" s="28"/>
      <c r="T44" s="39">
        <f t="shared" si="3"/>
        <v>35</v>
      </c>
      <c r="U44" s="28">
        <v>125.908458435816</v>
      </c>
      <c r="V44" s="40">
        <f t="shared" si="1"/>
        <v>0.330188679245283</v>
      </c>
      <c r="W44" s="8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2:38" x14ac:dyDescent="0.25">
      <c r="B45" s="7"/>
      <c r="C45" s="17">
        <f t="shared" si="2"/>
        <v>9</v>
      </c>
      <c r="D45" s="28">
        <v>18.460821888761412</v>
      </c>
      <c r="E45" s="18">
        <v>213.74435059334965</v>
      </c>
      <c r="F45" s="22">
        <f t="shared" si="0"/>
        <v>11.578268393536316</v>
      </c>
      <c r="G45" s="26"/>
      <c r="H45" s="31">
        <f t="shared" si="5"/>
        <v>0.115</v>
      </c>
      <c r="I45" s="28">
        <f t="shared" si="4"/>
        <v>81.400527248087471</v>
      </c>
      <c r="J45" s="28"/>
      <c r="K45" s="28"/>
      <c r="M45" s="28"/>
      <c r="N45" s="28"/>
      <c r="O45" s="28"/>
      <c r="Q45" s="28"/>
      <c r="R45" s="28"/>
      <c r="S45" s="28"/>
      <c r="T45" s="39">
        <f t="shared" si="3"/>
        <v>36</v>
      </c>
      <c r="U45" s="28">
        <v>126.26309995803415</v>
      </c>
      <c r="V45" s="40">
        <f t="shared" si="1"/>
        <v>0.33962264150943394</v>
      </c>
      <c r="W45" s="8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2:38" x14ac:dyDescent="0.25">
      <c r="B46" s="7"/>
      <c r="C46" s="17">
        <f t="shared" si="2"/>
        <v>9.25</v>
      </c>
      <c r="D46" s="28">
        <v>9.0668324945284269</v>
      </c>
      <c r="E46" s="18">
        <v>54.31821533495043</v>
      </c>
      <c r="F46" s="22">
        <f t="shared" si="0"/>
        <v>5.9908700604902441</v>
      </c>
      <c r="G46" s="26"/>
      <c r="H46" s="31">
        <f t="shared" si="5"/>
        <v>0.13</v>
      </c>
      <c r="I46" s="28">
        <f t="shared" si="4"/>
        <v>84.307976079887112</v>
      </c>
      <c r="J46" s="28"/>
      <c r="K46" s="28"/>
      <c r="M46" s="28"/>
      <c r="N46" s="28"/>
      <c r="O46" s="28"/>
      <c r="Q46" s="28"/>
      <c r="R46" s="28"/>
      <c r="S46" s="28"/>
      <c r="T46" s="39">
        <f t="shared" si="3"/>
        <v>37</v>
      </c>
      <c r="U46" s="28">
        <v>128.88318986681782</v>
      </c>
      <c r="V46" s="40">
        <f t="shared" si="1"/>
        <v>0.34905660377358488</v>
      </c>
      <c r="W46" s="8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2:38" x14ac:dyDescent="0.25">
      <c r="B47" s="7"/>
      <c r="C47" s="17">
        <f t="shared" si="2"/>
        <v>9.5</v>
      </c>
      <c r="D47" s="28">
        <v>14.810296408060026</v>
      </c>
      <c r="E47" s="18">
        <v>190.91878181421157</v>
      </c>
      <c r="F47" s="22">
        <f t="shared" si="0"/>
        <v>12.890949414780799</v>
      </c>
      <c r="G47" s="26"/>
      <c r="H47" s="31">
        <f t="shared" si="5"/>
        <v>0.14500000000000002</v>
      </c>
      <c r="I47" s="28">
        <f t="shared" si="4"/>
        <v>87.08351716167337</v>
      </c>
      <c r="J47" s="28"/>
      <c r="K47" s="28"/>
      <c r="M47" s="28"/>
      <c r="N47" s="28"/>
      <c r="O47" s="28"/>
      <c r="Q47" s="28"/>
      <c r="R47" s="28"/>
      <c r="S47" s="28"/>
      <c r="T47" s="39">
        <f t="shared" si="3"/>
        <v>38</v>
      </c>
      <c r="U47" s="28">
        <v>129.05359901125863</v>
      </c>
      <c r="V47" s="40">
        <f t="shared" si="1"/>
        <v>0.35849056603773582</v>
      </c>
      <c r="W47" s="8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2:38" x14ac:dyDescent="0.25">
      <c r="B48" s="7"/>
      <c r="C48" s="17">
        <f t="shared" si="2"/>
        <v>9.75</v>
      </c>
      <c r="D48" s="28">
        <v>8.9016211530471239</v>
      </c>
      <c r="E48" s="18">
        <v>60.992737943747514</v>
      </c>
      <c r="F48" s="22">
        <f t="shared" si="0"/>
        <v>6.8518685411442188</v>
      </c>
      <c r="G48" s="26"/>
      <c r="H48" s="31">
        <f t="shared" si="5"/>
        <v>0.16000000000000003</v>
      </c>
      <c r="I48" s="28">
        <f t="shared" si="4"/>
        <v>89.75408291727436</v>
      </c>
      <c r="J48" s="28"/>
      <c r="K48" s="28"/>
      <c r="M48" s="28"/>
      <c r="N48" s="28"/>
      <c r="O48" s="28"/>
      <c r="Q48" s="28"/>
      <c r="R48" s="28"/>
      <c r="S48" s="28"/>
      <c r="T48" s="39">
        <f t="shared" si="3"/>
        <v>39</v>
      </c>
      <c r="U48" s="28">
        <v>131.594113601602</v>
      </c>
      <c r="V48" s="40">
        <f t="shared" si="1"/>
        <v>0.36792452830188677</v>
      </c>
      <c r="W48" s="8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2:38" x14ac:dyDescent="0.25">
      <c r="B49" s="7"/>
      <c r="C49" s="17">
        <f t="shared" si="2"/>
        <v>10</v>
      </c>
      <c r="D49" s="28">
        <v>10.531694119592114</v>
      </c>
      <c r="E49" s="18">
        <v>205.09198421674003</v>
      </c>
      <c r="F49" s="22">
        <f t="shared" si="0"/>
        <v>19.473788536566719</v>
      </c>
      <c r="G49" s="26"/>
      <c r="H49" s="31">
        <f t="shared" si="5"/>
        <v>0.17500000000000004</v>
      </c>
      <c r="I49" s="28">
        <f t="shared" si="4"/>
        <v>92.340124768070339</v>
      </c>
      <c r="J49" s="28"/>
      <c r="K49" s="28"/>
      <c r="M49" s="28"/>
      <c r="N49" s="28"/>
      <c r="O49" s="28"/>
      <c r="Q49" s="28"/>
      <c r="R49" s="28"/>
      <c r="S49" s="28"/>
      <c r="T49" s="39">
        <f t="shared" si="3"/>
        <v>40</v>
      </c>
      <c r="U49" s="28">
        <v>131.99187312771195</v>
      </c>
      <c r="V49" s="40">
        <f t="shared" si="1"/>
        <v>0.37735849056603776</v>
      </c>
      <c r="W49" s="8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2:38" x14ac:dyDescent="0.25">
      <c r="B50" s="7"/>
      <c r="C50" s="17">
        <f t="shared" si="2"/>
        <v>10.25</v>
      </c>
      <c r="D50" s="28">
        <v>9.0963862153573878</v>
      </c>
      <c r="E50" s="18">
        <v>132.09529378464225</v>
      </c>
      <c r="F50" s="22">
        <f t="shared" si="0"/>
        <v>14.521733208911728</v>
      </c>
      <c r="G50" s="26"/>
      <c r="H50" s="31">
        <f t="shared" si="5"/>
        <v>0.19000000000000006</v>
      </c>
      <c r="I50" s="28">
        <f t="shared" si="4"/>
        <v>94.857647920104782</v>
      </c>
      <c r="J50" s="28"/>
      <c r="K50" s="28"/>
      <c r="M50" s="28"/>
      <c r="N50" s="28"/>
      <c r="O50" s="28"/>
      <c r="Q50" s="28"/>
      <c r="R50" s="28"/>
      <c r="S50" s="28"/>
      <c r="T50" s="39">
        <f t="shared" si="3"/>
        <v>41</v>
      </c>
      <c r="U50" s="28">
        <v>132.09529378464225</v>
      </c>
      <c r="V50" s="40">
        <f t="shared" si="1"/>
        <v>0.3867924528301887</v>
      </c>
      <c r="W50" s="8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2:38" x14ac:dyDescent="0.25">
      <c r="B51" s="7"/>
      <c r="C51" s="17">
        <f t="shared" si="2"/>
        <v>10.5</v>
      </c>
      <c r="D51" s="28">
        <v>9.0267876216939058</v>
      </c>
      <c r="E51" s="18">
        <v>66.921252145170115</v>
      </c>
      <c r="F51" s="22">
        <f t="shared" si="0"/>
        <v>7.4136287403438574</v>
      </c>
      <c r="G51" s="26"/>
      <c r="H51" s="31">
        <f t="shared" si="5"/>
        <v>0.20500000000000007</v>
      </c>
      <c r="I51" s="28">
        <f t="shared" si="4"/>
        <v>97.319504552212777</v>
      </c>
      <c r="J51" s="28"/>
      <c r="K51" s="28"/>
      <c r="M51" s="28"/>
      <c r="N51" s="28"/>
      <c r="O51" s="28"/>
      <c r="Q51" s="28"/>
      <c r="R51" s="28"/>
      <c r="S51" s="28"/>
      <c r="T51" s="39">
        <f t="shared" si="3"/>
        <v>42</v>
      </c>
      <c r="U51" s="28">
        <v>132.69720370111244</v>
      </c>
      <c r="V51" s="40">
        <f t="shared" si="1"/>
        <v>0.39622641509433965</v>
      </c>
      <c r="W51" s="8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2:38" x14ac:dyDescent="0.25">
      <c r="B52" s="7"/>
      <c r="C52" s="17">
        <f t="shared" si="2"/>
        <v>10.75</v>
      </c>
      <c r="D52" s="28">
        <v>5.2956026150083231</v>
      </c>
      <c r="E52" s="18">
        <v>56.328058117193933</v>
      </c>
      <c r="F52" s="22">
        <f t="shared" si="0"/>
        <v>10.636760764025984</v>
      </c>
      <c r="G52" s="26"/>
      <c r="H52" s="31">
        <f t="shared" si="5"/>
        <v>0.22000000000000008</v>
      </c>
      <c r="I52" s="28">
        <f t="shared" si="4"/>
        <v>99.736250268570942</v>
      </c>
      <c r="J52" s="28"/>
      <c r="K52" s="28"/>
      <c r="M52" s="28"/>
      <c r="N52" s="28"/>
      <c r="O52" s="28"/>
      <c r="Q52" s="28"/>
      <c r="R52" s="28"/>
      <c r="S52" s="28"/>
      <c r="T52" s="39">
        <f t="shared" si="3"/>
        <v>43</v>
      </c>
      <c r="U52" s="28">
        <v>132.7074899430566</v>
      </c>
      <c r="V52" s="40">
        <f t="shared" si="1"/>
        <v>0.40566037735849059</v>
      </c>
      <c r="W52" s="8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2:38" x14ac:dyDescent="0.25">
      <c r="B53" s="7"/>
      <c r="C53" s="17">
        <f t="shared" si="2"/>
        <v>11</v>
      </c>
      <c r="D53" s="28">
        <v>9.9672995735711911</v>
      </c>
      <c r="E53" s="18">
        <v>108.59601885406906</v>
      </c>
      <c r="F53" s="22">
        <f t="shared" si="0"/>
        <v>10.895229751297634</v>
      </c>
      <c r="G53" s="26"/>
      <c r="H53" s="31">
        <f t="shared" si="5"/>
        <v>0.2350000000000001</v>
      </c>
      <c r="I53" s="28">
        <f t="shared" si="4"/>
        <v>102.11673133389257</v>
      </c>
      <c r="J53" s="28"/>
      <c r="K53" s="28"/>
      <c r="M53" s="28"/>
      <c r="N53" s="28"/>
      <c r="O53" s="28"/>
      <c r="Q53" s="28"/>
      <c r="R53" s="28"/>
      <c r="S53" s="28"/>
      <c r="T53" s="39">
        <f t="shared" si="3"/>
        <v>44</v>
      </c>
      <c r="U53" s="28">
        <v>133.15716083186481</v>
      </c>
      <c r="V53" s="40">
        <f t="shared" si="1"/>
        <v>0.41509433962264153</v>
      </c>
      <c r="W53" s="8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2:38" x14ac:dyDescent="0.25">
      <c r="B54" s="7"/>
      <c r="C54" s="17">
        <f t="shared" si="2"/>
        <v>11.25</v>
      </c>
      <c r="D54" s="28">
        <v>14.129105370998179</v>
      </c>
      <c r="E54" s="18">
        <v>285.3406505068175</v>
      </c>
      <c r="F54" s="22">
        <f t="shared" si="0"/>
        <v>20.195238340604082</v>
      </c>
      <c r="G54" s="26"/>
      <c r="H54" s="31">
        <f t="shared" si="5"/>
        <v>0.25000000000000011</v>
      </c>
      <c r="I54" s="28">
        <f t="shared" si="4"/>
        <v>104.46849951723109</v>
      </c>
      <c r="J54" s="28"/>
      <c r="K54" s="28"/>
      <c r="M54" s="28"/>
      <c r="N54" s="28"/>
      <c r="O54" s="28"/>
      <c r="Q54" s="28"/>
      <c r="R54" s="28"/>
      <c r="S54" s="28"/>
      <c r="T54" s="39">
        <f t="shared" si="3"/>
        <v>45</v>
      </c>
      <c r="U54" s="28">
        <v>134.73907532530026</v>
      </c>
      <c r="V54" s="40">
        <f t="shared" si="1"/>
        <v>0.42452830188679247</v>
      </c>
      <c r="W54" s="8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2:38" x14ac:dyDescent="0.25">
      <c r="B55" s="7"/>
      <c r="C55" s="17">
        <f t="shared" si="2"/>
        <v>11.5</v>
      </c>
      <c r="D55" s="28">
        <v>7.5638095852330398</v>
      </c>
      <c r="E55" s="18">
        <v>106.35398548954865</v>
      </c>
      <c r="F55" s="22">
        <f t="shared" si="0"/>
        <v>14.060902021804651</v>
      </c>
      <c r="G55" s="26"/>
      <c r="H55" s="31">
        <f t="shared" si="5"/>
        <v>0.26500000000000012</v>
      </c>
      <c r="I55" s="28">
        <f t="shared" si="4"/>
        <v>106.7981129465157</v>
      </c>
      <c r="J55" s="28"/>
      <c r="K55" s="28"/>
      <c r="M55" s="28"/>
      <c r="N55" s="28"/>
      <c r="O55" s="28"/>
      <c r="Q55" s="28"/>
      <c r="R55" s="28"/>
      <c r="S55" s="28"/>
      <c r="T55" s="39">
        <f t="shared" si="3"/>
        <v>46</v>
      </c>
      <c r="U55" s="28">
        <v>135.78368548457945</v>
      </c>
      <c r="V55" s="40">
        <f t="shared" si="1"/>
        <v>0.43396226415094341</v>
      </c>
      <c r="W55" s="8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2:38" x14ac:dyDescent="0.25">
      <c r="B56" s="7"/>
      <c r="C56" s="17">
        <f t="shared" si="2"/>
        <v>11.75</v>
      </c>
      <c r="D56" s="28">
        <v>10.424296794341819</v>
      </c>
      <c r="E56" s="18">
        <v>133.15716083186481</v>
      </c>
      <c r="F56" s="22">
        <f t="shared" si="0"/>
        <v>12.773730780971325</v>
      </c>
      <c r="G56" s="26"/>
      <c r="H56" s="31">
        <f t="shared" si="5"/>
        <v>0.28000000000000014</v>
      </c>
      <c r="I56" s="28">
        <f t="shared" si="4"/>
        <v>109.11135950945913</v>
      </c>
      <c r="J56" s="28"/>
      <c r="K56" s="28"/>
      <c r="M56" s="28"/>
      <c r="N56" s="28"/>
      <c r="O56" s="28"/>
      <c r="Q56" s="28"/>
      <c r="R56" s="28"/>
      <c r="S56" s="28"/>
      <c r="T56" s="39">
        <f t="shared" si="3"/>
        <v>47</v>
      </c>
      <c r="U56" s="28">
        <v>136.92001631258535</v>
      </c>
      <c r="V56" s="40">
        <f t="shared" si="1"/>
        <v>0.44339622641509435</v>
      </c>
      <c r="W56" s="8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2:38" x14ac:dyDescent="0.25">
      <c r="B57" s="7"/>
      <c r="C57" s="17">
        <f t="shared" si="2"/>
        <v>12</v>
      </c>
      <c r="D57" s="28">
        <v>13.699106316952784</v>
      </c>
      <c r="E57" s="18">
        <v>179.73103182176146</v>
      </c>
      <c r="F57" s="22">
        <f t="shared" si="0"/>
        <v>13.119909260018114</v>
      </c>
      <c r="G57" s="26"/>
      <c r="H57" s="31">
        <f t="shared" si="5"/>
        <v>0.29500000000000015</v>
      </c>
      <c r="I57" s="28">
        <f t="shared" si="4"/>
        <v>111.41342639452297</v>
      </c>
      <c r="J57" s="28"/>
      <c r="K57" s="28"/>
      <c r="M57" s="28"/>
      <c r="N57" s="28"/>
      <c r="O57" s="28"/>
      <c r="Q57" s="28"/>
      <c r="R57" s="28"/>
      <c r="S57" s="28"/>
      <c r="T57" s="39">
        <f t="shared" si="3"/>
        <v>48</v>
      </c>
      <c r="U57" s="28">
        <v>138.79565316945664</v>
      </c>
      <c r="V57" s="40">
        <f t="shared" si="1"/>
        <v>0.45283018867924529</v>
      </c>
      <c r="W57" s="8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2:38" x14ac:dyDescent="0.25">
      <c r="B58" s="7"/>
      <c r="C58" s="17">
        <f t="shared" si="2"/>
        <v>12.25</v>
      </c>
      <c r="D58" s="28">
        <v>11.877667038631181</v>
      </c>
      <c r="E58" s="18">
        <v>206.71475208449425</v>
      </c>
      <c r="F58" s="22">
        <f t="shared" si="0"/>
        <v>17.403649337211654</v>
      </c>
      <c r="G58" s="26"/>
      <c r="H58" s="31">
        <f t="shared" si="5"/>
        <v>0.31000000000000016</v>
      </c>
      <c r="I58" s="28">
        <f t="shared" si="4"/>
        <v>113.70903144191533</v>
      </c>
      <c r="J58" s="28"/>
      <c r="K58" s="28"/>
      <c r="M58" s="28"/>
      <c r="N58" s="28"/>
      <c r="O58" s="28"/>
      <c r="Q58" s="28"/>
      <c r="R58" s="28"/>
      <c r="S58" s="28"/>
      <c r="T58" s="39">
        <f t="shared" si="3"/>
        <v>49</v>
      </c>
      <c r="U58" s="28">
        <v>138.81666117368223</v>
      </c>
      <c r="V58" s="40">
        <f t="shared" si="1"/>
        <v>0.46226415094339623</v>
      </c>
      <c r="W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2:38" x14ac:dyDescent="0.25">
      <c r="B59" s="7"/>
      <c r="C59" s="17">
        <f t="shared" si="2"/>
        <v>12.5</v>
      </c>
      <c r="D59" s="28">
        <v>11.781449134239638</v>
      </c>
      <c r="E59" s="18">
        <v>141.81532618195874</v>
      </c>
      <c r="F59" s="22">
        <f t="shared" si="0"/>
        <v>12.03717170664603</v>
      </c>
      <c r="G59" s="26"/>
      <c r="H59" s="31">
        <f t="shared" si="5"/>
        <v>0.32500000000000018</v>
      </c>
      <c r="I59" s="28">
        <f t="shared" si="4"/>
        <v>116.00252697845912</v>
      </c>
      <c r="J59" s="28"/>
      <c r="K59" s="28"/>
      <c r="M59" s="28"/>
      <c r="N59" s="28"/>
      <c r="O59" s="28"/>
      <c r="Q59" s="28"/>
      <c r="R59" s="28"/>
      <c r="S59" s="28"/>
      <c r="T59" s="39">
        <f t="shared" si="3"/>
        <v>50</v>
      </c>
      <c r="U59" s="28">
        <v>141.81532618195874</v>
      </c>
      <c r="V59" s="40">
        <f t="shared" si="1"/>
        <v>0.47169811320754718</v>
      </c>
      <c r="W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2:38" x14ac:dyDescent="0.25">
      <c r="B60" s="7"/>
      <c r="C60" s="17">
        <f t="shared" si="2"/>
        <v>12.75</v>
      </c>
      <c r="D60" s="28">
        <v>14.074325170490827</v>
      </c>
      <c r="E60" s="18">
        <v>131.99187312771195</v>
      </c>
      <c r="F60" s="22">
        <f t="shared" si="0"/>
        <v>9.3782026156717588</v>
      </c>
      <c r="G60" s="26"/>
      <c r="H60" s="31">
        <f t="shared" si="5"/>
        <v>0.34000000000000019</v>
      </c>
      <c r="I60" s="28">
        <f t="shared" si="4"/>
        <v>118.2979835782826</v>
      </c>
      <c r="J60" s="28"/>
      <c r="K60" s="28"/>
      <c r="M60" s="28"/>
      <c r="N60" s="28"/>
      <c r="O60" s="28"/>
      <c r="Q60" s="28"/>
      <c r="R60" s="28"/>
      <c r="S60" s="28"/>
      <c r="T60" s="39">
        <f t="shared" si="3"/>
        <v>51</v>
      </c>
      <c r="U60" s="28">
        <v>142.6730924548101</v>
      </c>
      <c r="V60" s="40">
        <f t="shared" si="1"/>
        <v>0.48113207547169812</v>
      </c>
      <c r="W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2:38" x14ac:dyDescent="0.25">
      <c r="B61" s="7"/>
      <c r="C61" s="17">
        <f t="shared" si="2"/>
        <v>13</v>
      </c>
      <c r="D61" s="28">
        <v>9.0071579127856669</v>
      </c>
      <c r="E61" s="18">
        <v>197.77336362410921</v>
      </c>
      <c r="F61" s="22">
        <f t="shared" si="0"/>
        <v>21.957354976908952</v>
      </c>
      <c r="G61" s="26"/>
      <c r="H61" s="31">
        <f t="shared" si="5"/>
        <v>0.3550000000000002</v>
      </c>
      <c r="I61" s="28">
        <f t="shared" si="4"/>
        <v>120.59925905382687</v>
      </c>
      <c r="J61" s="28"/>
      <c r="K61" s="28"/>
      <c r="M61" s="28"/>
      <c r="N61" s="28"/>
      <c r="O61" s="28"/>
      <c r="Q61" s="28"/>
      <c r="R61" s="28"/>
      <c r="S61" s="28"/>
      <c r="T61" s="39">
        <f t="shared" si="3"/>
        <v>52</v>
      </c>
      <c r="U61" s="28">
        <v>143.66142601699329</v>
      </c>
      <c r="V61" s="40">
        <f t="shared" si="1"/>
        <v>0.49056603773584906</v>
      </c>
      <c r="W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2:38" x14ac:dyDescent="0.25">
      <c r="B62" s="7"/>
      <c r="C62" s="17">
        <f t="shared" si="2"/>
        <v>13.25</v>
      </c>
      <c r="D62" s="28">
        <v>10.106085793268505</v>
      </c>
      <c r="E62" s="18">
        <v>183.06278414818615</v>
      </c>
      <c r="F62" s="22">
        <f t="shared" si="0"/>
        <v>18.114113405817434</v>
      </c>
      <c r="G62" s="26"/>
      <c r="H62" s="31">
        <f t="shared" si="5"/>
        <v>0.37000000000000022</v>
      </c>
      <c r="I62" s="28">
        <f t="shared" si="4"/>
        <v>122.91005654123097</v>
      </c>
      <c r="J62" s="28"/>
      <c r="K62" s="28"/>
      <c r="M62" s="28"/>
      <c r="N62" s="28"/>
      <c r="O62" s="28"/>
      <c r="Q62" s="28"/>
      <c r="R62" s="28"/>
      <c r="S62" s="28"/>
      <c r="T62" s="39">
        <f t="shared" si="3"/>
        <v>53</v>
      </c>
      <c r="U62" s="28">
        <v>144.32983688029989</v>
      </c>
      <c r="V62" s="40">
        <f t="shared" si="1"/>
        <v>0.5</v>
      </c>
      <c r="W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2:38" x14ac:dyDescent="0.25">
      <c r="B63" s="7"/>
      <c r="C63" s="17">
        <f t="shared" si="2"/>
        <v>13.5</v>
      </c>
      <c r="D63" s="28">
        <v>15.371810890213537</v>
      </c>
      <c r="E63" s="18">
        <v>166.88758242526947</v>
      </c>
      <c r="F63" s="22">
        <f t="shared" si="0"/>
        <v>10.856728827669773</v>
      </c>
      <c r="G63" s="26"/>
      <c r="H63" s="31">
        <f t="shared" si="5"/>
        <v>0.38500000000000023</v>
      </c>
      <c r="I63" s="28">
        <f t="shared" si="4"/>
        <v>125.23397455859389</v>
      </c>
      <c r="J63" s="28"/>
      <c r="K63" s="28"/>
      <c r="M63" s="28"/>
      <c r="N63" s="28"/>
      <c r="O63" s="28"/>
      <c r="Q63" s="28"/>
      <c r="R63" s="28"/>
      <c r="S63" s="28"/>
      <c r="T63" s="39">
        <f t="shared" si="3"/>
        <v>54</v>
      </c>
      <c r="U63" s="28">
        <v>144.38667031054948</v>
      </c>
      <c r="V63" s="40">
        <f t="shared" si="1"/>
        <v>0.50943396226415094</v>
      </c>
      <c r="W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2:38" x14ac:dyDescent="0.25">
      <c r="B64" s="7"/>
      <c r="C64" s="17">
        <f t="shared" si="2"/>
        <v>13.75</v>
      </c>
      <c r="D64" s="28">
        <v>9.5314537590331962</v>
      </c>
      <c r="E64" s="18">
        <v>134.73907532530026</v>
      </c>
      <c r="F64" s="22">
        <f t="shared" si="0"/>
        <v>14.136256517806078</v>
      </c>
      <c r="G64" s="26"/>
      <c r="H64" s="31">
        <f t="shared" si="5"/>
        <v>0.40000000000000024</v>
      </c>
      <c r="I64" s="28">
        <f t="shared" si="4"/>
        <v>127.57455123394503</v>
      </c>
      <c r="J64" s="28"/>
      <c r="K64" s="28"/>
      <c r="M64" s="28"/>
      <c r="N64" s="28"/>
      <c r="O64" s="28"/>
      <c r="Q64" s="28"/>
      <c r="R64" s="28"/>
      <c r="S64" s="28"/>
      <c r="T64" s="39">
        <f t="shared" si="3"/>
        <v>55</v>
      </c>
      <c r="U64" s="28">
        <v>144.71798216087598</v>
      </c>
      <c r="V64" s="40">
        <f t="shared" si="1"/>
        <v>0.51886792452830188</v>
      </c>
      <c r="W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2:38" ht="16.5" customHeight="1" x14ac:dyDescent="0.25">
      <c r="B65" s="7"/>
      <c r="C65" s="17">
        <f t="shared" si="2"/>
        <v>14</v>
      </c>
      <c r="D65" s="28">
        <v>4.4048167884746565</v>
      </c>
      <c r="E65" s="18">
        <v>53.404829123947692</v>
      </c>
      <c r="F65" s="22">
        <f t="shared" si="0"/>
        <v>12.124188516462961</v>
      </c>
      <c r="G65" s="26"/>
      <c r="H65" s="31">
        <f t="shared" si="5"/>
        <v>0.41500000000000026</v>
      </c>
      <c r="I65" s="28">
        <f t="shared" si="4"/>
        <v>129.9353044259588</v>
      </c>
      <c r="J65" s="28"/>
      <c r="K65" s="28"/>
      <c r="M65" s="28"/>
      <c r="N65" s="28"/>
      <c r="O65" s="28"/>
      <c r="Q65" s="28"/>
      <c r="R65" s="28"/>
      <c r="S65" s="28"/>
      <c r="T65" s="39">
        <f t="shared" si="3"/>
        <v>56</v>
      </c>
      <c r="U65" s="28">
        <v>145.58697127558219</v>
      </c>
      <c r="V65" s="40">
        <f t="shared" si="1"/>
        <v>0.52830188679245282</v>
      </c>
      <c r="W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2:38" x14ac:dyDescent="0.25">
      <c r="B66" s="7"/>
      <c r="C66" s="17">
        <f t="shared" si="2"/>
        <v>14.25</v>
      </c>
      <c r="D66" s="28">
        <v>11.865355107070018</v>
      </c>
      <c r="E66" s="18">
        <v>138.79565316945664</v>
      </c>
      <c r="F66" s="22">
        <f t="shared" si="0"/>
        <v>11.697555776207214</v>
      </c>
      <c r="G66" s="26"/>
      <c r="H66" s="31">
        <f t="shared" si="5"/>
        <v>0.43000000000000027</v>
      </c>
      <c r="I66" s="28">
        <f t="shared" si="4"/>
        <v>132.31976913251745</v>
      </c>
      <c r="J66" s="28"/>
      <c r="K66" s="28"/>
      <c r="M66" s="28"/>
      <c r="N66" s="28"/>
      <c r="O66" s="28"/>
      <c r="Q66" s="28"/>
      <c r="R66" s="28"/>
      <c r="S66" s="28"/>
      <c r="T66" s="39">
        <f t="shared" si="3"/>
        <v>57</v>
      </c>
      <c r="U66" s="28">
        <v>146.03786074192556</v>
      </c>
      <c r="V66" s="40">
        <f t="shared" si="1"/>
        <v>0.53773584905660377</v>
      </c>
      <c r="W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2:38" x14ac:dyDescent="0.25">
      <c r="B67" s="7"/>
      <c r="C67" s="17">
        <f t="shared" si="2"/>
        <v>14.5</v>
      </c>
      <c r="D67" s="28">
        <v>13.286331439505831</v>
      </c>
      <c r="E67" s="18">
        <v>92.06674678390894</v>
      </c>
      <c r="F67" s="22">
        <f t="shared" si="0"/>
        <v>6.9294332452189114</v>
      </c>
      <c r="G67" s="26"/>
      <c r="H67" s="31">
        <f t="shared" si="5"/>
        <v>0.44500000000000028</v>
      </c>
      <c r="I67" s="28">
        <f t="shared" si="4"/>
        <v>134.73153335971068</v>
      </c>
      <c r="J67" s="28"/>
      <c r="K67" s="28"/>
      <c r="M67" s="28"/>
      <c r="N67" s="28"/>
      <c r="O67" s="28"/>
      <c r="Q67" s="28"/>
      <c r="R67" s="28"/>
      <c r="S67" s="28"/>
      <c r="T67" s="39">
        <f t="shared" si="3"/>
        <v>58</v>
      </c>
      <c r="U67" s="28">
        <v>150.95427628797344</v>
      </c>
      <c r="V67" s="40">
        <f t="shared" si="1"/>
        <v>0.54716981132075471</v>
      </c>
      <c r="W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2:38" x14ac:dyDescent="0.25">
      <c r="B68" s="7"/>
      <c r="C68" s="17">
        <f t="shared" si="2"/>
        <v>14.75</v>
      </c>
      <c r="D68" s="28">
        <v>7.2120253478261445</v>
      </c>
      <c r="E68" s="18">
        <v>85.025176535234749</v>
      </c>
      <c r="F68" s="22">
        <f t="shared" si="0"/>
        <v>11.789361855316152</v>
      </c>
      <c r="G68" s="26"/>
      <c r="H68" s="31">
        <f t="shared" si="5"/>
        <v>0.4600000000000003</v>
      </c>
      <c r="I68" s="28">
        <f t="shared" si="4"/>
        <v>137.17427348039365</v>
      </c>
      <c r="J68" s="28"/>
      <c r="K68" s="28"/>
      <c r="M68" s="28"/>
      <c r="N68" s="28"/>
      <c r="O68" s="28"/>
      <c r="Q68" s="28"/>
      <c r="R68" s="28"/>
      <c r="S68" s="28"/>
      <c r="T68" s="39">
        <f t="shared" si="3"/>
        <v>59</v>
      </c>
      <c r="U68" s="28">
        <v>151.54939725240956</v>
      </c>
      <c r="V68" s="40">
        <f t="shared" si="1"/>
        <v>0.55660377358490565</v>
      </c>
      <c r="W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2:38" x14ac:dyDescent="0.25">
      <c r="B69" s="7"/>
      <c r="C69" s="17">
        <f t="shared" si="2"/>
        <v>15</v>
      </c>
      <c r="D69" s="28">
        <v>16.041265537549165</v>
      </c>
      <c r="E69" s="18">
        <v>168.42150887637433</v>
      </c>
      <c r="F69" s="22">
        <f t="shared" si="0"/>
        <v>10.499265689613807</v>
      </c>
      <c r="G69" s="26"/>
      <c r="H69" s="31">
        <f t="shared" si="5"/>
        <v>0.47500000000000031</v>
      </c>
      <c r="I69" s="28">
        <f t="shared" si="4"/>
        <v>139.65179003010081</v>
      </c>
      <c r="J69" s="28"/>
      <c r="K69" s="28"/>
      <c r="M69" s="28"/>
      <c r="N69" s="28"/>
      <c r="O69" s="28"/>
      <c r="Q69" s="28"/>
      <c r="R69" s="28"/>
      <c r="S69" s="28"/>
      <c r="T69" s="39">
        <f t="shared" si="3"/>
        <v>60</v>
      </c>
      <c r="U69" s="28">
        <v>156.08339508623141</v>
      </c>
      <c r="V69" s="40">
        <f t="shared" si="1"/>
        <v>0.56603773584905659</v>
      </c>
      <c r="W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2:38" x14ac:dyDescent="0.25">
      <c r="B70" s="7"/>
      <c r="C70" s="17">
        <f t="shared" si="2"/>
        <v>15.25</v>
      </c>
      <c r="D70" s="28">
        <v>8.356492506631449</v>
      </c>
      <c r="E70" s="18">
        <v>132.7074899430566</v>
      </c>
      <c r="F70" s="22">
        <f t="shared" si="0"/>
        <v>15.880764547774573</v>
      </c>
      <c r="G70" s="26"/>
      <c r="H70" s="31">
        <f t="shared" si="5"/>
        <v>0.49000000000000032</v>
      </c>
      <c r="I70" s="28">
        <f t="shared" si="4"/>
        <v>142.16804485869849</v>
      </c>
      <c r="J70" s="28"/>
      <c r="K70" s="28"/>
      <c r="M70" s="28"/>
      <c r="N70" s="28"/>
      <c r="O70" s="28"/>
      <c r="Q70" s="28"/>
      <c r="R70" s="28"/>
      <c r="S70" s="28"/>
      <c r="T70" s="39">
        <f t="shared" si="3"/>
        <v>61</v>
      </c>
      <c r="U70" s="28">
        <v>160.52378994978835</v>
      </c>
      <c r="V70" s="40">
        <f t="shared" si="1"/>
        <v>0.57547169811320753</v>
      </c>
      <c r="W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2:38" x14ac:dyDescent="0.25">
      <c r="B71" s="7"/>
      <c r="C71" s="17">
        <f t="shared" si="2"/>
        <v>15.5</v>
      </c>
      <c r="D71" s="28">
        <v>12.47983916895185</v>
      </c>
      <c r="E71" s="18">
        <v>160.52378994978835</v>
      </c>
      <c r="F71" s="22">
        <f t="shared" si="0"/>
        <v>12.862648931337977</v>
      </c>
      <c r="G71" s="26"/>
      <c r="H71" s="31">
        <f t="shared" si="5"/>
        <v>0.50500000000000034</v>
      </c>
      <c r="I71" s="28">
        <f t="shared" si="4"/>
        <v>144.72720057339882</v>
      </c>
      <c r="J71" s="28"/>
      <c r="K71" s="28"/>
      <c r="M71" s="28"/>
      <c r="N71" s="28"/>
      <c r="O71" s="28"/>
      <c r="Q71" s="28"/>
      <c r="R71" s="28"/>
      <c r="S71" s="28"/>
      <c r="T71" s="39">
        <f t="shared" si="3"/>
        <v>62</v>
      </c>
      <c r="U71" s="28">
        <v>161.04338371696588</v>
      </c>
      <c r="V71" s="40">
        <f t="shared" si="1"/>
        <v>0.58490566037735847</v>
      </c>
      <c r="W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2:38" x14ac:dyDescent="0.25">
      <c r="B72" s="7"/>
      <c r="C72" s="17">
        <f t="shared" si="2"/>
        <v>15.75</v>
      </c>
      <c r="D72" s="28">
        <v>5.7765030515772482</v>
      </c>
      <c r="E72" s="18">
        <v>86.789271204957117</v>
      </c>
      <c r="F72" s="22">
        <f t="shared" si="0"/>
        <v>15.024534814581237</v>
      </c>
      <c r="G72" s="26"/>
      <c r="H72" s="31">
        <f t="shared" si="5"/>
        <v>0.52000000000000035</v>
      </c>
      <c r="I72" s="28">
        <f t="shared" si="4"/>
        <v>147.33366327146666</v>
      </c>
      <c r="J72" s="28"/>
      <c r="K72" s="28"/>
      <c r="M72" s="28"/>
      <c r="N72" s="28"/>
      <c r="O72" s="28"/>
      <c r="Q72" s="28"/>
      <c r="R72" s="28"/>
      <c r="S72" s="28"/>
      <c r="T72" s="39">
        <f t="shared" si="3"/>
        <v>63</v>
      </c>
      <c r="U72" s="28">
        <v>162.34572051264223</v>
      </c>
      <c r="V72" s="40">
        <f t="shared" si="1"/>
        <v>0.59433962264150941</v>
      </c>
      <c r="W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2:38" x14ac:dyDescent="0.25">
      <c r="B73" s="7"/>
      <c r="C73" s="17">
        <f t="shared" si="2"/>
        <v>16</v>
      </c>
      <c r="D73" s="28">
        <v>14.012131131529362</v>
      </c>
      <c r="E73" s="18">
        <v>264.19490176478814</v>
      </c>
      <c r="F73" s="22">
        <f t="shared" si="0"/>
        <v>18.854726614020237</v>
      </c>
      <c r="G73" s="26"/>
      <c r="H73" s="31">
        <f t="shared" si="5"/>
        <v>0.53500000000000036</v>
      </c>
      <c r="I73" s="28">
        <f t="shared" si="4"/>
        <v>149.99212967161318</v>
      </c>
      <c r="J73" s="28"/>
      <c r="K73" s="28"/>
      <c r="M73" s="28"/>
      <c r="N73" s="28"/>
      <c r="O73" s="28"/>
      <c r="Q73" s="28"/>
      <c r="R73" s="28"/>
      <c r="S73" s="28"/>
      <c r="T73" s="39">
        <f t="shared" si="3"/>
        <v>64</v>
      </c>
      <c r="U73" s="28">
        <v>162.89470466684097</v>
      </c>
      <c r="V73" s="40">
        <f t="shared" si="1"/>
        <v>0.60377358490566035</v>
      </c>
      <c r="W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2:38" x14ac:dyDescent="0.25">
      <c r="B74" s="7"/>
      <c r="C74" s="17">
        <f t="shared" si="2"/>
        <v>16.25</v>
      </c>
      <c r="D74" s="28">
        <v>15.080295232184774</v>
      </c>
      <c r="E74" s="18">
        <v>257.44773735676074</v>
      </c>
      <c r="F74" s="22">
        <f t="shared" si="0"/>
        <v>17.07179689740482</v>
      </c>
      <c r="G74" s="26"/>
      <c r="H74" s="31">
        <f t="shared" si="5"/>
        <v>0.55000000000000038</v>
      </c>
      <c r="I74" s="28">
        <f t="shared" si="4"/>
        <v>152.70763991797091</v>
      </c>
      <c r="J74" s="28"/>
      <c r="K74" s="28"/>
      <c r="M74" s="28"/>
      <c r="N74" s="28"/>
      <c r="O74" s="28"/>
      <c r="Q74" s="28"/>
      <c r="R74" s="28"/>
      <c r="S74" s="28"/>
      <c r="T74" s="39">
        <f t="shared" si="3"/>
        <v>65</v>
      </c>
      <c r="U74" s="28">
        <v>166.88758242526947</v>
      </c>
      <c r="V74" s="40">
        <f t="shared" si="1"/>
        <v>0.6132075471698113</v>
      </c>
      <c r="W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2:38" x14ac:dyDescent="0.25">
      <c r="B75" s="7"/>
      <c r="C75" s="17">
        <f t="shared" si="2"/>
        <v>16.5</v>
      </c>
      <c r="D75" s="28">
        <v>17.500287423311217</v>
      </c>
      <c r="E75" s="18">
        <v>286.76482382591371</v>
      </c>
      <c r="F75" s="22">
        <f t="shared" ref="F75:F114" si="6">E75/D75</f>
        <v>16.386292229916709</v>
      </c>
      <c r="G75" s="26"/>
      <c r="H75" s="31">
        <f t="shared" si="5"/>
        <v>0.56500000000000039</v>
      </c>
      <c r="I75" s="28">
        <f t="shared" si="4"/>
        <v>155.48563756025101</v>
      </c>
      <c r="J75" s="28"/>
      <c r="K75" s="28"/>
      <c r="M75" s="28"/>
      <c r="N75" s="28"/>
      <c r="O75" s="28"/>
      <c r="Q75" s="28"/>
      <c r="R75" s="28"/>
      <c r="S75" s="28"/>
      <c r="T75" s="39">
        <f t="shared" si="3"/>
        <v>66</v>
      </c>
      <c r="U75" s="28">
        <v>168.42150887637433</v>
      </c>
      <c r="V75" s="40">
        <f t="shared" ref="V75:V114" si="7">T75/(COUNT($U$10:$U$114)+1)</f>
        <v>0.62264150943396224</v>
      </c>
      <c r="W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2:38" x14ac:dyDescent="0.25">
      <c r="B76" s="7"/>
      <c r="C76" s="17">
        <f t="shared" ref="C76:C113" si="8">C75+0.25</f>
        <v>16.75</v>
      </c>
      <c r="D76" s="28">
        <v>10.026689831069332</v>
      </c>
      <c r="E76" s="18">
        <v>80.446872995016662</v>
      </c>
      <c r="F76" s="22">
        <f t="shared" si="6"/>
        <v>8.0232733185521425</v>
      </c>
      <c r="G76" s="26"/>
      <c r="H76" s="31">
        <f t="shared" si="5"/>
        <v>0.5800000000000004</v>
      </c>
      <c r="I76" s="28">
        <f t="shared" si="4"/>
        <v>158.33203852412996</v>
      </c>
      <c r="J76" s="28"/>
      <c r="K76" s="28"/>
      <c r="M76" s="28"/>
      <c r="N76" s="28"/>
      <c r="O76" s="28"/>
      <c r="Q76" s="28"/>
      <c r="R76" s="28"/>
      <c r="S76" s="28"/>
      <c r="T76" s="39">
        <f t="shared" ref="T76:T114" si="9">T75+1</f>
        <v>67</v>
      </c>
      <c r="U76" s="28">
        <v>170.49354018379606</v>
      </c>
      <c r="V76" s="40">
        <f t="shared" si="7"/>
        <v>0.63207547169811318</v>
      </c>
      <c r="W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2:38" x14ac:dyDescent="0.25">
      <c r="B77" s="7"/>
      <c r="C77" s="17">
        <f t="shared" si="8"/>
        <v>17</v>
      </c>
      <c r="D77" s="28">
        <v>9.5360750983315548</v>
      </c>
      <c r="E77" s="18">
        <v>89.637283133448108</v>
      </c>
      <c r="F77" s="22">
        <f t="shared" si="6"/>
        <v>9.3998088531340507</v>
      </c>
      <c r="G77" s="26"/>
      <c r="H77" s="31">
        <f t="shared" si="5"/>
        <v>0.59500000000000042</v>
      </c>
      <c r="I77" s="28">
        <f t="shared" si="4"/>
        <v>161.25331130005895</v>
      </c>
      <c r="J77" s="28"/>
      <c r="K77" s="28"/>
      <c r="M77" s="28"/>
      <c r="N77" s="28"/>
      <c r="O77" s="28"/>
      <c r="Q77" s="28"/>
      <c r="R77" s="28"/>
      <c r="S77" s="28"/>
      <c r="T77" s="39">
        <f t="shared" si="9"/>
        <v>68</v>
      </c>
      <c r="U77" s="28">
        <v>171.37925158806533</v>
      </c>
      <c r="V77" s="40">
        <f t="shared" si="7"/>
        <v>0.64150943396226412</v>
      </c>
      <c r="W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2:38" x14ac:dyDescent="0.25">
      <c r="B78" s="7"/>
      <c r="C78" s="17">
        <f t="shared" si="8"/>
        <v>17.25</v>
      </c>
      <c r="D78" s="28">
        <v>8.9052474051926218</v>
      </c>
      <c r="E78" s="18">
        <v>144.71798216087598</v>
      </c>
      <c r="F78" s="22">
        <f t="shared" si="6"/>
        <v>16.25086598677667</v>
      </c>
      <c r="G78" s="26"/>
      <c r="H78" s="31">
        <f t="shared" si="5"/>
        <v>0.61000000000000043</v>
      </c>
      <c r="I78" s="28">
        <f t="shared" si="4"/>
        <v>164.25657112916451</v>
      </c>
      <c r="J78" s="28"/>
      <c r="K78" s="28"/>
      <c r="M78" s="28"/>
      <c r="N78" s="28"/>
      <c r="O78" s="28"/>
      <c r="Q78" s="28"/>
      <c r="R78" s="28"/>
      <c r="S78" s="28"/>
      <c r="T78" s="39">
        <f t="shared" si="9"/>
        <v>69</v>
      </c>
      <c r="U78" s="28">
        <v>176.43145292957206</v>
      </c>
      <c r="V78" s="40">
        <f t="shared" si="7"/>
        <v>0.65094339622641506</v>
      </c>
      <c r="W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2:38" x14ac:dyDescent="0.25">
      <c r="B79" s="7"/>
      <c r="C79" s="17">
        <f t="shared" si="8"/>
        <v>17.5</v>
      </c>
      <c r="D79" s="28">
        <v>13.274762438257856</v>
      </c>
      <c r="E79" s="18">
        <v>214.0875635384501</v>
      </c>
      <c r="F79" s="22">
        <f t="shared" si="6"/>
        <v>16.127412037254235</v>
      </c>
      <c r="G79" s="26"/>
      <c r="H79" s="31">
        <f t="shared" si="5"/>
        <v>0.62500000000000044</v>
      </c>
      <c r="I79" s="28">
        <f t="shared" si="4"/>
        <v>167.34969169789625</v>
      </c>
      <c r="J79" s="28"/>
      <c r="K79" s="28"/>
      <c r="M79" s="28"/>
      <c r="N79" s="28"/>
      <c r="O79" s="28"/>
      <c r="Q79" s="28"/>
      <c r="R79" s="28"/>
      <c r="S79" s="28"/>
      <c r="T79" s="39">
        <f t="shared" si="9"/>
        <v>70</v>
      </c>
      <c r="U79" s="28">
        <v>179.73103182176146</v>
      </c>
      <c r="V79" s="40">
        <f t="shared" si="7"/>
        <v>0.660377358490566</v>
      </c>
      <c r="W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2:38" x14ac:dyDescent="0.25">
      <c r="B80" s="7"/>
      <c r="C80" s="17">
        <f t="shared" si="8"/>
        <v>17.75</v>
      </c>
      <c r="D80" s="28">
        <v>9.0510622505704017</v>
      </c>
      <c r="E80" s="18">
        <v>143.66142601699329</v>
      </c>
      <c r="F80" s="22">
        <f t="shared" si="6"/>
        <v>15.87232769368476</v>
      </c>
      <c r="G80" s="26"/>
      <c r="H80" s="31">
        <f t="shared" si="5"/>
        <v>0.64000000000000046</v>
      </c>
      <c r="I80" s="28">
        <f t="shared" si="4"/>
        <v>170.5414388343508</v>
      </c>
      <c r="J80" s="28"/>
      <c r="K80" s="28"/>
      <c r="M80" s="28"/>
      <c r="N80" s="28"/>
      <c r="O80" s="28"/>
      <c r="Q80" s="28"/>
      <c r="R80" s="28"/>
      <c r="S80" s="28"/>
      <c r="T80" s="39">
        <f t="shared" si="9"/>
        <v>71</v>
      </c>
      <c r="U80" s="28">
        <v>182.60929079374134</v>
      </c>
      <c r="V80" s="40">
        <f t="shared" si="7"/>
        <v>0.66981132075471694</v>
      </c>
      <c r="W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2:38" x14ac:dyDescent="0.25">
      <c r="B81" s="7"/>
      <c r="C81" s="17">
        <f t="shared" si="8"/>
        <v>18</v>
      </c>
      <c r="D81" s="28">
        <v>13.409486005614427</v>
      </c>
      <c r="E81" s="18">
        <v>126.26309995803415</v>
      </c>
      <c r="F81" s="22">
        <f t="shared" si="6"/>
        <v>9.4159537438772052</v>
      </c>
      <c r="G81" s="26"/>
      <c r="H81" s="31">
        <f t="shared" si="5"/>
        <v>0.65500000000000047</v>
      </c>
      <c r="I81" s="28">
        <f t="shared" si="4"/>
        <v>173.84163202311078</v>
      </c>
      <c r="J81" s="28"/>
      <c r="K81" s="28"/>
      <c r="M81" s="28"/>
      <c r="N81" s="28"/>
      <c r="O81" s="28"/>
      <c r="Q81" s="28"/>
      <c r="R81" s="28"/>
      <c r="S81" s="28"/>
      <c r="T81" s="39">
        <f t="shared" si="9"/>
        <v>72</v>
      </c>
      <c r="U81" s="28">
        <v>183.06278414818615</v>
      </c>
      <c r="V81" s="40">
        <f t="shared" si="7"/>
        <v>0.67924528301886788</v>
      </c>
      <c r="W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2:38" x14ac:dyDescent="0.25">
      <c r="B82" s="7"/>
      <c r="C82" s="17">
        <f t="shared" si="8"/>
        <v>18.25</v>
      </c>
      <c r="D82" s="28">
        <v>8.8993318796707683</v>
      </c>
      <c r="E82" s="18">
        <v>244.05807626699351</v>
      </c>
      <c r="F82" s="22">
        <f t="shared" si="6"/>
        <v>27.424314495395858</v>
      </c>
      <c r="G82" s="26"/>
      <c r="H82" s="31">
        <f t="shared" si="5"/>
        <v>0.67000000000000048</v>
      </c>
      <c r="I82" s="28">
        <f t="shared" si="4"/>
        <v>177.26134135894691</v>
      </c>
      <c r="J82" s="28"/>
      <c r="K82" s="28"/>
      <c r="M82" s="28"/>
      <c r="N82" s="28"/>
      <c r="O82" s="28"/>
      <c r="Q82" s="28"/>
      <c r="R82" s="28"/>
      <c r="S82" s="28"/>
      <c r="T82" s="39">
        <f t="shared" si="9"/>
        <v>73</v>
      </c>
      <c r="U82" s="28">
        <v>184.79654211052423</v>
      </c>
      <c r="V82" s="40">
        <f t="shared" si="7"/>
        <v>0.68867924528301883</v>
      </c>
      <c r="W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2:38" x14ac:dyDescent="0.25">
      <c r="B83" s="7"/>
      <c r="C83" s="17">
        <f t="shared" si="8"/>
        <v>18.5</v>
      </c>
      <c r="D83" s="28">
        <v>13.351450439475785</v>
      </c>
      <c r="E83" s="18">
        <v>258.55027148751708</v>
      </c>
      <c r="F83" s="22">
        <f t="shared" si="6"/>
        <v>19.364957587159982</v>
      </c>
      <c r="G83" s="26"/>
      <c r="H83" s="31">
        <f t="shared" si="5"/>
        <v>0.6850000000000005</v>
      </c>
      <c r="I83" s="28">
        <f t="shared" si="4"/>
        <v>180.81313004431928</v>
      </c>
      <c r="J83" s="28"/>
      <c r="K83" s="28"/>
      <c r="M83" s="28"/>
      <c r="N83" s="28"/>
      <c r="O83" s="28"/>
      <c r="Q83" s="28"/>
      <c r="R83" s="28"/>
      <c r="S83" s="28"/>
      <c r="T83" s="39">
        <f t="shared" si="9"/>
        <v>74</v>
      </c>
      <c r="U83" s="28">
        <v>187.90486354350833</v>
      </c>
      <c r="V83" s="40">
        <f t="shared" si="7"/>
        <v>0.69811320754716977</v>
      </c>
      <c r="W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2:38" x14ac:dyDescent="0.25">
      <c r="B84" s="7"/>
      <c r="C84" s="17">
        <f t="shared" si="8"/>
        <v>18.75</v>
      </c>
      <c r="D84" s="28">
        <v>17.041138742710814</v>
      </c>
      <c r="E84" s="18">
        <v>210.75132833972455</v>
      </c>
      <c r="F84" s="22">
        <f t="shared" si="6"/>
        <v>12.367209229481301</v>
      </c>
      <c r="G84" s="26"/>
      <c r="H84" s="31">
        <f t="shared" si="5"/>
        <v>0.70000000000000051</v>
      </c>
      <c r="I84" s="28">
        <f t="shared" si="4"/>
        <v>184.51135600196386</v>
      </c>
      <c r="J84" s="28"/>
      <c r="K84" s="28"/>
      <c r="M84" s="28"/>
      <c r="N84" s="28"/>
      <c r="O84" s="28"/>
      <c r="Q84" s="28"/>
      <c r="R84" s="28"/>
      <c r="S84" s="28"/>
      <c r="T84" s="39">
        <f t="shared" si="9"/>
        <v>75</v>
      </c>
      <c r="U84" s="28">
        <v>190.91878181421157</v>
      </c>
      <c r="V84" s="40">
        <f t="shared" si="7"/>
        <v>0.70754716981132071</v>
      </c>
      <c r="W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2:38" x14ac:dyDescent="0.25">
      <c r="B85" s="7"/>
      <c r="C85" s="17">
        <f t="shared" si="8"/>
        <v>19</v>
      </c>
      <c r="D85" s="28">
        <v>9.9249727704631638</v>
      </c>
      <c r="E85" s="18">
        <v>103.49592883360368</v>
      </c>
      <c r="F85" s="22">
        <f t="shared" si="6"/>
        <v>10.427830002880087</v>
      </c>
      <c r="G85" s="26"/>
      <c r="H85" s="31">
        <f t="shared" si="5"/>
        <v>0.71500000000000052</v>
      </c>
      <c r="I85" s="28">
        <f t="shared" si="4"/>
        <v>188.37255107843779</v>
      </c>
      <c r="J85" s="28"/>
      <c r="K85" s="28"/>
      <c r="M85" s="28"/>
      <c r="N85" s="28"/>
      <c r="O85" s="28"/>
      <c r="Q85" s="28"/>
      <c r="R85" s="28"/>
      <c r="S85" s="28"/>
      <c r="T85" s="39">
        <f t="shared" si="9"/>
        <v>76</v>
      </c>
      <c r="U85" s="28">
        <v>193.05029284054783</v>
      </c>
      <c r="V85" s="40">
        <f t="shared" si="7"/>
        <v>0.71698113207547165</v>
      </c>
      <c r="W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2:38" x14ac:dyDescent="0.25">
      <c r="B86" s="7"/>
      <c r="C86" s="17">
        <f t="shared" si="8"/>
        <v>19.25</v>
      </c>
      <c r="D86" s="28">
        <v>14.113337103503477</v>
      </c>
      <c r="E86" s="18">
        <v>162.89470466684097</v>
      </c>
      <c r="F86" s="22">
        <f t="shared" si="6"/>
        <v>11.541898522809619</v>
      </c>
      <c r="G86" s="26"/>
      <c r="H86" s="31">
        <f t="shared" si="5"/>
        <v>0.73000000000000054</v>
      </c>
      <c r="I86" s="28">
        <f t="shared" si="4"/>
        <v>192.41590336270616</v>
      </c>
      <c r="J86" s="28"/>
      <c r="K86" s="28"/>
      <c r="M86" s="28"/>
      <c r="N86" s="28"/>
      <c r="O86" s="28"/>
      <c r="Q86" s="28"/>
      <c r="R86" s="28"/>
      <c r="S86" s="28"/>
      <c r="T86" s="39">
        <f t="shared" si="9"/>
        <v>77</v>
      </c>
      <c r="U86" s="28">
        <v>197.77336362410921</v>
      </c>
      <c r="V86" s="40">
        <f t="shared" si="7"/>
        <v>0.72641509433962259</v>
      </c>
      <c r="W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2:38" x14ac:dyDescent="0.25">
      <c r="B87" s="7"/>
      <c r="C87" s="17">
        <f t="shared" si="8"/>
        <v>19.5</v>
      </c>
      <c r="D87" s="28">
        <v>16.950999359420862</v>
      </c>
      <c r="E87" s="18">
        <v>206.55904219327275</v>
      </c>
      <c r="F87" s="22">
        <f t="shared" si="6"/>
        <v>12.185655713477056</v>
      </c>
      <c r="G87" s="26"/>
      <c r="H87" s="31">
        <f t="shared" si="5"/>
        <v>0.74500000000000055</v>
      </c>
      <c r="I87" s="28">
        <f t="shared" si="4"/>
        <v>196.6638784479866</v>
      </c>
      <c r="J87" s="28"/>
      <c r="K87" s="28"/>
      <c r="M87" s="28"/>
      <c r="N87" s="28"/>
      <c r="O87" s="28"/>
      <c r="Q87" s="28"/>
      <c r="R87" s="28"/>
      <c r="S87" s="28"/>
      <c r="T87" s="39">
        <f t="shared" si="9"/>
        <v>78</v>
      </c>
      <c r="U87" s="28">
        <v>205.09198421674003</v>
      </c>
      <c r="V87" s="40">
        <f t="shared" si="7"/>
        <v>0.73584905660377353</v>
      </c>
      <c r="W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2:38" x14ac:dyDescent="0.25">
      <c r="B88" s="7"/>
      <c r="C88" s="17">
        <f t="shared" si="8"/>
        <v>19.75</v>
      </c>
      <c r="D88" s="28">
        <v>17.201147426789067</v>
      </c>
      <c r="E88" s="18">
        <v>573.4618834647697</v>
      </c>
      <c r="F88" s="22">
        <f t="shared" si="6"/>
        <v>33.338583132638007</v>
      </c>
      <c r="G88" s="26"/>
      <c r="H88" s="31">
        <f t="shared" si="5"/>
        <v>0.76000000000000056</v>
      </c>
      <c r="I88" s="28">
        <f t="shared" si="4"/>
        <v>201.14303081792241</v>
      </c>
      <c r="J88" s="28"/>
      <c r="K88" s="28"/>
      <c r="M88" s="28"/>
      <c r="N88" s="28"/>
      <c r="O88" s="28"/>
      <c r="Q88" s="28"/>
      <c r="R88" s="28"/>
      <c r="S88" s="28"/>
      <c r="T88" s="39">
        <f t="shared" si="9"/>
        <v>79</v>
      </c>
      <c r="U88" s="28">
        <v>206.55904219327275</v>
      </c>
      <c r="V88" s="40">
        <f t="shared" si="7"/>
        <v>0.74528301886792447</v>
      </c>
      <c r="W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2:38" x14ac:dyDescent="0.25">
      <c r="B89" s="7"/>
      <c r="C89" s="17">
        <f t="shared" si="8"/>
        <v>20</v>
      </c>
      <c r="D89" s="28">
        <v>11.356849799992439</v>
      </c>
      <c r="E89" s="18">
        <v>161.04338371696588</v>
      </c>
      <c r="F89" s="22">
        <f t="shared" si="6"/>
        <v>14.180286483763577</v>
      </c>
      <c r="G89" s="26"/>
      <c r="H89" s="31">
        <f t="shared" si="5"/>
        <v>0.77500000000000058</v>
      </c>
      <c r="I89" s="28">
        <f t="shared" si="4"/>
        <v>205.88507990064329</v>
      </c>
      <c r="J89" s="28"/>
      <c r="K89" s="28"/>
      <c r="M89" s="28"/>
      <c r="N89" s="28"/>
      <c r="O89" s="28"/>
      <c r="Q89" s="28"/>
      <c r="R89" s="28"/>
      <c r="S89" s="28"/>
      <c r="T89" s="39">
        <f t="shared" si="9"/>
        <v>80</v>
      </c>
      <c r="U89" s="28">
        <v>206.71475208449425</v>
      </c>
      <c r="V89" s="40">
        <f t="shared" si="7"/>
        <v>0.75471698113207553</v>
      </c>
      <c r="W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2:38" x14ac:dyDescent="0.25">
      <c r="B90" s="7"/>
      <c r="C90" s="17">
        <f t="shared" si="8"/>
        <v>20.25</v>
      </c>
      <c r="D90" s="28">
        <v>15.789876247345301</v>
      </c>
      <c r="E90" s="18">
        <v>279.83900038893358</v>
      </c>
      <c r="F90" s="22">
        <f t="shared" si="6"/>
        <v>17.722684839659966</v>
      </c>
      <c r="G90" s="26"/>
      <c r="H90" s="31">
        <f t="shared" si="5"/>
        <v>0.79000000000000059</v>
      </c>
      <c r="I90" s="28">
        <f t="shared" si="4"/>
        <v>210.92836173050154</v>
      </c>
      <c r="J90" s="28"/>
      <c r="K90" s="28"/>
      <c r="M90" s="28"/>
      <c r="N90" s="28"/>
      <c r="O90" s="28"/>
      <c r="Q90" s="28"/>
      <c r="R90" s="28"/>
      <c r="S90" s="28"/>
      <c r="T90" s="39">
        <f t="shared" si="9"/>
        <v>81</v>
      </c>
      <c r="U90" s="28">
        <v>210.75132833972455</v>
      </c>
      <c r="V90" s="40">
        <f t="shared" si="7"/>
        <v>0.76415094339622647</v>
      </c>
      <c r="W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2:38" x14ac:dyDescent="0.25">
      <c r="B91" s="7"/>
      <c r="C91" s="17">
        <f t="shared" si="8"/>
        <v>20.5</v>
      </c>
      <c r="D91" s="28">
        <v>12.072817959683491</v>
      </c>
      <c r="E91" s="18">
        <v>112.27302338862073</v>
      </c>
      <c r="F91" s="22">
        <f t="shared" si="6"/>
        <v>9.2996534664525132</v>
      </c>
      <c r="G91" s="26"/>
      <c r="H91" s="31">
        <f t="shared" si="5"/>
        <v>0.8050000000000006</v>
      </c>
      <c r="I91" s="28">
        <f t="shared" si="4"/>
        <v>216.31982537365224</v>
      </c>
      <c r="J91" s="28"/>
      <c r="K91" s="28"/>
      <c r="M91" s="28"/>
      <c r="N91" s="28"/>
      <c r="O91" s="28"/>
      <c r="Q91" s="28"/>
      <c r="R91" s="28"/>
      <c r="S91" s="28"/>
      <c r="T91" s="39">
        <f t="shared" si="9"/>
        <v>82</v>
      </c>
      <c r="U91" s="28">
        <v>213.74435059334965</v>
      </c>
      <c r="V91" s="40">
        <f t="shared" si="7"/>
        <v>0.77358490566037741</v>
      </c>
      <c r="W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2:38" x14ac:dyDescent="0.25">
      <c r="B92" s="7"/>
      <c r="C92" s="17">
        <f t="shared" si="8"/>
        <v>20.75</v>
      </c>
      <c r="D92" s="28">
        <v>14.411136826530798</v>
      </c>
      <c r="E92" s="18">
        <v>123.32646328000929</v>
      </c>
      <c r="F92" s="22">
        <f t="shared" si="6"/>
        <v>8.5577192670161981</v>
      </c>
      <c r="G92" s="26"/>
      <c r="H92" s="31">
        <f t="shared" si="5"/>
        <v>0.82000000000000062</v>
      </c>
      <c r="I92" s="28">
        <f t="shared" si="4"/>
        <v>222.11783920790205</v>
      </c>
      <c r="J92" s="28"/>
      <c r="K92" s="28"/>
      <c r="M92" s="28"/>
      <c r="N92" s="28"/>
      <c r="O92" s="28"/>
      <c r="Q92" s="28"/>
      <c r="R92" s="28"/>
      <c r="S92" s="28"/>
      <c r="T92" s="39">
        <f t="shared" si="9"/>
        <v>83</v>
      </c>
      <c r="U92" s="28">
        <v>214.0875635384501</v>
      </c>
      <c r="V92" s="40">
        <f t="shared" si="7"/>
        <v>0.78301886792452835</v>
      </c>
      <c r="W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2:38" x14ac:dyDescent="0.25">
      <c r="B93" s="7"/>
      <c r="C93" s="17">
        <f t="shared" si="8"/>
        <v>21</v>
      </c>
      <c r="D93" s="28">
        <v>16.893730320308673</v>
      </c>
      <c r="E93" s="18">
        <v>321.06221782085635</v>
      </c>
      <c r="F93" s="22">
        <f t="shared" si="6"/>
        <v>19.004814906681311</v>
      </c>
      <c r="G93" s="26"/>
      <c r="H93" s="31">
        <f t="shared" si="5"/>
        <v>0.83500000000000063</v>
      </c>
      <c r="I93" s="28">
        <f t="shared" si="4"/>
        <v>228.39623569472607</v>
      </c>
      <c r="J93" s="28"/>
      <c r="K93" s="28"/>
      <c r="M93" s="28"/>
      <c r="N93" s="28"/>
      <c r="O93" s="28"/>
      <c r="Q93" s="28"/>
      <c r="R93" s="28"/>
      <c r="S93" s="28"/>
      <c r="T93" s="39">
        <f t="shared" si="9"/>
        <v>84</v>
      </c>
      <c r="U93" s="28">
        <v>214.9201233394314</v>
      </c>
      <c r="V93" s="40">
        <f t="shared" si="7"/>
        <v>0.79245283018867929</v>
      </c>
      <c r="W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2:38" x14ac:dyDescent="0.25">
      <c r="B94" s="7"/>
      <c r="C94" s="17">
        <f t="shared" si="8"/>
        <v>21.25</v>
      </c>
      <c r="D94" s="28">
        <v>14.985383780803165</v>
      </c>
      <c r="E94" s="18">
        <v>234.47836095555809</v>
      </c>
      <c r="F94" s="22">
        <f t="shared" si="6"/>
        <v>15.647137529833143</v>
      </c>
      <c r="G94" s="26"/>
      <c r="H94" s="31">
        <f t="shared" si="5"/>
        <v>0.85000000000000064</v>
      </c>
      <c r="I94" s="28">
        <f t="shared" si="4"/>
        <v>235.25031319816088</v>
      </c>
      <c r="J94" s="28"/>
      <c r="K94" s="28"/>
      <c r="M94" s="28"/>
      <c r="N94" s="28"/>
      <c r="O94" s="28"/>
      <c r="Q94" s="28"/>
      <c r="R94" s="28"/>
      <c r="S94" s="28"/>
      <c r="T94" s="39">
        <f t="shared" si="9"/>
        <v>85</v>
      </c>
      <c r="U94" s="28">
        <v>216.66862895398043</v>
      </c>
      <c r="V94" s="40">
        <f t="shared" si="7"/>
        <v>0.80188679245283023</v>
      </c>
      <c r="W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2:38" x14ac:dyDescent="0.25">
      <c r="B95" s="7"/>
      <c r="C95" s="17">
        <f t="shared" si="8"/>
        <v>21.5</v>
      </c>
      <c r="D95" s="28">
        <v>10.658562097656317</v>
      </c>
      <c r="E95" s="18">
        <v>97.691796518661732</v>
      </c>
      <c r="F95" s="22">
        <f t="shared" si="6"/>
        <v>9.1655699543321063</v>
      </c>
      <c r="G95" s="26"/>
      <c r="H95" s="31">
        <f t="shared" si="5"/>
        <v>0.86500000000000066</v>
      </c>
      <c r="I95" s="28">
        <f t="shared" si="4"/>
        <v>242.80605122677272</v>
      </c>
      <c r="J95" s="28"/>
      <c r="K95" s="28"/>
      <c r="M95" s="28"/>
      <c r="N95" s="28"/>
      <c r="O95" s="28"/>
      <c r="Q95" s="28"/>
      <c r="R95" s="28"/>
      <c r="S95" s="28"/>
      <c r="T95" s="39">
        <f t="shared" si="9"/>
        <v>86</v>
      </c>
      <c r="U95" s="28">
        <v>224.37075328183121</v>
      </c>
      <c r="V95" s="40">
        <f t="shared" si="7"/>
        <v>0.81132075471698117</v>
      </c>
      <c r="W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2:38" x14ac:dyDescent="0.25">
      <c r="B96" s="7"/>
      <c r="C96" s="17">
        <f t="shared" si="8"/>
        <v>21.75</v>
      </c>
      <c r="D96" s="28">
        <v>12.551588491107971</v>
      </c>
      <c r="E96" s="18">
        <v>184.79654211052423</v>
      </c>
      <c r="F96" s="22">
        <f t="shared" si="6"/>
        <v>14.722960543316189</v>
      </c>
      <c r="G96" s="26"/>
      <c r="H96" s="31">
        <f t="shared" si="5"/>
        <v>0.88000000000000067</v>
      </c>
      <c r="I96" s="28">
        <f t="shared" si="4"/>
        <v>251.23484812990517</v>
      </c>
      <c r="J96" s="28"/>
      <c r="K96" s="28"/>
      <c r="M96" s="28"/>
      <c r="N96" s="28"/>
      <c r="O96" s="28"/>
      <c r="Q96" s="28"/>
      <c r="R96" s="28"/>
      <c r="S96" s="28"/>
      <c r="T96" s="39">
        <f t="shared" si="9"/>
        <v>87</v>
      </c>
      <c r="U96" s="28">
        <v>227.41237636206756</v>
      </c>
      <c r="V96" s="40">
        <f t="shared" si="7"/>
        <v>0.82075471698113212</v>
      </c>
      <c r="W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2:38" x14ac:dyDescent="0.25">
      <c r="B97" s="7"/>
      <c r="C97" s="17">
        <f t="shared" si="8"/>
        <v>22</v>
      </c>
      <c r="D97" s="28">
        <v>10.910806464060617</v>
      </c>
      <c r="E97" s="18">
        <v>84.657524923775526</v>
      </c>
      <c r="F97" s="22">
        <f t="shared" si="6"/>
        <v>7.7590529355122468</v>
      </c>
      <c r="G97" s="26"/>
      <c r="H97" s="31">
        <f t="shared" si="5"/>
        <v>0.89500000000000068</v>
      </c>
      <c r="I97" s="28">
        <f t="shared" si="4"/>
        <v>260.77828746687277</v>
      </c>
      <c r="J97" s="28"/>
      <c r="K97" s="28"/>
      <c r="M97" s="28"/>
      <c r="N97" s="28"/>
      <c r="O97" s="28"/>
      <c r="Q97" s="28"/>
      <c r="R97" s="28"/>
      <c r="S97" s="28"/>
      <c r="T97" s="39">
        <f t="shared" si="9"/>
        <v>88</v>
      </c>
      <c r="U97" s="28">
        <v>234.47836095555809</v>
      </c>
      <c r="V97" s="40">
        <f t="shared" si="7"/>
        <v>0.83018867924528306</v>
      </c>
      <c r="W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2:38" x14ac:dyDescent="0.25">
      <c r="B98" s="7"/>
      <c r="C98" s="17">
        <f t="shared" si="8"/>
        <v>22.25</v>
      </c>
      <c r="D98" s="28">
        <v>9.4684597845256846</v>
      </c>
      <c r="E98" s="18">
        <v>151.54939725240956</v>
      </c>
      <c r="F98" s="22">
        <f t="shared" si="6"/>
        <v>16.005707443578832</v>
      </c>
      <c r="G98" s="26"/>
      <c r="H98" s="31">
        <f t="shared" si="5"/>
        <v>0.9100000000000007</v>
      </c>
      <c r="I98" s="28">
        <f t="shared" si="4"/>
        <v>271.79240142734534</v>
      </c>
      <c r="J98" s="28"/>
      <c r="K98" s="28"/>
      <c r="M98" s="28"/>
      <c r="N98" s="28"/>
      <c r="O98" s="28"/>
      <c r="Q98" s="28"/>
      <c r="R98" s="28"/>
      <c r="S98" s="28"/>
      <c r="T98" s="39">
        <f t="shared" si="9"/>
        <v>89</v>
      </c>
      <c r="U98" s="28">
        <v>240.56025834110108</v>
      </c>
      <c r="V98" s="40">
        <f t="shared" si="7"/>
        <v>0.839622641509434</v>
      </c>
      <c r="W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2:38" x14ac:dyDescent="0.25">
      <c r="B99" s="7"/>
      <c r="C99" s="17">
        <f t="shared" si="8"/>
        <v>22.5</v>
      </c>
      <c r="D99" s="28">
        <v>12.654314016490973</v>
      </c>
      <c r="E99" s="18">
        <v>103.97861054834233</v>
      </c>
      <c r="F99" s="22">
        <f t="shared" si="6"/>
        <v>8.2168508235877873</v>
      </c>
      <c r="G99" s="26"/>
      <c r="H99" s="31">
        <f t="shared" si="5"/>
        <v>0.92500000000000071</v>
      </c>
      <c r="I99" s="28">
        <f t="shared" si="4"/>
        <v>284.83327505290293</v>
      </c>
      <c r="J99" s="28"/>
      <c r="K99" s="28"/>
      <c r="M99" s="28"/>
      <c r="N99" s="28"/>
      <c r="O99" s="28"/>
      <c r="Q99" s="28"/>
      <c r="R99" s="28"/>
      <c r="S99" s="28"/>
      <c r="T99" s="39">
        <f t="shared" si="9"/>
        <v>90</v>
      </c>
      <c r="U99" s="28">
        <v>244.05807626699351</v>
      </c>
      <c r="V99" s="40">
        <f t="shared" si="7"/>
        <v>0.84905660377358494</v>
      </c>
      <c r="W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2:38" x14ac:dyDescent="0.25">
      <c r="B100" s="7"/>
      <c r="C100" s="17">
        <f t="shared" si="8"/>
        <v>22.75</v>
      </c>
      <c r="D100" s="28">
        <v>7.9649775327046903</v>
      </c>
      <c r="E100" s="18">
        <v>43.534147286300616</v>
      </c>
      <c r="F100" s="22">
        <f t="shared" si="6"/>
        <v>5.4656961815079468</v>
      </c>
      <c r="G100" s="26"/>
      <c r="H100" s="31">
        <f t="shared" si="5"/>
        <v>0.94000000000000072</v>
      </c>
      <c r="I100" s="28">
        <f t="shared" si="4"/>
        <v>300.84096890525848</v>
      </c>
      <c r="J100" s="28"/>
      <c r="K100" s="28"/>
      <c r="M100" s="28"/>
      <c r="N100" s="28"/>
      <c r="O100" s="28"/>
      <c r="Q100" s="28"/>
      <c r="R100" s="28"/>
      <c r="S100" s="28"/>
      <c r="T100" s="39">
        <f t="shared" si="9"/>
        <v>91</v>
      </c>
      <c r="U100" s="28">
        <v>245.67349460438976</v>
      </c>
      <c r="V100" s="40">
        <f t="shared" si="7"/>
        <v>0.85849056603773588</v>
      </c>
      <c r="W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2:38" x14ac:dyDescent="0.25">
      <c r="B101" s="7"/>
      <c r="C101" s="17">
        <f t="shared" si="8"/>
        <v>23</v>
      </c>
      <c r="D101" s="28">
        <v>17.185293331367784</v>
      </c>
      <c r="E101" s="18">
        <v>380.08881721091836</v>
      </c>
      <c r="F101" s="22">
        <f t="shared" si="6"/>
        <v>22.117098025737739</v>
      </c>
      <c r="G101" s="26"/>
      <c r="H101" s="31">
        <f t="shared" si="5"/>
        <v>0.95500000000000074</v>
      </c>
      <c r="I101" s="28">
        <f t="shared" si="4"/>
        <v>321.59799244002238</v>
      </c>
      <c r="J101" s="28"/>
      <c r="K101" s="28"/>
      <c r="M101" s="28"/>
      <c r="N101" s="28"/>
      <c r="O101" s="28"/>
      <c r="Q101" s="28"/>
      <c r="R101" s="28"/>
      <c r="S101" s="28"/>
      <c r="T101" s="39">
        <f t="shared" si="9"/>
        <v>92</v>
      </c>
      <c r="U101" s="28">
        <v>257.44773735676074</v>
      </c>
      <c r="V101" s="40">
        <f t="shared" si="7"/>
        <v>0.86792452830188682</v>
      </c>
      <c r="W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2:38" x14ac:dyDescent="0.25">
      <c r="B102" s="7"/>
      <c r="C102" s="17">
        <f t="shared" si="8"/>
        <v>23.25</v>
      </c>
      <c r="D102" s="28">
        <v>13.072299468133846</v>
      </c>
      <c r="E102" s="18">
        <v>240.56025834110108</v>
      </c>
      <c r="F102" s="22">
        <f t="shared" si="6"/>
        <v>18.402290960937005</v>
      </c>
      <c r="G102" s="26"/>
      <c r="H102" s="31">
        <f t="shared" si="5"/>
        <v>0.97000000000000075</v>
      </c>
      <c r="I102" s="28">
        <f t="shared" si="4"/>
        <v>351.16816984884684</v>
      </c>
      <c r="J102" s="28"/>
      <c r="K102" s="28"/>
      <c r="M102" s="28"/>
      <c r="N102" s="28"/>
      <c r="O102" s="28"/>
      <c r="Q102" s="28"/>
      <c r="R102" s="28"/>
      <c r="S102" s="28"/>
      <c r="T102" s="39">
        <f t="shared" si="9"/>
        <v>93</v>
      </c>
      <c r="U102" s="28">
        <v>258.39483234770296</v>
      </c>
      <c r="V102" s="40">
        <f t="shared" si="7"/>
        <v>0.87735849056603776</v>
      </c>
      <c r="W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2:38" x14ac:dyDescent="0.25">
      <c r="B103" s="7"/>
      <c r="C103" s="17">
        <f t="shared" si="8"/>
        <v>23.5</v>
      </c>
      <c r="D103" s="28">
        <v>19.434158598371354</v>
      </c>
      <c r="E103" s="18">
        <v>258.39483234770296</v>
      </c>
      <c r="F103" s="22">
        <f t="shared" si="6"/>
        <v>13.295910447564079</v>
      </c>
      <c r="G103" s="26"/>
      <c r="H103" s="31">
        <f t="shared" si="5"/>
        <v>0.98500000000000076</v>
      </c>
      <c r="I103" s="28">
        <f t="shared" si="4"/>
        <v>402.83415801045169</v>
      </c>
      <c r="J103" s="28"/>
      <c r="K103" s="28"/>
      <c r="M103" s="28"/>
      <c r="N103" s="28"/>
      <c r="O103" s="28"/>
      <c r="Q103" s="28"/>
      <c r="R103" s="28"/>
      <c r="S103" s="28"/>
      <c r="T103" s="39">
        <f t="shared" si="9"/>
        <v>94</v>
      </c>
      <c r="U103" s="28">
        <v>258.55027148751708</v>
      </c>
      <c r="V103" s="40">
        <f t="shared" si="7"/>
        <v>0.8867924528301887</v>
      </c>
      <c r="W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2:38" x14ac:dyDescent="0.25">
      <c r="B104" s="7"/>
      <c r="C104" s="17">
        <f t="shared" si="8"/>
        <v>23.75</v>
      </c>
      <c r="D104" s="28">
        <v>11.76804538598898</v>
      </c>
      <c r="E104" s="18">
        <v>145.58697127558219</v>
      </c>
      <c r="F104" s="22">
        <f t="shared" si="6"/>
        <v>12.371380845362633</v>
      </c>
      <c r="G104" s="26"/>
      <c r="H104" s="28">
        <v>0.999</v>
      </c>
      <c r="I104" s="28">
        <f t="shared" si="4"/>
        <v>623.34208488178047</v>
      </c>
      <c r="J104" s="28"/>
      <c r="K104" s="28"/>
      <c r="M104" s="28"/>
      <c r="N104" s="28"/>
      <c r="O104" s="28"/>
      <c r="Q104" s="28"/>
      <c r="R104" s="28"/>
      <c r="S104" s="28"/>
      <c r="T104" s="39">
        <f t="shared" si="9"/>
        <v>95</v>
      </c>
      <c r="U104" s="28">
        <v>263.49602258373699</v>
      </c>
      <c r="V104" s="40">
        <f t="shared" si="7"/>
        <v>0.89622641509433965</v>
      </c>
      <c r="W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2:38" x14ac:dyDescent="0.25">
      <c r="B105" s="7"/>
      <c r="C105" s="17">
        <f t="shared" si="8"/>
        <v>24</v>
      </c>
      <c r="D105" s="28">
        <v>10.270127630036789</v>
      </c>
      <c r="E105" s="18">
        <v>61.916303089977326</v>
      </c>
      <c r="F105" s="22">
        <f t="shared" si="6"/>
        <v>6.028776400878626</v>
      </c>
      <c r="G105" s="26"/>
      <c r="H105" s="28">
        <v>0.99999899999999997</v>
      </c>
      <c r="I105" s="28">
        <f t="shared" si="4"/>
        <v>1372.2588703676527</v>
      </c>
      <c r="J105" s="28"/>
      <c r="K105" s="28"/>
      <c r="M105" s="28"/>
      <c r="N105" s="28"/>
      <c r="O105" s="28"/>
      <c r="Q105" s="28"/>
      <c r="R105" s="28"/>
      <c r="S105" s="28"/>
      <c r="T105" s="39">
        <f t="shared" si="9"/>
        <v>96</v>
      </c>
      <c r="U105" s="28">
        <v>264.19490176478814</v>
      </c>
      <c r="V105" s="40">
        <f t="shared" si="7"/>
        <v>0.90566037735849059</v>
      </c>
      <c r="W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2:38" x14ac:dyDescent="0.25">
      <c r="B106" s="7"/>
      <c r="C106" s="17">
        <f t="shared" si="8"/>
        <v>24.25</v>
      </c>
      <c r="D106" s="28">
        <v>11.121394767336547</v>
      </c>
      <c r="E106" s="18">
        <v>214.9201233394314</v>
      </c>
      <c r="F106" s="22">
        <f t="shared" si="6"/>
        <v>19.324925320576714</v>
      </c>
      <c r="G106" s="26"/>
      <c r="H106" s="28"/>
      <c r="I106" s="28"/>
      <c r="J106" s="28"/>
      <c r="K106" s="28"/>
      <c r="M106" s="28"/>
      <c r="N106" s="28"/>
      <c r="O106" s="28"/>
      <c r="Q106" s="28"/>
      <c r="R106" s="28"/>
      <c r="S106" s="28"/>
      <c r="T106" s="39">
        <f t="shared" si="9"/>
        <v>97</v>
      </c>
      <c r="U106" s="28">
        <v>265.52873839320876</v>
      </c>
      <c r="V106" s="40">
        <f t="shared" si="7"/>
        <v>0.91509433962264153</v>
      </c>
      <c r="W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2:38" x14ac:dyDescent="0.25">
      <c r="B107" s="7"/>
      <c r="C107" s="17">
        <f t="shared" si="8"/>
        <v>24.5</v>
      </c>
      <c r="D107" s="28">
        <v>10.997725002107014</v>
      </c>
      <c r="E107" s="18">
        <v>305.1321743825589</v>
      </c>
      <c r="F107" s="22">
        <f t="shared" si="6"/>
        <v>27.745026750905279</v>
      </c>
      <c r="G107" s="26"/>
      <c r="H107" s="28"/>
      <c r="I107" s="28"/>
      <c r="J107" s="28"/>
      <c r="K107" s="28"/>
      <c r="M107" s="28"/>
      <c r="N107" s="28"/>
      <c r="O107" s="28"/>
      <c r="Q107" s="28"/>
      <c r="R107" s="28"/>
      <c r="S107" s="28"/>
      <c r="T107" s="39">
        <f t="shared" si="9"/>
        <v>98</v>
      </c>
      <c r="U107" s="28">
        <v>279.83900038893358</v>
      </c>
      <c r="V107" s="40">
        <f t="shared" si="7"/>
        <v>0.92452830188679247</v>
      </c>
      <c r="W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2:38" x14ac:dyDescent="0.25">
      <c r="B108" s="7"/>
      <c r="C108" s="17">
        <f t="shared" si="8"/>
        <v>24.75</v>
      </c>
      <c r="D108" s="28">
        <v>15.690487837099042</v>
      </c>
      <c r="E108" s="18">
        <v>245.67349460438976</v>
      </c>
      <c r="F108" s="22">
        <f t="shared" si="6"/>
        <v>15.657479688012776</v>
      </c>
      <c r="G108" s="26"/>
      <c r="H108" s="28"/>
      <c r="I108" s="28"/>
      <c r="J108" s="28"/>
      <c r="K108" s="28"/>
      <c r="M108" s="28"/>
      <c r="N108" s="28"/>
      <c r="O108" s="28"/>
      <c r="Q108" s="28"/>
      <c r="R108" s="28"/>
      <c r="S108" s="28"/>
      <c r="T108" s="39">
        <f t="shared" si="9"/>
        <v>99</v>
      </c>
      <c r="U108" s="28">
        <v>285.3406505068175</v>
      </c>
      <c r="V108" s="40">
        <f t="shared" si="7"/>
        <v>0.93396226415094341</v>
      </c>
      <c r="W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2:38" x14ac:dyDescent="0.25">
      <c r="B109" s="7"/>
      <c r="C109" s="17">
        <f t="shared" si="8"/>
        <v>25</v>
      </c>
      <c r="D109" s="28">
        <v>15.4364361025488</v>
      </c>
      <c r="E109" s="18">
        <v>193.05029284054783</v>
      </c>
      <c r="F109" s="22">
        <f t="shared" si="6"/>
        <v>12.506144006172006</v>
      </c>
      <c r="G109" s="26"/>
      <c r="H109" s="28"/>
      <c r="I109" s="28"/>
      <c r="J109" s="28"/>
      <c r="K109" s="28"/>
      <c r="M109" s="28"/>
      <c r="N109" s="28"/>
      <c r="O109" s="28"/>
      <c r="Q109" s="28"/>
      <c r="R109" s="28"/>
      <c r="S109" s="28"/>
      <c r="T109" s="39">
        <f t="shared" si="9"/>
        <v>100</v>
      </c>
      <c r="U109" s="28">
        <v>286.76482382591371</v>
      </c>
      <c r="V109" s="40">
        <f t="shared" si="7"/>
        <v>0.94339622641509435</v>
      </c>
      <c r="W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2:38" x14ac:dyDescent="0.25">
      <c r="B110" s="7"/>
      <c r="C110" s="17">
        <f t="shared" si="8"/>
        <v>25.25</v>
      </c>
      <c r="D110" s="28">
        <v>17.767901048212885</v>
      </c>
      <c r="E110" s="18">
        <v>311.63745058442851</v>
      </c>
      <c r="F110" s="22">
        <f t="shared" si="6"/>
        <v>17.539350863042618</v>
      </c>
      <c r="G110" s="26"/>
      <c r="H110" s="28"/>
      <c r="I110" s="28"/>
      <c r="J110" s="28"/>
      <c r="K110" s="28"/>
      <c r="M110" s="28"/>
      <c r="N110" s="28"/>
      <c r="O110" s="28"/>
      <c r="Q110" s="28"/>
      <c r="R110" s="28"/>
      <c r="S110" s="28"/>
      <c r="T110" s="39">
        <f t="shared" si="9"/>
        <v>101</v>
      </c>
      <c r="U110" s="28">
        <v>305.1321743825589</v>
      </c>
      <c r="V110" s="40">
        <f t="shared" si="7"/>
        <v>0.95283018867924529</v>
      </c>
      <c r="W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2:38" x14ac:dyDescent="0.25">
      <c r="B111" s="7"/>
      <c r="C111" s="17">
        <f t="shared" si="8"/>
        <v>25.5</v>
      </c>
      <c r="D111" s="28">
        <v>7.879788001505962</v>
      </c>
      <c r="E111" s="18">
        <v>144.32983688029989</v>
      </c>
      <c r="F111" s="22">
        <f t="shared" si="6"/>
        <v>18.316461921655254</v>
      </c>
      <c r="G111" s="26"/>
      <c r="H111" s="28"/>
      <c r="I111" s="28"/>
      <c r="J111" s="28"/>
      <c r="K111" s="28"/>
      <c r="M111" s="28"/>
      <c r="N111" s="28"/>
      <c r="O111" s="28"/>
      <c r="Q111" s="28"/>
      <c r="R111" s="28"/>
      <c r="S111" s="28"/>
      <c r="T111" s="39">
        <f t="shared" si="9"/>
        <v>102</v>
      </c>
      <c r="U111" s="28">
        <v>311.63745058442851</v>
      </c>
      <c r="V111" s="40">
        <f t="shared" si="7"/>
        <v>0.96226415094339623</v>
      </c>
      <c r="W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2:38" x14ac:dyDescent="0.25">
      <c r="B112" s="7"/>
      <c r="C112" s="17">
        <f t="shared" si="8"/>
        <v>25.75</v>
      </c>
      <c r="D112" s="28">
        <v>16.207818106538124</v>
      </c>
      <c r="E112" s="18">
        <v>162.34572051264223</v>
      </c>
      <c r="F112" s="22">
        <f t="shared" si="6"/>
        <v>10.016506814520152</v>
      </c>
      <c r="G112" s="26"/>
      <c r="H112" s="28"/>
      <c r="I112" s="28"/>
      <c r="J112" s="28"/>
      <c r="K112" s="28"/>
      <c r="M112" s="28"/>
      <c r="N112" s="28"/>
      <c r="O112" s="28"/>
      <c r="Q112" s="28"/>
      <c r="R112" s="28"/>
      <c r="S112" s="28"/>
      <c r="T112" s="39">
        <f t="shared" si="9"/>
        <v>103</v>
      </c>
      <c r="U112" s="28">
        <v>321.06221782085635</v>
      </c>
      <c r="V112" s="40">
        <f t="shared" si="7"/>
        <v>0.97169811320754718</v>
      </c>
      <c r="W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2:38" x14ac:dyDescent="0.25">
      <c r="B113" s="7"/>
      <c r="C113" s="17">
        <f t="shared" si="8"/>
        <v>26</v>
      </c>
      <c r="D113" s="28">
        <v>9.2170458171482927</v>
      </c>
      <c r="E113" s="18">
        <v>263.49602258373699</v>
      </c>
      <c r="F113" s="22">
        <f t="shared" si="6"/>
        <v>28.587904173537169</v>
      </c>
      <c r="G113" s="26"/>
      <c r="H113" s="28"/>
      <c r="I113" s="28"/>
      <c r="J113" s="28"/>
      <c r="K113" s="28"/>
      <c r="M113" s="28"/>
      <c r="N113" s="28"/>
      <c r="O113" s="28"/>
      <c r="Q113" s="28"/>
      <c r="R113" s="28"/>
      <c r="S113" s="28"/>
      <c r="T113" s="39">
        <f t="shared" si="9"/>
        <v>104</v>
      </c>
      <c r="U113" s="28">
        <v>380.08881721091836</v>
      </c>
      <c r="V113" s="40">
        <f t="shared" si="7"/>
        <v>0.98113207547169812</v>
      </c>
      <c r="W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2:38" ht="15.75" thickBot="1" x14ac:dyDescent="0.3">
      <c r="B114" s="7"/>
      <c r="C114" s="19">
        <f>C113+0.25</f>
        <v>26.25</v>
      </c>
      <c r="D114" s="3">
        <v>11.869217161588034</v>
      </c>
      <c r="E114" s="20">
        <v>132.69720370111244</v>
      </c>
      <c r="F114" s="23">
        <f t="shared" si="6"/>
        <v>11.179945728059987</v>
      </c>
      <c r="G114" s="26"/>
      <c r="H114" s="28"/>
      <c r="I114" s="28"/>
      <c r="J114" s="28"/>
      <c r="K114" s="28"/>
      <c r="M114" s="28"/>
      <c r="N114" s="28"/>
      <c r="O114" s="28"/>
      <c r="Q114" s="28"/>
      <c r="R114" s="28"/>
      <c r="S114" s="28"/>
      <c r="T114" s="41">
        <f t="shared" si="9"/>
        <v>105</v>
      </c>
      <c r="U114" s="3">
        <v>573.4618834647697</v>
      </c>
      <c r="V114" s="42">
        <f t="shared" si="7"/>
        <v>0.99056603773584906</v>
      </c>
      <c r="W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2:38" x14ac:dyDescent="0.25">
      <c r="B115" s="7"/>
      <c r="C115" s="26"/>
      <c r="D115" s="26"/>
      <c r="E115" s="26"/>
      <c r="F115" s="26"/>
      <c r="G115" s="26"/>
      <c r="W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2:38" ht="15.75" thickBot="1" x14ac:dyDescent="0.3">
      <c r="B116" s="9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2:38" x14ac:dyDescent="0.25">
      <c r="B117" s="1"/>
      <c r="C117" s="1"/>
      <c r="D117" s="1"/>
      <c r="E117" s="1"/>
      <c r="F117" s="1"/>
      <c r="G117" s="1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2:38" x14ac:dyDescent="0.25">
      <c r="B118" s="1"/>
      <c r="C118" s="1"/>
      <c r="D118" s="1"/>
      <c r="E118" s="1"/>
      <c r="F118" s="1"/>
      <c r="G118" s="1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2:38" x14ac:dyDescent="0.25">
      <c r="B119" s="1"/>
      <c r="C119" s="1"/>
      <c r="D119" s="1"/>
      <c r="E119" s="1"/>
      <c r="F119" s="1"/>
      <c r="G119" s="1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2:38" x14ac:dyDescent="0.25">
      <c r="B120" s="1"/>
      <c r="C120" s="1"/>
      <c r="D120" s="1"/>
      <c r="E120" s="1"/>
      <c r="F120" s="1"/>
      <c r="G120" s="1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2:38" x14ac:dyDescent="0.25">
      <c r="B121" s="1"/>
      <c r="C121" s="1"/>
      <c r="D121" s="1"/>
      <c r="E121" s="1"/>
      <c r="F121" s="1"/>
      <c r="G121" s="1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2:38" x14ac:dyDescent="0.25">
      <c r="B122" s="1"/>
      <c r="C122" s="1"/>
      <c r="D122" s="1"/>
      <c r="E122" s="1"/>
      <c r="F122" s="1"/>
      <c r="G122" s="1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2:38" x14ac:dyDescent="0.25">
      <c r="B123" s="1"/>
      <c r="C123" s="1"/>
      <c r="D123" s="1"/>
      <c r="E123" s="1"/>
      <c r="F123" s="1"/>
      <c r="G123" s="1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2:38" x14ac:dyDescent="0.25">
      <c r="B124" s="1"/>
      <c r="C124" s="1"/>
      <c r="D124" s="1"/>
      <c r="E124" s="1"/>
      <c r="F124" s="1"/>
      <c r="G124" s="1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2:38" x14ac:dyDescent="0.25">
      <c r="B125" s="1"/>
      <c r="C125" s="1"/>
      <c r="D125" s="1"/>
      <c r="E125" s="1"/>
      <c r="F125" s="1"/>
      <c r="G125" s="1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2:38" x14ac:dyDescent="0.25">
      <c r="B126" s="1"/>
      <c r="C126" s="1"/>
      <c r="D126" s="1"/>
      <c r="E126" s="1"/>
      <c r="F126" s="1"/>
      <c r="G126" s="1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2:38" x14ac:dyDescent="0.25">
      <c r="B127" s="1"/>
      <c r="C127" s="1"/>
      <c r="D127" s="1"/>
      <c r="E127" s="1"/>
      <c r="F127" s="1"/>
      <c r="G127" s="1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2:38" x14ac:dyDescent="0.25">
      <c r="B128" s="1"/>
      <c r="C128" s="1"/>
      <c r="D128" s="1"/>
      <c r="E128" s="1"/>
      <c r="F128" s="1"/>
      <c r="G128" s="1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2:38" x14ac:dyDescent="0.25">
      <c r="B129" s="1"/>
      <c r="C129" s="1"/>
      <c r="D129" s="1"/>
      <c r="E129" s="1"/>
      <c r="F129" s="1"/>
      <c r="G129" s="1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2:38" x14ac:dyDescent="0.25">
      <c r="B130" s="1"/>
      <c r="C130" s="1"/>
      <c r="D130" s="1"/>
      <c r="E130" s="1"/>
      <c r="F130" s="1"/>
      <c r="G130" s="1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2:38" x14ac:dyDescent="0.25">
      <c r="B131" s="1"/>
      <c r="C131" s="1"/>
      <c r="D131" s="1"/>
      <c r="E131" s="1"/>
      <c r="F131" s="1"/>
      <c r="G131" s="1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2:38" x14ac:dyDescent="0.25">
      <c r="B132" s="1"/>
      <c r="C132" s="1"/>
      <c r="D132" s="1"/>
      <c r="E132" s="1"/>
      <c r="F132" s="1"/>
      <c r="G132" s="1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2:38" x14ac:dyDescent="0.25">
      <c r="B133" s="1"/>
      <c r="C133" s="1"/>
      <c r="D133" s="1"/>
      <c r="E133" s="1"/>
      <c r="F133" s="1"/>
      <c r="G133" s="1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2:38" x14ac:dyDescent="0.25">
      <c r="B134" s="1"/>
      <c r="C134" s="1"/>
      <c r="D134" s="1"/>
      <c r="E134" s="1"/>
      <c r="F134" s="1"/>
      <c r="G134" s="1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2:38" x14ac:dyDescent="0.25">
      <c r="B135" s="1"/>
      <c r="C135" s="1"/>
      <c r="D135" s="1"/>
      <c r="E135" s="1"/>
      <c r="F135" s="1"/>
      <c r="G135" s="1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2:38" x14ac:dyDescent="0.25">
      <c r="B136" s="1"/>
      <c r="C136" s="1"/>
      <c r="D136" s="1"/>
      <c r="E136" s="1"/>
      <c r="F136" s="1"/>
      <c r="G136" s="1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2:38" x14ac:dyDescent="0.25">
      <c r="B137" s="1"/>
      <c r="C137" s="1"/>
      <c r="D137" s="1"/>
      <c r="E137" s="1"/>
      <c r="F137" s="1"/>
      <c r="G137" s="1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2:38" x14ac:dyDescent="0.25">
      <c r="B138" s="1"/>
      <c r="C138" s="1"/>
      <c r="D138" s="1"/>
      <c r="E138" s="1"/>
      <c r="F138" s="1"/>
      <c r="G138" s="1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2:38" x14ac:dyDescent="0.25">
      <c r="B139" s="1"/>
      <c r="C139" s="1"/>
      <c r="D139" s="1"/>
      <c r="E139" s="1"/>
      <c r="F139" s="1"/>
      <c r="G139" s="1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2:38" x14ac:dyDescent="0.25">
      <c r="B140" s="1"/>
      <c r="C140" s="1"/>
      <c r="D140" s="1"/>
      <c r="E140" s="1"/>
      <c r="F140" s="1"/>
      <c r="G140" s="1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2:38" x14ac:dyDescent="0.25">
      <c r="B141" s="1"/>
      <c r="C141" s="1"/>
      <c r="D141" s="1"/>
      <c r="E141" s="1"/>
      <c r="F141" s="1"/>
      <c r="G141" s="1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2:38" x14ac:dyDescent="0.25">
      <c r="B142" s="1"/>
      <c r="C142" s="1"/>
      <c r="D142" s="1"/>
      <c r="E142" s="1"/>
      <c r="F142" s="1"/>
      <c r="G142" s="1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2:38" x14ac:dyDescent="0.25">
      <c r="B143" s="1"/>
      <c r="C143" s="1"/>
      <c r="D143" s="1"/>
      <c r="E143" s="1"/>
      <c r="F143" s="1"/>
      <c r="G143" s="1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2:38" x14ac:dyDescent="0.25">
      <c r="B144" s="1"/>
      <c r="C144" s="1"/>
      <c r="D144" s="1"/>
      <c r="E144" s="1"/>
      <c r="F144" s="1"/>
      <c r="G144" s="1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2:38" x14ac:dyDescent="0.25">
      <c r="B145" s="1"/>
      <c r="C145" s="1"/>
      <c r="D145" s="1"/>
      <c r="E145" s="1"/>
      <c r="F145" s="1"/>
      <c r="G145" s="1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2:38" x14ac:dyDescent="0.25">
      <c r="B146" s="1"/>
      <c r="C146" s="1"/>
      <c r="D146" s="1"/>
      <c r="E146" s="1"/>
      <c r="F146" s="1"/>
      <c r="G146" s="1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2:38" x14ac:dyDescent="0.25">
      <c r="B147" s="1"/>
      <c r="C147" s="1"/>
      <c r="D147" s="1"/>
      <c r="E147" s="1"/>
      <c r="F147" s="1"/>
      <c r="G147" s="1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2:38" x14ac:dyDescent="0.25">
      <c r="B148" s="1"/>
      <c r="C148" s="1"/>
      <c r="D148" s="1"/>
      <c r="E148" s="1"/>
      <c r="F148" s="1"/>
      <c r="G148" s="1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2:38" x14ac:dyDescent="0.25">
      <c r="B149" s="1"/>
      <c r="C149" s="1"/>
      <c r="D149" s="1"/>
      <c r="E149" s="1"/>
      <c r="F149" s="1"/>
      <c r="G149" s="1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2:38" x14ac:dyDescent="0.25">
      <c r="B150" s="1"/>
      <c r="C150" s="1"/>
      <c r="D150" s="1"/>
      <c r="E150" s="1"/>
      <c r="F150" s="1"/>
      <c r="G150" s="1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2:38" x14ac:dyDescent="0.25">
      <c r="B151" s="1"/>
      <c r="C151" s="1"/>
      <c r="D151" s="1"/>
      <c r="E151" s="1"/>
      <c r="F151" s="1"/>
      <c r="G151" s="1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2:38" x14ac:dyDescent="0.25">
      <c r="B152" s="1"/>
      <c r="C152" s="1"/>
      <c r="D152" s="1"/>
      <c r="E152" s="1"/>
      <c r="F152" s="1"/>
      <c r="G152" s="1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2:38" x14ac:dyDescent="0.25">
      <c r="B153" s="1"/>
      <c r="C153" s="1"/>
      <c r="D153" s="1"/>
      <c r="E153" s="1"/>
      <c r="F153" s="1"/>
      <c r="G153" s="1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2:38" x14ac:dyDescent="0.25">
      <c r="B154" s="1"/>
      <c r="C154" s="1"/>
      <c r="D154" s="1"/>
      <c r="E154" s="1"/>
      <c r="F154" s="1"/>
      <c r="G154" s="1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2:38" x14ac:dyDescent="0.25">
      <c r="B155" s="1"/>
      <c r="C155" s="1"/>
      <c r="D155" s="1"/>
      <c r="E155" s="1"/>
      <c r="F155" s="1"/>
      <c r="G155" s="1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2:38" x14ac:dyDescent="0.25">
      <c r="B156" s="1"/>
      <c r="C156" s="1"/>
      <c r="D156" s="1"/>
      <c r="E156" s="1"/>
      <c r="F156" s="1"/>
      <c r="G156" s="1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2:38" x14ac:dyDescent="0.25">
      <c r="B157" s="1"/>
      <c r="C157" s="1"/>
      <c r="D157" s="1"/>
      <c r="E157" s="1"/>
      <c r="F157" s="1"/>
      <c r="G157" s="1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2:38" x14ac:dyDescent="0.25">
      <c r="B158" s="1"/>
      <c r="C158" s="1"/>
      <c r="D158" s="1"/>
      <c r="E158" s="1"/>
      <c r="F158" s="1"/>
      <c r="G158" s="1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2:38" x14ac:dyDescent="0.25">
      <c r="B159" s="1"/>
      <c r="C159" s="1"/>
      <c r="D159" s="1"/>
      <c r="E159" s="1"/>
      <c r="F159" s="1"/>
      <c r="G159" s="1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2:38" x14ac:dyDescent="0.25">
      <c r="B160" s="1"/>
      <c r="C160" s="1"/>
      <c r="D160" s="1"/>
      <c r="E160" s="1"/>
      <c r="F160" s="1"/>
      <c r="G160" s="1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2:38" x14ac:dyDescent="0.25">
      <c r="B161" s="1"/>
      <c r="C161" s="1"/>
      <c r="D161" s="1"/>
      <c r="E161" s="1"/>
      <c r="F161" s="1"/>
      <c r="G161" s="1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2:38" x14ac:dyDescent="0.25">
      <c r="B162" s="1"/>
      <c r="C162" s="1"/>
      <c r="D162" s="1"/>
      <c r="E162" s="1"/>
      <c r="F162" s="1"/>
      <c r="G162" s="1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2:38" x14ac:dyDescent="0.25">
      <c r="B163" s="1"/>
      <c r="C163" s="1"/>
      <c r="D163" s="1"/>
      <c r="E163" s="1"/>
      <c r="F163" s="1"/>
      <c r="G163" s="1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2:38" x14ac:dyDescent="0.25">
      <c r="B164" s="1"/>
      <c r="C164" s="1"/>
      <c r="D164" s="1"/>
      <c r="E164" s="1"/>
      <c r="F164" s="1"/>
      <c r="G164" s="1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2:38" x14ac:dyDescent="0.25">
      <c r="B165" s="1"/>
      <c r="C165" s="1"/>
      <c r="D165" s="1"/>
      <c r="E165" s="1"/>
      <c r="F165" s="1"/>
      <c r="G165" s="1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2:38" x14ac:dyDescent="0.25">
      <c r="B166" s="1"/>
      <c r="C166" s="1"/>
      <c r="D166" s="1"/>
      <c r="E166" s="1"/>
      <c r="F166" s="1"/>
      <c r="G166" s="1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2:38" x14ac:dyDescent="0.25">
      <c r="B167" s="1"/>
      <c r="C167" s="1"/>
      <c r="D167" s="1"/>
      <c r="E167" s="1"/>
      <c r="F167" s="1"/>
      <c r="G167" s="1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2:38" x14ac:dyDescent="0.25">
      <c r="B168" s="1"/>
      <c r="C168" s="1"/>
      <c r="D168" s="1"/>
      <c r="E168" s="1"/>
      <c r="F168" s="1"/>
      <c r="G168" s="1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2:38" x14ac:dyDescent="0.25">
      <c r="B169" s="1"/>
      <c r="C169" s="1"/>
      <c r="D169" s="1"/>
      <c r="E169" s="1"/>
      <c r="F169" s="1"/>
      <c r="G169" s="1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2:38" x14ac:dyDescent="0.25">
      <c r="B170" s="1"/>
      <c r="C170" s="1"/>
      <c r="D170" s="1"/>
      <c r="E170" s="1"/>
      <c r="F170" s="1"/>
      <c r="G170" s="1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2:38" x14ac:dyDescent="0.25">
      <c r="B171" s="1"/>
      <c r="C171" s="1"/>
      <c r="D171" s="1"/>
      <c r="E171" s="1"/>
      <c r="F171" s="1"/>
      <c r="G171" s="1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2:38" x14ac:dyDescent="0.25">
      <c r="B172" s="1"/>
      <c r="C172" s="1"/>
      <c r="D172" s="1"/>
      <c r="E172" s="1"/>
      <c r="F172" s="1"/>
      <c r="G172" s="1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2:38" x14ac:dyDescent="0.25">
      <c r="B173" s="1"/>
      <c r="C173" s="1"/>
      <c r="D173" s="1"/>
      <c r="E173" s="1"/>
      <c r="F173" s="1"/>
      <c r="G173" s="1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2:38" x14ac:dyDescent="0.25">
      <c r="B174" s="1"/>
      <c r="C174" s="1"/>
      <c r="D174" s="1"/>
      <c r="E174" s="1"/>
      <c r="F174" s="1"/>
      <c r="G174" s="1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2:38" x14ac:dyDescent="0.25">
      <c r="B175" s="1"/>
      <c r="C175" s="1"/>
      <c r="D175" s="1"/>
      <c r="E175" s="1"/>
      <c r="F175" s="1"/>
      <c r="G175" s="1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2:38" x14ac:dyDescent="0.25">
      <c r="B176" s="1"/>
      <c r="C176" s="1"/>
      <c r="D176" s="1"/>
      <c r="E176" s="1"/>
      <c r="F176" s="1"/>
      <c r="G176" s="1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2:38" x14ac:dyDescent="0.25">
      <c r="B177" s="1"/>
      <c r="C177" s="1"/>
      <c r="D177" s="1"/>
      <c r="E177" s="1"/>
      <c r="F177" s="1"/>
      <c r="G177" s="1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2:38" x14ac:dyDescent="0.25">
      <c r="B178" s="1"/>
      <c r="C178" s="1"/>
      <c r="D178" s="1"/>
      <c r="E178" s="1"/>
      <c r="F178" s="1"/>
      <c r="G178" s="1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2:38" x14ac:dyDescent="0.25">
      <c r="B179" s="1"/>
      <c r="C179" s="1"/>
      <c r="D179" s="1"/>
      <c r="E179" s="1"/>
      <c r="F179" s="1"/>
      <c r="G179" s="1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2:38" x14ac:dyDescent="0.25">
      <c r="B180" s="1"/>
      <c r="C180" s="1"/>
      <c r="D180" s="1"/>
      <c r="E180" s="1"/>
      <c r="F180" s="1"/>
      <c r="G180" s="1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2:38" x14ac:dyDescent="0.25">
      <c r="B181" s="1"/>
      <c r="C181" s="1"/>
      <c r="D181" s="1"/>
      <c r="E181" s="1"/>
      <c r="F181" s="1"/>
      <c r="G181" s="1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2:38" x14ac:dyDescent="0.25">
      <c r="B182" s="1"/>
      <c r="C182" s="1"/>
      <c r="D182" s="1"/>
      <c r="E182" s="1"/>
      <c r="F182" s="1"/>
      <c r="G182" s="1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2:38" x14ac:dyDescent="0.25">
      <c r="B183" s="1"/>
      <c r="C183" s="1"/>
      <c r="D183" s="1"/>
      <c r="E183" s="1"/>
      <c r="F183" s="1"/>
      <c r="G183" s="1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2:38" x14ac:dyDescent="0.25">
      <c r="B184" s="1"/>
      <c r="C184" s="1"/>
      <c r="D184" s="1"/>
      <c r="E184" s="1"/>
      <c r="F184" s="1"/>
      <c r="G184" s="1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2:38" x14ac:dyDescent="0.25">
      <c r="B185" s="1"/>
      <c r="C185" s="1"/>
      <c r="D185" s="1"/>
      <c r="E185" s="1"/>
      <c r="F185" s="1"/>
      <c r="G185" s="1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2:38" x14ac:dyDescent="0.25">
      <c r="B186" s="1"/>
      <c r="C186" s="1"/>
      <c r="D186" s="1"/>
      <c r="E186" s="1"/>
      <c r="F186" s="1"/>
      <c r="G186" s="1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2:38" x14ac:dyDescent="0.25">
      <c r="B187" s="1"/>
      <c r="C187" s="1"/>
      <c r="D187" s="1"/>
      <c r="E187" s="1"/>
      <c r="F187" s="1"/>
      <c r="G187" s="1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2:38" x14ac:dyDescent="0.25">
      <c r="B188" s="1"/>
      <c r="C188" s="1"/>
      <c r="D188" s="1"/>
      <c r="E188" s="1"/>
      <c r="F188" s="1"/>
      <c r="G188" s="1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2:38" x14ac:dyDescent="0.25">
      <c r="B189" s="1"/>
      <c r="C189" s="1"/>
      <c r="D189" s="1"/>
      <c r="E189" s="1"/>
      <c r="F189" s="1"/>
      <c r="G189" s="1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2:38" x14ac:dyDescent="0.25">
      <c r="B190" s="1"/>
      <c r="C190" s="1"/>
      <c r="D190" s="1"/>
      <c r="E190" s="1"/>
      <c r="F190" s="1"/>
      <c r="G190" s="1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2:38" x14ac:dyDescent="0.25">
      <c r="B191" s="1"/>
      <c r="C191" s="1"/>
      <c r="D191" s="1"/>
      <c r="E191" s="1"/>
      <c r="F191" s="1"/>
      <c r="G191" s="1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2:38" x14ac:dyDescent="0.25">
      <c r="B192" s="1"/>
      <c r="C192" s="1"/>
      <c r="D192" s="1"/>
      <c r="E192" s="1"/>
      <c r="F192" s="1"/>
      <c r="G192" s="1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2:38" x14ac:dyDescent="0.25">
      <c r="B193" s="1"/>
      <c r="C193" s="1"/>
      <c r="D193" s="1"/>
      <c r="E193" s="1"/>
      <c r="F193" s="1"/>
      <c r="G193" s="1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2:38" x14ac:dyDescent="0.25">
      <c r="B194" s="1"/>
      <c r="C194" s="1"/>
      <c r="D194" s="1"/>
      <c r="E194" s="1"/>
      <c r="F194" s="1"/>
      <c r="G194" s="1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2:38" x14ac:dyDescent="0.25">
      <c r="B195" s="1"/>
      <c r="C195" s="1"/>
      <c r="D195" s="1"/>
      <c r="E195" s="1"/>
      <c r="F195" s="1"/>
      <c r="G195" s="1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2:38" x14ac:dyDescent="0.25">
      <c r="B196" s="1"/>
      <c r="C196" s="1"/>
      <c r="D196" s="1"/>
      <c r="E196" s="1"/>
      <c r="F196" s="1"/>
      <c r="G196" s="1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2:38" x14ac:dyDescent="0.25">
      <c r="B197" s="1"/>
      <c r="C197" s="1"/>
      <c r="D197" s="1"/>
      <c r="E197" s="1"/>
      <c r="F197" s="1"/>
      <c r="G197" s="1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2:38" x14ac:dyDescent="0.25">
      <c r="B198" s="1"/>
      <c r="C198" s="1"/>
      <c r="D198" s="1"/>
      <c r="E198" s="1"/>
      <c r="F198" s="1"/>
      <c r="G198" s="1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2:38" x14ac:dyDescent="0.25">
      <c r="B199" s="1"/>
      <c r="C199" s="1"/>
      <c r="D199" s="1"/>
      <c r="E199" s="1"/>
      <c r="F199" s="1"/>
      <c r="G199" s="1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2:38" x14ac:dyDescent="0.25">
      <c r="B200" s="1"/>
      <c r="C200" s="1"/>
      <c r="D200" s="1"/>
      <c r="E200" s="1"/>
      <c r="F200" s="1"/>
      <c r="G200" s="1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2:38" x14ac:dyDescent="0.25">
      <c r="B201" s="1"/>
      <c r="C201" s="1"/>
      <c r="D201" s="1"/>
      <c r="E201" s="1"/>
      <c r="F201" s="1"/>
      <c r="G201" s="1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2:38" x14ac:dyDescent="0.25">
      <c r="B202" s="1"/>
      <c r="C202" s="1"/>
      <c r="D202" s="1"/>
      <c r="E202" s="1"/>
      <c r="F202" s="1"/>
      <c r="G202" s="1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2:38" x14ac:dyDescent="0.25">
      <c r="B203" s="1"/>
      <c r="C203" s="1"/>
      <c r="D203" s="1"/>
      <c r="E203" s="1"/>
      <c r="F203" s="1"/>
      <c r="G203" s="1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2:38" x14ac:dyDescent="0.25">
      <c r="B204" s="1"/>
      <c r="C204" s="1"/>
      <c r="D204" s="1"/>
      <c r="E204" s="1"/>
      <c r="F204" s="1"/>
      <c r="G204" s="1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2:38" x14ac:dyDescent="0.25">
      <c r="B205" s="1"/>
      <c r="C205" s="1"/>
      <c r="D205" s="1"/>
      <c r="E205" s="1"/>
      <c r="F205" s="1"/>
      <c r="G205" s="1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2:38" x14ac:dyDescent="0.25">
      <c r="B206" s="1"/>
      <c r="C206" s="1"/>
      <c r="D206" s="1"/>
      <c r="E206" s="1"/>
      <c r="F206" s="1"/>
      <c r="G206" s="1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2:38" x14ac:dyDescent="0.25">
      <c r="B207" s="1"/>
      <c r="C207" s="1"/>
      <c r="D207" s="1"/>
      <c r="E207" s="1"/>
      <c r="F207" s="1"/>
      <c r="G207" s="1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2:38" x14ac:dyDescent="0.25">
      <c r="B208" s="1"/>
      <c r="C208" s="1"/>
      <c r="D208" s="1"/>
      <c r="E208" s="1"/>
      <c r="F208" s="1"/>
      <c r="G208" s="1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2:38" x14ac:dyDescent="0.25">
      <c r="B209" s="1"/>
      <c r="C209" s="1"/>
      <c r="D209" s="1"/>
      <c r="E209" s="1"/>
      <c r="F209" s="1"/>
      <c r="G209" s="1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2:38" x14ac:dyDescent="0.25">
      <c r="B210" s="1"/>
      <c r="C210" s="1"/>
      <c r="D210" s="1"/>
      <c r="E210" s="1"/>
      <c r="F210" s="1"/>
      <c r="G210" s="1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2:38" x14ac:dyDescent="0.25">
      <c r="B211" s="1"/>
      <c r="C211" s="1"/>
      <c r="D211" s="1"/>
      <c r="E211" s="1"/>
      <c r="F211" s="1"/>
      <c r="G211" s="1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2:38" x14ac:dyDescent="0.25">
      <c r="B212" s="1"/>
      <c r="C212" s="1"/>
      <c r="D212" s="1"/>
      <c r="E212" s="1"/>
      <c r="F212" s="1"/>
      <c r="G212" s="1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2:38" x14ac:dyDescent="0.25">
      <c r="B213" s="1"/>
      <c r="C213" s="1"/>
      <c r="D213" s="1"/>
      <c r="E213" s="1"/>
      <c r="F213" s="1"/>
      <c r="G213" s="1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2:38" x14ac:dyDescent="0.25">
      <c r="B214" s="1"/>
      <c r="C214" s="1"/>
      <c r="D214" s="1"/>
      <c r="E214" s="1"/>
      <c r="F214" s="1"/>
      <c r="G214" s="1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2:38" x14ac:dyDescent="0.25">
      <c r="B215" s="1"/>
      <c r="C215" s="1"/>
      <c r="D215" s="1"/>
      <c r="E215" s="1"/>
      <c r="F215" s="1"/>
      <c r="G215" s="1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2:38" x14ac:dyDescent="0.25">
      <c r="B216" s="1"/>
      <c r="C216" s="1"/>
      <c r="D216" s="1"/>
      <c r="E216" s="1"/>
      <c r="F216" s="1"/>
      <c r="G216" s="1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2:38" x14ac:dyDescent="0.25">
      <c r="B217" s="1"/>
      <c r="C217" s="1"/>
      <c r="D217" s="1"/>
      <c r="E217" s="1"/>
      <c r="F217" s="1"/>
      <c r="G217" s="1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2:38" x14ac:dyDescent="0.25">
      <c r="B218" s="1"/>
      <c r="C218" s="1"/>
      <c r="D218" s="1"/>
      <c r="E218" s="1"/>
      <c r="F218" s="1"/>
      <c r="G218" s="1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2:38" x14ac:dyDescent="0.25">
      <c r="B219" s="1"/>
      <c r="C219" s="1"/>
      <c r="D219" s="1"/>
      <c r="E219" s="1"/>
      <c r="F219" s="1"/>
      <c r="G219" s="1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2:38" x14ac:dyDescent="0.25">
      <c r="B220" s="1"/>
      <c r="C220" s="1"/>
      <c r="D220" s="1"/>
      <c r="E220" s="1"/>
      <c r="F220" s="1"/>
      <c r="G220" s="1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2:38" x14ac:dyDescent="0.25">
      <c r="B221" s="1"/>
      <c r="C221" s="1"/>
      <c r="D221" s="1"/>
      <c r="E221" s="1"/>
      <c r="F221" s="1"/>
      <c r="G221" s="1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2:38" x14ac:dyDescent="0.25">
      <c r="B222" s="1"/>
      <c r="C222" s="1"/>
      <c r="D222" s="1"/>
      <c r="E222" s="1"/>
      <c r="F222" s="1"/>
      <c r="G222" s="1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2:38" x14ac:dyDescent="0.25">
      <c r="B223" s="1"/>
      <c r="C223" s="1"/>
      <c r="D223" s="1"/>
      <c r="E223" s="1"/>
      <c r="F223" s="1"/>
      <c r="G223" s="1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2:38" x14ac:dyDescent="0.25">
      <c r="B224" s="1"/>
      <c r="C224" s="1"/>
      <c r="D224" s="1"/>
      <c r="E224" s="1"/>
      <c r="F224" s="1"/>
      <c r="G224" s="1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2:38" x14ac:dyDescent="0.25">
      <c r="B225" s="1"/>
      <c r="C225" s="1"/>
      <c r="D225" s="1"/>
      <c r="E225" s="1"/>
      <c r="F225" s="1"/>
      <c r="G225" s="1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2:38" x14ac:dyDescent="0.25">
      <c r="B226" s="1"/>
      <c r="C226" s="1"/>
      <c r="D226" s="1"/>
      <c r="E226" s="1"/>
      <c r="F226" s="1"/>
      <c r="G226" s="1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2:38" x14ac:dyDescent="0.25">
      <c r="B227" s="1"/>
      <c r="C227" s="1"/>
      <c r="D227" s="1"/>
      <c r="E227" s="1"/>
      <c r="F227" s="1"/>
      <c r="G227" s="1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2:38" x14ac:dyDescent="0.25">
      <c r="B228" s="1"/>
      <c r="C228" s="1"/>
      <c r="D228" s="1"/>
      <c r="E228" s="1"/>
      <c r="F228" s="1"/>
      <c r="G228" s="1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2:38" x14ac:dyDescent="0.25">
      <c r="B229" s="1"/>
      <c r="C229" s="1"/>
      <c r="D229" s="1"/>
      <c r="E229" s="1"/>
      <c r="F229" s="1"/>
      <c r="G229" s="1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2:38" x14ac:dyDescent="0.25">
      <c r="B230" s="1"/>
      <c r="C230" s="1"/>
      <c r="D230" s="1"/>
      <c r="E230" s="1"/>
      <c r="F230" s="1"/>
      <c r="G230" s="1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2:38" x14ac:dyDescent="0.25">
      <c r="B231" s="1"/>
      <c r="C231" s="1"/>
      <c r="D231" s="1"/>
      <c r="E231" s="1"/>
      <c r="F231" s="1"/>
      <c r="G231" s="1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2:38" x14ac:dyDescent="0.25">
      <c r="B232" s="1"/>
      <c r="C232" s="1"/>
      <c r="D232" s="1"/>
      <c r="E232" s="1"/>
      <c r="F232" s="1"/>
      <c r="G232" s="1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2:38" x14ac:dyDescent="0.25">
      <c r="B233" s="1"/>
      <c r="C233" s="1"/>
      <c r="D233" s="1"/>
      <c r="E233" s="1"/>
      <c r="F233" s="1"/>
      <c r="G233" s="1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2:38" x14ac:dyDescent="0.25">
      <c r="B234" s="1"/>
      <c r="C234" s="1"/>
      <c r="D234" s="1"/>
      <c r="E234" s="1"/>
      <c r="F234" s="1"/>
      <c r="G234" s="1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2:38" x14ac:dyDescent="0.25">
      <c r="B235" s="1"/>
      <c r="C235" s="1"/>
      <c r="D235" s="1"/>
      <c r="E235" s="1"/>
      <c r="F235" s="1"/>
      <c r="G235" s="1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2:38" x14ac:dyDescent="0.25">
      <c r="B236" s="1"/>
      <c r="C236" s="1"/>
      <c r="D236" s="1"/>
      <c r="E236" s="1"/>
      <c r="F236" s="1"/>
      <c r="G236" s="1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2:38" x14ac:dyDescent="0.25">
      <c r="B237" s="1"/>
      <c r="C237" s="1"/>
      <c r="D237" s="1"/>
      <c r="E237" s="1"/>
      <c r="F237" s="1"/>
      <c r="G237" s="1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2:38" x14ac:dyDescent="0.25">
      <c r="B238" s="1"/>
      <c r="C238" s="1"/>
      <c r="D238" s="1"/>
      <c r="E238" s="1"/>
      <c r="F238" s="1"/>
      <c r="G238" s="1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2:38" x14ac:dyDescent="0.25">
      <c r="B239" s="1"/>
      <c r="C239" s="1"/>
      <c r="D239" s="1"/>
      <c r="E239" s="1"/>
      <c r="F239" s="1"/>
      <c r="G239" s="1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2:38" x14ac:dyDescent="0.25">
      <c r="B240" s="1"/>
      <c r="C240" s="1"/>
      <c r="D240" s="1"/>
      <c r="E240" s="1"/>
      <c r="F240" s="1"/>
      <c r="G240" s="1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2:38" x14ac:dyDescent="0.25">
      <c r="B241" s="1"/>
      <c r="C241" s="1"/>
      <c r="D241" s="1"/>
      <c r="E241" s="1"/>
      <c r="F241" s="1"/>
      <c r="G241" s="1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2:38" x14ac:dyDescent="0.25">
      <c r="B242" s="1"/>
      <c r="C242" s="1"/>
      <c r="D242" s="1"/>
      <c r="E242" s="1"/>
      <c r="F242" s="1"/>
      <c r="G242" s="1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2:38" x14ac:dyDescent="0.25">
      <c r="B243" s="1"/>
      <c r="C243" s="1"/>
      <c r="D243" s="1"/>
      <c r="E243" s="1"/>
      <c r="F243" s="1"/>
      <c r="G243" s="1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2:38" x14ac:dyDescent="0.25">
      <c r="B244" s="1"/>
      <c r="C244" s="1"/>
      <c r="D244" s="1"/>
      <c r="E244" s="1"/>
      <c r="F244" s="1"/>
      <c r="G244" s="1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2:38" x14ac:dyDescent="0.25">
      <c r="B245" s="1"/>
      <c r="C245" s="1"/>
      <c r="D245" s="1"/>
      <c r="E245" s="1"/>
      <c r="F245" s="1"/>
      <c r="G245" s="1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2:38" x14ac:dyDescent="0.25">
      <c r="B246" s="1"/>
      <c r="C246" s="1"/>
      <c r="D246" s="1"/>
      <c r="E246" s="1"/>
      <c r="F246" s="1"/>
      <c r="G246" s="1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2:38" x14ac:dyDescent="0.25">
      <c r="B247" s="1"/>
      <c r="C247" s="1"/>
      <c r="D247" s="1"/>
      <c r="E247" s="1"/>
      <c r="F247" s="1"/>
      <c r="G247" s="1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2:38" x14ac:dyDescent="0.25">
      <c r="B248" s="1"/>
      <c r="C248" s="1"/>
      <c r="D248" s="1"/>
      <c r="E248" s="1"/>
      <c r="F248" s="1"/>
      <c r="G248" s="1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2:38" x14ac:dyDescent="0.25">
      <c r="B249" s="1"/>
      <c r="C249" s="1"/>
      <c r="D249" s="1"/>
      <c r="E249" s="1"/>
      <c r="F249" s="1"/>
      <c r="G249" s="1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2:38" x14ac:dyDescent="0.25">
      <c r="B250" s="1"/>
      <c r="C250" s="1"/>
      <c r="D250" s="1"/>
      <c r="E250" s="1"/>
      <c r="F250" s="1"/>
      <c r="G250" s="1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2:38" x14ac:dyDescent="0.25">
      <c r="B251" s="1"/>
      <c r="C251" s="1"/>
      <c r="D251" s="1"/>
      <c r="E251" s="1"/>
      <c r="F251" s="1"/>
      <c r="G251" s="1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2:38" x14ac:dyDescent="0.25">
      <c r="B252" s="1"/>
      <c r="C252" s="1"/>
      <c r="D252" s="1"/>
      <c r="E252" s="1"/>
      <c r="F252" s="1"/>
      <c r="G252" s="1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2:38" x14ac:dyDescent="0.25">
      <c r="B253" s="1"/>
      <c r="C253" s="1"/>
      <c r="D253" s="1"/>
      <c r="E253" s="1"/>
      <c r="F253" s="1"/>
      <c r="G253" s="1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2:38" x14ac:dyDescent="0.25">
      <c r="B254" s="1"/>
      <c r="C254" s="1"/>
      <c r="D254" s="1"/>
      <c r="E254" s="1"/>
      <c r="F254" s="1"/>
      <c r="G254" s="1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2:38" x14ac:dyDescent="0.25">
      <c r="B255" s="1"/>
      <c r="C255" s="1"/>
      <c r="D255" s="1"/>
      <c r="E255" s="1"/>
      <c r="F255" s="1"/>
      <c r="G255" s="1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2:38" x14ac:dyDescent="0.25">
      <c r="B256" s="1"/>
      <c r="C256" s="1"/>
      <c r="D256" s="1"/>
      <c r="E256" s="1"/>
      <c r="F256" s="1"/>
      <c r="G256" s="1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2:38" x14ac:dyDescent="0.25">
      <c r="B257" s="1"/>
      <c r="C257" s="1"/>
      <c r="D257" s="1"/>
      <c r="E257" s="1"/>
      <c r="F257" s="1"/>
      <c r="G257" s="1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2:38" x14ac:dyDescent="0.25">
      <c r="B258" s="1"/>
      <c r="C258" s="1"/>
      <c r="D258" s="1"/>
      <c r="E258" s="1"/>
      <c r="F258" s="1"/>
      <c r="G258" s="1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2:38" x14ac:dyDescent="0.25">
      <c r="B259" s="1"/>
      <c r="C259" s="1"/>
      <c r="D259" s="1"/>
      <c r="E259" s="1"/>
      <c r="F259" s="1"/>
      <c r="G259" s="1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2:38" x14ac:dyDescent="0.25">
      <c r="B260" s="1"/>
      <c r="C260" s="1"/>
      <c r="D260" s="1"/>
      <c r="E260" s="1"/>
      <c r="F260" s="1"/>
      <c r="G260" s="1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2:38" x14ac:dyDescent="0.25">
      <c r="B261" s="1"/>
      <c r="C261" s="1"/>
      <c r="D261" s="1"/>
      <c r="E261" s="1"/>
      <c r="F261" s="1"/>
      <c r="G261" s="1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2:38" x14ac:dyDescent="0.25">
      <c r="B262" s="1"/>
      <c r="C262" s="1"/>
      <c r="D262" s="1"/>
      <c r="E262" s="1"/>
      <c r="F262" s="1"/>
      <c r="G262" s="1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2:38" x14ac:dyDescent="0.25">
      <c r="B263" s="1"/>
      <c r="C263" s="1"/>
      <c r="D263" s="1"/>
      <c r="E263" s="1"/>
      <c r="F263" s="1"/>
      <c r="G263" s="1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2:38" x14ac:dyDescent="0.25">
      <c r="B264" s="1"/>
      <c r="C264" s="1"/>
      <c r="D264" s="1"/>
      <c r="E264" s="1"/>
      <c r="F264" s="1"/>
      <c r="G264" s="1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2:38" x14ac:dyDescent="0.25">
      <c r="B265" s="1"/>
      <c r="C265" s="1"/>
      <c r="D265" s="1"/>
      <c r="E265" s="1"/>
      <c r="F265" s="1"/>
      <c r="G265" s="1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2:38" x14ac:dyDescent="0.25">
      <c r="B266" s="1"/>
      <c r="C266" s="1"/>
      <c r="D266" s="1"/>
      <c r="E266" s="1"/>
      <c r="F266" s="1"/>
      <c r="G266" s="1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2:38" x14ac:dyDescent="0.25">
      <c r="B267" s="1"/>
      <c r="C267" s="1"/>
      <c r="D267" s="1"/>
      <c r="E267" s="1"/>
      <c r="F267" s="1"/>
      <c r="G267" s="1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2:38" x14ac:dyDescent="0.25">
      <c r="B268" s="1"/>
      <c r="C268" s="1"/>
      <c r="D268" s="1"/>
      <c r="E268" s="1"/>
      <c r="F268" s="1"/>
      <c r="G268" s="1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2:38" x14ac:dyDescent="0.25">
      <c r="B269" s="1"/>
      <c r="C269" s="1"/>
      <c r="D269" s="1"/>
      <c r="E269" s="1"/>
      <c r="F269" s="1"/>
      <c r="G269" s="1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2:38" x14ac:dyDescent="0.25">
      <c r="B270" s="1"/>
      <c r="C270" s="1"/>
      <c r="D270" s="1"/>
      <c r="E270" s="1"/>
      <c r="F270" s="1"/>
      <c r="G270" s="1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2:38" x14ac:dyDescent="0.25">
      <c r="B271" s="1"/>
      <c r="C271" s="1"/>
      <c r="D271" s="1"/>
      <c r="E271" s="1"/>
      <c r="F271" s="1"/>
      <c r="G271" s="1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2:38" x14ac:dyDescent="0.25">
      <c r="B272" s="1"/>
      <c r="C272" s="1"/>
      <c r="D272" s="1"/>
      <c r="E272" s="1"/>
      <c r="F272" s="1"/>
      <c r="G272" s="1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2:38" x14ac:dyDescent="0.25">
      <c r="B273" s="1"/>
      <c r="C273" s="1"/>
      <c r="D273" s="1"/>
      <c r="E273" s="1"/>
      <c r="F273" s="1"/>
      <c r="G273" s="1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2:38" x14ac:dyDescent="0.25">
      <c r="B274" s="1"/>
      <c r="C274" s="1"/>
      <c r="D274" s="1"/>
      <c r="E274" s="1"/>
      <c r="F274" s="1"/>
      <c r="G274" s="1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2:38" x14ac:dyDescent="0.25">
      <c r="B275" s="1"/>
      <c r="C275" s="1"/>
      <c r="D275" s="1"/>
      <c r="E275" s="1"/>
      <c r="F275" s="1"/>
      <c r="G275" s="1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2:38" x14ac:dyDescent="0.25">
      <c r="B276" s="1"/>
      <c r="C276" s="1"/>
      <c r="D276" s="1"/>
      <c r="E276" s="1"/>
      <c r="F276" s="1"/>
      <c r="G276" s="1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2:38" x14ac:dyDescent="0.25">
      <c r="B277" s="1"/>
      <c r="C277" s="1"/>
      <c r="D277" s="1"/>
      <c r="E277" s="1"/>
      <c r="F277" s="1"/>
      <c r="G277" s="1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2:38" x14ac:dyDescent="0.25">
      <c r="B278" s="1"/>
      <c r="C278" s="1"/>
      <c r="D278" s="1"/>
      <c r="E278" s="1"/>
      <c r="F278" s="1"/>
      <c r="G278" s="1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2:38" x14ac:dyDescent="0.25">
      <c r="B279" s="1"/>
      <c r="C279" s="1"/>
      <c r="D279" s="1"/>
      <c r="E279" s="1"/>
      <c r="F279" s="1"/>
      <c r="G279" s="1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2:38" x14ac:dyDescent="0.25">
      <c r="B280" s="1"/>
      <c r="C280" s="1"/>
      <c r="D280" s="1"/>
      <c r="E280" s="1"/>
      <c r="F280" s="1"/>
      <c r="G280" s="1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2:38" x14ac:dyDescent="0.25">
      <c r="B281" s="1"/>
      <c r="C281" s="1"/>
      <c r="D281" s="1"/>
      <c r="E281" s="1"/>
      <c r="F281" s="1"/>
      <c r="G281" s="1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2:38" x14ac:dyDescent="0.25">
      <c r="B282" s="1"/>
      <c r="C282" s="1"/>
      <c r="D282" s="1"/>
      <c r="E282" s="1"/>
      <c r="F282" s="1"/>
      <c r="G282" s="1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2:38" x14ac:dyDescent="0.25">
      <c r="B283" s="1"/>
      <c r="C283" s="1"/>
      <c r="D283" s="1"/>
      <c r="E283" s="1"/>
      <c r="F283" s="1"/>
      <c r="G283" s="1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2:38" x14ac:dyDescent="0.25">
      <c r="B284" s="1"/>
      <c r="C284" s="1"/>
      <c r="D284" s="1"/>
      <c r="E284" s="1"/>
      <c r="F284" s="1"/>
      <c r="G284" s="1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2:38" x14ac:dyDescent="0.25">
      <c r="B285" s="1"/>
      <c r="C285" s="1"/>
      <c r="D285" s="1"/>
      <c r="E285" s="1"/>
      <c r="F285" s="1"/>
      <c r="G285" s="1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2:38" x14ac:dyDescent="0.25">
      <c r="B286" s="1"/>
      <c r="C286" s="1"/>
      <c r="D286" s="1"/>
      <c r="E286" s="1"/>
      <c r="F286" s="1"/>
      <c r="G286" s="1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2:38" x14ac:dyDescent="0.25">
      <c r="B287" s="1"/>
      <c r="C287" s="1"/>
      <c r="D287" s="1"/>
      <c r="E287" s="1"/>
      <c r="F287" s="1"/>
      <c r="G287" s="1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2:38" x14ac:dyDescent="0.25">
      <c r="B288" s="1"/>
      <c r="C288" s="1"/>
      <c r="D288" s="1"/>
      <c r="E288" s="1"/>
      <c r="F288" s="1"/>
      <c r="G288" s="1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2:38" x14ac:dyDescent="0.25">
      <c r="B289" s="1"/>
      <c r="C289" s="1"/>
      <c r="D289" s="1"/>
      <c r="E289" s="1"/>
      <c r="F289" s="1"/>
      <c r="G289" s="1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2:38" x14ac:dyDescent="0.25">
      <c r="B290" s="1"/>
      <c r="C290" s="1"/>
      <c r="D290" s="1"/>
      <c r="E290" s="1"/>
      <c r="F290" s="1"/>
      <c r="G290" s="1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2:38" x14ac:dyDescent="0.25">
      <c r="B291" s="1"/>
      <c r="C291" s="1"/>
      <c r="D291" s="1"/>
      <c r="E291" s="1"/>
      <c r="F291" s="1"/>
      <c r="G291" s="1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2:38" x14ac:dyDescent="0.25">
      <c r="B292" s="1"/>
      <c r="C292" s="1"/>
      <c r="D292" s="1"/>
      <c r="E292" s="1"/>
      <c r="F292" s="1"/>
      <c r="G292" s="1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2:38" x14ac:dyDescent="0.25">
      <c r="B293" s="1"/>
      <c r="C293" s="1"/>
      <c r="D293" s="1"/>
      <c r="E293" s="1"/>
      <c r="F293" s="1"/>
      <c r="G293" s="1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2:38" x14ac:dyDescent="0.25">
      <c r="B294" s="1"/>
      <c r="C294" s="1"/>
      <c r="D294" s="1"/>
      <c r="E294" s="1"/>
      <c r="F294" s="1"/>
      <c r="G294" s="1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2:38" x14ac:dyDescent="0.25">
      <c r="B295" s="1"/>
      <c r="C295" s="1"/>
      <c r="D295" s="1"/>
      <c r="E295" s="1"/>
      <c r="F295" s="1"/>
      <c r="G295" s="1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2:38" x14ac:dyDescent="0.25">
      <c r="B296" s="1"/>
      <c r="C296" s="1"/>
      <c r="D296" s="1"/>
      <c r="E296" s="1"/>
      <c r="F296" s="1"/>
      <c r="G296" s="1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2:38" x14ac:dyDescent="0.25">
      <c r="B297" s="1"/>
      <c r="C297" s="1"/>
      <c r="D297" s="1"/>
      <c r="E297" s="1"/>
      <c r="F297" s="1"/>
      <c r="G297" s="1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2:38" x14ac:dyDescent="0.25">
      <c r="B298" s="1"/>
      <c r="C298" s="1"/>
      <c r="D298" s="1"/>
      <c r="E298" s="1"/>
      <c r="F298" s="1"/>
      <c r="G298" s="1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2:38" x14ac:dyDescent="0.25">
      <c r="B299" s="1"/>
      <c r="C299" s="1"/>
      <c r="D299" s="1"/>
      <c r="E299" s="1"/>
      <c r="F299" s="1"/>
      <c r="G299" s="1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2:38" x14ac:dyDescent="0.25">
      <c r="B300" s="1"/>
      <c r="C300" s="1"/>
      <c r="D300" s="1"/>
      <c r="E300" s="1"/>
      <c r="F300" s="1"/>
      <c r="G300" s="1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2:38" x14ac:dyDescent="0.25">
      <c r="B301" s="1"/>
      <c r="C301" s="1"/>
      <c r="D301" s="1"/>
      <c r="E301" s="1"/>
      <c r="F301" s="1"/>
      <c r="G301" s="1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2:38" x14ac:dyDescent="0.25">
      <c r="B302" s="1"/>
      <c r="C302" s="1"/>
      <c r="D302" s="1"/>
      <c r="E302" s="1"/>
      <c r="F302" s="1"/>
      <c r="G302" s="1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2:38" x14ac:dyDescent="0.25">
      <c r="B303" s="1"/>
      <c r="C303" s="1"/>
      <c r="D303" s="1"/>
      <c r="E303" s="1"/>
      <c r="F303" s="1"/>
      <c r="G303" s="1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2:38" x14ac:dyDescent="0.25">
      <c r="B304" s="1"/>
      <c r="C304" s="1"/>
      <c r="D304" s="1"/>
      <c r="E304" s="1"/>
      <c r="F304" s="1"/>
      <c r="G304" s="1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2:38" x14ac:dyDescent="0.25">
      <c r="B305" s="1"/>
      <c r="C305" s="1"/>
      <c r="D305" s="1"/>
      <c r="E305" s="1"/>
      <c r="F305" s="1"/>
      <c r="G305" s="1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2:38" x14ac:dyDescent="0.25">
      <c r="B306" s="1"/>
      <c r="C306" s="1"/>
      <c r="D306" s="1"/>
      <c r="E306" s="1"/>
      <c r="F306" s="1"/>
      <c r="G306" s="1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2:38" x14ac:dyDescent="0.25">
      <c r="B307" s="1"/>
      <c r="C307" s="1"/>
      <c r="D307" s="1"/>
      <c r="E307" s="1"/>
      <c r="F307" s="1"/>
      <c r="G307" s="1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2:38" x14ac:dyDescent="0.25">
      <c r="B308" s="1"/>
      <c r="C308" s="1"/>
      <c r="D308" s="1"/>
      <c r="E308" s="1"/>
      <c r="F308" s="1"/>
      <c r="G308" s="1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2:38" x14ac:dyDescent="0.25">
      <c r="B309" s="1"/>
      <c r="C309" s="1"/>
      <c r="D309" s="1"/>
      <c r="E309" s="1"/>
      <c r="F309" s="1"/>
      <c r="G309" s="1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2:38" x14ac:dyDescent="0.25">
      <c r="B310" s="1"/>
      <c r="C310" s="1"/>
      <c r="D310" s="1"/>
      <c r="E310" s="1"/>
      <c r="F310" s="1"/>
      <c r="G310" s="1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2:38" x14ac:dyDescent="0.25">
      <c r="B311" s="1"/>
      <c r="C311" s="1"/>
      <c r="D311" s="1"/>
      <c r="E311" s="1"/>
      <c r="F311" s="1"/>
      <c r="G311" s="1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2:38" x14ac:dyDescent="0.25">
      <c r="B312" s="1"/>
      <c r="C312" s="1"/>
      <c r="D312" s="1"/>
      <c r="E312" s="1"/>
      <c r="F312" s="1"/>
      <c r="G312" s="1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2:38" x14ac:dyDescent="0.25">
      <c r="B313" s="1"/>
      <c r="C313" s="1"/>
      <c r="D313" s="1"/>
      <c r="E313" s="1"/>
      <c r="F313" s="1"/>
      <c r="G313" s="1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2:38" x14ac:dyDescent="0.25">
      <c r="B314" s="1"/>
      <c r="C314" s="1"/>
      <c r="D314" s="1"/>
      <c r="E314" s="1"/>
      <c r="F314" s="1"/>
      <c r="G314" s="1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2:38" x14ac:dyDescent="0.25">
      <c r="B315" s="1"/>
      <c r="C315" s="1"/>
      <c r="D315" s="1"/>
      <c r="E315" s="1"/>
      <c r="F315" s="1"/>
      <c r="G315" s="1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2:38" x14ac:dyDescent="0.25">
      <c r="B316" s="1"/>
      <c r="C316" s="1"/>
      <c r="D316" s="1"/>
      <c r="E316" s="1"/>
      <c r="F316" s="1"/>
      <c r="G316" s="1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2:38" x14ac:dyDescent="0.25">
      <c r="B317" s="1"/>
      <c r="C317" s="1"/>
      <c r="D317" s="1"/>
      <c r="E317" s="1"/>
      <c r="F317" s="1"/>
      <c r="G317" s="1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2:38" x14ac:dyDescent="0.25">
      <c r="B318" s="1"/>
      <c r="C318" s="1"/>
      <c r="D318" s="1"/>
      <c r="E318" s="1"/>
      <c r="F318" s="1"/>
      <c r="G318" s="1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2:38" x14ac:dyDescent="0.25">
      <c r="B319" s="1"/>
      <c r="C319" s="1"/>
      <c r="D319" s="1"/>
      <c r="E319" s="1"/>
      <c r="F319" s="1"/>
      <c r="G319" s="1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2:38" x14ac:dyDescent="0.25">
      <c r="B320" s="1"/>
      <c r="C320" s="1"/>
      <c r="D320" s="1"/>
      <c r="E320" s="1"/>
      <c r="F320" s="1"/>
      <c r="G320" s="1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2:38" x14ac:dyDescent="0.25">
      <c r="B321" s="1"/>
      <c r="C321" s="1"/>
      <c r="D321" s="1"/>
      <c r="E321" s="1"/>
      <c r="F321" s="1"/>
      <c r="G321" s="1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2:38" x14ac:dyDescent="0.25">
      <c r="B322" s="1"/>
      <c r="C322" s="1"/>
      <c r="D322" s="1"/>
      <c r="E322" s="1"/>
      <c r="F322" s="1"/>
      <c r="G322" s="1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2:38" x14ac:dyDescent="0.25">
      <c r="B323" s="1"/>
      <c r="C323" s="1"/>
      <c r="D323" s="1"/>
      <c r="E323" s="1"/>
      <c r="F323" s="1"/>
      <c r="G323" s="1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2:38" x14ac:dyDescent="0.25">
      <c r="B324" s="1"/>
      <c r="C324" s="1"/>
      <c r="D324" s="1"/>
      <c r="E324" s="1"/>
      <c r="F324" s="1"/>
      <c r="G324" s="1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2:38" x14ac:dyDescent="0.25">
      <c r="B325" s="1"/>
      <c r="C325" s="1"/>
      <c r="D325" s="1"/>
      <c r="E325" s="1"/>
      <c r="F325" s="1"/>
      <c r="G325" s="1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2:38" x14ac:dyDescent="0.25">
      <c r="B326" s="1"/>
      <c r="C326" s="1"/>
      <c r="D326" s="1"/>
      <c r="E326" s="1"/>
      <c r="F326" s="1"/>
      <c r="G326" s="1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2:38" x14ac:dyDescent="0.25">
      <c r="B327" s="1"/>
      <c r="C327" s="1"/>
      <c r="D327" s="1"/>
      <c r="E327" s="1"/>
      <c r="F327" s="1"/>
      <c r="G327" s="1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2:38" x14ac:dyDescent="0.25">
      <c r="B328" s="1"/>
      <c r="C328" s="1"/>
      <c r="D328" s="1"/>
      <c r="E328" s="1"/>
      <c r="F328" s="1"/>
      <c r="G328" s="1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2:38" x14ac:dyDescent="0.25">
      <c r="B329" s="1"/>
      <c r="C329" s="1"/>
      <c r="D329" s="1"/>
      <c r="E329" s="1"/>
      <c r="F329" s="1"/>
      <c r="G329" s="1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2:38" x14ac:dyDescent="0.25">
      <c r="B330" s="1"/>
      <c r="C330" s="1"/>
      <c r="D330" s="1"/>
      <c r="E330" s="1"/>
      <c r="F330" s="1"/>
      <c r="G330" s="1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2:38" x14ac:dyDescent="0.25">
      <c r="B331" s="1"/>
      <c r="C331" s="1"/>
      <c r="D331" s="1"/>
      <c r="E331" s="1"/>
      <c r="F331" s="1"/>
      <c r="G331" s="1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2:38" x14ac:dyDescent="0.25">
      <c r="B332" s="1"/>
      <c r="C332" s="1"/>
      <c r="D332" s="1"/>
      <c r="E332" s="1"/>
      <c r="F332" s="1"/>
      <c r="G332" s="1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2:38" x14ac:dyDescent="0.25">
      <c r="B333" s="1"/>
      <c r="C333" s="1"/>
      <c r="D333" s="1"/>
      <c r="E333" s="1"/>
      <c r="F333" s="1"/>
      <c r="G333" s="1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2:38" x14ac:dyDescent="0.25">
      <c r="B334" s="1"/>
      <c r="C334" s="1"/>
      <c r="D334" s="1"/>
      <c r="E334" s="1"/>
      <c r="F334" s="1"/>
      <c r="G334" s="1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2:38" x14ac:dyDescent="0.25">
      <c r="B335" s="1"/>
      <c r="C335" s="1"/>
      <c r="D335" s="1"/>
      <c r="E335" s="1"/>
      <c r="F335" s="1"/>
      <c r="G335" s="1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2:38" x14ac:dyDescent="0.25">
      <c r="B336" s="1"/>
      <c r="C336" s="1"/>
      <c r="D336" s="1"/>
      <c r="E336" s="1"/>
      <c r="F336" s="1"/>
      <c r="G336" s="1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2:38" x14ac:dyDescent="0.25">
      <c r="B337" s="1"/>
      <c r="C337" s="1"/>
      <c r="D337" s="1"/>
      <c r="E337" s="1"/>
      <c r="F337" s="1"/>
      <c r="G337" s="1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2:38" x14ac:dyDescent="0.25">
      <c r="B338" s="1"/>
      <c r="C338" s="1"/>
      <c r="D338" s="1"/>
      <c r="E338" s="1"/>
      <c r="F338" s="1"/>
      <c r="G338" s="1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2:38" x14ac:dyDescent="0.25">
      <c r="B339" s="1"/>
      <c r="C339" s="1"/>
      <c r="D339" s="1"/>
      <c r="E339" s="1"/>
      <c r="F339" s="1"/>
      <c r="G339" s="1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2:38" x14ac:dyDescent="0.25">
      <c r="B340" s="1"/>
      <c r="C340" s="1"/>
      <c r="D340" s="1"/>
      <c r="E340" s="1"/>
      <c r="F340" s="1"/>
      <c r="G340" s="1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2:38" x14ac:dyDescent="0.25">
      <c r="B341" s="1"/>
      <c r="C341" s="1"/>
      <c r="D341" s="1"/>
      <c r="E341" s="1"/>
      <c r="F341" s="1"/>
      <c r="G341" s="1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2:38" x14ac:dyDescent="0.25">
      <c r="B342" s="1"/>
      <c r="C342" s="1"/>
      <c r="D342" s="1"/>
      <c r="E342" s="1"/>
      <c r="F342" s="1"/>
      <c r="G342" s="1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2:38" x14ac:dyDescent="0.25">
      <c r="B343" s="1"/>
      <c r="C343" s="1"/>
      <c r="D343" s="1"/>
      <c r="E343" s="1"/>
      <c r="F343" s="1"/>
      <c r="G343" s="1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2:38" x14ac:dyDescent="0.25">
      <c r="B344" s="1"/>
      <c r="C344" s="1"/>
      <c r="D344" s="1"/>
      <c r="E344" s="1"/>
      <c r="F344" s="1"/>
      <c r="G344" s="1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2:38" x14ac:dyDescent="0.25">
      <c r="B345" s="1"/>
      <c r="C345" s="1"/>
      <c r="D345" s="1"/>
      <c r="E345" s="1"/>
      <c r="F345" s="1"/>
      <c r="G345" s="1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2:38" x14ac:dyDescent="0.25">
      <c r="B346" s="1"/>
      <c r="C346" s="1"/>
      <c r="D346" s="1"/>
      <c r="E346" s="1"/>
      <c r="F346" s="1"/>
      <c r="G346" s="1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2:38" x14ac:dyDescent="0.25">
      <c r="B347" s="1"/>
      <c r="C347" s="1"/>
      <c r="D347" s="1"/>
      <c r="E347" s="1"/>
      <c r="F347" s="1"/>
      <c r="G347" s="1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2:38" x14ac:dyDescent="0.25">
      <c r="B348" s="1"/>
      <c r="C348" s="1"/>
      <c r="D348" s="1"/>
      <c r="E348" s="1"/>
      <c r="F348" s="1"/>
      <c r="G348" s="1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2:38" x14ac:dyDescent="0.25">
      <c r="B349" s="1"/>
      <c r="C349" s="1"/>
      <c r="D349" s="1"/>
      <c r="E349" s="1"/>
      <c r="F349" s="1"/>
      <c r="G349" s="1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2:38" x14ac:dyDescent="0.25">
      <c r="B350" s="1"/>
      <c r="C350" s="1"/>
      <c r="D350" s="1"/>
      <c r="E350" s="1"/>
      <c r="F350" s="1"/>
      <c r="G350" s="1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2:38" x14ac:dyDescent="0.25">
      <c r="B351" s="1"/>
      <c r="C351" s="1"/>
      <c r="D351" s="1"/>
      <c r="E351" s="1"/>
      <c r="F351" s="1"/>
      <c r="G351" s="1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2:38" x14ac:dyDescent="0.25">
      <c r="B352" s="1"/>
      <c r="C352" s="1"/>
      <c r="D352" s="1"/>
      <c r="E352" s="1"/>
      <c r="F352" s="1"/>
      <c r="G352" s="1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2:38" x14ac:dyDescent="0.25">
      <c r="B353" s="1"/>
      <c r="C353" s="1"/>
      <c r="D353" s="1"/>
      <c r="E353" s="1"/>
      <c r="F353" s="1"/>
      <c r="G353" s="1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2:38" x14ac:dyDescent="0.25">
      <c r="B354" s="1"/>
      <c r="C354" s="1"/>
      <c r="D354" s="1"/>
      <c r="E354" s="1"/>
      <c r="F354" s="1"/>
      <c r="G354" s="1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2:38" x14ac:dyDescent="0.25">
      <c r="B355" s="1"/>
      <c r="C355" s="1"/>
      <c r="D355" s="1"/>
      <c r="E355" s="1"/>
      <c r="F355" s="1"/>
      <c r="G355" s="1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2:38" x14ac:dyDescent="0.25">
      <c r="B356" s="1"/>
      <c r="C356" s="1"/>
      <c r="D356" s="1"/>
      <c r="E356" s="1"/>
      <c r="F356" s="1"/>
      <c r="G356" s="1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2:38" x14ac:dyDescent="0.25">
      <c r="B357" s="1"/>
      <c r="C357" s="1"/>
      <c r="D357" s="1"/>
      <c r="E357" s="1"/>
      <c r="F357" s="1"/>
      <c r="G357" s="1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2:38" x14ac:dyDescent="0.25">
      <c r="B358" s="1"/>
      <c r="C358" s="1"/>
      <c r="D358" s="1"/>
      <c r="E358" s="1"/>
      <c r="F358" s="1"/>
      <c r="G358" s="1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2:38" x14ac:dyDescent="0.25">
      <c r="B359" s="1"/>
      <c r="C359" s="1"/>
      <c r="D359" s="1"/>
      <c r="E359" s="1"/>
      <c r="F359" s="1"/>
      <c r="G359" s="1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2:38" x14ac:dyDescent="0.25">
      <c r="B360" s="1"/>
      <c r="C360" s="1"/>
      <c r="D360" s="1"/>
      <c r="E360" s="1"/>
      <c r="F360" s="1"/>
      <c r="G360" s="1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2:38" x14ac:dyDescent="0.25">
      <c r="B361" s="1"/>
      <c r="C361" s="1"/>
      <c r="D361" s="1"/>
      <c r="E361" s="1"/>
      <c r="F361" s="1"/>
      <c r="G361" s="1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2:38" x14ac:dyDescent="0.25">
      <c r="B362" s="1"/>
      <c r="C362" s="1"/>
      <c r="D362" s="1"/>
      <c r="E362" s="1"/>
      <c r="F362" s="1"/>
      <c r="G362" s="1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2:38" x14ac:dyDescent="0.25">
      <c r="B363" s="1"/>
      <c r="C363" s="1"/>
      <c r="D363" s="1"/>
      <c r="E363" s="1"/>
      <c r="F363" s="1"/>
      <c r="G363" s="1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2:38" x14ac:dyDescent="0.25">
      <c r="B364" s="1"/>
      <c r="C364" s="1"/>
      <c r="D364" s="1"/>
      <c r="E364" s="1"/>
      <c r="F364" s="1"/>
      <c r="G364" s="1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2:38" x14ac:dyDescent="0.25">
      <c r="B365" s="1"/>
      <c r="C365" s="1"/>
      <c r="D365" s="1"/>
      <c r="E365" s="1"/>
      <c r="F365" s="1"/>
      <c r="G365" s="1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2:38" x14ac:dyDescent="0.25">
      <c r="B366" s="1"/>
      <c r="C366" s="1"/>
      <c r="D366" s="1"/>
      <c r="E366" s="1"/>
      <c r="F366" s="1"/>
      <c r="G366" s="1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2:38" x14ac:dyDescent="0.25">
      <c r="B367" s="1"/>
      <c r="C367" s="1"/>
      <c r="D367" s="1"/>
      <c r="E367" s="1"/>
      <c r="F367" s="1"/>
      <c r="G367" s="1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2:38" x14ac:dyDescent="0.25">
      <c r="B368" s="1"/>
      <c r="C368" s="1"/>
      <c r="D368" s="1"/>
      <c r="E368" s="1"/>
      <c r="F368" s="1"/>
      <c r="G368" s="1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2:38" x14ac:dyDescent="0.25">
      <c r="B369" s="1"/>
      <c r="C369" s="1"/>
      <c r="D369" s="1"/>
      <c r="E369" s="1"/>
      <c r="F369" s="1"/>
      <c r="G369" s="1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2:38" x14ac:dyDescent="0.25">
      <c r="B370" s="1"/>
      <c r="C370" s="1"/>
      <c r="D370" s="1"/>
      <c r="E370" s="1"/>
      <c r="F370" s="1"/>
      <c r="G370" s="1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2:38" x14ac:dyDescent="0.25">
      <c r="B371" s="1"/>
      <c r="C371" s="1"/>
      <c r="D371" s="1"/>
      <c r="E371" s="1"/>
      <c r="F371" s="1"/>
      <c r="G371" s="1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2:38" x14ac:dyDescent="0.25">
      <c r="B372" s="1"/>
      <c r="C372" s="1"/>
      <c r="D372" s="1"/>
      <c r="E372" s="1"/>
      <c r="F372" s="1"/>
      <c r="G372" s="1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2:38" x14ac:dyDescent="0.25">
      <c r="B373" s="1"/>
      <c r="C373" s="1"/>
      <c r="D373" s="1"/>
      <c r="E373" s="1"/>
      <c r="F373" s="1"/>
      <c r="G373" s="1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2:38" x14ac:dyDescent="0.25">
      <c r="B374" s="1"/>
      <c r="C374" s="1"/>
      <c r="D374" s="1"/>
      <c r="E374" s="1"/>
      <c r="F374" s="1"/>
      <c r="G374" s="1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2:38" x14ac:dyDescent="0.25">
      <c r="B375" s="1"/>
      <c r="C375" s="1"/>
      <c r="D375" s="1"/>
      <c r="E375" s="1"/>
      <c r="F375" s="1"/>
      <c r="G375" s="1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2:38" x14ac:dyDescent="0.25">
      <c r="B376" s="1"/>
      <c r="C376" s="1"/>
      <c r="D376" s="1"/>
      <c r="E376" s="1"/>
      <c r="F376" s="1"/>
      <c r="G376" s="1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2:38" x14ac:dyDescent="0.25">
      <c r="B377" s="1"/>
      <c r="C377" s="1"/>
      <c r="D377" s="1"/>
      <c r="E377" s="1"/>
      <c r="F377" s="1"/>
      <c r="G377" s="1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2:38" x14ac:dyDescent="0.25">
      <c r="B378" s="1"/>
      <c r="C378" s="1"/>
      <c r="D378" s="1"/>
      <c r="E378" s="1"/>
      <c r="F378" s="1"/>
      <c r="G378" s="1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2:38" x14ac:dyDescent="0.25">
      <c r="B379" s="1"/>
      <c r="C379" s="1"/>
      <c r="D379" s="1"/>
      <c r="E379" s="1"/>
      <c r="F379" s="1"/>
      <c r="G379" s="1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2:38" x14ac:dyDescent="0.25">
      <c r="B380" s="1"/>
      <c r="C380" s="1"/>
      <c r="D380" s="1"/>
      <c r="E380" s="1"/>
      <c r="F380" s="1"/>
      <c r="G380" s="1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2:38" x14ac:dyDescent="0.25">
      <c r="B381" s="1"/>
      <c r="C381" s="1"/>
      <c r="D381" s="1"/>
      <c r="E381" s="1"/>
      <c r="F381" s="1"/>
      <c r="G381" s="1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2:38" x14ac:dyDescent="0.25">
      <c r="B382" s="1"/>
      <c r="C382" s="1"/>
      <c r="D382" s="1"/>
      <c r="E382" s="1"/>
      <c r="F382" s="1"/>
      <c r="G382" s="1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2:38" x14ac:dyDescent="0.25">
      <c r="B383" s="1"/>
      <c r="C383" s="1"/>
      <c r="D383" s="1"/>
      <c r="E383" s="1"/>
      <c r="F383" s="1"/>
      <c r="G383" s="1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2:38" x14ac:dyDescent="0.25">
      <c r="B384" s="1"/>
      <c r="C384" s="1"/>
      <c r="D384" s="1"/>
      <c r="E384" s="1"/>
      <c r="F384" s="1"/>
      <c r="G384" s="1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2:38" x14ac:dyDescent="0.25">
      <c r="B385" s="1"/>
      <c r="C385" s="1"/>
      <c r="D385" s="1"/>
      <c r="E385" s="1"/>
      <c r="F385" s="1"/>
      <c r="G385" s="1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2:38" x14ac:dyDescent="0.25">
      <c r="B386" s="1"/>
      <c r="C386" s="1"/>
      <c r="D386" s="1"/>
      <c r="E386" s="1"/>
      <c r="F386" s="1"/>
      <c r="G386" s="1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2:38" x14ac:dyDescent="0.25">
      <c r="B387" s="1"/>
      <c r="C387" s="1"/>
      <c r="D387" s="1"/>
      <c r="E387" s="1"/>
      <c r="F387" s="1"/>
      <c r="G387" s="1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2:38" x14ac:dyDescent="0.25">
      <c r="B388" s="1"/>
      <c r="C388" s="1"/>
      <c r="D388" s="1"/>
      <c r="E388" s="1"/>
      <c r="F388" s="1"/>
      <c r="G388" s="1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2:38" x14ac:dyDescent="0.25">
      <c r="B389" s="1"/>
      <c r="C389" s="1"/>
      <c r="D389" s="1"/>
      <c r="E389" s="1"/>
      <c r="F389" s="1"/>
      <c r="G389" s="1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2:38" x14ac:dyDescent="0.25">
      <c r="B390" s="1"/>
      <c r="C390" s="1"/>
      <c r="D390" s="1"/>
      <c r="E390" s="1"/>
      <c r="F390" s="1"/>
      <c r="G390" s="1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2:38" x14ac:dyDescent="0.25">
      <c r="B391" s="1"/>
      <c r="C391" s="1"/>
      <c r="D391" s="1"/>
      <c r="E391" s="1"/>
      <c r="F391" s="1"/>
      <c r="G391" s="1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2:38" x14ac:dyDescent="0.25">
      <c r="B392" s="1"/>
      <c r="C392" s="1"/>
      <c r="D392" s="1"/>
      <c r="E392" s="1"/>
      <c r="F392" s="1"/>
      <c r="G392" s="1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2:38" x14ac:dyDescent="0.25">
      <c r="B393" s="1"/>
      <c r="C393" s="1"/>
      <c r="D393" s="1"/>
      <c r="E393" s="1"/>
      <c r="F393" s="1"/>
      <c r="G393" s="1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2:38" x14ac:dyDescent="0.25">
      <c r="B394" s="1"/>
      <c r="C394" s="1"/>
      <c r="D394" s="1"/>
      <c r="E394" s="1"/>
      <c r="F394" s="1"/>
      <c r="G394" s="1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2:38" x14ac:dyDescent="0.25">
      <c r="B395" s="1"/>
      <c r="C395" s="1"/>
      <c r="D395" s="1"/>
      <c r="E395" s="1"/>
      <c r="F395" s="1"/>
      <c r="G395" s="1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2:38" x14ac:dyDescent="0.25">
      <c r="B396" s="1"/>
      <c r="C396" s="1"/>
      <c r="D396" s="1"/>
      <c r="E396" s="1"/>
      <c r="F396" s="1"/>
      <c r="G396" s="1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2:38" x14ac:dyDescent="0.25">
      <c r="B397" s="1"/>
      <c r="C397" s="1"/>
      <c r="D397" s="1"/>
      <c r="E397" s="1"/>
      <c r="F397" s="1"/>
      <c r="G397" s="1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2:38" x14ac:dyDescent="0.25">
      <c r="B398" s="1"/>
      <c r="C398" s="1"/>
      <c r="D398" s="1"/>
      <c r="E398" s="1"/>
      <c r="F398" s="1"/>
      <c r="G398" s="1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2:38" x14ac:dyDescent="0.25">
      <c r="B399" s="1"/>
      <c r="C399" s="1"/>
      <c r="D399" s="1"/>
      <c r="E399" s="1"/>
      <c r="F399" s="1"/>
      <c r="G399" s="1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2:38" x14ac:dyDescent="0.25">
      <c r="B400" s="1"/>
      <c r="C400" s="1"/>
      <c r="D400" s="1"/>
      <c r="E400" s="1"/>
      <c r="F400" s="1"/>
      <c r="G400" s="1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2:38" x14ac:dyDescent="0.25">
      <c r="B401" s="1"/>
      <c r="C401" s="1"/>
      <c r="D401" s="1"/>
      <c r="E401" s="1"/>
      <c r="F401" s="1"/>
      <c r="G401" s="1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2:38" x14ac:dyDescent="0.25">
      <c r="B402" s="1"/>
      <c r="C402" s="1"/>
      <c r="D402" s="1"/>
      <c r="E402" s="1"/>
      <c r="F402" s="1"/>
      <c r="G402" s="1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2:38" x14ac:dyDescent="0.25">
      <c r="B403" s="1"/>
      <c r="C403" s="1"/>
      <c r="D403" s="1"/>
      <c r="E403" s="1"/>
      <c r="F403" s="1"/>
      <c r="G403" s="1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2:38" x14ac:dyDescent="0.25">
      <c r="B404" s="1"/>
      <c r="C404" s="1"/>
      <c r="D404" s="1"/>
      <c r="E404" s="1"/>
      <c r="F404" s="1"/>
      <c r="G404" s="1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2:38" x14ac:dyDescent="0.25">
      <c r="B405" s="1"/>
      <c r="C405" s="1"/>
      <c r="D405" s="1"/>
      <c r="E405" s="1"/>
      <c r="F405" s="1"/>
      <c r="G405" s="1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2:38" x14ac:dyDescent="0.25">
      <c r="B406" s="1"/>
      <c r="C406" s="1"/>
      <c r="D406" s="1"/>
      <c r="E406" s="1"/>
      <c r="F406" s="1"/>
      <c r="G406" s="1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2:38" x14ac:dyDescent="0.25">
      <c r="B407" s="1"/>
      <c r="C407" s="1"/>
      <c r="D407" s="1"/>
      <c r="E407" s="1"/>
      <c r="F407" s="1"/>
      <c r="G407" s="1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2:38" x14ac:dyDescent="0.25">
      <c r="B408" s="1"/>
      <c r="C408" s="1"/>
      <c r="D408" s="1"/>
      <c r="E408" s="1"/>
      <c r="F408" s="1"/>
      <c r="G408" s="1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2:38" x14ac:dyDescent="0.25">
      <c r="B409" s="1"/>
      <c r="C409" s="1"/>
      <c r="D409" s="1"/>
      <c r="E409" s="1"/>
      <c r="F409" s="1"/>
      <c r="G409" s="1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2:38" x14ac:dyDescent="0.25">
      <c r="B410" s="1"/>
      <c r="C410" s="1"/>
      <c r="D410" s="1"/>
      <c r="E410" s="1"/>
      <c r="F410" s="1"/>
      <c r="G410" s="1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2:38" x14ac:dyDescent="0.25">
      <c r="B411" s="1"/>
      <c r="C411" s="1"/>
      <c r="D411" s="1"/>
      <c r="E411" s="1"/>
      <c r="F411" s="1"/>
      <c r="G411" s="1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2:38" x14ac:dyDescent="0.25">
      <c r="B412" s="1"/>
      <c r="C412" s="1"/>
      <c r="D412" s="1"/>
      <c r="E412" s="1"/>
      <c r="F412" s="1"/>
      <c r="G412" s="1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2:38" x14ac:dyDescent="0.25">
      <c r="B413" s="1"/>
      <c r="C413" s="1"/>
      <c r="D413" s="1"/>
      <c r="E413" s="1"/>
      <c r="F413" s="1"/>
      <c r="G413" s="1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2:38" x14ac:dyDescent="0.25">
      <c r="B414" s="1"/>
      <c r="C414" s="1"/>
      <c r="D414" s="1"/>
      <c r="E414" s="1"/>
      <c r="F414" s="1"/>
      <c r="G414" s="1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2:38" x14ac:dyDescent="0.25">
      <c r="B415" s="1"/>
      <c r="C415" s="1"/>
      <c r="D415" s="1"/>
      <c r="E415" s="1"/>
      <c r="F415" s="1"/>
      <c r="G415" s="1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2:38" x14ac:dyDescent="0.25">
      <c r="B416" s="1"/>
      <c r="C416" s="1"/>
      <c r="D416" s="1"/>
      <c r="E416" s="1"/>
      <c r="F416" s="1"/>
      <c r="G416" s="1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2:38" x14ac:dyDescent="0.25">
      <c r="B417" s="1"/>
      <c r="C417" s="1"/>
      <c r="D417" s="1"/>
      <c r="E417" s="1"/>
      <c r="F417" s="1"/>
      <c r="G417" s="1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2:38" x14ac:dyDescent="0.25">
      <c r="B418" s="1"/>
      <c r="C418" s="1"/>
      <c r="D418" s="1"/>
      <c r="E418" s="1"/>
      <c r="F418" s="1"/>
      <c r="G418" s="1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2:38" x14ac:dyDescent="0.25">
      <c r="B419" s="1"/>
      <c r="C419" s="1"/>
      <c r="D419" s="1"/>
      <c r="E419" s="1"/>
      <c r="F419" s="1"/>
      <c r="G419" s="1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2:38" x14ac:dyDescent="0.25">
      <c r="B420" s="1"/>
      <c r="C420" s="1"/>
      <c r="D420" s="1"/>
      <c r="E420" s="1"/>
      <c r="F420" s="1"/>
      <c r="G420" s="1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2:38" x14ac:dyDescent="0.25">
      <c r="B421" s="1"/>
      <c r="C421" s="1"/>
      <c r="D421" s="1"/>
      <c r="E421" s="1"/>
      <c r="F421" s="1"/>
      <c r="G421" s="1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2:38" x14ac:dyDescent="0.25">
      <c r="B422" s="1"/>
      <c r="C422" s="1"/>
      <c r="D422" s="1"/>
      <c r="E422" s="1"/>
      <c r="F422" s="1"/>
      <c r="G422" s="1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2:38" x14ac:dyDescent="0.25">
      <c r="B423" s="1"/>
      <c r="C423" s="1"/>
      <c r="D423" s="1"/>
      <c r="E423" s="1"/>
      <c r="F423" s="1"/>
      <c r="G423" s="1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2:38" x14ac:dyDescent="0.25">
      <c r="B424" s="1"/>
      <c r="C424" s="1"/>
      <c r="D424" s="1"/>
      <c r="E424" s="1"/>
      <c r="F424" s="1"/>
      <c r="G424" s="1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2:38" x14ac:dyDescent="0.25">
      <c r="B425" s="1"/>
      <c r="C425" s="1"/>
      <c r="D425" s="1"/>
      <c r="E425" s="1"/>
      <c r="F425" s="1"/>
      <c r="G425" s="1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2:38" x14ac:dyDescent="0.25">
      <c r="B426" s="1"/>
      <c r="C426" s="1"/>
      <c r="D426" s="1"/>
      <c r="E426" s="1"/>
      <c r="F426" s="1"/>
      <c r="G426" s="1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2:38" x14ac:dyDescent="0.25">
      <c r="B427" s="1"/>
      <c r="C427" s="1"/>
      <c r="D427" s="1"/>
      <c r="E427" s="1"/>
      <c r="F427" s="1"/>
      <c r="G427" s="1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2:38" x14ac:dyDescent="0.25">
      <c r="B428" s="1"/>
      <c r="C428" s="1"/>
      <c r="D428" s="1"/>
      <c r="E428" s="1"/>
      <c r="F428" s="1"/>
      <c r="G428" s="1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2:38" x14ac:dyDescent="0.25">
      <c r="B429" s="1"/>
      <c r="C429" s="1"/>
      <c r="D429" s="1"/>
      <c r="E429" s="1"/>
      <c r="F429" s="1"/>
      <c r="G429" s="1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2:38" x14ac:dyDescent="0.25">
      <c r="B430" s="1"/>
      <c r="C430" s="1"/>
      <c r="D430" s="1"/>
      <c r="E430" s="1"/>
      <c r="F430" s="1"/>
      <c r="G430" s="1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2:38" x14ac:dyDescent="0.25">
      <c r="B431" s="1"/>
      <c r="C431" s="1"/>
      <c r="D431" s="1"/>
      <c r="E431" s="1"/>
      <c r="F431" s="1"/>
      <c r="G431" s="1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2:38" x14ac:dyDescent="0.25">
      <c r="B432" s="1"/>
      <c r="C432" s="1"/>
      <c r="D432" s="1"/>
      <c r="E432" s="1"/>
      <c r="F432" s="1"/>
      <c r="G432" s="1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2:38" x14ac:dyDescent="0.25">
      <c r="B433" s="1"/>
      <c r="C433" s="1"/>
      <c r="D433" s="1"/>
      <c r="E433" s="1"/>
      <c r="F433" s="1"/>
      <c r="G433" s="1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2:38" x14ac:dyDescent="0.25">
      <c r="B434" s="1"/>
      <c r="C434" s="1"/>
      <c r="D434" s="1"/>
      <c r="E434" s="1"/>
      <c r="F434" s="1"/>
      <c r="G434" s="1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2:38" x14ac:dyDescent="0.25">
      <c r="B435" s="1"/>
      <c r="C435" s="1"/>
      <c r="D435" s="1"/>
      <c r="E435" s="1"/>
      <c r="F435" s="1"/>
      <c r="G435" s="1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2:38" x14ac:dyDescent="0.25">
      <c r="B436" s="1"/>
      <c r="C436" s="1"/>
      <c r="D436" s="1"/>
      <c r="E436" s="1"/>
      <c r="F436" s="1"/>
      <c r="G436" s="1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2:38" x14ac:dyDescent="0.25">
      <c r="B437" s="1"/>
      <c r="C437" s="1"/>
      <c r="D437" s="1"/>
      <c r="E437" s="1"/>
      <c r="F437" s="1"/>
      <c r="G437" s="1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2:38" x14ac:dyDescent="0.25">
      <c r="B438" s="1"/>
      <c r="C438" s="1"/>
      <c r="D438" s="1"/>
      <c r="E438" s="1"/>
      <c r="F438" s="1"/>
      <c r="G438" s="1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2:38" x14ac:dyDescent="0.25">
      <c r="B439" s="1"/>
      <c r="C439" s="1"/>
      <c r="D439" s="1"/>
      <c r="E439" s="1"/>
      <c r="F439" s="1"/>
      <c r="G439" s="1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2:38" x14ac:dyDescent="0.25">
      <c r="B440" s="1"/>
      <c r="C440" s="1"/>
      <c r="D440" s="1"/>
      <c r="E440" s="1"/>
      <c r="F440" s="1"/>
      <c r="G440" s="1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2:38" x14ac:dyDescent="0.25">
      <c r="B441" s="1"/>
      <c r="C441" s="1"/>
      <c r="D441" s="1"/>
      <c r="E441" s="1"/>
      <c r="F441" s="1"/>
      <c r="G441" s="1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2:38" x14ac:dyDescent="0.25">
      <c r="B442" s="1"/>
      <c r="C442" s="1"/>
      <c r="D442" s="1"/>
      <c r="E442" s="1"/>
      <c r="F442" s="1"/>
      <c r="G442" s="1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2:38" x14ac:dyDescent="0.25">
      <c r="B443" s="1"/>
      <c r="C443" s="1"/>
      <c r="D443" s="1"/>
      <c r="E443" s="1"/>
      <c r="F443" s="1"/>
      <c r="G443" s="1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2:38" x14ac:dyDescent="0.25">
      <c r="B444" s="1"/>
      <c r="C444" s="1"/>
      <c r="D444" s="1"/>
      <c r="E444" s="1"/>
      <c r="F444" s="1"/>
      <c r="G444" s="1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2:38" x14ac:dyDescent="0.25">
      <c r="B445" s="1"/>
      <c r="C445" s="1"/>
      <c r="D445" s="1"/>
      <c r="E445" s="1"/>
      <c r="F445" s="1"/>
      <c r="G445" s="1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2:38" x14ac:dyDescent="0.25">
      <c r="B446" s="1"/>
      <c r="C446" s="1"/>
      <c r="D446" s="1"/>
      <c r="E446" s="1"/>
      <c r="F446" s="1"/>
      <c r="G446" s="1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2:38" x14ac:dyDescent="0.25">
      <c r="B447" s="1"/>
      <c r="C447" s="1"/>
      <c r="D447" s="1"/>
      <c r="E447" s="1"/>
      <c r="F447" s="1"/>
      <c r="G447" s="1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2:38" x14ac:dyDescent="0.25">
      <c r="B448" s="1"/>
      <c r="C448" s="1"/>
      <c r="D448" s="1"/>
      <c r="E448" s="1"/>
      <c r="F448" s="1"/>
      <c r="G448" s="1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2:38" x14ac:dyDescent="0.25">
      <c r="B449" s="1"/>
      <c r="C449" s="1"/>
      <c r="D449" s="1"/>
      <c r="E449" s="1"/>
      <c r="F449" s="1"/>
      <c r="G449" s="1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2:38" x14ac:dyDescent="0.25">
      <c r="B450" s="1"/>
      <c r="C450" s="1"/>
      <c r="D450" s="1"/>
      <c r="E450" s="1"/>
      <c r="F450" s="1"/>
      <c r="G450" s="1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2:38" x14ac:dyDescent="0.25">
      <c r="B451" s="1"/>
      <c r="C451" s="1"/>
      <c r="D451" s="1"/>
      <c r="E451" s="1"/>
      <c r="F451" s="1"/>
      <c r="G451" s="1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2:38" x14ac:dyDescent="0.25">
      <c r="B452" s="1"/>
      <c r="C452" s="1"/>
      <c r="D452" s="1"/>
      <c r="E452" s="1"/>
      <c r="F452" s="1"/>
      <c r="G452" s="1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2:38" x14ac:dyDescent="0.25">
      <c r="B453" s="1"/>
      <c r="C453" s="1"/>
      <c r="D453" s="1"/>
      <c r="E453" s="1"/>
      <c r="F453" s="1"/>
      <c r="G453" s="1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2:38" x14ac:dyDescent="0.25">
      <c r="B454" s="1"/>
      <c r="C454" s="1"/>
      <c r="D454" s="1"/>
      <c r="E454" s="1"/>
      <c r="F454" s="1"/>
      <c r="G454" s="1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2:38" x14ac:dyDescent="0.25">
      <c r="B455" s="1"/>
      <c r="C455" s="1"/>
      <c r="D455" s="1"/>
      <c r="E455" s="1"/>
      <c r="F455" s="1"/>
      <c r="G455" s="1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2:38" x14ac:dyDescent="0.25">
      <c r="B456" s="1"/>
      <c r="C456" s="1"/>
      <c r="D456" s="1"/>
      <c r="E456" s="1"/>
      <c r="F456" s="1"/>
      <c r="G456" s="1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2:38" x14ac:dyDescent="0.25">
      <c r="B457" s="1"/>
      <c r="C457" s="1"/>
      <c r="D457" s="1"/>
      <c r="E457" s="1"/>
      <c r="F457" s="1"/>
      <c r="G457" s="1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2:38" x14ac:dyDescent="0.25">
      <c r="B458" s="1"/>
      <c r="C458" s="1"/>
      <c r="D458" s="1"/>
      <c r="E458" s="1"/>
      <c r="F458" s="1"/>
      <c r="G458" s="1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2:38" x14ac:dyDescent="0.25">
      <c r="B459" s="1"/>
      <c r="C459" s="1"/>
      <c r="D459" s="1"/>
      <c r="E459" s="1"/>
      <c r="F459" s="1"/>
      <c r="G459" s="1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2:38" x14ac:dyDescent="0.25">
      <c r="B460" s="1"/>
      <c r="C460" s="1"/>
      <c r="D460" s="1"/>
      <c r="E460" s="1"/>
      <c r="F460" s="1"/>
      <c r="G460" s="1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2:38" x14ac:dyDescent="0.25">
      <c r="B461" s="1"/>
      <c r="C461" s="1"/>
      <c r="D461" s="1"/>
      <c r="E461" s="1"/>
      <c r="F461" s="1"/>
      <c r="G461" s="1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2:38" x14ac:dyDescent="0.25">
      <c r="B462" s="1"/>
      <c r="C462" s="1"/>
      <c r="D462" s="1"/>
      <c r="E462" s="1"/>
      <c r="F462" s="1"/>
      <c r="G462" s="1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2:38" x14ac:dyDescent="0.25">
      <c r="B463" s="1"/>
      <c r="C463" s="1"/>
      <c r="D463" s="1"/>
      <c r="E463" s="1"/>
      <c r="F463" s="1"/>
      <c r="G463" s="1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2:38" x14ac:dyDescent="0.25">
      <c r="B464" s="1"/>
      <c r="C464" s="1"/>
      <c r="D464" s="1"/>
      <c r="E464" s="1"/>
      <c r="F464" s="1"/>
      <c r="G464" s="1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2:38" x14ac:dyDescent="0.25">
      <c r="B465" s="1"/>
      <c r="C465" s="1"/>
      <c r="D465" s="1"/>
      <c r="E465" s="1"/>
      <c r="F465" s="1"/>
      <c r="G465" s="1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2:38" x14ac:dyDescent="0.25">
      <c r="B466" s="1"/>
      <c r="C466" s="1"/>
      <c r="D466" s="1"/>
      <c r="E466" s="1"/>
      <c r="F466" s="1"/>
      <c r="G466" s="1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2:38" x14ac:dyDescent="0.25">
      <c r="B467" s="1"/>
      <c r="C467" s="1"/>
      <c r="D467" s="1"/>
      <c r="E467" s="1"/>
      <c r="F467" s="1"/>
      <c r="G467" s="1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2:38" x14ac:dyDescent="0.25">
      <c r="B468" s="1"/>
      <c r="C468" s="1"/>
      <c r="D468" s="1"/>
      <c r="E468" s="1"/>
      <c r="F468" s="1"/>
      <c r="G468" s="1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2:38" x14ac:dyDescent="0.25">
      <c r="B469" s="1"/>
      <c r="C469" s="1"/>
      <c r="D469" s="1"/>
      <c r="E469" s="1"/>
      <c r="F469" s="1"/>
      <c r="G469" s="1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2:38" x14ac:dyDescent="0.25">
      <c r="B470" s="1"/>
      <c r="C470" s="1"/>
      <c r="D470" s="1"/>
      <c r="E470" s="1"/>
      <c r="F470" s="1"/>
      <c r="G470" s="1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2:38" x14ac:dyDescent="0.25">
      <c r="B471" s="1"/>
      <c r="C471" s="1"/>
      <c r="D471" s="1"/>
      <c r="E471" s="1"/>
      <c r="F471" s="1"/>
      <c r="G471" s="1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2:38" x14ac:dyDescent="0.25">
      <c r="B472" s="1"/>
      <c r="C472" s="1"/>
      <c r="D472" s="1"/>
      <c r="E472" s="1"/>
      <c r="F472" s="1"/>
      <c r="G472" s="1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2:38" x14ac:dyDescent="0.25">
      <c r="B473" s="1"/>
      <c r="C473" s="1"/>
      <c r="D473" s="1"/>
      <c r="E473" s="1"/>
      <c r="F473" s="1"/>
      <c r="G473" s="1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2:38" x14ac:dyDescent="0.25">
      <c r="B474" s="1"/>
      <c r="C474" s="1"/>
      <c r="D474" s="1"/>
      <c r="E474" s="1"/>
      <c r="F474" s="1"/>
      <c r="G474" s="1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2:38" x14ac:dyDescent="0.25">
      <c r="B475" s="1"/>
      <c r="C475" s="1"/>
      <c r="D475" s="1"/>
      <c r="E475" s="1"/>
      <c r="F475" s="1"/>
      <c r="G475" s="1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2:38" x14ac:dyDescent="0.25">
      <c r="B476" s="1"/>
      <c r="C476" s="1"/>
      <c r="D476" s="1"/>
      <c r="E476" s="1"/>
      <c r="F476" s="1"/>
      <c r="G476" s="1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2:38" x14ac:dyDescent="0.25">
      <c r="B477" s="1"/>
      <c r="C477" s="1"/>
      <c r="D477" s="1"/>
      <c r="E477" s="1"/>
      <c r="F477" s="1"/>
      <c r="G477" s="1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2:38" x14ac:dyDescent="0.25">
      <c r="B478" s="1"/>
      <c r="C478" s="1"/>
      <c r="D478" s="1"/>
      <c r="E478" s="1"/>
      <c r="F478" s="1"/>
      <c r="G478" s="1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2:38" x14ac:dyDescent="0.25">
      <c r="B479" s="1"/>
      <c r="C479" s="1"/>
      <c r="D479" s="1"/>
      <c r="E479" s="1"/>
      <c r="F479" s="1"/>
      <c r="G479" s="1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2:38" x14ac:dyDescent="0.25">
      <c r="B480" s="1"/>
      <c r="C480" s="1"/>
      <c r="D480" s="1"/>
      <c r="E480" s="1"/>
      <c r="F480" s="1"/>
      <c r="G480" s="1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2:38" x14ac:dyDescent="0.25">
      <c r="B481" s="1"/>
      <c r="C481" s="1"/>
      <c r="D481" s="1"/>
      <c r="E481" s="1"/>
      <c r="F481" s="1"/>
      <c r="G481" s="1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2:38" x14ac:dyDescent="0.25">
      <c r="B482" s="1"/>
      <c r="C482" s="1"/>
      <c r="D482" s="1"/>
      <c r="E482" s="1"/>
      <c r="F482" s="1"/>
      <c r="G482" s="1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2:38" x14ac:dyDescent="0.25">
      <c r="B483" s="1"/>
      <c r="C483" s="1"/>
      <c r="D483" s="1"/>
      <c r="E483" s="1"/>
      <c r="F483" s="1"/>
      <c r="G483" s="1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2:38" x14ac:dyDescent="0.25">
      <c r="B484" s="1"/>
      <c r="C484" s="1"/>
      <c r="D484" s="1"/>
      <c r="E484" s="1"/>
      <c r="F484" s="1"/>
      <c r="G484" s="1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2:38" x14ac:dyDescent="0.25">
      <c r="B485" s="1"/>
      <c r="C485" s="1"/>
      <c r="D485" s="1"/>
      <c r="E485" s="1"/>
      <c r="F485" s="1"/>
      <c r="G485" s="1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2:38" x14ac:dyDescent="0.25">
      <c r="B486" s="1"/>
      <c r="C486" s="1"/>
      <c r="D486" s="1"/>
      <c r="E486" s="1"/>
      <c r="F486" s="1"/>
      <c r="G486" s="1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2:38" x14ac:dyDescent="0.25">
      <c r="B487" s="1"/>
      <c r="C487" s="1"/>
      <c r="D487" s="1"/>
      <c r="E487" s="1"/>
      <c r="F487" s="1"/>
      <c r="G487" s="1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2:38" x14ac:dyDescent="0.25">
      <c r="B488" s="1"/>
      <c r="C488" s="1"/>
      <c r="D488" s="1"/>
      <c r="E488" s="1"/>
      <c r="F488" s="1"/>
      <c r="G488" s="1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2:38" x14ac:dyDescent="0.25">
      <c r="B489" s="1"/>
      <c r="C489" s="1"/>
      <c r="D489" s="1"/>
      <c r="E489" s="1"/>
      <c r="F489" s="1"/>
      <c r="G489" s="1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2:38" x14ac:dyDescent="0.25">
      <c r="B490" s="1"/>
      <c r="C490" s="1"/>
      <c r="D490" s="1"/>
      <c r="E490" s="1"/>
      <c r="F490" s="1"/>
      <c r="G490" s="1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2:38" x14ac:dyDescent="0.25">
      <c r="B491" s="1"/>
      <c r="C491" s="1"/>
      <c r="D491" s="1"/>
      <c r="E491" s="1"/>
      <c r="F491" s="1"/>
      <c r="G491" s="1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2:38" x14ac:dyDescent="0.25">
      <c r="B492" s="1"/>
      <c r="C492" s="1"/>
      <c r="D492" s="1"/>
      <c r="E492" s="1"/>
      <c r="F492" s="1"/>
      <c r="G492" s="1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2:38" x14ac:dyDescent="0.25">
      <c r="B493" s="1"/>
      <c r="C493" s="1"/>
      <c r="D493" s="1"/>
      <c r="E493" s="1"/>
      <c r="F493" s="1"/>
      <c r="G493" s="1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2:38" x14ac:dyDescent="0.25">
      <c r="B494" s="1"/>
      <c r="C494" s="1"/>
      <c r="D494" s="1"/>
      <c r="E494" s="1"/>
      <c r="F494" s="1"/>
      <c r="G494" s="1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2:38" x14ac:dyDescent="0.25">
      <c r="B495" s="1"/>
      <c r="C495" s="1"/>
      <c r="D495" s="1"/>
      <c r="E495" s="1"/>
      <c r="F495" s="1"/>
      <c r="G495" s="1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2:38" x14ac:dyDescent="0.25">
      <c r="B496" s="1"/>
      <c r="C496" s="1"/>
      <c r="D496" s="1"/>
      <c r="E496" s="1"/>
      <c r="F496" s="1"/>
      <c r="G496" s="1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2:38" x14ac:dyDescent="0.25">
      <c r="B497" s="1"/>
      <c r="C497" s="1"/>
      <c r="D497" s="1"/>
      <c r="E497" s="1"/>
      <c r="F497" s="1"/>
      <c r="G497" s="1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2:38" x14ac:dyDescent="0.25">
      <c r="B498" s="1"/>
      <c r="C498" s="1"/>
      <c r="D498" s="1"/>
      <c r="E498" s="1"/>
      <c r="F498" s="1"/>
      <c r="G498" s="1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2:38" x14ac:dyDescent="0.25">
      <c r="B499" s="1"/>
      <c r="C499" s="1"/>
      <c r="D499" s="1"/>
      <c r="E499" s="1"/>
      <c r="F499" s="1"/>
      <c r="G499" s="1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2:38" x14ac:dyDescent="0.25">
      <c r="B500" s="1"/>
      <c r="C500" s="1"/>
      <c r="D500" s="1"/>
      <c r="E500" s="1"/>
      <c r="F500" s="1"/>
      <c r="G500" s="1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2:38" x14ac:dyDescent="0.25">
      <c r="B501" s="1"/>
      <c r="C501" s="1"/>
      <c r="D501" s="1"/>
      <c r="E501" s="1"/>
      <c r="F501" s="1"/>
      <c r="G501" s="1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2:38" x14ac:dyDescent="0.25">
      <c r="B502" s="1"/>
      <c r="C502" s="1"/>
      <c r="D502" s="1"/>
      <c r="E502" s="1"/>
      <c r="F502" s="1"/>
      <c r="G502" s="1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2:38" x14ac:dyDescent="0.25">
      <c r="B503" s="1"/>
      <c r="C503" s="1"/>
      <c r="D503" s="1"/>
      <c r="E503" s="1"/>
      <c r="F503" s="1"/>
      <c r="G503" s="1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2:38" x14ac:dyDescent="0.25">
      <c r="B504" s="1"/>
      <c r="C504" s="1"/>
      <c r="D504" s="1"/>
      <c r="E504" s="1"/>
      <c r="F504" s="1"/>
      <c r="G504" s="1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2:38" x14ac:dyDescent="0.25">
      <c r="B505" s="1"/>
      <c r="C505" s="1"/>
      <c r="D505" s="1"/>
      <c r="E505" s="1"/>
      <c r="F505" s="1"/>
      <c r="G505" s="1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2:38" x14ac:dyDescent="0.25">
      <c r="B506" s="1"/>
      <c r="C506" s="1"/>
      <c r="D506" s="1"/>
      <c r="E506" s="1"/>
      <c r="F506" s="1"/>
      <c r="G506" s="1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2:38" x14ac:dyDescent="0.25">
      <c r="B507" s="1"/>
      <c r="C507" s="1"/>
      <c r="D507" s="1"/>
      <c r="E507" s="1"/>
      <c r="F507" s="1"/>
      <c r="G507" s="1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2:38" x14ac:dyDescent="0.25">
      <c r="B508" s="1"/>
      <c r="C508" s="1"/>
      <c r="D508" s="1"/>
      <c r="E508" s="1"/>
      <c r="F508" s="1"/>
      <c r="G508" s="1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2:38" x14ac:dyDescent="0.25">
      <c r="B509" s="1"/>
      <c r="C509" s="1"/>
      <c r="D509" s="1"/>
      <c r="E509" s="1"/>
      <c r="F509" s="1"/>
      <c r="G509" s="1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2:38" x14ac:dyDescent="0.25">
      <c r="B510" s="1"/>
      <c r="C510" s="1"/>
      <c r="D510" s="1"/>
      <c r="E510" s="1"/>
      <c r="F510" s="1"/>
      <c r="G510" s="1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2:38" x14ac:dyDescent="0.25">
      <c r="B511" s="1"/>
      <c r="C511" s="1"/>
      <c r="D511" s="1"/>
      <c r="E511" s="1"/>
      <c r="F511" s="1"/>
      <c r="G511" s="1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2:38" x14ac:dyDescent="0.25">
      <c r="B512" s="1"/>
      <c r="C512" s="1"/>
      <c r="D512" s="1"/>
      <c r="E512" s="1"/>
      <c r="F512" s="1"/>
      <c r="G512" s="1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2:38" x14ac:dyDescent="0.25">
      <c r="B513" s="1"/>
      <c r="C513" s="1"/>
      <c r="D513" s="1"/>
      <c r="E513" s="1"/>
      <c r="F513" s="1"/>
      <c r="G513" s="1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2:38" x14ac:dyDescent="0.25">
      <c r="B514" s="1"/>
      <c r="C514" s="1"/>
      <c r="D514" s="1"/>
      <c r="E514" s="1"/>
      <c r="F514" s="1"/>
      <c r="G514" s="1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2:38" x14ac:dyDescent="0.25">
      <c r="B515" s="1"/>
      <c r="C515" s="1"/>
      <c r="D515" s="1"/>
      <c r="E515" s="1"/>
      <c r="F515" s="1"/>
      <c r="G515" s="1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2:38" x14ac:dyDescent="0.25">
      <c r="B516" s="1"/>
      <c r="C516" s="1"/>
      <c r="D516" s="1"/>
      <c r="E516" s="1"/>
      <c r="F516" s="1"/>
      <c r="G516" s="1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2:38" x14ac:dyDescent="0.25">
      <c r="B517" s="1"/>
      <c r="C517" s="1"/>
      <c r="D517" s="1"/>
      <c r="E517" s="1"/>
      <c r="F517" s="1"/>
      <c r="G517" s="1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2:38" x14ac:dyDescent="0.25">
      <c r="B518" s="1"/>
      <c r="C518" s="1"/>
      <c r="D518" s="1"/>
      <c r="E518" s="1"/>
      <c r="F518" s="1"/>
      <c r="G518" s="1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2:38" x14ac:dyDescent="0.25">
      <c r="B519" s="1"/>
      <c r="C519" s="1"/>
      <c r="D519" s="1"/>
      <c r="E519" s="1"/>
      <c r="F519" s="1"/>
      <c r="G519" s="1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2:38" x14ac:dyDescent="0.25">
      <c r="B520" s="1"/>
      <c r="C520" s="1"/>
      <c r="D520" s="1"/>
      <c r="E520" s="1"/>
      <c r="F520" s="1"/>
      <c r="G520" s="1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2:38" x14ac:dyDescent="0.25">
      <c r="B521" s="1"/>
      <c r="C521" s="1"/>
      <c r="D521" s="1"/>
      <c r="E521" s="1"/>
      <c r="F521" s="1"/>
      <c r="G521" s="1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2:38" x14ac:dyDescent="0.25">
      <c r="B522" s="1"/>
      <c r="C522" s="1"/>
      <c r="D522" s="1"/>
      <c r="E522" s="1"/>
      <c r="F522" s="1"/>
      <c r="G522" s="1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2:38" x14ac:dyDescent="0.25">
      <c r="B523" s="1"/>
      <c r="C523" s="1"/>
      <c r="D523" s="1"/>
      <c r="E523" s="1"/>
      <c r="F523" s="1"/>
      <c r="G523" s="1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2:38" x14ac:dyDescent="0.25">
      <c r="B524" s="1"/>
      <c r="C524" s="1"/>
      <c r="D524" s="1"/>
      <c r="E524" s="1"/>
      <c r="F524" s="1"/>
      <c r="G524" s="1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2:38" x14ac:dyDescent="0.25">
      <c r="B525" s="1"/>
      <c r="C525" s="1"/>
      <c r="D525" s="1"/>
      <c r="E525" s="1"/>
      <c r="F525" s="1"/>
      <c r="G525" s="1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2:38" x14ac:dyDescent="0.25">
      <c r="B526" s="1"/>
      <c r="C526" s="1"/>
      <c r="D526" s="1"/>
      <c r="E526" s="1"/>
      <c r="F526" s="1"/>
      <c r="G526" s="1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2:38" x14ac:dyDescent="0.25">
      <c r="B527" s="1"/>
      <c r="C527" s="1"/>
      <c r="D527" s="1"/>
      <c r="E527" s="1"/>
      <c r="F527" s="1"/>
      <c r="G527" s="1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2:38" x14ac:dyDescent="0.25">
      <c r="G528" s="1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1"/>
      <c r="Y528" s="1"/>
      <c r="Z528" s="1"/>
    </row>
    <row r="529" spans="7:26" x14ac:dyDescent="0.25">
      <c r="G529" s="1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1"/>
      <c r="Y529" s="1"/>
      <c r="Z529" s="1"/>
    </row>
    <row r="530" spans="7:26" x14ac:dyDescent="0.25">
      <c r="G530" s="1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1"/>
      <c r="Y530" s="1"/>
      <c r="Z530" s="1"/>
    </row>
    <row r="531" spans="7:26" x14ac:dyDescent="0.25">
      <c r="G531" s="1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1"/>
      <c r="Y531" s="1"/>
      <c r="Z531" s="1"/>
    </row>
    <row r="532" spans="7:26" x14ac:dyDescent="0.25">
      <c r="G532" s="1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1"/>
      <c r="Y532" s="1"/>
      <c r="Z532" s="1"/>
    </row>
    <row r="533" spans="7:26" x14ac:dyDescent="0.25">
      <c r="G533" s="1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1"/>
      <c r="Y533" s="1"/>
      <c r="Z533" s="1"/>
    </row>
    <row r="534" spans="7:26" x14ac:dyDescent="0.25">
      <c r="G534" s="1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1"/>
      <c r="Y534" s="1"/>
      <c r="Z534" s="1"/>
    </row>
    <row r="535" spans="7:26" x14ac:dyDescent="0.25">
      <c r="G535" s="1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1"/>
      <c r="Y535" s="1"/>
      <c r="Z535" s="1"/>
    </row>
    <row r="536" spans="7:26" x14ac:dyDescent="0.25">
      <c r="G536" s="1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1"/>
      <c r="Y536" s="1"/>
      <c r="Z536" s="1"/>
    </row>
    <row r="537" spans="7:26" x14ac:dyDescent="0.25">
      <c r="G537" s="1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1"/>
      <c r="Y537" s="1"/>
      <c r="Z537" s="1"/>
    </row>
    <row r="538" spans="7:26" x14ac:dyDescent="0.25">
      <c r="G538" s="1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1"/>
      <c r="Y538" s="1"/>
      <c r="Z538" s="1"/>
    </row>
    <row r="539" spans="7:26" x14ac:dyDescent="0.25">
      <c r="G539" s="1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1"/>
      <c r="Y539" s="1"/>
      <c r="Z539" s="1"/>
    </row>
    <row r="540" spans="7:26" x14ac:dyDescent="0.25">
      <c r="G540" s="1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1"/>
      <c r="Y540" s="1"/>
      <c r="Z540" s="1"/>
    </row>
    <row r="541" spans="7:26" x14ac:dyDescent="0.25">
      <c r="G541" s="1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1"/>
      <c r="Y541" s="1"/>
      <c r="Z541" s="1"/>
    </row>
    <row r="542" spans="7:26" x14ac:dyDescent="0.25">
      <c r="G542" s="1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1"/>
      <c r="Y542" s="1"/>
      <c r="Z542" s="1"/>
    </row>
    <row r="543" spans="7:26" x14ac:dyDescent="0.25">
      <c r="G543" s="1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1"/>
      <c r="Y543" s="1"/>
      <c r="Z543" s="1"/>
    </row>
    <row r="544" spans="7:26" x14ac:dyDescent="0.25">
      <c r="G544" s="1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1"/>
      <c r="Y544" s="1"/>
      <c r="Z544" s="1"/>
    </row>
    <row r="545" spans="7:26" x14ac:dyDescent="0.25">
      <c r="G545" s="1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1"/>
      <c r="Y545" s="1"/>
      <c r="Z545" s="1"/>
    </row>
    <row r="546" spans="7:26" x14ac:dyDescent="0.25">
      <c r="G546" s="1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1"/>
      <c r="Y546" s="1"/>
      <c r="Z546" s="1"/>
    </row>
    <row r="547" spans="7:26" x14ac:dyDescent="0.25">
      <c r="G547" s="1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1"/>
      <c r="Y547" s="1"/>
      <c r="Z547" s="1"/>
    </row>
    <row r="548" spans="7:26" x14ac:dyDescent="0.25">
      <c r="G548" s="1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1"/>
      <c r="Y548" s="1"/>
      <c r="Z548" s="1"/>
    </row>
    <row r="549" spans="7:26" x14ac:dyDescent="0.25">
      <c r="G549" s="1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1"/>
      <c r="Y549" s="1"/>
      <c r="Z549" s="1"/>
    </row>
    <row r="550" spans="7:26" x14ac:dyDescent="0.25">
      <c r="G550" s="1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1"/>
      <c r="Y550" s="1"/>
      <c r="Z550" s="1"/>
    </row>
    <row r="551" spans="7:26" x14ac:dyDescent="0.25">
      <c r="G551" s="1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1"/>
      <c r="Y551" s="1"/>
      <c r="Z551" s="1"/>
    </row>
    <row r="552" spans="7:26" x14ac:dyDescent="0.25">
      <c r="G552" s="1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1"/>
      <c r="Y552" s="1"/>
      <c r="Z552" s="1"/>
    </row>
    <row r="553" spans="7:26" x14ac:dyDescent="0.25">
      <c r="G553" s="1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1"/>
      <c r="Y553" s="1"/>
      <c r="Z553" s="1"/>
    </row>
    <row r="554" spans="7:26" x14ac:dyDescent="0.25">
      <c r="G554" s="1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1"/>
      <c r="Y554" s="1"/>
      <c r="Z554" s="1"/>
    </row>
    <row r="555" spans="7:26" x14ac:dyDescent="0.25">
      <c r="G555" s="1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1"/>
      <c r="Y555" s="1"/>
      <c r="Z555" s="1"/>
    </row>
    <row r="556" spans="7:26" x14ac:dyDescent="0.25">
      <c r="G556" s="1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1"/>
      <c r="Y556" s="1"/>
      <c r="Z556" s="1"/>
    </row>
    <row r="557" spans="7:26" x14ac:dyDescent="0.25">
      <c r="G557" s="1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1"/>
      <c r="Y557" s="1"/>
      <c r="Z557" s="1"/>
    </row>
    <row r="558" spans="7:26" x14ac:dyDescent="0.25">
      <c r="G558" s="1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1"/>
      <c r="Y558" s="1"/>
      <c r="Z558" s="1"/>
    </row>
    <row r="559" spans="7:26" x14ac:dyDescent="0.25">
      <c r="G559" s="1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1"/>
      <c r="Y559" s="1"/>
      <c r="Z559" s="1"/>
    </row>
    <row r="560" spans="7:26" x14ac:dyDescent="0.25">
      <c r="G560" s="1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1"/>
      <c r="Y560" s="1"/>
      <c r="Z560" s="1"/>
    </row>
    <row r="561" spans="7:26" x14ac:dyDescent="0.25">
      <c r="G561" s="1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1"/>
      <c r="Y561" s="1"/>
      <c r="Z561" s="1"/>
    </row>
    <row r="562" spans="7:26" x14ac:dyDescent="0.25">
      <c r="G562" s="1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1"/>
      <c r="Y562" s="1"/>
      <c r="Z562" s="1"/>
    </row>
    <row r="563" spans="7:26" x14ac:dyDescent="0.25">
      <c r="G563" s="1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1"/>
      <c r="Y563" s="1"/>
      <c r="Z563" s="1"/>
    </row>
    <row r="564" spans="7:26" x14ac:dyDescent="0.25">
      <c r="G564" s="1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1"/>
      <c r="Y564" s="1"/>
      <c r="Z564" s="1"/>
    </row>
    <row r="565" spans="7:26" x14ac:dyDescent="0.25">
      <c r="G565" s="1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1"/>
      <c r="Y565" s="1"/>
      <c r="Z565" s="1"/>
    </row>
    <row r="566" spans="7:26" x14ac:dyDescent="0.25">
      <c r="G566" s="1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1"/>
      <c r="Y566" s="1"/>
      <c r="Z566" s="1"/>
    </row>
    <row r="567" spans="7:26" x14ac:dyDescent="0.25">
      <c r="G567" s="1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1"/>
      <c r="Y567" s="1"/>
      <c r="Z567" s="1"/>
    </row>
    <row r="568" spans="7:26" x14ac:dyDescent="0.25">
      <c r="G568" s="1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1"/>
      <c r="Y568" s="1"/>
      <c r="Z568" s="1"/>
    </row>
    <row r="569" spans="7:26" x14ac:dyDescent="0.25">
      <c r="G569" s="1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1"/>
      <c r="Y569" s="1"/>
      <c r="Z569" s="1"/>
    </row>
    <row r="570" spans="7:26" x14ac:dyDescent="0.25">
      <c r="G570" s="1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1"/>
      <c r="Y570" s="1"/>
      <c r="Z570" s="1"/>
    </row>
    <row r="571" spans="7:26" x14ac:dyDescent="0.25">
      <c r="G571" s="1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1"/>
      <c r="Y571" s="1"/>
      <c r="Z571" s="1"/>
    </row>
    <row r="572" spans="7:26" x14ac:dyDescent="0.25">
      <c r="G572" s="1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1"/>
      <c r="Y572" s="1"/>
      <c r="Z572" s="1"/>
    </row>
    <row r="573" spans="7:26" x14ac:dyDescent="0.25">
      <c r="G573" s="1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1"/>
      <c r="Y573" s="1"/>
      <c r="Z573" s="1"/>
    </row>
    <row r="574" spans="7:26" x14ac:dyDescent="0.25">
      <c r="G574" s="1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1"/>
      <c r="Y574" s="1"/>
      <c r="Z574" s="1"/>
    </row>
    <row r="575" spans="7:26" x14ac:dyDescent="0.25">
      <c r="G575" s="1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1"/>
      <c r="Y575" s="1"/>
      <c r="Z575" s="1"/>
    </row>
    <row r="576" spans="7:26" x14ac:dyDescent="0.25">
      <c r="G576" s="1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1"/>
      <c r="Y576" s="1"/>
      <c r="Z576" s="1"/>
    </row>
    <row r="577" spans="7:26" x14ac:dyDescent="0.25">
      <c r="G577" s="1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1"/>
      <c r="Y577" s="1"/>
      <c r="Z577" s="1"/>
    </row>
    <row r="578" spans="7:26" x14ac:dyDescent="0.25">
      <c r="G578" s="1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1"/>
      <c r="Y578" s="1"/>
      <c r="Z578" s="1"/>
    </row>
    <row r="579" spans="7:26" x14ac:dyDescent="0.25">
      <c r="G579" s="1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1"/>
      <c r="Y579" s="1"/>
      <c r="Z579" s="1"/>
    </row>
    <row r="580" spans="7:26" x14ac:dyDescent="0.25">
      <c r="G580" s="1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1"/>
      <c r="Y580" s="1"/>
      <c r="Z580" s="1"/>
    </row>
    <row r="581" spans="7:26" x14ac:dyDescent="0.25">
      <c r="G581" s="1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1"/>
      <c r="Y581" s="1"/>
      <c r="Z581" s="1"/>
    </row>
    <row r="582" spans="7:26" x14ac:dyDescent="0.25">
      <c r="G582" s="1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1"/>
      <c r="Y582" s="1"/>
      <c r="Z582" s="1"/>
    </row>
    <row r="583" spans="7:26" x14ac:dyDescent="0.25">
      <c r="G583" s="1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1"/>
      <c r="Y583" s="1"/>
      <c r="Z583" s="1"/>
    </row>
    <row r="584" spans="7:26" x14ac:dyDescent="0.25">
      <c r="G584" s="1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1"/>
      <c r="Y584" s="1"/>
      <c r="Z584" s="1"/>
    </row>
    <row r="585" spans="7:26" x14ac:dyDescent="0.25">
      <c r="G585" s="1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1"/>
      <c r="Y585" s="1"/>
      <c r="Z585" s="1"/>
    </row>
    <row r="586" spans="7:26" x14ac:dyDescent="0.25">
      <c r="G586" s="1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1"/>
      <c r="Y586" s="1"/>
      <c r="Z586" s="1"/>
    </row>
    <row r="587" spans="7:26" x14ac:dyDescent="0.25">
      <c r="G587" s="1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1"/>
      <c r="Y587" s="1"/>
      <c r="Z587" s="1"/>
    </row>
    <row r="588" spans="7:26" x14ac:dyDescent="0.25">
      <c r="G588" s="1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1"/>
      <c r="Y588" s="1"/>
      <c r="Z588" s="1"/>
    </row>
    <row r="589" spans="7:26" x14ac:dyDescent="0.25">
      <c r="G589" s="1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1"/>
      <c r="Y589" s="1"/>
      <c r="Z589" s="1"/>
    </row>
    <row r="590" spans="7:26" x14ac:dyDescent="0.25">
      <c r="G590" s="1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1"/>
      <c r="Y590" s="1"/>
      <c r="Z590" s="1"/>
    </row>
    <row r="591" spans="7:26" x14ac:dyDescent="0.25">
      <c r="G591" s="1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1"/>
      <c r="Y591" s="1"/>
      <c r="Z591" s="1"/>
    </row>
    <row r="592" spans="7:26" x14ac:dyDescent="0.25">
      <c r="G592" s="1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1"/>
      <c r="Y592" s="1"/>
      <c r="Z592" s="1"/>
    </row>
    <row r="593" spans="7:26" x14ac:dyDescent="0.25">
      <c r="G593" s="1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1"/>
      <c r="Y593" s="1"/>
      <c r="Z593" s="1"/>
    </row>
    <row r="594" spans="7:26" x14ac:dyDescent="0.25">
      <c r="G594" s="1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1"/>
      <c r="Y594" s="1"/>
      <c r="Z594" s="1"/>
    </row>
    <row r="595" spans="7:26" x14ac:dyDescent="0.25">
      <c r="G595" s="1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1"/>
      <c r="Y595" s="1"/>
      <c r="Z595" s="1"/>
    </row>
    <row r="596" spans="7:26" x14ac:dyDescent="0.25">
      <c r="G596" s="1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1"/>
      <c r="Y596" s="1"/>
      <c r="Z596" s="1"/>
    </row>
    <row r="597" spans="7:26" x14ac:dyDescent="0.25">
      <c r="G597" s="1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1"/>
      <c r="Y597" s="1"/>
      <c r="Z597" s="1"/>
    </row>
    <row r="598" spans="7:26" x14ac:dyDescent="0.25">
      <c r="G598" s="1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1"/>
      <c r="Y598" s="1"/>
      <c r="Z598" s="1"/>
    </row>
    <row r="599" spans="7:26" x14ac:dyDescent="0.25">
      <c r="G599" s="1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1"/>
      <c r="Y599" s="1"/>
      <c r="Z599" s="1"/>
    </row>
    <row r="600" spans="7:26" x14ac:dyDescent="0.25">
      <c r="G600" s="1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1"/>
      <c r="Y600" s="1"/>
      <c r="Z600" s="1"/>
    </row>
    <row r="601" spans="7:26" x14ac:dyDescent="0.25">
      <c r="G601" s="1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1"/>
      <c r="Y601" s="1"/>
      <c r="Z601" s="1"/>
    </row>
    <row r="602" spans="7:26" x14ac:dyDescent="0.25">
      <c r="G602" s="1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1"/>
      <c r="Y602" s="1"/>
      <c r="Z602" s="1"/>
    </row>
    <row r="603" spans="7:26" x14ac:dyDescent="0.25">
      <c r="G603" s="1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1"/>
      <c r="Y603" s="1"/>
      <c r="Z603" s="1"/>
    </row>
    <row r="604" spans="7:26" x14ac:dyDescent="0.25">
      <c r="G604" s="1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1"/>
      <c r="Y604" s="1"/>
      <c r="Z604" s="1"/>
    </row>
    <row r="605" spans="7:26" x14ac:dyDescent="0.25">
      <c r="G605" s="1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1"/>
      <c r="Y605" s="1"/>
      <c r="Z605" s="1"/>
    </row>
    <row r="606" spans="7:26" x14ac:dyDescent="0.25">
      <c r="G606" s="1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1"/>
      <c r="Y606" s="1"/>
      <c r="Z606" s="1"/>
    </row>
    <row r="607" spans="7:26" x14ac:dyDescent="0.25">
      <c r="G607" s="1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1"/>
      <c r="Y607" s="1"/>
      <c r="Z607" s="1"/>
    </row>
    <row r="608" spans="7:26" x14ac:dyDescent="0.25">
      <c r="G608" s="1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1"/>
      <c r="Y608" s="1"/>
      <c r="Z608" s="1"/>
    </row>
    <row r="609" spans="7:26" x14ac:dyDescent="0.25">
      <c r="G609" s="1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1"/>
      <c r="Y609" s="1"/>
      <c r="Z609" s="1"/>
    </row>
    <row r="610" spans="7:26" x14ac:dyDescent="0.25">
      <c r="G610" s="1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1"/>
      <c r="Y610" s="1"/>
      <c r="Z610" s="1"/>
    </row>
    <row r="611" spans="7:26" x14ac:dyDescent="0.25">
      <c r="G611" s="1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1"/>
      <c r="Y611" s="1"/>
      <c r="Z611" s="1"/>
    </row>
    <row r="612" spans="7:26" x14ac:dyDescent="0.25">
      <c r="G612" s="1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1"/>
      <c r="Y612" s="1"/>
      <c r="Z612" s="1"/>
    </row>
    <row r="613" spans="7:26" x14ac:dyDescent="0.25">
      <c r="G613" s="1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1"/>
      <c r="Y613" s="1"/>
      <c r="Z613" s="1"/>
    </row>
    <row r="614" spans="7:26" x14ac:dyDescent="0.25">
      <c r="G614" s="1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1"/>
      <c r="Y614" s="1"/>
      <c r="Z614" s="1"/>
    </row>
    <row r="615" spans="7:26" x14ac:dyDescent="0.25">
      <c r="G615" s="1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1"/>
      <c r="Y615" s="1"/>
      <c r="Z615" s="1"/>
    </row>
    <row r="616" spans="7:26" x14ac:dyDescent="0.25">
      <c r="G616" s="1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1"/>
      <c r="Y616" s="1"/>
      <c r="Z616" s="1"/>
    </row>
    <row r="617" spans="7:26" x14ac:dyDescent="0.25">
      <c r="G617" s="1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1"/>
      <c r="Y617" s="1"/>
      <c r="Z617" s="1"/>
    </row>
    <row r="618" spans="7:26" x14ac:dyDescent="0.25">
      <c r="G618" s="1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1"/>
      <c r="Y618" s="1"/>
      <c r="Z618" s="1"/>
    </row>
    <row r="619" spans="7:26" x14ac:dyDescent="0.25">
      <c r="G619" s="1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1"/>
      <c r="Y619" s="1"/>
      <c r="Z619" s="1"/>
    </row>
    <row r="620" spans="7:26" x14ac:dyDescent="0.25">
      <c r="G620" s="1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1"/>
      <c r="Y620" s="1"/>
      <c r="Z620" s="1"/>
    </row>
    <row r="621" spans="7:26" x14ac:dyDescent="0.25">
      <c r="G621" s="1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1"/>
      <c r="Y621" s="1"/>
      <c r="Z621" s="1"/>
    </row>
    <row r="622" spans="7:26" x14ac:dyDescent="0.25">
      <c r="G622" s="1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1"/>
      <c r="Y622" s="1"/>
      <c r="Z622" s="1"/>
    </row>
    <row r="623" spans="7:26" x14ac:dyDescent="0.25">
      <c r="G623" s="1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1"/>
      <c r="Y623" s="1"/>
      <c r="Z623" s="1"/>
    </row>
    <row r="624" spans="7:26" x14ac:dyDescent="0.25">
      <c r="G624" s="1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1"/>
      <c r="Y624" s="1"/>
      <c r="Z624" s="1"/>
    </row>
    <row r="625" spans="7:26" x14ac:dyDescent="0.25">
      <c r="G625" s="1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1"/>
      <c r="Y625" s="1"/>
      <c r="Z625" s="1"/>
    </row>
    <row r="626" spans="7:26" x14ac:dyDescent="0.25">
      <c r="G626" s="1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1"/>
      <c r="Y626" s="1"/>
      <c r="Z626" s="1"/>
    </row>
    <row r="627" spans="7:26" x14ac:dyDescent="0.25">
      <c r="G627" s="1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1"/>
      <c r="Y627" s="1"/>
      <c r="Z627" s="1"/>
    </row>
    <row r="628" spans="7:26" x14ac:dyDescent="0.25">
      <c r="G628" s="1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1"/>
      <c r="Y628" s="1"/>
      <c r="Z628" s="1"/>
    </row>
    <row r="629" spans="7:26" x14ac:dyDescent="0.25">
      <c r="G629" s="1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1"/>
      <c r="Y629" s="1"/>
      <c r="Z629" s="1"/>
    </row>
    <row r="630" spans="7:26" x14ac:dyDescent="0.25">
      <c r="G630" s="1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1"/>
      <c r="Y630" s="1"/>
      <c r="Z630" s="1"/>
    </row>
    <row r="631" spans="7:26" x14ac:dyDescent="0.25">
      <c r="G631" s="1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1"/>
      <c r="Y631" s="1"/>
      <c r="Z631" s="1"/>
    </row>
    <row r="632" spans="7:26" x14ac:dyDescent="0.25">
      <c r="G632" s="1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1"/>
      <c r="Y632" s="1"/>
      <c r="Z632" s="1"/>
    </row>
    <row r="633" spans="7:26" x14ac:dyDescent="0.25">
      <c r="G633" s="1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1"/>
      <c r="Y633" s="1"/>
      <c r="Z633" s="1"/>
    </row>
    <row r="634" spans="7:26" x14ac:dyDescent="0.25">
      <c r="G634" s="1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1"/>
      <c r="Y634" s="1"/>
      <c r="Z634" s="1"/>
    </row>
    <row r="635" spans="7:26" x14ac:dyDescent="0.25">
      <c r="G635" s="1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1"/>
      <c r="Y635" s="1"/>
      <c r="Z635" s="1"/>
    </row>
    <row r="636" spans="7:26" x14ac:dyDescent="0.25">
      <c r="G636" s="1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1"/>
      <c r="Y636" s="1"/>
      <c r="Z636" s="1"/>
    </row>
    <row r="637" spans="7:26" x14ac:dyDescent="0.25">
      <c r="G637" s="1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1"/>
      <c r="Y637" s="1"/>
      <c r="Z637" s="1"/>
    </row>
    <row r="638" spans="7:26" x14ac:dyDescent="0.25">
      <c r="G638" s="1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1"/>
      <c r="Y638" s="1"/>
      <c r="Z638" s="1"/>
    </row>
    <row r="639" spans="7:26" x14ac:dyDescent="0.25">
      <c r="G639" s="1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1"/>
      <c r="Y639" s="1"/>
      <c r="Z639" s="1"/>
    </row>
    <row r="640" spans="7:26" x14ac:dyDescent="0.25">
      <c r="G640" s="1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1"/>
      <c r="Y640" s="1"/>
      <c r="Z640" s="1"/>
    </row>
    <row r="641" spans="7:26" x14ac:dyDescent="0.25">
      <c r="G641" s="1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1"/>
      <c r="Y641" s="1"/>
      <c r="Z641" s="1"/>
    </row>
    <row r="642" spans="7:26" x14ac:dyDescent="0.25">
      <c r="G642" s="1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1"/>
      <c r="Y642" s="1"/>
      <c r="Z642" s="1"/>
    </row>
    <row r="643" spans="7:26" x14ac:dyDescent="0.25">
      <c r="G643" s="1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1"/>
      <c r="Y643" s="1"/>
      <c r="Z643" s="1"/>
    </row>
    <row r="644" spans="7:26" x14ac:dyDescent="0.25">
      <c r="G644" s="1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1"/>
      <c r="Y644" s="1"/>
      <c r="Z644" s="1"/>
    </row>
    <row r="645" spans="7:26" x14ac:dyDescent="0.25">
      <c r="G645" s="1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1"/>
      <c r="Y645" s="1"/>
      <c r="Z645" s="1"/>
    </row>
    <row r="646" spans="7:26" x14ac:dyDescent="0.25">
      <c r="G646" s="1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1"/>
      <c r="Y646" s="1"/>
      <c r="Z646" s="1"/>
    </row>
    <row r="647" spans="7:26" x14ac:dyDescent="0.25">
      <c r="G647" s="1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1"/>
      <c r="Y647" s="1"/>
      <c r="Z647" s="1"/>
    </row>
    <row r="648" spans="7:26" x14ac:dyDescent="0.25">
      <c r="G648" s="1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1"/>
      <c r="Y648" s="1"/>
      <c r="Z648" s="1"/>
    </row>
    <row r="649" spans="7:26" x14ac:dyDescent="0.25">
      <c r="G649" s="1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1"/>
      <c r="Y649" s="1"/>
      <c r="Z649" s="1"/>
    </row>
    <row r="650" spans="7:26" x14ac:dyDescent="0.25">
      <c r="G650" s="1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1"/>
      <c r="Y650" s="1"/>
      <c r="Z650" s="1"/>
    </row>
    <row r="651" spans="7:26" x14ac:dyDescent="0.25">
      <c r="G651" s="1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1"/>
      <c r="Y651" s="1"/>
      <c r="Z651" s="1"/>
    </row>
    <row r="652" spans="7:26" x14ac:dyDescent="0.25">
      <c r="G652" s="1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1"/>
      <c r="Y652" s="1"/>
      <c r="Z652" s="1"/>
    </row>
    <row r="653" spans="7:26" x14ac:dyDescent="0.25">
      <c r="G653" s="1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1"/>
      <c r="Y653" s="1"/>
      <c r="Z653" s="1"/>
    </row>
    <row r="654" spans="7:26" x14ac:dyDescent="0.25">
      <c r="G654" s="1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1"/>
      <c r="Y654" s="1"/>
      <c r="Z654" s="1"/>
    </row>
    <row r="655" spans="7:26" x14ac:dyDescent="0.25">
      <c r="G655" s="1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1"/>
      <c r="Y655" s="1"/>
      <c r="Z655" s="1"/>
    </row>
    <row r="656" spans="7:26" x14ac:dyDescent="0.25">
      <c r="G656" s="1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1"/>
      <c r="Y656" s="1"/>
      <c r="Z656" s="1"/>
    </row>
    <row r="657" spans="7:26" x14ac:dyDescent="0.25">
      <c r="G657" s="1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1"/>
      <c r="Y657" s="1"/>
      <c r="Z657" s="1"/>
    </row>
    <row r="658" spans="7:26" x14ac:dyDescent="0.25">
      <c r="G658" s="1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1"/>
      <c r="Y658" s="1"/>
      <c r="Z658" s="1"/>
    </row>
    <row r="659" spans="7:26" x14ac:dyDescent="0.25">
      <c r="G659" s="1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1"/>
      <c r="Y659" s="1"/>
      <c r="Z659" s="1"/>
    </row>
    <row r="660" spans="7:26" x14ac:dyDescent="0.25">
      <c r="G660" s="1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1"/>
      <c r="Y660" s="1"/>
      <c r="Z660" s="1"/>
    </row>
    <row r="661" spans="7:26" x14ac:dyDescent="0.25">
      <c r="G661" s="55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5"/>
      <c r="X661" s="55"/>
      <c r="Y661" s="55"/>
      <c r="Z661" s="55"/>
    </row>
    <row r="662" spans="7:26" x14ac:dyDescent="0.25">
      <c r="G662" s="55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5"/>
      <c r="X662" s="55"/>
      <c r="Y662" s="55"/>
      <c r="Z662" s="55"/>
    </row>
    <row r="663" spans="7:26" x14ac:dyDescent="0.25">
      <c r="G663" s="55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5"/>
      <c r="X663" s="55"/>
      <c r="Y663" s="55"/>
      <c r="Z663" s="55"/>
    </row>
    <row r="664" spans="7:26" x14ac:dyDescent="0.25">
      <c r="G664" s="55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5"/>
      <c r="X664" s="55"/>
      <c r="Y664" s="55"/>
      <c r="Z664" s="55"/>
    </row>
    <row r="665" spans="7:26" x14ac:dyDescent="0.25">
      <c r="G665" s="55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5"/>
      <c r="X665" s="55"/>
      <c r="Y665" s="55"/>
      <c r="Z665" s="55"/>
    </row>
    <row r="666" spans="7:26" x14ac:dyDescent="0.25">
      <c r="G666" s="55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5"/>
      <c r="X666" s="55"/>
      <c r="Y666" s="55"/>
      <c r="Z666" s="55"/>
    </row>
    <row r="667" spans="7:26" x14ac:dyDescent="0.25">
      <c r="G667" s="55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5"/>
      <c r="X667" s="55"/>
      <c r="Y667" s="55"/>
      <c r="Z667" s="55"/>
    </row>
    <row r="668" spans="7:26" x14ac:dyDescent="0.25">
      <c r="G668" s="55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5"/>
      <c r="X668" s="55"/>
      <c r="Y668" s="55"/>
      <c r="Z668" s="55"/>
    </row>
    <row r="669" spans="7:26" x14ac:dyDescent="0.25">
      <c r="G669" s="55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5"/>
      <c r="X669" s="55"/>
      <c r="Y669" s="55"/>
      <c r="Z669" s="55"/>
    </row>
    <row r="670" spans="7:26" x14ac:dyDescent="0.25">
      <c r="G670" s="55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5"/>
      <c r="X670" s="55"/>
      <c r="Y670" s="55"/>
      <c r="Z670" s="55"/>
    </row>
    <row r="671" spans="7:26" x14ac:dyDescent="0.25">
      <c r="G671" s="55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5"/>
      <c r="X671" s="55"/>
      <c r="Y671" s="55"/>
      <c r="Z671" s="55"/>
    </row>
    <row r="672" spans="7:26" x14ac:dyDescent="0.25">
      <c r="G672" s="55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5"/>
      <c r="X672" s="55"/>
      <c r="Y672" s="55"/>
      <c r="Z672" s="55"/>
    </row>
    <row r="673" spans="7:26" x14ac:dyDescent="0.25">
      <c r="G673" s="55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5"/>
      <c r="X673" s="55"/>
      <c r="Y673" s="55"/>
      <c r="Z673" s="55"/>
    </row>
    <row r="674" spans="7:26" x14ac:dyDescent="0.25">
      <c r="G674" s="55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5"/>
      <c r="X674" s="55"/>
      <c r="Y674" s="55"/>
      <c r="Z674" s="55"/>
    </row>
    <row r="675" spans="7:26" x14ac:dyDescent="0.25">
      <c r="G675" s="55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5"/>
      <c r="X675" s="55"/>
      <c r="Y675" s="55"/>
      <c r="Z675" s="55"/>
    </row>
    <row r="676" spans="7:26" x14ac:dyDescent="0.25">
      <c r="G676" s="55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5"/>
      <c r="X676" s="55"/>
      <c r="Y676" s="55"/>
      <c r="Z676" s="55"/>
    </row>
    <row r="677" spans="7:26" x14ac:dyDescent="0.25">
      <c r="G677" s="55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5"/>
      <c r="X677" s="55"/>
      <c r="Y677" s="55"/>
      <c r="Z677" s="55"/>
    </row>
    <row r="678" spans="7:26" x14ac:dyDescent="0.25">
      <c r="G678" s="55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5"/>
      <c r="X678" s="55"/>
      <c r="Y678" s="55"/>
      <c r="Z678" s="55"/>
    </row>
    <row r="679" spans="7:26" x14ac:dyDescent="0.25">
      <c r="G679" s="55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5"/>
      <c r="X679" s="55"/>
      <c r="Y679" s="55"/>
      <c r="Z679" s="55"/>
    </row>
    <row r="680" spans="7:26" x14ac:dyDescent="0.25">
      <c r="G680" s="55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5"/>
      <c r="X680" s="55"/>
      <c r="Y680" s="55"/>
      <c r="Z680" s="55"/>
    </row>
    <row r="681" spans="7:26" x14ac:dyDescent="0.25">
      <c r="G681" s="55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5"/>
      <c r="X681" s="55"/>
      <c r="Y681" s="55"/>
      <c r="Z681" s="55"/>
    </row>
    <row r="682" spans="7:26" x14ac:dyDescent="0.25">
      <c r="G682" s="55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5"/>
      <c r="X682" s="55"/>
      <c r="Y682" s="55"/>
      <c r="Z682" s="55"/>
    </row>
    <row r="683" spans="7:26" x14ac:dyDescent="0.25">
      <c r="G683" s="55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5"/>
      <c r="X683" s="55"/>
      <c r="Y683" s="55"/>
      <c r="Z683" s="55"/>
    </row>
    <row r="684" spans="7:26" x14ac:dyDescent="0.25">
      <c r="G684" s="55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5"/>
      <c r="X684" s="55"/>
      <c r="Y684" s="55"/>
      <c r="Z684" s="55"/>
    </row>
    <row r="685" spans="7:26" x14ac:dyDescent="0.25">
      <c r="G685" s="55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5"/>
      <c r="X685" s="55"/>
      <c r="Y685" s="55"/>
      <c r="Z685" s="55"/>
    </row>
    <row r="686" spans="7:26" x14ac:dyDescent="0.25">
      <c r="G686" s="55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5"/>
      <c r="X686" s="55"/>
      <c r="Y686" s="55"/>
      <c r="Z686" s="55"/>
    </row>
    <row r="687" spans="7:26" x14ac:dyDescent="0.25">
      <c r="G687" s="55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5"/>
      <c r="X687" s="55"/>
      <c r="Y687" s="55"/>
      <c r="Z687" s="55"/>
    </row>
    <row r="688" spans="7:26" x14ac:dyDescent="0.25">
      <c r="G688" s="55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5"/>
      <c r="X688" s="55"/>
      <c r="Y688" s="55"/>
      <c r="Z688" s="55"/>
    </row>
    <row r="689" spans="7:26" x14ac:dyDescent="0.25">
      <c r="G689" s="55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5"/>
      <c r="X689" s="55"/>
      <c r="Y689" s="55"/>
      <c r="Z689" s="55"/>
    </row>
    <row r="690" spans="7:26" x14ac:dyDescent="0.25">
      <c r="G690" s="55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5"/>
      <c r="X690" s="55"/>
      <c r="Y690" s="55"/>
      <c r="Z690" s="55"/>
    </row>
    <row r="691" spans="7:26" x14ac:dyDescent="0.25">
      <c r="G691" s="55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5"/>
      <c r="X691" s="55"/>
      <c r="Y691" s="55"/>
      <c r="Z691" s="55"/>
    </row>
    <row r="692" spans="7:26" x14ac:dyDescent="0.25">
      <c r="G692" s="55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5"/>
      <c r="X692" s="55"/>
      <c r="Y692" s="55"/>
      <c r="Z692" s="55"/>
    </row>
    <row r="693" spans="7:26" x14ac:dyDescent="0.25">
      <c r="G693" s="55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5"/>
      <c r="X693" s="55"/>
      <c r="Y693" s="55"/>
      <c r="Z693" s="55"/>
    </row>
    <row r="694" spans="7:26" x14ac:dyDescent="0.25">
      <c r="G694" s="55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5"/>
      <c r="X694" s="55"/>
      <c r="Y694" s="55"/>
      <c r="Z694" s="55"/>
    </row>
    <row r="695" spans="7:26" x14ac:dyDescent="0.25">
      <c r="G695" s="55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5"/>
      <c r="X695" s="55"/>
      <c r="Y695" s="55"/>
      <c r="Z695" s="55"/>
    </row>
    <row r="696" spans="7:26" x14ac:dyDescent="0.25">
      <c r="G696" s="55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5"/>
      <c r="X696" s="55"/>
      <c r="Y696" s="55"/>
      <c r="Z696" s="55"/>
    </row>
    <row r="697" spans="7:26" x14ac:dyDescent="0.25">
      <c r="G697" s="55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5"/>
      <c r="X697" s="55"/>
      <c r="Y697" s="55"/>
      <c r="Z697" s="55"/>
    </row>
    <row r="698" spans="7:26" x14ac:dyDescent="0.25">
      <c r="G698" s="55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5"/>
      <c r="X698" s="55"/>
      <c r="Y698" s="55"/>
      <c r="Z698" s="55"/>
    </row>
    <row r="699" spans="7:26" x14ac:dyDescent="0.25">
      <c r="G699" s="55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5"/>
      <c r="X699" s="55"/>
      <c r="Y699" s="55"/>
      <c r="Z699" s="55"/>
    </row>
    <row r="700" spans="7:26" x14ac:dyDescent="0.25">
      <c r="G700" s="55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5"/>
      <c r="X700" s="55"/>
      <c r="Y700" s="55"/>
      <c r="Z700" s="55"/>
    </row>
    <row r="701" spans="7:26" x14ac:dyDescent="0.25">
      <c r="G701" s="55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5"/>
      <c r="X701" s="55"/>
      <c r="Y701" s="55"/>
      <c r="Z701" s="55"/>
    </row>
    <row r="702" spans="7:26" x14ac:dyDescent="0.25">
      <c r="G702" s="55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5"/>
      <c r="X702" s="55"/>
      <c r="Y702" s="55"/>
      <c r="Z702" s="55"/>
    </row>
    <row r="703" spans="7:26" x14ac:dyDescent="0.25">
      <c r="G703" s="55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5"/>
      <c r="X703" s="55"/>
      <c r="Y703" s="55"/>
      <c r="Z703" s="55"/>
    </row>
    <row r="704" spans="7:26" x14ac:dyDescent="0.25">
      <c r="G704" s="55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5"/>
      <c r="X704" s="55"/>
      <c r="Y704" s="55"/>
      <c r="Z704" s="55"/>
    </row>
    <row r="705" spans="7:26" x14ac:dyDescent="0.25">
      <c r="G705" s="55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5"/>
      <c r="X705" s="55"/>
      <c r="Y705" s="55"/>
      <c r="Z705" s="55"/>
    </row>
    <row r="706" spans="7:26" x14ac:dyDescent="0.25">
      <c r="G706" s="55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5"/>
      <c r="X706" s="55"/>
      <c r="Y706" s="55"/>
      <c r="Z706" s="55"/>
    </row>
    <row r="707" spans="7:26" x14ac:dyDescent="0.25">
      <c r="G707" s="55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5"/>
      <c r="X707" s="55"/>
      <c r="Y707" s="55"/>
      <c r="Z707" s="55"/>
    </row>
    <row r="708" spans="7:26" x14ac:dyDescent="0.25">
      <c r="G708" s="55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5"/>
      <c r="X708" s="55"/>
      <c r="Y708" s="55"/>
      <c r="Z708" s="55"/>
    </row>
    <row r="709" spans="7:26" x14ac:dyDescent="0.25">
      <c r="G709" s="55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5"/>
      <c r="X709" s="55"/>
      <c r="Y709" s="55"/>
      <c r="Z709" s="55"/>
    </row>
    <row r="710" spans="7:26" x14ac:dyDescent="0.25">
      <c r="G710" s="55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5"/>
      <c r="X710" s="55"/>
      <c r="Y710" s="55"/>
      <c r="Z710" s="55"/>
    </row>
    <row r="711" spans="7:26" x14ac:dyDescent="0.25">
      <c r="G711" s="55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5"/>
      <c r="X711" s="55"/>
      <c r="Y711" s="55"/>
      <c r="Z711" s="55"/>
    </row>
    <row r="712" spans="7:26" x14ac:dyDescent="0.25">
      <c r="G712" s="55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5"/>
      <c r="X712" s="55"/>
      <c r="Y712" s="55"/>
      <c r="Z712" s="55"/>
    </row>
    <row r="713" spans="7:26" x14ac:dyDescent="0.25">
      <c r="G713" s="55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5"/>
      <c r="X713" s="55"/>
      <c r="Y713" s="55"/>
      <c r="Z713" s="55"/>
    </row>
    <row r="714" spans="7:26" x14ac:dyDescent="0.25">
      <c r="G714" s="55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5"/>
      <c r="X714" s="55"/>
      <c r="Y714" s="55"/>
      <c r="Z714" s="55"/>
    </row>
    <row r="715" spans="7:26" x14ac:dyDescent="0.25">
      <c r="G715" s="55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5"/>
      <c r="X715" s="55"/>
      <c r="Y715" s="55"/>
      <c r="Z715" s="55"/>
    </row>
    <row r="716" spans="7:26" x14ac:dyDescent="0.25">
      <c r="G716" s="55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5"/>
      <c r="X716" s="55"/>
      <c r="Y716" s="55"/>
      <c r="Z716" s="55"/>
    </row>
    <row r="717" spans="7:26" x14ac:dyDescent="0.25">
      <c r="G717" s="55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5"/>
      <c r="X717" s="55"/>
      <c r="Y717" s="55"/>
      <c r="Z717" s="55"/>
    </row>
    <row r="718" spans="7:26" x14ac:dyDescent="0.25">
      <c r="G718" s="55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5"/>
      <c r="X718" s="55"/>
      <c r="Y718" s="55"/>
      <c r="Z718" s="55"/>
    </row>
    <row r="719" spans="7:26" x14ac:dyDescent="0.25">
      <c r="G719" s="55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5"/>
      <c r="X719" s="55"/>
      <c r="Y719" s="55"/>
      <c r="Z719" s="55"/>
    </row>
    <row r="720" spans="7:26" x14ac:dyDescent="0.25">
      <c r="G720" s="55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5"/>
      <c r="X720" s="55"/>
      <c r="Y720" s="55"/>
      <c r="Z720" s="55"/>
    </row>
    <row r="721" spans="7:26" x14ac:dyDescent="0.25">
      <c r="G721" s="55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5"/>
      <c r="X721" s="55"/>
      <c r="Y721" s="55"/>
      <c r="Z721" s="55"/>
    </row>
    <row r="722" spans="7:26" x14ac:dyDescent="0.25">
      <c r="G722" s="55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5"/>
      <c r="X722" s="55"/>
      <c r="Y722" s="55"/>
      <c r="Z722" s="55"/>
    </row>
    <row r="723" spans="7:26" x14ac:dyDescent="0.25">
      <c r="G723" s="55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5"/>
      <c r="X723" s="55"/>
      <c r="Y723" s="55"/>
      <c r="Z723" s="55"/>
    </row>
    <row r="724" spans="7:26" x14ac:dyDescent="0.25">
      <c r="G724" s="55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5"/>
      <c r="X724" s="55"/>
      <c r="Y724" s="55"/>
      <c r="Z724" s="55"/>
    </row>
    <row r="725" spans="7:26" x14ac:dyDescent="0.25">
      <c r="G725" s="55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5"/>
      <c r="X725" s="55"/>
      <c r="Y725" s="55"/>
      <c r="Z725" s="55"/>
    </row>
    <row r="726" spans="7:26" x14ac:dyDescent="0.25">
      <c r="G726" s="55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5"/>
      <c r="X726" s="55"/>
      <c r="Y726" s="55"/>
      <c r="Z726" s="55"/>
    </row>
    <row r="727" spans="7:26" x14ac:dyDescent="0.25">
      <c r="G727" s="55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5"/>
      <c r="X727" s="55"/>
      <c r="Y727" s="55"/>
      <c r="Z727" s="55"/>
    </row>
    <row r="728" spans="7:26" x14ac:dyDescent="0.25">
      <c r="G728" s="55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5"/>
      <c r="X728" s="55"/>
      <c r="Y728" s="55"/>
      <c r="Z728" s="55"/>
    </row>
    <row r="729" spans="7:26" x14ac:dyDescent="0.25">
      <c r="G729" s="55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5"/>
      <c r="X729" s="55"/>
      <c r="Y729" s="55"/>
      <c r="Z729" s="55"/>
    </row>
    <row r="730" spans="7:26" x14ac:dyDescent="0.25">
      <c r="G730" s="55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5"/>
      <c r="X730" s="55"/>
      <c r="Y730" s="55"/>
      <c r="Z730" s="55"/>
    </row>
    <row r="731" spans="7:26" x14ac:dyDescent="0.25">
      <c r="G731" s="55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5"/>
      <c r="X731" s="55"/>
      <c r="Y731" s="55"/>
      <c r="Z731" s="55"/>
    </row>
    <row r="732" spans="7:26" x14ac:dyDescent="0.25">
      <c r="G732" s="55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5"/>
      <c r="X732" s="55"/>
      <c r="Y732" s="55"/>
      <c r="Z732" s="55"/>
    </row>
    <row r="733" spans="7:26" x14ac:dyDescent="0.25">
      <c r="G733" s="55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5"/>
      <c r="X733" s="55"/>
      <c r="Y733" s="55"/>
      <c r="Z733" s="55"/>
    </row>
    <row r="734" spans="7:26" x14ac:dyDescent="0.25">
      <c r="G734" s="55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5"/>
      <c r="X734" s="55"/>
      <c r="Y734" s="55"/>
      <c r="Z734" s="55"/>
    </row>
    <row r="735" spans="7:26" x14ac:dyDescent="0.25">
      <c r="G735" s="55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5"/>
      <c r="X735" s="55"/>
      <c r="Y735" s="55"/>
      <c r="Z735" s="55"/>
    </row>
    <row r="736" spans="7:26" x14ac:dyDescent="0.25">
      <c r="G736" s="55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5"/>
      <c r="X736" s="55"/>
      <c r="Y736" s="55"/>
      <c r="Z736" s="55"/>
    </row>
    <row r="737" spans="7:26" x14ac:dyDescent="0.25">
      <c r="G737" s="55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5"/>
      <c r="X737" s="55"/>
      <c r="Y737" s="55"/>
      <c r="Z737" s="55"/>
    </row>
    <row r="738" spans="7:26" x14ac:dyDescent="0.25">
      <c r="G738" s="55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5"/>
      <c r="X738" s="55"/>
      <c r="Y738" s="55"/>
      <c r="Z738" s="55"/>
    </row>
    <row r="739" spans="7:26" x14ac:dyDescent="0.25">
      <c r="G739" s="55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5"/>
      <c r="X739" s="55"/>
      <c r="Y739" s="55"/>
      <c r="Z739" s="55"/>
    </row>
    <row r="740" spans="7:26" x14ac:dyDescent="0.25">
      <c r="G740" s="55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5"/>
      <c r="X740" s="55"/>
      <c r="Y740" s="55"/>
      <c r="Z740" s="55"/>
    </row>
    <row r="741" spans="7:26" x14ac:dyDescent="0.25">
      <c r="G741" s="55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5"/>
      <c r="X741" s="55"/>
      <c r="Y741" s="55"/>
      <c r="Z741" s="55"/>
    </row>
    <row r="742" spans="7:26" x14ac:dyDescent="0.25">
      <c r="G742" s="55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5"/>
      <c r="X742" s="55"/>
      <c r="Y742" s="55"/>
      <c r="Z742" s="55"/>
    </row>
    <row r="743" spans="7:26" x14ac:dyDescent="0.25">
      <c r="G743" s="55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5"/>
      <c r="X743" s="55"/>
      <c r="Y743" s="55"/>
      <c r="Z743" s="55"/>
    </row>
    <row r="744" spans="7:26" x14ac:dyDescent="0.25">
      <c r="G744" s="55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5"/>
      <c r="X744" s="55"/>
      <c r="Y744" s="55"/>
      <c r="Z744" s="55"/>
    </row>
    <row r="745" spans="7:26" x14ac:dyDescent="0.25">
      <c r="G745" s="55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5"/>
      <c r="X745" s="55"/>
      <c r="Y745" s="55"/>
      <c r="Z745" s="55"/>
    </row>
    <row r="746" spans="7:26" x14ac:dyDescent="0.25">
      <c r="G746" s="55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5"/>
      <c r="X746" s="55"/>
      <c r="Y746" s="55"/>
      <c r="Z746" s="55"/>
    </row>
    <row r="747" spans="7:26" x14ac:dyDescent="0.25">
      <c r="G747" s="55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5"/>
      <c r="X747" s="55"/>
      <c r="Y747" s="55"/>
      <c r="Z747" s="55"/>
    </row>
    <row r="748" spans="7:26" x14ac:dyDescent="0.25">
      <c r="G748" s="55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5"/>
      <c r="X748" s="55"/>
      <c r="Y748" s="55"/>
      <c r="Z748" s="55"/>
    </row>
    <row r="749" spans="7:26" x14ac:dyDescent="0.25">
      <c r="G749" s="55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5"/>
      <c r="X749" s="55"/>
      <c r="Y749" s="55"/>
      <c r="Z749" s="55"/>
    </row>
    <row r="750" spans="7:26" x14ac:dyDescent="0.25">
      <c r="G750" s="55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5"/>
      <c r="X750" s="55"/>
      <c r="Y750" s="55"/>
      <c r="Z750" s="55"/>
    </row>
    <row r="751" spans="7:26" x14ac:dyDescent="0.25">
      <c r="G751" s="55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5"/>
      <c r="X751" s="55"/>
      <c r="Y751" s="55"/>
      <c r="Z751" s="55"/>
    </row>
    <row r="752" spans="7:26" x14ac:dyDescent="0.25">
      <c r="G752" s="55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5"/>
      <c r="X752" s="55"/>
      <c r="Y752" s="55"/>
      <c r="Z752" s="55"/>
    </row>
    <row r="753" spans="7:26" x14ac:dyDescent="0.25">
      <c r="G753" s="55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5"/>
      <c r="X753" s="55"/>
      <c r="Y753" s="55"/>
      <c r="Z753" s="55"/>
    </row>
    <row r="754" spans="7:26" x14ac:dyDescent="0.25">
      <c r="G754" s="55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5"/>
      <c r="X754" s="55"/>
      <c r="Y754" s="55"/>
      <c r="Z754" s="55"/>
    </row>
    <row r="755" spans="7:26" x14ac:dyDescent="0.25">
      <c r="G755" s="55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5"/>
      <c r="X755" s="55"/>
      <c r="Y755" s="55"/>
      <c r="Z755" s="55"/>
    </row>
    <row r="756" spans="7:26" x14ac:dyDescent="0.25">
      <c r="G756" s="55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5"/>
      <c r="X756" s="55"/>
      <c r="Y756" s="55"/>
      <c r="Z756" s="55"/>
    </row>
    <row r="757" spans="7:26" x14ac:dyDescent="0.25">
      <c r="G757" s="55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5"/>
      <c r="X757" s="55"/>
      <c r="Y757" s="55"/>
      <c r="Z757" s="55"/>
    </row>
    <row r="758" spans="7:26" x14ac:dyDescent="0.25">
      <c r="G758" s="55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5"/>
      <c r="X758" s="55"/>
      <c r="Y758" s="55"/>
      <c r="Z758" s="55"/>
    </row>
    <row r="759" spans="7:26" x14ac:dyDescent="0.25">
      <c r="G759" s="55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5"/>
      <c r="X759" s="55"/>
      <c r="Y759" s="55"/>
      <c r="Z759" s="55"/>
    </row>
    <row r="760" spans="7:26" x14ac:dyDescent="0.25">
      <c r="G760" s="55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5"/>
      <c r="X760" s="55"/>
      <c r="Y760" s="55"/>
      <c r="Z760" s="55"/>
    </row>
    <row r="761" spans="7:26" x14ac:dyDescent="0.25">
      <c r="G761" s="55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5"/>
      <c r="X761" s="55"/>
      <c r="Y761" s="55"/>
      <c r="Z761" s="55"/>
    </row>
    <row r="762" spans="7:26" x14ac:dyDescent="0.25">
      <c r="G762" s="55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5"/>
      <c r="X762" s="55"/>
      <c r="Y762" s="55"/>
      <c r="Z762" s="55"/>
    </row>
    <row r="763" spans="7:26" x14ac:dyDescent="0.25">
      <c r="G763" s="55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5"/>
      <c r="X763" s="55"/>
      <c r="Y763" s="55"/>
      <c r="Z763" s="55"/>
    </row>
    <row r="764" spans="7:26" x14ac:dyDescent="0.25">
      <c r="G764" s="55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5"/>
      <c r="X764" s="55"/>
      <c r="Y764" s="55"/>
      <c r="Z764" s="55"/>
    </row>
    <row r="765" spans="7:26" x14ac:dyDescent="0.25">
      <c r="G765" s="55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5"/>
      <c r="X765" s="55"/>
      <c r="Y765" s="55"/>
      <c r="Z765" s="55"/>
    </row>
    <row r="766" spans="7:26" x14ac:dyDescent="0.25">
      <c r="G766" s="55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5"/>
      <c r="X766" s="55"/>
      <c r="Y766" s="55"/>
      <c r="Z766" s="55"/>
    </row>
    <row r="767" spans="7:26" x14ac:dyDescent="0.25">
      <c r="G767" s="55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5"/>
      <c r="X767" s="55"/>
      <c r="Y767" s="55"/>
      <c r="Z767" s="55"/>
    </row>
    <row r="768" spans="7:26" x14ac:dyDescent="0.25">
      <c r="G768" s="55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5"/>
      <c r="X768" s="55"/>
      <c r="Y768" s="55"/>
      <c r="Z768" s="55"/>
    </row>
    <row r="769" spans="7:26" x14ac:dyDescent="0.25">
      <c r="G769" s="55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5"/>
      <c r="X769" s="55"/>
      <c r="Y769" s="55"/>
      <c r="Z769" s="55"/>
    </row>
    <row r="770" spans="7:26" x14ac:dyDescent="0.25">
      <c r="G770" s="55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5"/>
      <c r="X770" s="55"/>
      <c r="Y770" s="55"/>
      <c r="Z770" s="55"/>
    </row>
  </sheetData>
  <sortState ref="U10:U114">
    <sortCondition ref="U10:U114"/>
  </sortState>
  <mergeCells count="4">
    <mergeCell ref="T8:V8"/>
    <mergeCell ref="C8:E8"/>
    <mergeCell ref="Q8:R8"/>
    <mergeCell ref="M8:O8"/>
  </mergeCell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3D1B5342B3F042933FD523EE3629B5" ma:contentTypeVersion="14" ma:contentTypeDescription="Create a new document." ma:contentTypeScope="" ma:versionID="cdd2da66ea3ea29d54254c9b49b020a4">
  <xsd:schema xmlns:xsd="http://www.w3.org/2001/XMLSchema" xmlns:xs="http://www.w3.org/2001/XMLSchema" xmlns:p="http://schemas.microsoft.com/office/2006/metadata/properties" xmlns:ns3="afb4fb6b-f1a5-4d85-ba97-c4471c5b21f7" xmlns:ns4="b945c3e8-53f6-48d2-b77e-68d71228ccad" targetNamespace="http://schemas.microsoft.com/office/2006/metadata/properties" ma:root="true" ma:fieldsID="692fdbbb6fca6d0c7dd1a002a0132a5e" ns3:_="" ns4:_="">
    <xsd:import namespace="afb4fb6b-f1a5-4d85-ba97-c4471c5b21f7"/>
    <xsd:import namespace="b945c3e8-53f6-48d2-b77e-68d71228cc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b4fb6b-f1a5-4d85-ba97-c4471c5b21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5c3e8-53f6-48d2-b77e-68d71228cc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D22ABB-90F6-4457-AB25-FF221436E5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E7500C-D76D-48F5-B772-12390FB5C754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b945c3e8-53f6-48d2-b77e-68d71228ccad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afb4fb6b-f1a5-4d85-ba97-c4471c5b21f7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88D1426-C0A4-4FD1-9FF9-0CFC504AC6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b4fb6b-f1a5-4d85-ba97-c4471c5b21f7"/>
    <ds:schemaRef ds:uri="b945c3e8-53f6-48d2-b77e-68d71228cc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Heterogeneity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2018-01-03T20:26:28Z</dcterms:created>
  <dcterms:modified xsi:type="dcterms:W3CDTF">2023-02-15T16:24:52Z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0x010100823D1B5342B3F042933FD523EE3629B5</vt:lpwstr>
  </property>
</Properties>
</file>